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131" codeName="{4D1C537B-E38A-612A-F078-A93A15B4B7F4}"/>
  <workbookPr date1904="1" filterPrivacy="1" codeName="ThisWorkbook" defaultThemeVersion="124226"/>
  <xr:revisionPtr revIDLastSave="0" documentId="13_ncr:1_{AB67B4F1-5772-498C-955D-FCF0A3934C9C}" xr6:coauthVersionLast="47" xr6:coauthVersionMax="47" xr10:uidLastSave="{00000000-0000-0000-0000-000000000000}"/>
  <bookViews>
    <workbookView xWindow="-120" yWindow="-120" windowWidth="29040" windowHeight="15840" tabRatio="767" firstSheet="1" activeTab="7" xr2:uid="{00000000-000D-0000-FFFF-FFFF00000000}"/>
  </bookViews>
  <sheets>
    <sheet name="ABM" sheetId="2" r:id="rId1"/>
    <sheet name="Regression" sheetId="8" r:id="rId2"/>
    <sheet name="NN 1995" sheetId="10" r:id="rId3"/>
    <sheet name="NN 1998" sheetId="11" r:id="rId4"/>
    <sheet name="Kernel" sheetId="17" r:id="rId5"/>
    <sheet name="Grunddaten Kernel" sheetId="15" r:id="rId6"/>
    <sheet name="Skalierte Daten Kernel" sheetId="16" r:id="rId7"/>
    <sheet name="Prices Monthly" sheetId="1" r:id="rId8"/>
    <sheet name="Version" sheetId="3" r:id="rId9"/>
    <sheet name="Solution" sheetId="7" r:id="rId10"/>
    <sheet name="Results" sheetId="9" r:id="rId11"/>
    <sheet name="Profit Calculation" sheetId="18" r:id="rId12"/>
  </sheets>
  <definedNames>
    <definedName name="_xlnm._FilterDatabase" localSheetId="9" hidden="1">Solution!$A$1:$I$563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18" l="1"/>
  <c r="B4" i="18" s="1"/>
  <c r="B5" i="18" s="1"/>
  <c r="B6" i="18" s="1"/>
  <c r="B7" i="18" s="1"/>
  <c r="B8" i="18" s="1"/>
  <c r="B9" i="18" s="1"/>
  <c r="B10" i="18" s="1"/>
  <c r="B11" i="18" s="1"/>
  <c r="B12" i="18" s="1"/>
  <c r="B13" i="18" s="1"/>
  <c r="B14" i="18" s="1"/>
  <c r="B15" i="18" s="1"/>
  <c r="B16" i="18" s="1"/>
  <c r="B17" i="18" s="1"/>
  <c r="B18" i="18" s="1"/>
  <c r="B19" i="18" s="1"/>
  <c r="B20" i="18" s="1"/>
  <c r="B21" i="18" s="1"/>
  <c r="B22" i="18" s="1"/>
  <c r="B23" i="18" s="1"/>
  <c r="B24" i="18" s="1"/>
  <c r="B25" i="18" s="1"/>
  <c r="B26" i="18" s="1"/>
  <c r="B27" i="18" s="1"/>
  <c r="B28" i="18" s="1"/>
  <c r="B29" i="18" s="1"/>
  <c r="B30" i="18" s="1"/>
  <c r="B31" i="18" s="1"/>
  <c r="B32" i="18" s="1"/>
  <c r="B33" i="18" s="1"/>
  <c r="B34" i="18" s="1"/>
  <c r="B35" i="18" s="1"/>
  <c r="B36" i="18" s="1"/>
  <c r="B37" i="18" s="1"/>
  <c r="B38" i="18" s="1"/>
  <c r="B39" i="18" s="1"/>
  <c r="B40" i="18" s="1"/>
  <c r="AD4" i="17"/>
  <c r="AC4" i="17"/>
  <c r="X4" i="17"/>
  <c r="Y4" i="17" s="1"/>
  <c r="Z4" i="17" s="1"/>
  <c r="AE4" i="17" l="1"/>
  <c r="AF4" i="17"/>
  <c r="AG4" i="17" s="1"/>
  <c r="AC260" i="17"/>
  <c r="AD260" i="17"/>
  <c r="AC261" i="17"/>
  <c r="AD261" i="17"/>
  <c r="AC262" i="17"/>
  <c r="AD262" i="17"/>
  <c r="AC263" i="17"/>
  <c r="AD263" i="17"/>
  <c r="AC264" i="17"/>
  <c r="AD264" i="17"/>
  <c r="AC265" i="17"/>
  <c r="AD265" i="17"/>
  <c r="AC266" i="17"/>
  <c r="AD266" i="17"/>
  <c r="AC267" i="17"/>
  <c r="AD267" i="17"/>
  <c r="AC268" i="17"/>
  <c r="AD268" i="17"/>
  <c r="AC269" i="17"/>
  <c r="AD269" i="17"/>
  <c r="AC270" i="17"/>
  <c r="AD270" i="17"/>
  <c r="AC271" i="17"/>
  <c r="AD271" i="17"/>
  <c r="AC272" i="17"/>
  <c r="AD272" i="17"/>
  <c r="AC273" i="17"/>
  <c r="AD273" i="17"/>
  <c r="AC274" i="17"/>
  <c r="AD274" i="17"/>
  <c r="AC275" i="17"/>
  <c r="AD275" i="17"/>
  <c r="AC276" i="17"/>
  <c r="AD276" i="17"/>
  <c r="AC277" i="17"/>
  <c r="AD277" i="17"/>
  <c r="AC278" i="17"/>
  <c r="AD278" i="17"/>
  <c r="AC279" i="17"/>
  <c r="AD279" i="17"/>
  <c r="AC280" i="17"/>
  <c r="AD280" i="17"/>
  <c r="AC281" i="17"/>
  <c r="AD281" i="17"/>
  <c r="AC282" i="17"/>
  <c r="AD282" i="17"/>
  <c r="AC283" i="17"/>
  <c r="AD283" i="17"/>
  <c r="AC284" i="17"/>
  <c r="AD284" i="17"/>
  <c r="AC285" i="17"/>
  <c r="AD285" i="17"/>
  <c r="AC286" i="17"/>
  <c r="AD286" i="17"/>
  <c r="AC287" i="17"/>
  <c r="AD287" i="17"/>
  <c r="AC288" i="17"/>
  <c r="AD288" i="17"/>
  <c r="AC289" i="17"/>
  <c r="AD289" i="17"/>
  <c r="AC290" i="17"/>
  <c r="AD290" i="17"/>
  <c r="AC291" i="17"/>
  <c r="AD291" i="17"/>
  <c r="AC292" i="17"/>
  <c r="AD292" i="17"/>
  <c r="AC293" i="17"/>
  <c r="AD293" i="17"/>
  <c r="AC294" i="17"/>
  <c r="AD294" i="17"/>
  <c r="AC295" i="17"/>
  <c r="AD295" i="17"/>
  <c r="AC296" i="17"/>
  <c r="AD296" i="17"/>
  <c r="AC297" i="17"/>
  <c r="AD297" i="17"/>
  <c r="AC298" i="17"/>
  <c r="AD298" i="17"/>
  <c r="AC299" i="17"/>
  <c r="AD299" i="17"/>
  <c r="AC300" i="17"/>
  <c r="AD300" i="17"/>
  <c r="AC301" i="17"/>
  <c r="AD301" i="17"/>
  <c r="AC302" i="17"/>
  <c r="AD302" i="17"/>
  <c r="AC303" i="17"/>
  <c r="AD303" i="17"/>
  <c r="AC304" i="17"/>
  <c r="AD304" i="17"/>
  <c r="AC305" i="17"/>
  <c r="AD305" i="17"/>
  <c r="X259" i="17"/>
  <c r="Y259" i="17" s="1"/>
  <c r="Z259" i="17" s="1"/>
  <c r="X260" i="17"/>
  <c r="Y260" i="17" s="1"/>
  <c r="Z260" i="17" s="1"/>
  <c r="X261" i="17"/>
  <c r="Y261" i="17" s="1"/>
  <c r="Z261" i="17" s="1"/>
  <c r="X262" i="17"/>
  <c r="Y262" i="17" s="1"/>
  <c r="Z262" i="17" s="1"/>
  <c r="X263" i="17"/>
  <c r="Y263" i="17" s="1"/>
  <c r="Z263" i="17" s="1"/>
  <c r="X264" i="17"/>
  <c r="Y264" i="17" s="1"/>
  <c r="Z264" i="17" s="1"/>
  <c r="X265" i="17"/>
  <c r="Y265" i="17" s="1"/>
  <c r="Z265" i="17" s="1"/>
  <c r="X266" i="17"/>
  <c r="Y266" i="17" s="1"/>
  <c r="Z266" i="17" s="1"/>
  <c r="X267" i="17"/>
  <c r="Y267" i="17" s="1"/>
  <c r="Z267" i="17" s="1"/>
  <c r="X268" i="17"/>
  <c r="Y268" i="17" s="1"/>
  <c r="Z268" i="17" s="1"/>
  <c r="X269" i="17"/>
  <c r="Y269" i="17" s="1"/>
  <c r="Z269" i="17" s="1"/>
  <c r="X270" i="17"/>
  <c r="Y270" i="17" s="1"/>
  <c r="Z270" i="17" s="1"/>
  <c r="X271" i="17"/>
  <c r="Y271" i="17" s="1"/>
  <c r="Z271" i="17" s="1"/>
  <c r="X272" i="17"/>
  <c r="Y272" i="17" s="1"/>
  <c r="Z272" i="17" s="1"/>
  <c r="X273" i="17"/>
  <c r="Y273" i="17" s="1"/>
  <c r="Z273" i="17" s="1"/>
  <c r="X274" i="17"/>
  <c r="Y274" i="17" s="1"/>
  <c r="Z274" i="17" s="1"/>
  <c r="X275" i="17"/>
  <c r="Y275" i="17" s="1"/>
  <c r="Z275" i="17" s="1"/>
  <c r="X276" i="17"/>
  <c r="Y276" i="17" s="1"/>
  <c r="Z276" i="17" s="1"/>
  <c r="X277" i="17"/>
  <c r="Y277" i="17" s="1"/>
  <c r="Z277" i="17" s="1"/>
  <c r="X278" i="17"/>
  <c r="Y278" i="17" s="1"/>
  <c r="Z278" i="17" s="1"/>
  <c r="X279" i="17"/>
  <c r="Y279" i="17" s="1"/>
  <c r="Z279" i="17" s="1"/>
  <c r="X280" i="17"/>
  <c r="Y280" i="17" s="1"/>
  <c r="Z280" i="17" s="1"/>
  <c r="X281" i="17"/>
  <c r="Y281" i="17" s="1"/>
  <c r="Z281" i="17" s="1"/>
  <c r="X282" i="17"/>
  <c r="Y282" i="17" s="1"/>
  <c r="Z282" i="17" s="1"/>
  <c r="X283" i="17"/>
  <c r="Y283" i="17" s="1"/>
  <c r="Z283" i="17" s="1"/>
  <c r="X284" i="17"/>
  <c r="Y284" i="17" s="1"/>
  <c r="Z284" i="17" s="1"/>
  <c r="X285" i="17"/>
  <c r="Y285" i="17" s="1"/>
  <c r="Z285" i="17" s="1"/>
  <c r="X286" i="17"/>
  <c r="Y286" i="17" s="1"/>
  <c r="Z286" i="17" s="1"/>
  <c r="X287" i="17"/>
  <c r="Y287" i="17" s="1"/>
  <c r="Z287" i="17" s="1"/>
  <c r="X288" i="17"/>
  <c r="Y288" i="17" s="1"/>
  <c r="Z288" i="17" s="1"/>
  <c r="X289" i="17"/>
  <c r="Y289" i="17" s="1"/>
  <c r="Z289" i="17" s="1"/>
  <c r="X290" i="17"/>
  <c r="Y290" i="17" s="1"/>
  <c r="Z290" i="17" s="1"/>
  <c r="X291" i="17"/>
  <c r="Y291" i="17" s="1"/>
  <c r="Z291" i="17" s="1"/>
  <c r="X292" i="17"/>
  <c r="Y292" i="17" s="1"/>
  <c r="Z292" i="17" s="1"/>
  <c r="X293" i="17"/>
  <c r="Y293" i="17" s="1"/>
  <c r="Z293" i="17" s="1"/>
  <c r="X294" i="17"/>
  <c r="Y294" i="17" s="1"/>
  <c r="Z294" i="17" s="1"/>
  <c r="X295" i="17"/>
  <c r="Y295" i="17" s="1"/>
  <c r="Z295" i="17" s="1"/>
  <c r="X296" i="17"/>
  <c r="Y296" i="17" s="1"/>
  <c r="Z296" i="17" s="1"/>
  <c r="X297" i="17"/>
  <c r="Y297" i="17" s="1"/>
  <c r="Z297" i="17" s="1"/>
  <c r="X298" i="17"/>
  <c r="Y298" i="17" s="1"/>
  <c r="Z298" i="17" s="1"/>
  <c r="X299" i="17"/>
  <c r="Y299" i="17" s="1"/>
  <c r="Z299" i="17" s="1"/>
  <c r="X300" i="17"/>
  <c r="Y300" i="17" s="1"/>
  <c r="Z300" i="17" s="1"/>
  <c r="X301" i="17"/>
  <c r="Y301" i="17" s="1"/>
  <c r="Z301" i="17" s="1"/>
  <c r="X302" i="17"/>
  <c r="Y302" i="17" s="1"/>
  <c r="Z302" i="17" s="1"/>
  <c r="X303" i="17"/>
  <c r="Y303" i="17" s="1"/>
  <c r="Z303" i="17" s="1"/>
  <c r="X304" i="17"/>
  <c r="Y304" i="17" s="1"/>
  <c r="Z304" i="17" s="1"/>
  <c r="T235" i="15" l="1"/>
  <c r="U235" i="15"/>
  <c r="V235" i="15"/>
  <c r="W235" i="15"/>
  <c r="X235" i="15"/>
  <c r="Y235" i="15"/>
  <c r="Z235" i="15"/>
  <c r="AA235" i="15"/>
  <c r="AB235" i="15"/>
  <c r="AC235" i="15"/>
  <c r="AD235" i="15"/>
  <c r="AE235" i="15"/>
  <c r="AF235" i="15"/>
  <c r="AG235" i="15"/>
  <c r="AH235" i="15"/>
  <c r="AI235" i="15"/>
  <c r="AJ235" i="15"/>
  <c r="AK235" i="15"/>
  <c r="T236" i="15"/>
  <c r="U236" i="15"/>
  <c r="V236" i="15"/>
  <c r="W236" i="15"/>
  <c r="X236" i="15"/>
  <c r="Y236" i="15"/>
  <c r="Z236" i="15"/>
  <c r="AA236" i="15"/>
  <c r="AB236" i="15"/>
  <c r="AC236" i="15"/>
  <c r="AD236" i="15"/>
  <c r="AE236" i="15"/>
  <c r="AF236" i="15"/>
  <c r="AG236" i="15"/>
  <c r="AH236" i="15"/>
  <c r="AI236" i="15"/>
  <c r="AJ236" i="15"/>
  <c r="AK236" i="15"/>
  <c r="T237" i="15"/>
  <c r="U237" i="15"/>
  <c r="V237" i="15"/>
  <c r="W237" i="15"/>
  <c r="X237" i="15"/>
  <c r="Y237" i="15"/>
  <c r="Z237" i="15"/>
  <c r="AA237" i="15"/>
  <c r="AB237" i="15"/>
  <c r="AC237" i="15"/>
  <c r="AD237" i="15"/>
  <c r="AE237" i="15"/>
  <c r="AF237" i="15"/>
  <c r="AG237" i="15"/>
  <c r="AH237" i="15"/>
  <c r="AI237" i="15"/>
  <c r="AJ237" i="15"/>
  <c r="AK237" i="15"/>
  <c r="T238" i="15"/>
  <c r="U238" i="15"/>
  <c r="V238" i="15"/>
  <c r="W238" i="15"/>
  <c r="X238" i="15"/>
  <c r="Y238" i="15"/>
  <c r="Z238" i="15"/>
  <c r="AA238" i="15"/>
  <c r="AB238" i="15"/>
  <c r="AC238" i="15"/>
  <c r="AD238" i="15"/>
  <c r="AE238" i="15"/>
  <c r="AF238" i="15"/>
  <c r="AG238" i="15"/>
  <c r="AH238" i="15"/>
  <c r="AI238" i="15"/>
  <c r="AJ238" i="15"/>
  <c r="AK238" i="15"/>
  <c r="T239" i="15"/>
  <c r="U239" i="15"/>
  <c r="V239" i="15"/>
  <c r="W239" i="15"/>
  <c r="X239" i="15"/>
  <c r="Y239" i="15"/>
  <c r="Z239" i="15"/>
  <c r="AA239" i="15"/>
  <c r="AB239" i="15"/>
  <c r="AC239" i="15"/>
  <c r="AD239" i="15"/>
  <c r="AE239" i="15"/>
  <c r="AF239" i="15"/>
  <c r="AG239" i="15"/>
  <c r="AH239" i="15"/>
  <c r="AI239" i="15"/>
  <c r="AJ239" i="15"/>
  <c r="AK239" i="15"/>
  <c r="T240" i="15"/>
  <c r="U240" i="15"/>
  <c r="V240" i="15"/>
  <c r="W240" i="15"/>
  <c r="X240" i="15"/>
  <c r="Y240" i="15"/>
  <c r="Z240" i="15"/>
  <c r="AA240" i="15"/>
  <c r="AB240" i="15"/>
  <c r="AC240" i="15"/>
  <c r="AD240" i="15"/>
  <c r="AE240" i="15"/>
  <c r="AF240" i="15"/>
  <c r="AG240" i="15"/>
  <c r="AH240" i="15"/>
  <c r="AI240" i="15"/>
  <c r="AJ240" i="15"/>
  <c r="AK240" i="15"/>
  <c r="T241" i="15"/>
  <c r="U241" i="15"/>
  <c r="V241" i="15"/>
  <c r="W241" i="15"/>
  <c r="X241" i="15"/>
  <c r="Y241" i="15"/>
  <c r="Z241" i="15"/>
  <c r="AA241" i="15"/>
  <c r="AB241" i="15"/>
  <c r="AC241" i="15"/>
  <c r="AD241" i="15"/>
  <c r="AE241" i="15"/>
  <c r="AF241" i="15"/>
  <c r="AG241" i="15"/>
  <c r="AH241" i="15"/>
  <c r="AI241" i="15"/>
  <c r="AJ241" i="15"/>
  <c r="AK241" i="15"/>
  <c r="T242" i="15"/>
  <c r="U242" i="15"/>
  <c r="V242" i="15"/>
  <c r="W242" i="15"/>
  <c r="X242" i="15"/>
  <c r="Y242" i="15"/>
  <c r="Z242" i="15"/>
  <c r="AA242" i="15"/>
  <c r="AB242" i="15"/>
  <c r="AC242" i="15"/>
  <c r="AD242" i="15"/>
  <c r="AE242" i="15"/>
  <c r="AF242" i="15"/>
  <c r="AG242" i="15"/>
  <c r="AH242" i="15"/>
  <c r="AI242" i="15"/>
  <c r="AJ242" i="15"/>
  <c r="AK242" i="15"/>
  <c r="T243" i="15"/>
  <c r="U243" i="15"/>
  <c r="V243" i="15"/>
  <c r="W243" i="15"/>
  <c r="X243" i="15"/>
  <c r="Y243" i="15"/>
  <c r="Z243" i="15"/>
  <c r="AA243" i="15"/>
  <c r="AB243" i="15"/>
  <c r="AC243" i="15"/>
  <c r="AD243" i="15"/>
  <c r="AE243" i="15"/>
  <c r="AF243" i="15"/>
  <c r="AG243" i="15"/>
  <c r="AH243" i="15"/>
  <c r="AI243" i="15"/>
  <c r="AJ243" i="15"/>
  <c r="AK243" i="15"/>
  <c r="T244" i="15"/>
  <c r="U244" i="15"/>
  <c r="V244" i="15"/>
  <c r="W244" i="15"/>
  <c r="X244" i="15"/>
  <c r="Y244" i="15"/>
  <c r="Z244" i="15"/>
  <c r="AA244" i="15"/>
  <c r="AB244" i="15"/>
  <c r="AC244" i="15"/>
  <c r="AD244" i="15"/>
  <c r="AE244" i="15"/>
  <c r="AF244" i="15"/>
  <c r="AG244" i="15"/>
  <c r="AH244" i="15"/>
  <c r="AI244" i="15"/>
  <c r="AJ244" i="15"/>
  <c r="AK244" i="15"/>
  <c r="T245" i="15"/>
  <c r="U245" i="15"/>
  <c r="V245" i="15"/>
  <c r="W245" i="15"/>
  <c r="X245" i="15"/>
  <c r="Y245" i="15"/>
  <c r="Z245" i="15"/>
  <c r="AA245" i="15"/>
  <c r="AB245" i="15"/>
  <c r="AC245" i="15"/>
  <c r="AD245" i="15"/>
  <c r="AE245" i="15"/>
  <c r="AF245" i="15"/>
  <c r="AG245" i="15"/>
  <c r="AH245" i="15"/>
  <c r="AI245" i="15"/>
  <c r="AJ245" i="15"/>
  <c r="AK245" i="15"/>
  <c r="T246" i="15"/>
  <c r="U246" i="15"/>
  <c r="V246" i="15"/>
  <c r="W246" i="15"/>
  <c r="X246" i="15"/>
  <c r="Y246" i="15"/>
  <c r="Z246" i="15"/>
  <c r="AA246" i="15"/>
  <c r="AB246" i="15"/>
  <c r="AC246" i="15"/>
  <c r="AD246" i="15"/>
  <c r="AE246" i="15"/>
  <c r="AF246" i="15"/>
  <c r="AG246" i="15"/>
  <c r="AH246" i="15"/>
  <c r="AI246" i="15"/>
  <c r="AJ246" i="15"/>
  <c r="AK246" i="15"/>
  <c r="T247" i="15"/>
  <c r="U247" i="15"/>
  <c r="V247" i="15"/>
  <c r="W247" i="15"/>
  <c r="X247" i="15"/>
  <c r="Y247" i="15"/>
  <c r="Z247" i="15"/>
  <c r="AA247" i="15"/>
  <c r="AB247" i="15"/>
  <c r="AC247" i="15"/>
  <c r="AD247" i="15"/>
  <c r="AE247" i="15"/>
  <c r="AF247" i="15"/>
  <c r="AG247" i="15"/>
  <c r="AH247" i="15"/>
  <c r="AI247" i="15"/>
  <c r="AJ247" i="15"/>
  <c r="AK247" i="15"/>
  <c r="T248" i="15"/>
  <c r="U248" i="15"/>
  <c r="V248" i="15"/>
  <c r="W248" i="15"/>
  <c r="X248" i="15"/>
  <c r="Y248" i="15"/>
  <c r="Z248" i="15"/>
  <c r="AA248" i="15"/>
  <c r="AB248" i="15"/>
  <c r="AC248" i="15"/>
  <c r="AD248" i="15"/>
  <c r="AE248" i="15"/>
  <c r="AF248" i="15"/>
  <c r="AG248" i="15"/>
  <c r="AH248" i="15"/>
  <c r="AI248" i="15"/>
  <c r="AJ248" i="15"/>
  <c r="AK248" i="15"/>
  <c r="T249" i="15"/>
  <c r="U249" i="15"/>
  <c r="V249" i="15"/>
  <c r="W249" i="15"/>
  <c r="X249" i="15"/>
  <c r="Y249" i="15"/>
  <c r="Z249" i="15"/>
  <c r="AA249" i="15"/>
  <c r="AB249" i="15"/>
  <c r="AC249" i="15"/>
  <c r="AD249" i="15"/>
  <c r="AE249" i="15"/>
  <c r="AF249" i="15"/>
  <c r="AG249" i="15"/>
  <c r="AH249" i="15"/>
  <c r="AI249" i="15"/>
  <c r="AJ249" i="15"/>
  <c r="AK249" i="15"/>
  <c r="T250" i="15"/>
  <c r="U250" i="15"/>
  <c r="V250" i="15"/>
  <c r="W250" i="15"/>
  <c r="X250" i="15"/>
  <c r="Y250" i="15"/>
  <c r="Z250" i="15"/>
  <c r="AA250" i="15"/>
  <c r="AB250" i="15"/>
  <c r="AC250" i="15"/>
  <c r="AD250" i="15"/>
  <c r="AE250" i="15"/>
  <c r="AF250" i="15"/>
  <c r="AG250" i="15"/>
  <c r="AH250" i="15"/>
  <c r="AI250" i="15"/>
  <c r="AJ250" i="15"/>
  <c r="AK250" i="15"/>
  <c r="T251" i="15"/>
  <c r="U251" i="15"/>
  <c r="V251" i="15"/>
  <c r="W251" i="15"/>
  <c r="X251" i="15"/>
  <c r="Y251" i="15"/>
  <c r="Z251" i="15"/>
  <c r="AA251" i="15"/>
  <c r="AB251" i="15"/>
  <c r="AC251" i="15"/>
  <c r="AD251" i="15"/>
  <c r="AE251" i="15"/>
  <c r="AF251" i="15"/>
  <c r="AG251" i="15"/>
  <c r="AH251" i="15"/>
  <c r="AI251" i="15"/>
  <c r="AJ251" i="15"/>
  <c r="AK251" i="15"/>
  <c r="T252" i="15"/>
  <c r="U252" i="15"/>
  <c r="V252" i="15"/>
  <c r="W252" i="15"/>
  <c r="X252" i="15"/>
  <c r="Y252" i="15"/>
  <c r="Z252" i="15"/>
  <c r="AA252" i="15"/>
  <c r="AB252" i="15"/>
  <c r="AC252" i="15"/>
  <c r="AD252" i="15"/>
  <c r="AE252" i="15"/>
  <c r="AF252" i="15"/>
  <c r="AG252" i="15"/>
  <c r="AH252" i="15"/>
  <c r="AI252" i="15"/>
  <c r="AJ252" i="15"/>
  <c r="AK252" i="15"/>
  <c r="T253" i="15"/>
  <c r="U253" i="15"/>
  <c r="V253" i="15"/>
  <c r="W253" i="15"/>
  <c r="X253" i="15"/>
  <c r="Y253" i="15"/>
  <c r="Z253" i="15"/>
  <c r="AA253" i="15"/>
  <c r="AB253" i="15"/>
  <c r="AC253" i="15"/>
  <c r="AD253" i="15"/>
  <c r="AE253" i="15"/>
  <c r="AF253" i="15"/>
  <c r="AG253" i="15"/>
  <c r="AH253" i="15"/>
  <c r="AI253" i="15"/>
  <c r="AJ253" i="15"/>
  <c r="AK253" i="15"/>
  <c r="T254" i="15"/>
  <c r="U254" i="15"/>
  <c r="V254" i="15"/>
  <c r="W254" i="15"/>
  <c r="X254" i="15"/>
  <c r="Y254" i="15"/>
  <c r="Z254" i="15"/>
  <c r="AA254" i="15"/>
  <c r="AB254" i="15"/>
  <c r="AC254" i="15"/>
  <c r="AD254" i="15"/>
  <c r="AE254" i="15"/>
  <c r="AF254" i="15"/>
  <c r="AG254" i="15"/>
  <c r="AH254" i="15"/>
  <c r="AI254" i="15"/>
  <c r="AJ254" i="15"/>
  <c r="AK254" i="15"/>
  <c r="T255" i="15"/>
  <c r="U255" i="15"/>
  <c r="V255" i="15"/>
  <c r="W255" i="15"/>
  <c r="X255" i="15"/>
  <c r="Y255" i="15"/>
  <c r="Z255" i="15"/>
  <c r="AA255" i="15"/>
  <c r="AB255" i="15"/>
  <c r="AC255" i="15"/>
  <c r="AD255" i="15"/>
  <c r="AE255" i="15"/>
  <c r="AF255" i="15"/>
  <c r="AG255" i="15"/>
  <c r="AH255" i="15"/>
  <c r="AI255" i="15"/>
  <c r="AJ255" i="15"/>
  <c r="AK255" i="15"/>
  <c r="T256" i="15"/>
  <c r="U256" i="15"/>
  <c r="V256" i="15"/>
  <c r="W256" i="15"/>
  <c r="X256" i="15"/>
  <c r="Y256" i="15"/>
  <c r="Z256" i="15"/>
  <c r="AA256" i="15"/>
  <c r="AB256" i="15"/>
  <c r="AC256" i="15"/>
  <c r="AD256" i="15"/>
  <c r="AE256" i="15"/>
  <c r="AF256" i="15"/>
  <c r="AG256" i="15"/>
  <c r="AH256" i="15"/>
  <c r="AI256" i="15"/>
  <c r="AJ256" i="15"/>
  <c r="AK256" i="15"/>
  <c r="T257" i="15"/>
  <c r="U257" i="15"/>
  <c r="V257" i="15"/>
  <c r="W257" i="15"/>
  <c r="X257" i="15"/>
  <c r="Y257" i="15"/>
  <c r="Z257" i="15"/>
  <c r="AA257" i="15"/>
  <c r="AB257" i="15"/>
  <c r="AC257" i="15"/>
  <c r="AD257" i="15"/>
  <c r="AE257" i="15"/>
  <c r="AF257" i="15"/>
  <c r="AG257" i="15"/>
  <c r="AH257" i="15"/>
  <c r="AI257" i="15"/>
  <c r="AJ257" i="15"/>
  <c r="AK257" i="15"/>
  <c r="T258" i="15"/>
  <c r="U258" i="15"/>
  <c r="V258" i="15"/>
  <c r="W258" i="15"/>
  <c r="X258" i="15"/>
  <c r="Y258" i="15"/>
  <c r="Z258" i="15"/>
  <c r="AA258" i="15"/>
  <c r="AB258" i="15"/>
  <c r="AC258" i="15"/>
  <c r="AD258" i="15"/>
  <c r="AE258" i="15"/>
  <c r="AF258" i="15"/>
  <c r="AG258" i="15"/>
  <c r="AH258" i="15"/>
  <c r="AI258" i="15"/>
  <c r="AJ258" i="15"/>
  <c r="AK258" i="15"/>
  <c r="T259" i="15"/>
  <c r="U259" i="15"/>
  <c r="V259" i="15"/>
  <c r="W259" i="15"/>
  <c r="X259" i="15"/>
  <c r="Y259" i="15"/>
  <c r="Z259" i="15"/>
  <c r="AA259" i="15"/>
  <c r="AB259" i="15"/>
  <c r="AC259" i="15"/>
  <c r="AD259" i="15"/>
  <c r="AE259" i="15"/>
  <c r="AF259" i="15"/>
  <c r="AG259" i="15"/>
  <c r="AH259" i="15"/>
  <c r="AI259" i="15"/>
  <c r="AJ259" i="15"/>
  <c r="AK259" i="15"/>
  <c r="T260" i="15"/>
  <c r="U260" i="15"/>
  <c r="V260" i="15"/>
  <c r="W260" i="15"/>
  <c r="X260" i="15"/>
  <c r="Y260" i="15"/>
  <c r="Z260" i="15"/>
  <c r="AA260" i="15"/>
  <c r="AB260" i="15"/>
  <c r="AC260" i="15"/>
  <c r="AD260" i="15"/>
  <c r="AE260" i="15"/>
  <c r="AF260" i="15"/>
  <c r="AG260" i="15"/>
  <c r="AH260" i="15"/>
  <c r="AI260" i="15"/>
  <c r="AJ260" i="15"/>
  <c r="AK260" i="15"/>
  <c r="T261" i="15"/>
  <c r="U261" i="15"/>
  <c r="V261" i="15"/>
  <c r="W261" i="15"/>
  <c r="X261" i="15"/>
  <c r="Y261" i="15"/>
  <c r="Z261" i="15"/>
  <c r="AA261" i="15"/>
  <c r="AB261" i="15"/>
  <c r="AC261" i="15"/>
  <c r="AD261" i="15"/>
  <c r="AE261" i="15"/>
  <c r="AF261" i="15"/>
  <c r="AG261" i="15"/>
  <c r="AH261" i="15"/>
  <c r="AI261" i="15"/>
  <c r="AJ261" i="15"/>
  <c r="AK261" i="15"/>
  <c r="T262" i="15"/>
  <c r="U262" i="15"/>
  <c r="V262" i="15"/>
  <c r="W262" i="15"/>
  <c r="X262" i="15"/>
  <c r="Y262" i="15"/>
  <c r="Z262" i="15"/>
  <c r="AA262" i="15"/>
  <c r="AB262" i="15"/>
  <c r="AC262" i="15"/>
  <c r="AD262" i="15"/>
  <c r="AE262" i="15"/>
  <c r="AF262" i="15"/>
  <c r="AG262" i="15"/>
  <c r="AH262" i="15"/>
  <c r="AI262" i="15"/>
  <c r="AJ262" i="15"/>
  <c r="AK262" i="15"/>
  <c r="T263" i="15"/>
  <c r="U263" i="15"/>
  <c r="V263" i="15"/>
  <c r="W263" i="15"/>
  <c r="X263" i="15"/>
  <c r="Y263" i="15"/>
  <c r="Z263" i="15"/>
  <c r="AA263" i="15"/>
  <c r="AB263" i="15"/>
  <c r="AC263" i="15"/>
  <c r="AD263" i="15"/>
  <c r="AE263" i="15"/>
  <c r="AF263" i="15"/>
  <c r="AG263" i="15"/>
  <c r="AH263" i="15"/>
  <c r="AI263" i="15"/>
  <c r="AJ263" i="15"/>
  <c r="AK263" i="15"/>
  <c r="T264" i="15"/>
  <c r="U264" i="15"/>
  <c r="V264" i="15"/>
  <c r="W264" i="15"/>
  <c r="X264" i="15"/>
  <c r="Y264" i="15"/>
  <c r="Z264" i="15"/>
  <c r="AA264" i="15"/>
  <c r="AB264" i="15"/>
  <c r="AC264" i="15"/>
  <c r="AD264" i="15"/>
  <c r="AE264" i="15"/>
  <c r="AF264" i="15"/>
  <c r="AG264" i="15"/>
  <c r="AH264" i="15"/>
  <c r="AI264" i="15"/>
  <c r="AJ264" i="15"/>
  <c r="AK264" i="15"/>
  <c r="T265" i="15"/>
  <c r="U265" i="15"/>
  <c r="V265" i="15"/>
  <c r="W265" i="15"/>
  <c r="X265" i="15"/>
  <c r="Y265" i="15"/>
  <c r="Z265" i="15"/>
  <c r="AA265" i="15"/>
  <c r="AB265" i="15"/>
  <c r="AC265" i="15"/>
  <c r="AD265" i="15"/>
  <c r="AE265" i="15"/>
  <c r="AF265" i="15"/>
  <c r="AG265" i="15"/>
  <c r="AH265" i="15"/>
  <c r="AI265" i="15"/>
  <c r="AJ265" i="15"/>
  <c r="AK265" i="15"/>
  <c r="T266" i="15"/>
  <c r="U266" i="15"/>
  <c r="V266" i="15"/>
  <c r="W266" i="15"/>
  <c r="X266" i="15"/>
  <c r="Y266" i="15"/>
  <c r="Z266" i="15"/>
  <c r="AA266" i="15"/>
  <c r="AB266" i="15"/>
  <c r="AC266" i="15"/>
  <c r="AD266" i="15"/>
  <c r="AE266" i="15"/>
  <c r="AF266" i="15"/>
  <c r="AG266" i="15"/>
  <c r="AH266" i="15"/>
  <c r="AI266" i="15"/>
  <c r="AJ266" i="15"/>
  <c r="AK266" i="15"/>
  <c r="T267" i="15"/>
  <c r="U267" i="15"/>
  <c r="V267" i="15"/>
  <c r="W267" i="15"/>
  <c r="X267" i="15"/>
  <c r="Y267" i="15"/>
  <c r="Z267" i="15"/>
  <c r="AA267" i="15"/>
  <c r="AB267" i="15"/>
  <c r="AC267" i="15"/>
  <c r="AD267" i="15"/>
  <c r="AE267" i="15"/>
  <c r="AF267" i="15"/>
  <c r="AG267" i="15"/>
  <c r="AH267" i="15"/>
  <c r="AI267" i="15"/>
  <c r="AJ267" i="15"/>
  <c r="AK267" i="15"/>
  <c r="T268" i="15"/>
  <c r="U268" i="15"/>
  <c r="V268" i="15"/>
  <c r="W268" i="15"/>
  <c r="X268" i="15"/>
  <c r="Y268" i="15"/>
  <c r="Z268" i="15"/>
  <c r="AA268" i="15"/>
  <c r="AB268" i="15"/>
  <c r="AC268" i="15"/>
  <c r="AD268" i="15"/>
  <c r="AE268" i="15"/>
  <c r="AF268" i="15"/>
  <c r="AG268" i="15"/>
  <c r="AH268" i="15"/>
  <c r="AI268" i="15"/>
  <c r="AJ268" i="15"/>
  <c r="AK268" i="15"/>
  <c r="T269" i="15"/>
  <c r="U269" i="15"/>
  <c r="V269" i="15"/>
  <c r="W269" i="15"/>
  <c r="X269" i="15"/>
  <c r="Y269" i="15"/>
  <c r="Z269" i="15"/>
  <c r="AA269" i="15"/>
  <c r="AB269" i="15"/>
  <c r="AC269" i="15"/>
  <c r="AD269" i="15"/>
  <c r="AE269" i="15"/>
  <c r="AF269" i="15"/>
  <c r="AG269" i="15"/>
  <c r="AH269" i="15"/>
  <c r="AI269" i="15"/>
  <c r="AJ269" i="15"/>
  <c r="AK269" i="15"/>
  <c r="T270" i="15"/>
  <c r="U270" i="15"/>
  <c r="V270" i="15"/>
  <c r="W270" i="15"/>
  <c r="X270" i="15"/>
  <c r="Y270" i="15"/>
  <c r="Z270" i="15"/>
  <c r="AA270" i="15"/>
  <c r="AB270" i="15"/>
  <c r="AC270" i="15"/>
  <c r="AD270" i="15"/>
  <c r="AE270" i="15"/>
  <c r="AF270" i="15"/>
  <c r="AG270" i="15"/>
  <c r="AH270" i="15"/>
  <c r="AI270" i="15"/>
  <c r="AJ270" i="15"/>
  <c r="AK270" i="15"/>
  <c r="T271" i="15"/>
  <c r="U271" i="15"/>
  <c r="V271" i="15"/>
  <c r="W271" i="15"/>
  <c r="X271" i="15"/>
  <c r="Y271" i="15"/>
  <c r="Z271" i="15"/>
  <c r="AA271" i="15"/>
  <c r="AB271" i="15"/>
  <c r="AC271" i="15"/>
  <c r="AD271" i="15"/>
  <c r="AE271" i="15"/>
  <c r="AF271" i="15"/>
  <c r="AG271" i="15"/>
  <c r="AH271" i="15"/>
  <c r="AI271" i="15"/>
  <c r="AJ271" i="15"/>
  <c r="AK271" i="15"/>
  <c r="T272" i="15"/>
  <c r="U272" i="15"/>
  <c r="V272" i="15"/>
  <c r="W272" i="15"/>
  <c r="X272" i="15"/>
  <c r="Y272" i="15"/>
  <c r="Z272" i="15"/>
  <c r="AA272" i="15"/>
  <c r="AB272" i="15"/>
  <c r="AC272" i="15"/>
  <c r="AD272" i="15"/>
  <c r="AE272" i="15"/>
  <c r="AF272" i="15"/>
  <c r="AG272" i="15"/>
  <c r="AH272" i="15"/>
  <c r="AI272" i="15"/>
  <c r="AJ272" i="15"/>
  <c r="AK272" i="15"/>
  <c r="T273" i="15"/>
  <c r="U273" i="15"/>
  <c r="V273" i="15"/>
  <c r="W273" i="15"/>
  <c r="X273" i="15"/>
  <c r="Y273" i="15"/>
  <c r="Z273" i="15"/>
  <c r="AA273" i="15"/>
  <c r="AB273" i="15"/>
  <c r="AC273" i="15"/>
  <c r="AD273" i="15"/>
  <c r="AE273" i="15"/>
  <c r="AF273" i="15"/>
  <c r="AG273" i="15"/>
  <c r="AH273" i="15"/>
  <c r="AI273" i="15"/>
  <c r="AJ273" i="15"/>
  <c r="AK273" i="15"/>
  <c r="T274" i="15"/>
  <c r="U274" i="15"/>
  <c r="V274" i="15"/>
  <c r="W274" i="15"/>
  <c r="X274" i="15"/>
  <c r="Y274" i="15"/>
  <c r="Z274" i="15"/>
  <c r="AA274" i="15"/>
  <c r="AB274" i="15"/>
  <c r="AC274" i="15"/>
  <c r="AD274" i="15"/>
  <c r="AE274" i="15"/>
  <c r="AF274" i="15"/>
  <c r="AG274" i="15"/>
  <c r="AH274" i="15"/>
  <c r="AI274" i="15"/>
  <c r="AJ274" i="15"/>
  <c r="AK274" i="15"/>
  <c r="T275" i="15"/>
  <c r="U275" i="15"/>
  <c r="V275" i="15"/>
  <c r="W275" i="15"/>
  <c r="X275" i="15"/>
  <c r="Y275" i="15"/>
  <c r="Z275" i="15"/>
  <c r="AA275" i="15"/>
  <c r="AB275" i="15"/>
  <c r="AC275" i="15"/>
  <c r="AD275" i="15"/>
  <c r="AE275" i="15"/>
  <c r="AF275" i="15"/>
  <c r="AG275" i="15"/>
  <c r="AH275" i="15"/>
  <c r="AI275" i="15"/>
  <c r="AJ275" i="15"/>
  <c r="AK275" i="15"/>
  <c r="T276" i="15"/>
  <c r="U276" i="15"/>
  <c r="V276" i="15"/>
  <c r="W276" i="15"/>
  <c r="X276" i="15"/>
  <c r="Y276" i="15"/>
  <c r="Z276" i="15"/>
  <c r="AA276" i="15"/>
  <c r="AB276" i="15"/>
  <c r="AC276" i="15"/>
  <c r="AD276" i="15"/>
  <c r="AE276" i="15"/>
  <c r="AF276" i="15"/>
  <c r="AG276" i="15"/>
  <c r="AH276" i="15"/>
  <c r="AI276" i="15"/>
  <c r="AJ276" i="15"/>
  <c r="AK276" i="15"/>
  <c r="T277" i="15"/>
  <c r="U277" i="15"/>
  <c r="V277" i="15"/>
  <c r="W277" i="15"/>
  <c r="X277" i="15"/>
  <c r="Y277" i="15"/>
  <c r="Z277" i="15"/>
  <c r="AA277" i="15"/>
  <c r="AB277" i="15"/>
  <c r="AC277" i="15"/>
  <c r="AD277" i="15"/>
  <c r="AE277" i="15"/>
  <c r="AF277" i="15"/>
  <c r="AG277" i="15"/>
  <c r="AH277" i="15"/>
  <c r="AI277" i="15"/>
  <c r="AJ277" i="15"/>
  <c r="AK277" i="15"/>
  <c r="T278" i="15"/>
  <c r="U278" i="15"/>
  <c r="V278" i="15"/>
  <c r="W278" i="15"/>
  <c r="X278" i="15"/>
  <c r="Y278" i="15"/>
  <c r="Z278" i="15"/>
  <c r="AA278" i="15"/>
  <c r="AB278" i="15"/>
  <c r="AC278" i="15"/>
  <c r="AD278" i="15"/>
  <c r="AE278" i="15"/>
  <c r="AF278" i="15"/>
  <c r="AG278" i="15"/>
  <c r="AH278" i="15"/>
  <c r="AI278" i="15"/>
  <c r="AJ278" i="15"/>
  <c r="AK278" i="15"/>
  <c r="T279" i="15"/>
  <c r="U279" i="15"/>
  <c r="V279" i="15"/>
  <c r="W279" i="15"/>
  <c r="X279" i="15"/>
  <c r="Y279" i="15"/>
  <c r="Z279" i="15"/>
  <c r="AA279" i="15"/>
  <c r="AB279" i="15"/>
  <c r="AC279" i="15"/>
  <c r="AD279" i="15"/>
  <c r="AE279" i="15"/>
  <c r="AF279" i="15"/>
  <c r="AG279" i="15"/>
  <c r="AH279" i="15"/>
  <c r="AI279" i="15"/>
  <c r="AJ279" i="15"/>
  <c r="AK279" i="15"/>
  <c r="T280" i="15"/>
  <c r="U280" i="15"/>
  <c r="V280" i="15"/>
  <c r="W280" i="15"/>
  <c r="X280" i="15"/>
  <c r="Y280" i="15"/>
  <c r="Z280" i="15"/>
  <c r="AA280" i="15"/>
  <c r="AB280" i="15"/>
  <c r="AC280" i="15"/>
  <c r="AD280" i="15"/>
  <c r="AE280" i="15"/>
  <c r="AF280" i="15"/>
  <c r="AG280" i="15"/>
  <c r="AH280" i="15"/>
  <c r="AI280" i="15"/>
  <c r="AJ280" i="15"/>
  <c r="AK280" i="15"/>
  <c r="T281" i="15"/>
  <c r="U281" i="15"/>
  <c r="V281" i="15"/>
  <c r="W281" i="15"/>
  <c r="X281" i="15"/>
  <c r="Y281" i="15"/>
  <c r="Z281" i="15"/>
  <c r="AA281" i="15"/>
  <c r="AB281" i="15"/>
  <c r="AC281" i="15"/>
  <c r="AD281" i="15"/>
  <c r="AE281" i="15"/>
  <c r="AF281" i="15"/>
  <c r="AG281" i="15"/>
  <c r="AH281" i="15"/>
  <c r="AI281" i="15"/>
  <c r="AJ281" i="15"/>
  <c r="AK281" i="15"/>
  <c r="T282" i="15"/>
  <c r="U282" i="15"/>
  <c r="V282" i="15"/>
  <c r="W282" i="15"/>
  <c r="X282" i="15"/>
  <c r="Y282" i="15"/>
  <c r="Z282" i="15"/>
  <c r="AA282" i="15"/>
  <c r="AB282" i="15"/>
  <c r="AC282" i="15"/>
  <c r="AD282" i="15"/>
  <c r="AE282" i="15"/>
  <c r="AF282" i="15"/>
  <c r="AG282" i="15"/>
  <c r="AH282" i="15"/>
  <c r="AI282" i="15"/>
  <c r="AJ282" i="15"/>
  <c r="AK282" i="15"/>
  <c r="T283" i="15"/>
  <c r="U283" i="15"/>
  <c r="V283" i="15"/>
  <c r="W283" i="15"/>
  <c r="X283" i="15"/>
  <c r="Y283" i="15"/>
  <c r="Z283" i="15"/>
  <c r="AA283" i="15"/>
  <c r="AB283" i="15"/>
  <c r="AC283" i="15"/>
  <c r="AD283" i="15"/>
  <c r="AE283" i="15"/>
  <c r="AF283" i="15"/>
  <c r="AG283" i="15"/>
  <c r="AH283" i="15"/>
  <c r="AI283" i="15"/>
  <c r="AJ283" i="15"/>
  <c r="AK283" i="15"/>
  <c r="T284" i="15"/>
  <c r="U284" i="15"/>
  <c r="V284" i="15"/>
  <c r="W284" i="15"/>
  <c r="X284" i="15"/>
  <c r="Y284" i="15"/>
  <c r="Z284" i="15"/>
  <c r="AA284" i="15"/>
  <c r="AB284" i="15"/>
  <c r="AC284" i="15"/>
  <c r="AD284" i="15"/>
  <c r="AE284" i="15"/>
  <c r="AF284" i="15"/>
  <c r="AG284" i="15"/>
  <c r="AH284" i="15"/>
  <c r="AI284" i="15"/>
  <c r="AJ284" i="15"/>
  <c r="AK284" i="15"/>
  <c r="T285" i="15"/>
  <c r="U285" i="15"/>
  <c r="V285" i="15"/>
  <c r="W285" i="15"/>
  <c r="X285" i="15"/>
  <c r="Y285" i="15"/>
  <c r="Z285" i="15"/>
  <c r="AA285" i="15"/>
  <c r="AB285" i="15"/>
  <c r="AC285" i="15"/>
  <c r="AD285" i="15"/>
  <c r="AE285" i="15"/>
  <c r="AF285" i="15"/>
  <c r="AG285" i="15"/>
  <c r="AH285" i="15"/>
  <c r="AI285" i="15"/>
  <c r="AJ285" i="15"/>
  <c r="AK285" i="15"/>
  <c r="T286" i="15"/>
  <c r="U286" i="15"/>
  <c r="V286" i="15"/>
  <c r="W286" i="15"/>
  <c r="X286" i="15"/>
  <c r="Y286" i="15"/>
  <c r="Z286" i="15"/>
  <c r="AA286" i="15"/>
  <c r="AB286" i="15"/>
  <c r="AC286" i="15"/>
  <c r="AD286" i="15"/>
  <c r="AE286" i="15"/>
  <c r="AF286" i="15"/>
  <c r="AG286" i="15"/>
  <c r="AH286" i="15"/>
  <c r="AI286" i="15"/>
  <c r="AJ286" i="15"/>
  <c r="AK286" i="15"/>
  <c r="T287" i="15"/>
  <c r="U287" i="15"/>
  <c r="V287" i="15"/>
  <c r="W287" i="15"/>
  <c r="X287" i="15"/>
  <c r="Y287" i="15"/>
  <c r="Z287" i="15"/>
  <c r="AA287" i="15"/>
  <c r="AB287" i="15"/>
  <c r="AC287" i="15"/>
  <c r="AD287" i="15"/>
  <c r="AE287" i="15"/>
  <c r="AF287" i="15"/>
  <c r="AG287" i="15"/>
  <c r="AH287" i="15"/>
  <c r="AI287" i="15"/>
  <c r="AJ287" i="15"/>
  <c r="AK287" i="15"/>
  <c r="T288" i="15"/>
  <c r="U288" i="15"/>
  <c r="V288" i="15"/>
  <c r="W288" i="15"/>
  <c r="X288" i="15"/>
  <c r="Y288" i="15"/>
  <c r="Z288" i="15"/>
  <c r="AA288" i="15"/>
  <c r="AB288" i="15"/>
  <c r="AC288" i="15"/>
  <c r="AD288" i="15"/>
  <c r="AE288" i="15"/>
  <c r="AF288" i="15"/>
  <c r="AG288" i="15"/>
  <c r="AH288" i="15"/>
  <c r="AI288" i="15"/>
  <c r="AJ288" i="15"/>
  <c r="AK288" i="15"/>
  <c r="T289" i="15"/>
  <c r="U289" i="15"/>
  <c r="V289" i="15"/>
  <c r="W289" i="15"/>
  <c r="X289" i="15"/>
  <c r="Y289" i="15"/>
  <c r="Z289" i="15"/>
  <c r="AA289" i="15"/>
  <c r="AB289" i="15"/>
  <c r="AC289" i="15"/>
  <c r="AD289" i="15"/>
  <c r="AE289" i="15"/>
  <c r="AF289" i="15"/>
  <c r="AG289" i="15"/>
  <c r="AH289" i="15"/>
  <c r="AI289" i="15"/>
  <c r="AJ289" i="15"/>
  <c r="AK289" i="15"/>
  <c r="T290" i="15"/>
  <c r="U290" i="15"/>
  <c r="V290" i="15"/>
  <c r="W290" i="15"/>
  <c r="X290" i="15"/>
  <c r="Y290" i="15"/>
  <c r="Z290" i="15"/>
  <c r="AA290" i="15"/>
  <c r="AB290" i="15"/>
  <c r="AC290" i="15"/>
  <c r="AD290" i="15"/>
  <c r="AE290" i="15"/>
  <c r="AF290" i="15"/>
  <c r="AG290" i="15"/>
  <c r="AH290" i="15"/>
  <c r="AI290" i="15"/>
  <c r="AJ290" i="15"/>
  <c r="AK290" i="15"/>
  <c r="T291" i="15"/>
  <c r="U291" i="15"/>
  <c r="V291" i="15"/>
  <c r="W291" i="15"/>
  <c r="X291" i="15"/>
  <c r="Y291" i="15"/>
  <c r="Z291" i="15"/>
  <c r="AA291" i="15"/>
  <c r="AB291" i="15"/>
  <c r="AC291" i="15"/>
  <c r="AD291" i="15"/>
  <c r="AE291" i="15"/>
  <c r="AF291" i="15"/>
  <c r="AG291" i="15"/>
  <c r="AH291" i="15"/>
  <c r="AI291" i="15"/>
  <c r="AJ291" i="15"/>
  <c r="AK291" i="15"/>
  <c r="T292" i="15"/>
  <c r="U292" i="15"/>
  <c r="V292" i="15"/>
  <c r="W292" i="15"/>
  <c r="X292" i="15"/>
  <c r="Y292" i="15"/>
  <c r="Z292" i="15"/>
  <c r="AA292" i="15"/>
  <c r="AB292" i="15"/>
  <c r="AC292" i="15"/>
  <c r="AD292" i="15"/>
  <c r="AE292" i="15"/>
  <c r="AF292" i="15"/>
  <c r="AG292" i="15"/>
  <c r="AH292" i="15"/>
  <c r="AI292" i="15"/>
  <c r="AJ292" i="15"/>
  <c r="AK292" i="15"/>
  <c r="T293" i="15"/>
  <c r="U293" i="15"/>
  <c r="V293" i="15"/>
  <c r="W293" i="15"/>
  <c r="X293" i="15"/>
  <c r="Y293" i="15"/>
  <c r="Z293" i="15"/>
  <c r="AA293" i="15"/>
  <c r="AB293" i="15"/>
  <c r="AC293" i="15"/>
  <c r="AD293" i="15"/>
  <c r="AE293" i="15"/>
  <c r="AF293" i="15"/>
  <c r="AG293" i="15"/>
  <c r="AH293" i="15"/>
  <c r="AI293" i="15"/>
  <c r="AJ293" i="15"/>
  <c r="AK293" i="15"/>
  <c r="T294" i="15"/>
  <c r="U294" i="15"/>
  <c r="V294" i="15"/>
  <c r="W294" i="15"/>
  <c r="X294" i="15"/>
  <c r="Y294" i="15"/>
  <c r="Z294" i="15"/>
  <c r="AA294" i="15"/>
  <c r="AB294" i="15"/>
  <c r="AC294" i="15"/>
  <c r="AD294" i="15"/>
  <c r="AE294" i="15"/>
  <c r="AF294" i="15"/>
  <c r="AG294" i="15"/>
  <c r="AH294" i="15"/>
  <c r="AI294" i="15"/>
  <c r="AJ294" i="15"/>
  <c r="AK294" i="15"/>
  <c r="T295" i="15"/>
  <c r="U295" i="15"/>
  <c r="V295" i="15"/>
  <c r="W295" i="15"/>
  <c r="X295" i="15"/>
  <c r="Y295" i="15"/>
  <c r="Z295" i="15"/>
  <c r="AA295" i="15"/>
  <c r="AB295" i="15"/>
  <c r="AC295" i="15"/>
  <c r="AD295" i="15"/>
  <c r="AE295" i="15"/>
  <c r="AF295" i="15"/>
  <c r="AG295" i="15"/>
  <c r="AH295" i="15"/>
  <c r="AI295" i="15"/>
  <c r="AJ295" i="15"/>
  <c r="AK295" i="15"/>
  <c r="T296" i="15"/>
  <c r="U296" i="15"/>
  <c r="V296" i="15"/>
  <c r="W296" i="15"/>
  <c r="X296" i="15"/>
  <c r="Y296" i="15"/>
  <c r="Z296" i="15"/>
  <c r="AA296" i="15"/>
  <c r="AB296" i="15"/>
  <c r="AC296" i="15"/>
  <c r="AD296" i="15"/>
  <c r="AE296" i="15"/>
  <c r="AF296" i="15"/>
  <c r="AG296" i="15"/>
  <c r="AH296" i="15"/>
  <c r="AI296" i="15"/>
  <c r="AJ296" i="15"/>
  <c r="AK296" i="15"/>
  <c r="T297" i="15"/>
  <c r="U297" i="15"/>
  <c r="V297" i="15"/>
  <c r="W297" i="15"/>
  <c r="X297" i="15"/>
  <c r="Y297" i="15"/>
  <c r="Z297" i="15"/>
  <c r="AA297" i="15"/>
  <c r="AB297" i="15"/>
  <c r="AC297" i="15"/>
  <c r="AD297" i="15"/>
  <c r="AE297" i="15"/>
  <c r="AF297" i="15"/>
  <c r="AG297" i="15"/>
  <c r="AH297" i="15"/>
  <c r="AI297" i="15"/>
  <c r="AJ297" i="15"/>
  <c r="AK297" i="15"/>
  <c r="T298" i="15"/>
  <c r="U298" i="15"/>
  <c r="V298" i="15"/>
  <c r="W298" i="15"/>
  <c r="X298" i="15"/>
  <c r="Y298" i="15"/>
  <c r="Z298" i="15"/>
  <c r="AA298" i="15"/>
  <c r="AB298" i="15"/>
  <c r="AC298" i="15"/>
  <c r="AD298" i="15"/>
  <c r="AE298" i="15"/>
  <c r="AF298" i="15"/>
  <c r="AG298" i="15"/>
  <c r="AH298" i="15"/>
  <c r="AI298" i="15"/>
  <c r="AJ298" i="15"/>
  <c r="AK298" i="15"/>
  <c r="T299" i="15"/>
  <c r="U299" i="15"/>
  <c r="V299" i="15"/>
  <c r="W299" i="15"/>
  <c r="X299" i="15"/>
  <c r="Y299" i="15"/>
  <c r="Z299" i="15"/>
  <c r="AA299" i="15"/>
  <c r="AB299" i="15"/>
  <c r="AC299" i="15"/>
  <c r="AD299" i="15"/>
  <c r="AE299" i="15"/>
  <c r="AF299" i="15"/>
  <c r="AG299" i="15"/>
  <c r="AH299" i="15"/>
  <c r="AI299" i="15"/>
  <c r="AJ299" i="15"/>
  <c r="AK299" i="15"/>
  <c r="T300" i="15"/>
  <c r="U300" i="15"/>
  <c r="V300" i="15"/>
  <c r="W300" i="15"/>
  <c r="X300" i="15"/>
  <c r="Y300" i="15"/>
  <c r="Z300" i="15"/>
  <c r="AA300" i="15"/>
  <c r="AB300" i="15"/>
  <c r="AC300" i="15"/>
  <c r="AD300" i="15"/>
  <c r="AE300" i="15"/>
  <c r="AF300" i="15"/>
  <c r="AG300" i="15"/>
  <c r="AH300" i="15"/>
  <c r="AI300" i="15"/>
  <c r="AJ300" i="15"/>
  <c r="AK300" i="15"/>
  <c r="T301" i="15"/>
  <c r="U301" i="15"/>
  <c r="V301" i="15"/>
  <c r="W301" i="15"/>
  <c r="X301" i="15"/>
  <c r="Y301" i="15"/>
  <c r="Z301" i="15"/>
  <c r="AA301" i="15"/>
  <c r="AB301" i="15"/>
  <c r="AC301" i="15"/>
  <c r="AD301" i="15"/>
  <c r="AE301" i="15"/>
  <c r="AF301" i="15"/>
  <c r="AG301" i="15"/>
  <c r="AH301" i="15"/>
  <c r="AI301" i="15"/>
  <c r="AJ301" i="15"/>
  <c r="AK301" i="15"/>
  <c r="T302" i="15"/>
  <c r="U302" i="15"/>
  <c r="V302" i="15"/>
  <c r="W302" i="15"/>
  <c r="X302" i="15"/>
  <c r="Y302" i="15"/>
  <c r="Z302" i="15"/>
  <c r="AA302" i="15"/>
  <c r="AB302" i="15"/>
  <c r="AC302" i="15"/>
  <c r="AD302" i="15"/>
  <c r="AE302" i="15"/>
  <c r="AF302" i="15"/>
  <c r="AG302" i="15"/>
  <c r="AH302" i="15"/>
  <c r="AI302" i="15"/>
  <c r="AJ302" i="15"/>
  <c r="AK302" i="15"/>
  <c r="T303" i="15"/>
  <c r="U303" i="15"/>
  <c r="V303" i="15"/>
  <c r="W303" i="15"/>
  <c r="X303" i="15"/>
  <c r="Y303" i="15"/>
  <c r="Z303" i="15"/>
  <c r="AA303" i="15"/>
  <c r="AB303" i="15"/>
  <c r="AC303" i="15"/>
  <c r="AD303" i="15"/>
  <c r="AE303" i="15"/>
  <c r="AF303" i="15"/>
  <c r="AG303" i="15"/>
  <c r="AH303" i="15"/>
  <c r="AI303" i="15"/>
  <c r="AJ303" i="15"/>
  <c r="AK303" i="15"/>
  <c r="T304" i="15"/>
  <c r="U304" i="15"/>
  <c r="V304" i="15"/>
  <c r="W304" i="15"/>
  <c r="X304" i="15"/>
  <c r="Y304" i="15"/>
  <c r="Z304" i="15"/>
  <c r="AA304" i="15"/>
  <c r="AB304" i="15"/>
  <c r="AC304" i="15"/>
  <c r="AD304" i="15"/>
  <c r="AE304" i="15"/>
  <c r="AF304" i="15"/>
  <c r="AG304" i="15"/>
  <c r="AH304" i="15"/>
  <c r="AI304" i="15"/>
  <c r="AJ304" i="15"/>
  <c r="AK304" i="15"/>
  <c r="T305" i="15"/>
  <c r="U305" i="15"/>
  <c r="V305" i="15"/>
  <c r="W305" i="15"/>
  <c r="X305" i="15"/>
  <c r="Y305" i="15"/>
  <c r="Z305" i="15"/>
  <c r="AA305" i="15"/>
  <c r="AB305" i="15"/>
  <c r="AC305" i="15"/>
  <c r="AD305" i="15"/>
  <c r="AE305" i="15"/>
  <c r="AF305" i="15"/>
  <c r="AG305" i="15"/>
  <c r="AH305" i="15"/>
  <c r="AI305" i="15"/>
  <c r="AJ305" i="15"/>
  <c r="AK305" i="15"/>
  <c r="AI8" i="15"/>
  <c r="AJ8" i="15"/>
  <c r="AK8" i="15"/>
  <c r="AI9" i="15"/>
  <c r="AJ9" i="15"/>
  <c r="AK9" i="15"/>
  <c r="AI10" i="15"/>
  <c r="AJ10" i="15"/>
  <c r="AK10" i="15"/>
  <c r="AI11" i="15"/>
  <c r="AJ11" i="15"/>
  <c r="AK11" i="15"/>
  <c r="AI12" i="15"/>
  <c r="AJ12" i="15"/>
  <c r="AK12" i="15"/>
  <c r="AI13" i="15"/>
  <c r="AJ13" i="15"/>
  <c r="AK13" i="15"/>
  <c r="AI14" i="15"/>
  <c r="AJ14" i="15"/>
  <c r="AK14" i="15"/>
  <c r="AI15" i="15"/>
  <c r="AJ15" i="15"/>
  <c r="AK15" i="15"/>
  <c r="AI16" i="15"/>
  <c r="AJ16" i="15"/>
  <c r="AK16" i="15"/>
  <c r="AI17" i="15"/>
  <c r="AJ17" i="15"/>
  <c r="AK17" i="15"/>
  <c r="AI18" i="15"/>
  <c r="AJ18" i="15"/>
  <c r="AK18" i="15"/>
  <c r="AI19" i="15"/>
  <c r="AJ19" i="15"/>
  <c r="AK19" i="15"/>
  <c r="AI20" i="15"/>
  <c r="AJ20" i="15"/>
  <c r="AK20" i="15"/>
  <c r="AI21" i="15"/>
  <c r="AJ21" i="15"/>
  <c r="AK21" i="15"/>
  <c r="AI22" i="15"/>
  <c r="AJ22" i="15"/>
  <c r="AK22" i="15"/>
  <c r="AI23" i="15"/>
  <c r="AJ23" i="15"/>
  <c r="AK23" i="15"/>
  <c r="AI24" i="15"/>
  <c r="AJ24" i="15"/>
  <c r="AK24" i="15"/>
  <c r="AI25" i="15"/>
  <c r="AJ25" i="15"/>
  <c r="AK25" i="15"/>
  <c r="AI26" i="15"/>
  <c r="AJ26" i="15"/>
  <c r="AK26" i="15"/>
  <c r="AI27" i="15"/>
  <c r="AJ27" i="15"/>
  <c r="AK27" i="15"/>
  <c r="AI28" i="15"/>
  <c r="AJ28" i="15"/>
  <c r="AK28" i="15"/>
  <c r="AI29" i="15"/>
  <c r="AJ29" i="15"/>
  <c r="AK29" i="15"/>
  <c r="AI30" i="15"/>
  <c r="AJ30" i="15"/>
  <c r="AK30" i="15"/>
  <c r="AI31" i="15"/>
  <c r="AJ31" i="15"/>
  <c r="AK31" i="15"/>
  <c r="AI32" i="15"/>
  <c r="AJ32" i="15"/>
  <c r="AK32" i="15"/>
  <c r="AI33" i="15"/>
  <c r="AJ33" i="15"/>
  <c r="AK33" i="15"/>
  <c r="AI34" i="15"/>
  <c r="AJ34" i="15"/>
  <c r="AK34" i="15"/>
  <c r="AI35" i="15"/>
  <c r="AJ35" i="15"/>
  <c r="AK35" i="15"/>
  <c r="AI36" i="15"/>
  <c r="AJ36" i="15"/>
  <c r="AK36" i="15"/>
  <c r="AI37" i="15"/>
  <c r="AJ37" i="15"/>
  <c r="AK37" i="15"/>
  <c r="AI38" i="15"/>
  <c r="AJ38" i="15"/>
  <c r="AK38" i="15"/>
  <c r="AI39" i="15"/>
  <c r="AJ39" i="15"/>
  <c r="AK39" i="15"/>
  <c r="AI40" i="15"/>
  <c r="AJ40" i="15"/>
  <c r="AK40" i="15"/>
  <c r="AI41" i="15"/>
  <c r="AJ41" i="15"/>
  <c r="AK41" i="15"/>
  <c r="AI42" i="15"/>
  <c r="AJ42" i="15"/>
  <c r="AK42" i="15"/>
  <c r="AI43" i="15"/>
  <c r="AJ43" i="15"/>
  <c r="AK43" i="15"/>
  <c r="AI44" i="15"/>
  <c r="AJ44" i="15"/>
  <c r="AK44" i="15"/>
  <c r="AI45" i="15"/>
  <c r="AJ45" i="15"/>
  <c r="AK45" i="15"/>
  <c r="AI46" i="15"/>
  <c r="AJ46" i="15"/>
  <c r="AK46" i="15"/>
  <c r="AI47" i="15"/>
  <c r="AJ47" i="15"/>
  <c r="AK47" i="15"/>
  <c r="AI48" i="15"/>
  <c r="AJ48" i="15"/>
  <c r="AK48" i="15"/>
  <c r="AI49" i="15"/>
  <c r="AJ49" i="15"/>
  <c r="AK49" i="15"/>
  <c r="AI50" i="15"/>
  <c r="AJ50" i="15"/>
  <c r="AK50" i="15"/>
  <c r="AI51" i="15"/>
  <c r="AJ51" i="15"/>
  <c r="AK51" i="15"/>
  <c r="AI52" i="15"/>
  <c r="AJ52" i="15"/>
  <c r="AK52" i="15"/>
  <c r="AI53" i="15"/>
  <c r="AJ53" i="15"/>
  <c r="AK53" i="15"/>
  <c r="AI54" i="15"/>
  <c r="AJ54" i="15"/>
  <c r="AK54" i="15"/>
  <c r="AI55" i="15"/>
  <c r="AJ55" i="15"/>
  <c r="AK55" i="15"/>
  <c r="AI56" i="15"/>
  <c r="AJ56" i="15"/>
  <c r="AK56" i="15"/>
  <c r="AI57" i="15"/>
  <c r="AJ57" i="15"/>
  <c r="AK57" i="15"/>
  <c r="AI58" i="15"/>
  <c r="AJ58" i="15"/>
  <c r="AK58" i="15"/>
  <c r="AI59" i="15"/>
  <c r="AJ59" i="15"/>
  <c r="AK59" i="15"/>
  <c r="AI60" i="15"/>
  <c r="AJ60" i="15"/>
  <c r="AK60" i="15"/>
  <c r="AI61" i="15"/>
  <c r="AJ61" i="15"/>
  <c r="AK61" i="15"/>
  <c r="AI62" i="15"/>
  <c r="AJ62" i="15"/>
  <c r="AK62" i="15"/>
  <c r="AI63" i="15"/>
  <c r="AJ63" i="15"/>
  <c r="AK63" i="15"/>
  <c r="AI64" i="15"/>
  <c r="AJ64" i="15"/>
  <c r="AK64" i="15"/>
  <c r="AI65" i="15"/>
  <c r="AJ65" i="15"/>
  <c r="AK65" i="15"/>
  <c r="AI66" i="15"/>
  <c r="AJ66" i="15"/>
  <c r="AK66" i="15"/>
  <c r="AI67" i="15"/>
  <c r="AJ67" i="15"/>
  <c r="AK67" i="15"/>
  <c r="AI68" i="15"/>
  <c r="AJ68" i="15"/>
  <c r="AK68" i="15"/>
  <c r="AI69" i="15"/>
  <c r="AJ69" i="15"/>
  <c r="AK69" i="15"/>
  <c r="AI70" i="15"/>
  <c r="AJ70" i="15"/>
  <c r="AK70" i="15"/>
  <c r="AI71" i="15"/>
  <c r="AJ71" i="15"/>
  <c r="AK71" i="15"/>
  <c r="AI72" i="15"/>
  <c r="AJ72" i="15"/>
  <c r="AK72" i="15"/>
  <c r="AI73" i="15"/>
  <c r="AJ73" i="15"/>
  <c r="AK73" i="15"/>
  <c r="AI74" i="15"/>
  <c r="AJ74" i="15"/>
  <c r="AK74" i="15"/>
  <c r="AI75" i="15"/>
  <c r="AJ75" i="15"/>
  <c r="AK75" i="15"/>
  <c r="AI76" i="15"/>
  <c r="AJ76" i="15"/>
  <c r="AK76" i="15"/>
  <c r="AI77" i="15"/>
  <c r="AJ77" i="15"/>
  <c r="AK77" i="15"/>
  <c r="AI78" i="15"/>
  <c r="AJ78" i="15"/>
  <c r="AK78" i="15"/>
  <c r="AI79" i="15"/>
  <c r="AJ79" i="15"/>
  <c r="AK79" i="15"/>
  <c r="AI80" i="15"/>
  <c r="AJ80" i="15"/>
  <c r="AK80" i="15"/>
  <c r="AI81" i="15"/>
  <c r="AJ81" i="15"/>
  <c r="AK81" i="15"/>
  <c r="AI82" i="15"/>
  <c r="AJ82" i="15"/>
  <c r="AK82" i="15"/>
  <c r="AI83" i="15"/>
  <c r="AJ83" i="15"/>
  <c r="AK83" i="15"/>
  <c r="AI84" i="15"/>
  <c r="AJ84" i="15"/>
  <c r="AK84" i="15"/>
  <c r="AI85" i="15"/>
  <c r="AJ85" i="15"/>
  <c r="AK85" i="15"/>
  <c r="AI86" i="15"/>
  <c r="AJ86" i="15"/>
  <c r="AK86" i="15"/>
  <c r="AI87" i="15"/>
  <c r="AJ87" i="15"/>
  <c r="AK87" i="15"/>
  <c r="AI88" i="15"/>
  <c r="AJ88" i="15"/>
  <c r="AK88" i="15"/>
  <c r="AI89" i="15"/>
  <c r="AJ89" i="15"/>
  <c r="AK89" i="15"/>
  <c r="AI90" i="15"/>
  <c r="AJ90" i="15"/>
  <c r="AK90" i="15"/>
  <c r="AI91" i="15"/>
  <c r="AJ91" i="15"/>
  <c r="AK91" i="15"/>
  <c r="AI92" i="15"/>
  <c r="AJ92" i="15"/>
  <c r="AK92" i="15"/>
  <c r="AI93" i="15"/>
  <c r="AJ93" i="15"/>
  <c r="AK93" i="15"/>
  <c r="AI94" i="15"/>
  <c r="AJ94" i="15"/>
  <c r="AK94" i="15"/>
  <c r="AI95" i="15"/>
  <c r="AJ95" i="15"/>
  <c r="AK95" i="15"/>
  <c r="AI96" i="15"/>
  <c r="AJ96" i="15"/>
  <c r="AK96" i="15"/>
  <c r="AI97" i="15"/>
  <c r="AJ97" i="15"/>
  <c r="AK97" i="15"/>
  <c r="AI98" i="15"/>
  <c r="AJ98" i="15"/>
  <c r="AK98" i="15"/>
  <c r="AI99" i="15"/>
  <c r="AJ99" i="15"/>
  <c r="AK99" i="15"/>
  <c r="AI100" i="15"/>
  <c r="AJ100" i="15"/>
  <c r="AK100" i="15"/>
  <c r="AI101" i="15"/>
  <c r="AJ101" i="15"/>
  <c r="AK101" i="15"/>
  <c r="AI102" i="15"/>
  <c r="AJ102" i="15"/>
  <c r="AK102" i="15"/>
  <c r="AI103" i="15"/>
  <c r="AJ103" i="15"/>
  <c r="AK103" i="15"/>
  <c r="AI104" i="15"/>
  <c r="AJ104" i="15"/>
  <c r="AK104" i="15"/>
  <c r="AI105" i="15"/>
  <c r="AJ105" i="15"/>
  <c r="AK105" i="15"/>
  <c r="AI106" i="15"/>
  <c r="AJ106" i="15"/>
  <c r="AK106" i="15"/>
  <c r="AI107" i="15"/>
  <c r="AJ107" i="15"/>
  <c r="AK107" i="15"/>
  <c r="AI108" i="15"/>
  <c r="AJ108" i="15"/>
  <c r="AK108" i="15"/>
  <c r="AI109" i="15"/>
  <c r="AJ109" i="15"/>
  <c r="AK109" i="15"/>
  <c r="AI110" i="15"/>
  <c r="AJ110" i="15"/>
  <c r="AK110" i="15"/>
  <c r="AI111" i="15"/>
  <c r="AJ111" i="15"/>
  <c r="AK111" i="15"/>
  <c r="AI112" i="15"/>
  <c r="AJ112" i="15"/>
  <c r="AK112" i="15"/>
  <c r="AI113" i="15"/>
  <c r="AJ113" i="15"/>
  <c r="AK113" i="15"/>
  <c r="AI114" i="15"/>
  <c r="AJ114" i="15"/>
  <c r="AK114" i="15"/>
  <c r="AI115" i="15"/>
  <c r="AJ115" i="15"/>
  <c r="AK115" i="15"/>
  <c r="AI116" i="15"/>
  <c r="AJ116" i="15"/>
  <c r="AK116" i="15"/>
  <c r="AI117" i="15"/>
  <c r="AJ117" i="15"/>
  <c r="AK117" i="15"/>
  <c r="AI118" i="15"/>
  <c r="AJ118" i="15"/>
  <c r="AK118" i="15"/>
  <c r="AI119" i="15"/>
  <c r="AJ119" i="15"/>
  <c r="AK119" i="15"/>
  <c r="AI120" i="15"/>
  <c r="AJ120" i="15"/>
  <c r="AK120" i="15"/>
  <c r="AI121" i="15"/>
  <c r="AJ121" i="15"/>
  <c r="AK121" i="15"/>
  <c r="AI122" i="15"/>
  <c r="AJ122" i="15"/>
  <c r="AK122" i="15"/>
  <c r="AI123" i="15"/>
  <c r="AJ123" i="15"/>
  <c r="AK123" i="15"/>
  <c r="AI124" i="15"/>
  <c r="AJ124" i="15"/>
  <c r="AK124" i="15"/>
  <c r="AI125" i="15"/>
  <c r="AJ125" i="15"/>
  <c r="AK125" i="15"/>
  <c r="AI126" i="15"/>
  <c r="AJ126" i="15"/>
  <c r="AK126" i="15"/>
  <c r="AI127" i="15"/>
  <c r="AJ127" i="15"/>
  <c r="AK127" i="15"/>
  <c r="AI128" i="15"/>
  <c r="AJ128" i="15"/>
  <c r="AK128" i="15"/>
  <c r="AI129" i="15"/>
  <c r="AJ129" i="15"/>
  <c r="AK129" i="15"/>
  <c r="AI130" i="15"/>
  <c r="AJ130" i="15"/>
  <c r="AK130" i="15"/>
  <c r="AI131" i="15"/>
  <c r="AJ131" i="15"/>
  <c r="AK131" i="15"/>
  <c r="AI132" i="15"/>
  <c r="AJ132" i="15"/>
  <c r="AK132" i="15"/>
  <c r="AI133" i="15"/>
  <c r="AJ133" i="15"/>
  <c r="AK133" i="15"/>
  <c r="AI134" i="15"/>
  <c r="AJ134" i="15"/>
  <c r="AK134" i="15"/>
  <c r="AI135" i="15"/>
  <c r="AJ135" i="15"/>
  <c r="AK135" i="15"/>
  <c r="AI136" i="15"/>
  <c r="AJ136" i="15"/>
  <c r="AK136" i="15"/>
  <c r="AI137" i="15"/>
  <c r="AJ137" i="15"/>
  <c r="AK137" i="15"/>
  <c r="AI138" i="15"/>
  <c r="AJ138" i="15"/>
  <c r="AK138" i="15"/>
  <c r="AI139" i="15"/>
  <c r="AJ139" i="15"/>
  <c r="AK139" i="15"/>
  <c r="AI140" i="15"/>
  <c r="AJ140" i="15"/>
  <c r="AK140" i="15"/>
  <c r="AI141" i="15"/>
  <c r="AJ141" i="15"/>
  <c r="AK141" i="15"/>
  <c r="AI142" i="15"/>
  <c r="AJ142" i="15"/>
  <c r="AK142" i="15"/>
  <c r="AI143" i="15"/>
  <c r="AJ143" i="15"/>
  <c r="AK143" i="15"/>
  <c r="AI144" i="15"/>
  <c r="AJ144" i="15"/>
  <c r="AK144" i="15"/>
  <c r="AI145" i="15"/>
  <c r="AJ145" i="15"/>
  <c r="AK145" i="15"/>
  <c r="AI146" i="15"/>
  <c r="AJ146" i="15"/>
  <c r="AK146" i="15"/>
  <c r="AI147" i="15"/>
  <c r="AJ147" i="15"/>
  <c r="AK147" i="15"/>
  <c r="AI148" i="15"/>
  <c r="AJ148" i="15"/>
  <c r="AK148" i="15"/>
  <c r="AI149" i="15"/>
  <c r="AJ149" i="15"/>
  <c r="AK149" i="15"/>
  <c r="AI150" i="15"/>
  <c r="AJ150" i="15"/>
  <c r="AK150" i="15"/>
  <c r="AI151" i="15"/>
  <c r="AJ151" i="15"/>
  <c r="AK151" i="15"/>
  <c r="AI152" i="15"/>
  <c r="AJ152" i="15"/>
  <c r="AK152" i="15"/>
  <c r="AI153" i="15"/>
  <c r="AJ153" i="15"/>
  <c r="AK153" i="15"/>
  <c r="AI154" i="15"/>
  <c r="AJ154" i="15"/>
  <c r="AK154" i="15"/>
  <c r="AI155" i="15"/>
  <c r="AJ155" i="15"/>
  <c r="AK155" i="15"/>
  <c r="AI156" i="15"/>
  <c r="AJ156" i="15"/>
  <c r="AK156" i="15"/>
  <c r="AI157" i="15"/>
  <c r="AJ157" i="15"/>
  <c r="AK157" i="15"/>
  <c r="AI158" i="15"/>
  <c r="AJ158" i="15"/>
  <c r="AK158" i="15"/>
  <c r="AI159" i="15"/>
  <c r="AJ159" i="15"/>
  <c r="AK159" i="15"/>
  <c r="AI160" i="15"/>
  <c r="AJ160" i="15"/>
  <c r="AK160" i="15"/>
  <c r="AI161" i="15"/>
  <c r="AJ161" i="15"/>
  <c r="AK161" i="15"/>
  <c r="AI162" i="15"/>
  <c r="AJ162" i="15"/>
  <c r="AK162" i="15"/>
  <c r="AI163" i="15"/>
  <c r="AJ163" i="15"/>
  <c r="AK163" i="15"/>
  <c r="AI164" i="15"/>
  <c r="AJ164" i="15"/>
  <c r="AK164" i="15"/>
  <c r="AI165" i="15"/>
  <c r="AJ165" i="15"/>
  <c r="AK165" i="15"/>
  <c r="AI166" i="15"/>
  <c r="AJ166" i="15"/>
  <c r="AK166" i="15"/>
  <c r="AI167" i="15"/>
  <c r="AJ167" i="15"/>
  <c r="AK167" i="15"/>
  <c r="AI168" i="15"/>
  <c r="AJ168" i="15"/>
  <c r="AK168" i="15"/>
  <c r="AI169" i="15"/>
  <c r="AJ169" i="15"/>
  <c r="AK169" i="15"/>
  <c r="AI170" i="15"/>
  <c r="AJ170" i="15"/>
  <c r="AK170" i="15"/>
  <c r="AI171" i="15"/>
  <c r="AJ171" i="15"/>
  <c r="AK171" i="15"/>
  <c r="AI172" i="15"/>
  <c r="AJ172" i="15"/>
  <c r="AK172" i="15"/>
  <c r="AI173" i="15"/>
  <c r="AJ173" i="15"/>
  <c r="AK173" i="15"/>
  <c r="AI174" i="15"/>
  <c r="AJ174" i="15"/>
  <c r="AK174" i="15"/>
  <c r="AI175" i="15"/>
  <c r="AJ175" i="15"/>
  <c r="AK175" i="15"/>
  <c r="AI176" i="15"/>
  <c r="AJ176" i="15"/>
  <c r="AK176" i="15"/>
  <c r="AI177" i="15"/>
  <c r="AJ177" i="15"/>
  <c r="AK177" i="15"/>
  <c r="AI178" i="15"/>
  <c r="AJ178" i="15"/>
  <c r="AK178" i="15"/>
  <c r="AI179" i="15"/>
  <c r="AJ179" i="15"/>
  <c r="AK179" i="15"/>
  <c r="AI180" i="15"/>
  <c r="AJ180" i="15"/>
  <c r="AK180" i="15"/>
  <c r="AI181" i="15"/>
  <c r="AJ181" i="15"/>
  <c r="AK181" i="15"/>
  <c r="AI182" i="15"/>
  <c r="AJ182" i="15"/>
  <c r="AK182" i="15"/>
  <c r="AI183" i="15"/>
  <c r="AJ183" i="15"/>
  <c r="AK183" i="15"/>
  <c r="AI184" i="15"/>
  <c r="AJ184" i="15"/>
  <c r="AK184" i="15"/>
  <c r="AI185" i="15"/>
  <c r="AJ185" i="15"/>
  <c r="AK185" i="15"/>
  <c r="AI186" i="15"/>
  <c r="AJ186" i="15"/>
  <c r="AK186" i="15"/>
  <c r="AI187" i="15"/>
  <c r="AJ187" i="15"/>
  <c r="AK187" i="15"/>
  <c r="AI188" i="15"/>
  <c r="AJ188" i="15"/>
  <c r="AK188" i="15"/>
  <c r="AI189" i="15"/>
  <c r="AJ189" i="15"/>
  <c r="AK189" i="15"/>
  <c r="AI190" i="15"/>
  <c r="AJ190" i="15"/>
  <c r="AK190" i="15"/>
  <c r="AI191" i="15"/>
  <c r="AJ191" i="15"/>
  <c r="AK191" i="15"/>
  <c r="AI192" i="15"/>
  <c r="AJ192" i="15"/>
  <c r="AK192" i="15"/>
  <c r="AI193" i="15"/>
  <c r="AJ193" i="15"/>
  <c r="AK193" i="15"/>
  <c r="AI194" i="15"/>
  <c r="AJ194" i="15"/>
  <c r="AK194" i="15"/>
  <c r="AI195" i="15"/>
  <c r="AJ195" i="15"/>
  <c r="AK195" i="15"/>
  <c r="AI196" i="15"/>
  <c r="AJ196" i="15"/>
  <c r="AK196" i="15"/>
  <c r="AI197" i="15"/>
  <c r="AJ197" i="15"/>
  <c r="AK197" i="15"/>
  <c r="AI198" i="15"/>
  <c r="AJ198" i="15"/>
  <c r="AK198" i="15"/>
  <c r="AI199" i="15"/>
  <c r="AJ199" i="15"/>
  <c r="AK199" i="15"/>
  <c r="AI200" i="15"/>
  <c r="AJ200" i="15"/>
  <c r="AK200" i="15"/>
  <c r="AI201" i="15"/>
  <c r="AJ201" i="15"/>
  <c r="AK201" i="15"/>
  <c r="AI202" i="15"/>
  <c r="AJ202" i="15"/>
  <c r="AK202" i="15"/>
  <c r="AI203" i="15"/>
  <c r="AJ203" i="15"/>
  <c r="AK203" i="15"/>
  <c r="AI204" i="15"/>
  <c r="AJ204" i="15"/>
  <c r="AK204" i="15"/>
  <c r="AI205" i="15"/>
  <c r="AJ205" i="15"/>
  <c r="AK205" i="15"/>
  <c r="AI206" i="15"/>
  <c r="AJ206" i="15"/>
  <c r="AK206" i="15"/>
  <c r="AI207" i="15"/>
  <c r="AJ207" i="15"/>
  <c r="AK207" i="15"/>
  <c r="AI208" i="15"/>
  <c r="AJ208" i="15"/>
  <c r="AK208" i="15"/>
  <c r="AI209" i="15"/>
  <c r="AJ209" i="15"/>
  <c r="AK209" i="15"/>
  <c r="AI210" i="15"/>
  <c r="AJ210" i="15"/>
  <c r="AK210" i="15"/>
  <c r="AI211" i="15"/>
  <c r="AJ211" i="15"/>
  <c r="AK211" i="15"/>
  <c r="AI212" i="15"/>
  <c r="AJ212" i="15"/>
  <c r="AK212" i="15"/>
  <c r="AI213" i="15"/>
  <c r="AJ213" i="15"/>
  <c r="AK213" i="15"/>
  <c r="AI214" i="15"/>
  <c r="AJ214" i="15"/>
  <c r="AK214" i="15"/>
  <c r="AI215" i="15"/>
  <c r="AJ215" i="15"/>
  <c r="AK215" i="15"/>
  <c r="AI216" i="15"/>
  <c r="AJ216" i="15"/>
  <c r="AK216" i="15"/>
  <c r="AI217" i="15"/>
  <c r="AJ217" i="15"/>
  <c r="AK217" i="15"/>
  <c r="AI218" i="15"/>
  <c r="AJ218" i="15"/>
  <c r="AK218" i="15"/>
  <c r="AI219" i="15"/>
  <c r="AJ219" i="15"/>
  <c r="AK219" i="15"/>
  <c r="AI220" i="15"/>
  <c r="AJ220" i="15"/>
  <c r="AK220" i="15"/>
  <c r="AI221" i="15"/>
  <c r="AJ221" i="15"/>
  <c r="AK221" i="15"/>
  <c r="AI222" i="15"/>
  <c r="AJ222" i="15"/>
  <c r="AK222" i="15"/>
  <c r="AI223" i="15"/>
  <c r="AJ223" i="15"/>
  <c r="AK223" i="15"/>
  <c r="AI224" i="15"/>
  <c r="AJ224" i="15"/>
  <c r="AK224" i="15"/>
  <c r="AI225" i="15"/>
  <c r="AJ225" i="15"/>
  <c r="AK225" i="15"/>
  <c r="AI226" i="15"/>
  <c r="AJ226" i="15"/>
  <c r="AK226" i="15"/>
  <c r="AI227" i="15"/>
  <c r="AJ227" i="15"/>
  <c r="AK227" i="15"/>
  <c r="AI228" i="15"/>
  <c r="AJ228" i="15"/>
  <c r="AK228" i="15"/>
  <c r="AI229" i="15"/>
  <c r="AJ229" i="15"/>
  <c r="AK229" i="15"/>
  <c r="AI230" i="15"/>
  <c r="AJ230" i="15"/>
  <c r="AK230" i="15"/>
  <c r="AI231" i="15"/>
  <c r="AJ231" i="15"/>
  <c r="AK231" i="15"/>
  <c r="AI232" i="15"/>
  <c r="AJ232" i="15"/>
  <c r="AK232" i="15"/>
  <c r="AI233" i="15"/>
  <c r="AJ233" i="15"/>
  <c r="AK233" i="15"/>
  <c r="AI234" i="15"/>
  <c r="AJ234" i="15"/>
  <c r="AK234" i="15"/>
  <c r="AI7" i="15"/>
  <c r="AJ7" i="15"/>
  <c r="AK7" i="15"/>
  <c r="Q3" i="15"/>
  <c r="R3" i="15"/>
  <c r="S3" i="15"/>
  <c r="Q4" i="15"/>
  <c r="R4" i="15"/>
  <c r="S4" i="15"/>
  <c r="Q7" i="16" l="1"/>
  <c r="Q15" i="16"/>
  <c r="Q23" i="16"/>
  <c r="Q31" i="16"/>
  <c r="Q39" i="16"/>
  <c r="Q47" i="16"/>
  <c r="Q55" i="16"/>
  <c r="Q63" i="16"/>
  <c r="Q71" i="16"/>
  <c r="Q79" i="16"/>
  <c r="Q87" i="16"/>
  <c r="Q95" i="16"/>
  <c r="Q103" i="16"/>
  <c r="Q111" i="16"/>
  <c r="Q119" i="16"/>
  <c r="Q127" i="16"/>
  <c r="Q135" i="16"/>
  <c r="Q143" i="16"/>
  <c r="Q151" i="16"/>
  <c r="Q159" i="16"/>
  <c r="Q167" i="16"/>
  <c r="Q175" i="16"/>
  <c r="Q183" i="16"/>
  <c r="Q191" i="16"/>
  <c r="Q199" i="16"/>
  <c r="Q10" i="16"/>
  <c r="Q18" i="16"/>
  <c r="Q26" i="16"/>
  <c r="Q34" i="16"/>
  <c r="Q42" i="16"/>
  <c r="Q50" i="16"/>
  <c r="Q58" i="16"/>
  <c r="Q66" i="16"/>
  <c r="Q74" i="16"/>
  <c r="Q82" i="16"/>
  <c r="Q90" i="16"/>
  <c r="Q98" i="16"/>
  <c r="Q106" i="16"/>
  <c r="Q114" i="16"/>
  <c r="Q122" i="16"/>
  <c r="Q130" i="16"/>
  <c r="Q138" i="16"/>
  <c r="Q146" i="16"/>
  <c r="Q154" i="16"/>
  <c r="Q162" i="16"/>
  <c r="Q170" i="16"/>
  <c r="Q178" i="16"/>
  <c r="Q186" i="16"/>
  <c r="Q194" i="16"/>
  <c r="Q202" i="16"/>
  <c r="Q13" i="16"/>
  <c r="Q21" i="16"/>
  <c r="Q29" i="16"/>
  <c r="Q37" i="16"/>
  <c r="Q45" i="16"/>
  <c r="Q53" i="16"/>
  <c r="Q61" i="16"/>
  <c r="Q69" i="16"/>
  <c r="Q77" i="16"/>
  <c r="Q85" i="16"/>
  <c r="Q93" i="16"/>
  <c r="Q101" i="16"/>
  <c r="Q109" i="16"/>
  <c r="Q117" i="16"/>
  <c r="Q125" i="16"/>
  <c r="Q133" i="16"/>
  <c r="Q141" i="16"/>
  <c r="Q149" i="16"/>
  <c r="Q157" i="16"/>
  <c r="Q165" i="16"/>
  <c r="Q173" i="16"/>
  <c r="Q181" i="16"/>
  <c r="Q189" i="16"/>
  <c r="Q197" i="16"/>
  <c r="Q8" i="16"/>
  <c r="Q16" i="16"/>
  <c r="Q24" i="16"/>
  <c r="Q32" i="16"/>
  <c r="Q40" i="16"/>
  <c r="Q48" i="16"/>
  <c r="Q56" i="16"/>
  <c r="Q64" i="16"/>
  <c r="Q72" i="16"/>
  <c r="Q80" i="16"/>
  <c r="Q88" i="16"/>
  <c r="Q96" i="16"/>
  <c r="Q104" i="16"/>
  <c r="Q112" i="16"/>
  <c r="Q120" i="16"/>
  <c r="Q128" i="16"/>
  <c r="Q136" i="16"/>
  <c r="Q144" i="16"/>
  <c r="Q152" i="16"/>
  <c r="Q160" i="16"/>
  <c r="Q168" i="16"/>
  <c r="Q176" i="16"/>
  <c r="Q184" i="16"/>
  <c r="Q192" i="16"/>
  <c r="Q200" i="16"/>
  <c r="Q11" i="16"/>
  <c r="Q19" i="16"/>
  <c r="Q27" i="16"/>
  <c r="Q35" i="16"/>
  <c r="Q43" i="16"/>
  <c r="Q51" i="16"/>
  <c r="Q59" i="16"/>
  <c r="Q67" i="16"/>
  <c r="Q75" i="16"/>
  <c r="Q83" i="16"/>
  <c r="Q91" i="16"/>
  <c r="Q99" i="16"/>
  <c r="Q107" i="16"/>
  <c r="Q115" i="16"/>
  <c r="Q123" i="16"/>
  <c r="Q131" i="16"/>
  <c r="Q139" i="16"/>
  <c r="Q147" i="16"/>
  <c r="Q155" i="16"/>
  <c r="Q163" i="16"/>
  <c r="Q171" i="16"/>
  <c r="Q179" i="16"/>
  <c r="Q187" i="16"/>
  <c r="Q195" i="16"/>
  <c r="Q14" i="16"/>
  <c r="Q22" i="16"/>
  <c r="Q30" i="16"/>
  <c r="Q38" i="16"/>
  <c r="Q46" i="16"/>
  <c r="Q54" i="16"/>
  <c r="Q62" i="16"/>
  <c r="Q70" i="16"/>
  <c r="Q78" i="16"/>
  <c r="Q86" i="16"/>
  <c r="Q94" i="16"/>
  <c r="Q102" i="16"/>
  <c r="Q110" i="16"/>
  <c r="Q118" i="16"/>
  <c r="Q126" i="16"/>
  <c r="Q134" i="16"/>
  <c r="Q142" i="16"/>
  <c r="Q150" i="16"/>
  <c r="Q158" i="16"/>
  <c r="Q166" i="16"/>
  <c r="Q174" i="16"/>
  <c r="Q182" i="16"/>
  <c r="Q190" i="16"/>
  <c r="Q198" i="16"/>
  <c r="Q9" i="16"/>
  <c r="Q17" i="16"/>
  <c r="Q25" i="16"/>
  <c r="Q33" i="16"/>
  <c r="Q41" i="16"/>
  <c r="Q49" i="16"/>
  <c r="Q57" i="16"/>
  <c r="Q65" i="16"/>
  <c r="Q73" i="16"/>
  <c r="Q81" i="16"/>
  <c r="Q89" i="16"/>
  <c r="Q97" i="16"/>
  <c r="Q105" i="16"/>
  <c r="Q113" i="16"/>
  <c r="Q121" i="16"/>
  <c r="Q129" i="16"/>
  <c r="Q137" i="16"/>
  <c r="Q145" i="16"/>
  <c r="Q153" i="16"/>
  <c r="Q161" i="16"/>
  <c r="Q169" i="16"/>
  <c r="Q177" i="16"/>
  <c r="Q185" i="16"/>
  <c r="Q193" i="16"/>
  <c r="Q201" i="16"/>
  <c r="Q12" i="16"/>
  <c r="Q20" i="16"/>
  <c r="Q28" i="16"/>
  <c r="Q36" i="16"/>
  <c r="Q44" i="16"/>
  <c r="Q52" i="16"/>
  <c r="Q60" i="16"/>
  <c r="Q68" i="16"/>
  <c r="Q76" i="16"/>
  <c r="Q84" i="16"/>
  <c r="Q92" i="16"/>
  <c r="Q100" i="16"/>
  <c r="Q108" i="16"/>
  <c r="Q116" i="16"/>
  <c r="Q124" i="16"/>
  <c r="Q132" i="16"/>
  <c r="Q140" i="16"/>
  <c r="Q148" i="16"/>
  <c r="Q156" i="16"/>
  <c r="Q164" i="16"/>
  <c r="Q172" i="16"/>
  <c r="Q180" i="16"/>
  <c r="Q188" i="16"/>
  <c r="Q196" i="16"/>
  <c r="Q208" i="16"/>
  <c r="Q216" i="16"/>
  <c r="Q224" i="16"/>
  <c r="Q232" i="16"/>
  <c r="Q240" i="16"/>
  <c r="Q248" i="16"/>
  <c r="Q256" i="16"/>
  <c r="Q264" i="16"/>
  <c r="Q272" i="16"/>
  <c r="Q280" i="16"/>
  <c r="Q288" i="16"/>
  <c r="Q296" i="16"/>
  <c r="Q304" i="16"/>
  <c r="Q203" i="16"/>
  <c r="Q211" i="16"/>
  <c r="Q219" i="16"/>
  <c r="Q227" i="16"/>
  <c r="Q235" i="16"/>
  <c r="Q243" i="16"/>
  <c r="Q251" i="16"/>
  <c r="Q259" i="16"/>
  <c r="Q267" i="16"/>
  <c r="Q275" i="16"/>
  <c r="Q283" i="16"/>
  <c r="Q291" i="16"/>
  <c r="Q299" i="16"/>
  <c r="Q206" i="16"/>
  <c r="Q214" i="16"/>
  <c r="Q222" i="16"/>
  <c r="Q230" i="16"/>
  <c r="Q238" i="16"/>
  <c r="Q246" i="16"/>
  <c r="Q254" i="16"/>
  <c r="Q262" i="16"/>
  <c r="Q270" i="16"/>
  <c r="Q278" i="16"/>
  <c r="Q286" i="16"/>
  <c r="Q294" i="16"/>
  <c r="Q302" i="16"/>
  <c r="Q209" i="16"/>
  <c r="Q217" i="16"/>
  <c r="Q225" i="16"/>
  <c r="Q233" i="16"/>
  <c r="Q241" i="16"/>
  <c r="Q249" i="16"/>
  <c r="Q257" i="16"/>
  <c r="Q265" i="16"/>
  <c r="Q273" i="16"/>
  <c r="Q281" i="16"/>
  <c r="Q289" i="16"/>
  <c r="Q297" i="16"/>
  <c r="Q305" i="16"/>
  <c r="Q204" i="16"/>
  <c r="Q212" i="16"/>
  <c r="Q220" i="16"/>
  <c r="Q228" i="16"/>
  <c r="Q236" i="16"/>
  <c r="Q244" i="16"/>
  <c r="Q252" i="16"/>
  <c r="Q260" i="16"/>
  <c r="Q268" i="16"/>
  <c r="Q276" i="16"/>
  <c r="Q284" i="16"/>
  <c r="Q292" i="16"/>
  <c r="Q300" i="16"/>
  <c r="Q205" i="16"/>
  <c r="Q213" i="16"/>
  <c r="Q221" i="16"/>
  <c r="Q229" i="16"/>
  <c r="Q237" i="16"/>
  <c r="Q245" i="16"/>
  <c r="Q253" i="16"/>
  <c r="Q261" i="16"/>
  <c r="Q269" i="16"/>
  <c r="Q277" i="16"/>
  <c r="Q285" i="16"/>
  <c r="Q293" i="16"/>
  <c r="Q301" i="16"/>
  <c r="Q215" i="16"/>
  <c r="Q247" i="16"/>
  <c r="Q279" i="16"/>
  <c r="Q226" i="16"/>
  <c r="Q258" i="16"/>
  <c r="Q290" i="16"/>
  <c r="Q207" i="16"/>
  <c r="Q239" i="16"/>
  <c r="Q271" i="16"/>
  <c r="Q303" i="16"/>
  <c r="Q218" i="16"/>
  <c r="Q250" i="16"/>
  <c r="Q282" i="16"/>
  <c r="Q210" i="16"/>
  <c r="Q242" i="16"/>
  <c r="Q274" i="16"/>
  <c r="Q6" i="16"/>
  <c r="Q223" i="16"/>
  <c r="Q255" i="16"/>
  <c r="Q287" i="16"/>
  <c r="Q234" i="16"/>
  <c r="Q266" i="16"/>
  <c r="Q298" i="16"/>
  <c r="Q295" i="16"/>
  <c r="Q231" i="16"/>
  <c r="Q263" i="16"/>
  <c r="AJ7" i="16"/>
  <c r="AK85" i="16"/>
  <c r="AJ58" i="16"/>
  <c r="AJ149" i="16"/>
  <c r="AJ63" i="16"/>
  <c r="AJ186" i="16"/>
  <c r="S9" i="16"/>
  <c r="S17" i="16"/>
  <c r="S25" i="16"/>
  <c r="S33" i="16"/>
  <c r="S41" i="16"/>
  <c r="S49" i="16"/>
  <c r="S57" i="16"/>
  <c r="S65" i="16"/>
  <c r="S73" i="16"/>
  <c r="S81" i="16"/>
  <c r="S89" i="16"/>
  <c r="S97" i="16"/>
  <c r="S105" i="16"/>
  <c r="S113" i="16"/>
  <c r="S121" i="16"/>
  <c r="S129" i="16"/>
  <c r="S137" i="16"/>
  <c r="S145" i="16"/>
  <c r="S153" i="16"/>
  <c r="S161" i="16"/>
  <c r="S169" i="16"/>
  <c r="S177" i="16"/>
  <c r="S185" i="16"/>
  <c r="S193" i="16"/>
  <c r="S201" i="16"/>
  <c r="S12" i="16"/>
  <c r="S20" i="16"/>
  <c r="S28" i="16"/>
  <c r="S36" i="16"/>
  <c r="S44" i="16"/>
  <c r="S52" i="16"/>
  <c r="S60" i="16"/>
  <c r="S68" i="16"/>
  <c r="S76" i="16"/>
  <c r="S84" i="16"/>
  <c r="S92" i="16"/>
  <c r="S100" i="16"/>
  <c r="S108" i="16"/>
  <c r="S116" i="16"/>
  <c r="S124" i="16"/>
  <c r="S132" i="16"/>
  <c r="S140" i="16"/>
  <c r="S148" i="16"/>
  <c r="S156" i="16"/>
  <c r="S164" i="16"/>
  <c r="S172" i="16"/>
  <c r="S180" i="16"/>
  <c r="S188" i="16"/>
  <c r="S196" i="16"/>
  <c r="S7" i="16"/>
  <c r="S15" i="16"/>
  <c r="S23" i="16"/>
  <c r="S31" i="16"/>
  <c r="S39" i="16"/>
  <c r="S47" i="16"/>
  <c r="S55" i="16"/>
  <c r="S63" i="16"/>
  <c r="S71" i="16"/>
  <c r="S79" i="16"/>
  <c r="S87" i="16"/>
  <c r="S95" i="16"/>
  <c r="S103" i="16"/>
  <c r="S111" i="16"/>
  <c r="S119" i="16"/>
  <c r="S127" i="16"/>
  <c r="S135" i="16"/>
  <c r="S143" i="16"/>
  <c r="S151" i="16"/>
  <c r="S159" i="16"/>
  <c r="S167" i="16"/>
  <c r="S175" i="16"/>
  <c r="S183" i="16"/>
  <c r="S191" i="16"/>
  <c r="S199" i="16"/>
  <c r="S10" i="16"/>
  <c r="S18" i="16"/>
  <c r="S26" i="16"/>
  <c r="S34" i="16"/>
  <c r="S42" i="16"/>
  <c r="S50" i="16"/>
  <c r="S58" i="16"/>
  <c r="S66" i="16"/>
  <c r="S74" i="16"/>
  <c r="S82" i="16"/>
  <c r="S90" i="16"/>
  <c r="S98" i="16"/>
  <c r="S106" i="16"/>
  <c r="S114" i="16"/>
  <c r="S122" i="16"/>
  <c r="S130" i="16"/>
  <c r="S138" i="16"/>
  <c r="S146" i="16"/>
  <c r="S154" i="16"/>
  <c r="S162" i="16"/>
  <c r="S170" i="16"/>
  <c r="S178" i="16"/>
  <c r="S186" i="16"/>
  <c r="S194" i="16"/>
  <c r="S13" i="16"/>
  <c r="S21" i="16"/>
  <c r="S29" i="16"/>
  <c r="S37" i="16"/>
  <c r="S45" i="16"/>
  <c r="S53" i="16"/>
  <c r="S61" i="16"/>
  <c r="S69" i="16"/>
  <c r="S77" i="16"/>
  <c r="S85" i="16"/>
  <c r="S93" i="16"/>
  <c r="S101" i="16"/>
  <c r="S109" i="16"/>
  <c r="S117" i="16"/>
  <c r="S125" i="16"/>
  <c r="S133" i="16"/>
  <c r="S141" i="16"/>
  <c r="S149" i="16"/>
  <c r="S157" i="16"/>
  <c r="S165" i="16"/>
  <c r="S173" i="16"/>
  <c r="S181" i="16"/>
  <c r="S189" i="16"/>
  <c r="S197" i="16"/>
  <c r="S8" i="16"/>
  <c r="S16" i="16"/>
  <c r="S24" i="16"/>
  <c r="S32" i="16"/>
  <c r="S40" i="16"/>
  <c r="S48" i="16"/>
  <c r="S56" i="16"/>
  <c r="S64" i="16"/>
  <c r="S72" i="16"/>
  <c r="S80" i="16"/>
  <c r="S88" i="16"/>
  <c r="S96" i="16"/>
  <c r="S104" i="16"/>
  <c r="S112" i="16"/>
  <c r="S120" i="16"/>
  <c r="S128" i="16"/>
  <c r="S136" i="16"/>
  <c r="S144" i="16"/>
  <c r="S152" i="16"/>
  <c r="S160" i="16"/>
  <c r="S168" i="16"/>
  <c r="S176" i="16"/>
  <c r="S184" i="16"/>
  <c r="S192" i="16"/>
  <c r="S200" i="16"/>
  <c r="S11" i="16"/>
  <c r="S19" i="16"/>
  <c r="S27" i="16"/>
  <c r="S35" i="16"/>
  <c r="S43" i="16"/>
  <c r="S51" i="16"/>
  <c r="S59" i="16"/>
  <c r="S67" i="16"/>
  <c r="S75" i="16"/>
  <c r="S83" i="16"/>
  <c r="S91" i="16"/>
  <c r="S99" i="16"/>
  <c r="S107" i="16"/>
  <c r="S115" i="16"/>
  <c r="S123" i="16"/>
  <c r="S131" i="16"/>
  <c r="S139" i="16"/>
  <c r="S147" i="16"/>
  <c r="S155" i="16"/>
  <c r="S163" i="16"/>
  <c r="S171" i="16"/>
  <c r="S179" i="16"/>
  <c r="S187" i="16"/>
  <c r="S195" i="16"/>
  <c r="S14" i="16"/>
  <c r="S22" i="16"/>
  <c r="S30" i="16"/>
  <c r="S38" i="16"/>
  <c r="S46" i="16"/>
  <c r="S54" i="16"/>
  <c r="S62" i="16"/>
  <c r="S70" i="16"/>
  <c r="S78" i="16"/>
  <c r="S86" i="16"/>
  <c r="S94" i="16"/>
  <c r="S102" i="16"/>
  <c r="S110" i="16"/>
  <c r="S118" i="16"/>
  <c r="S126" i="16"/>
  <c r="S134" i="16"/>
  <c r="S142" i="16"/>
  <c r="S150" i="16"/>
  <c r="S158" i="16"/>
  <c r="S166" i="16"/>
  <c r="S174" i="16"/>
  <c r="S182" i="16"/>
  <c r="S190" i="16"/>
  <c r="S198" i="16"/>
  <c r="S202" i="16"/>
  <c r="S210" i="16"/>
  <c r="S218" i="16"/>
  <c r="S226" i="16"/>
  <c r="S234" i="16"/>
  <c r="S242" i="16"/>
  <c r="S250" i="16"/>
  <c r="S258" i="16"/>
  <c r="S266" i="16"/>
  <c r="S274" i="16"/>
  <c r="S282" i="16"/>
  <c r="S290" i="16"/>
  <c r="S298" i="16"/>
  <c r="S6" i="16"/>
  <c r="S205" i="16"/>
  <c r="S213" i="16"/>
  <c r="S221" i="16"/>
  <c r="S229" i="16"/>
  <c r="S237" i="16"/>
  <c r="S245" i="16"/>
  <c r="S253" i="16"/>
  <c r="S261" i="16"/>
  <c r="S269" i="16"/>
  <c r="S277" i="16"/>
  <c r="S285" i="16"/>
  <c r="S293" i="16"/>
  <c r="S301" i="16"/>
  <c r="S208" i="16"/>
  <c r="S216" i="16"/>
  <c r="S224" i="16"/>
  <c r="S232" i="16"/>
  <c r="S240" i="16"/>
  <c r="S248" i="16"/>
  <c r="S256" i="16"/>
  <c r="S264" i="16"/>
  <c r="S272" i="16"/>
  <c r="S280" i="16"/>
  <c r="S288" i="16"/>
  <c r="S296" i="16"/>
  <c r="S304" i="16"/>
  <c r="S203" i="16"/>
  <c r="S211" i="16"/>
  <c r="S219" i="16"/>
  <c r="S227" i="16"/>
  <c r="S235" i="16"/>
  <c r="S243" i="16"/>
  <c r="S251" i="16"/>
  <c r="S259" i="16"/>
  <c r="S267" i="16"/>
  <c r="S275" i="16"/>
  <c r="S283" i="16"/>
  <c r="S291" i="16"/>
  <c r="S299" i="16"/>
  <c r="S206" i="16"/>
  <c r="S214" i="16"/>
  <c r="S222" i="16"/>
  <c r="S230" i="16"/>
  <c r="S238" i="16"/>
  <c r="S246" i="16"/>
  <c r="S254" i="16"/>
  <c r="S262" i="16"/>
  <c r="S270" i="16"/>
  <c r="S278" i="16"/>
  <c r="S286" i="16"/>
  <c r="S294" i="16"/>
  <c r="S302" i="16"/>
  <c r="S207" i="16"/>
  <c r="S215" i="16"/>
  <c r="S223" i="16"/>
  <c r="S231" i="16"/>
  <c r="S239" i="16"/>
  <c r="S247" i="16"/>
  <c r="S255" i="16"/>
  <c r="S263" i="16"/>
  <c r="S271" i="16"/>
  <c r="S279" i="16"/>
  <c r="S287" i="16"/>
  <c r="S295" i="16"/>
  <c r="S303" i="16"/>
  <c r="S225" i="16"/>
  <c r="S257" i="16"/>
  <c r="S289" i="16"/>
  <c r="S204" i="16"/>
  <c r="S236" i="16"/>
  <c r="S268" i="16"/>
  <c r="S300" i="16"/>
  <c r="S217" i="16"/>
  <c r="S249" i="16"/>
  <c r="S281" i="16"/>
  <c r="S228" i="16"/>
  <c r="S260" i="16"/>
  <c r="S292" i="16"/>
  <c r="S220" i="16"/>
  <c r="S252" i="16"/>
  <c r="S284" i="16"/>
  <c r="S233" i="16"/>
  <c r="S265" i="16"/>
  <c r="S297" i="16"/>
  <c r="S212" i="16"/>
  <c r="S244" i="16"/>
  <c r="S276" i="16"/>
  <c r="S209" i="16"/>
  <c r="S305" i="16"/>
  <c r="S241" i="16"/>
  <c r="S273" i="16"/>
  <c r="AI143" i="16"/>
  <c r="AK3" i="15"/>
  <c r="AK102" i="16"/>
  <c r="AJ300" i="16"/>
  <c r="AK164" i="16"/>
  <c r="R12" i="16"/>
  <c r="R20" i="16"/>
  <c r="R28" i="16"/>
  <c r="R36" i="16"/>
  <c r="R44" i="16"/>
  <c r="R52" i="16"/>
  <c r="R60" i="16"/>
  <c r="R68" i="16"/>
  <c r="R76" i="16"/>
  <c r="R84" i="16"/>
  <c r="R92" i="16"/>
  <c r="R100" i="16"/>
  <c r="R108" i="16"/>
  <c r="R116" i="16"/>
  <c r="R124" i="16"/>
  <c r="R132" i="16"/>
  <c r="R140" i="16"/>
  <c r="R148" i="16"/>
  <c r="R156" i="16"/>
  <c r="R164" i="16"/>
  <c r="R172" i="16"/>
  <c r="R180" i="16"/>
  <c r="R188" i="16"/>
  <c r="R196" i="16"/>
  <c r="R7" i="16"/>
  <c r="R15" i="16"/>
  <c r="R23" i="16"/>
  <c r="R31" i="16"/>
  <c r="R39" i="16"/>
  <c r="R47" i="16"/>
  <c r="R55" i="16"/>
  <c r="R63" i="16"/>
  <c r="R71" i="16"/>
  <c r="R79" i="16"/>
  <c r="R87" i="16"/>
  <c r="R95" i="16"/>
  <c r="R103" i="16"/>
  <c r="R111" i="16"/>
  <c r="R119" i="16"/>
  <c r="R127" i="16"/>
  <c r="R135" i="16"/>
  <c r="R143" i="16"/>
  <c r="R151" i="16"/>
  <c r="R159" i="16"/>
  <c r="R167" i="16"/>
  <c r="R175" i="16"/>
  <c r="R183" i="16"/>
  <c r="R191" i="16"/>
  <c r="R199" i="16"/>
  <c r="R10" i="16"/>
  <c r="R18" i="16"/>
  <c r="R26" i="16"/>
  <c r="R34" i="16"/>
  <c r="R42" i="16"/>
  <c r="R50" i="16"/>
  <c r="R58" i="16"/>
  <c r="R66" i="16"/>
  <c r="R74" i="16"/>
  <c r="R82" i="16"/>
  <c r="R90" i="16"/>
  <c r="R98" i="16"/>
  <c r="R106" i="16"/>
  <c r="R114" i="16"/>
  <c r="R122" i="16"/>
  <c r="R130" i="16"/>
  <c r="R138" i="16"/>
  <c r="R146" i="16"/>
  <c r="R154" i="16"/>
  <c r="R162" i="16"/>
  <c r="R170" i="16"/>
  <c r="R178" i="16"/>
  <c r="R186" i="16"/>
  <c r="R194" i="16"/>
  <c r="R202" i="16"/>
  <c r="R13" i="16"/>
  <c r="R21" i="16"/>
  <c r="R29" i="16"/>
  <c r="R37" i="16"/>
  <c r="R45" i="16"/>
  <c r="R53" i="16"/>
  <c r="R61" i="16"/>
  <c r="R69" i="16"/>
  <c r="R77" i="16"/>
  <c r="R85" i="16"/>
  <c r="R93" i="16"/>
  <c r="R101" i="16"/>
  <c r="R109" i="16"/>
  <c r="R117" i="16"/>
  <c r="R125" i="16"/>
  <c r="R133" i="16"/>
  <c r="R141" i="16"/>
  <c r="R149" i="16"/>
  <c r="R157" i="16"/>
  <c r="R165" i="16"/>
  <c r="R173" i="16"/>
  <c r="R181" i="16"/>
  <c r="R189" i="16"/>
  <c r="R197" i="16"/>
  <c r="R8" i="16"/>
  <c r="R16" i="16"/>
  <c r="R24" i="16"/>
  <c r="R32" i="16"/>
  <c r="R40" i="16"/>
  <c r="R48" i="16"/>
  <c r="R56" i="16"/>
  <c r="R64" i="16"/>
  <c r="R72" i="16"/>
  <c r="R80" i="16"/>
  <c r="R88" i="16"/>
  <c r="R96" i="16"/>
  <c r="R104" i="16"/>
  <c r="R112" i="16"/>
  <c r="R120" i="16"/>
  <c r="R128" i="16"/>
  <c r="R136" i="16"/>
  <c r="R144" i="16"/>
  <c r="R152" i="16"/>
  <c r="R160" i="16"/>
  <c r="R168" i="16"/>
  <c r="R176" i="16"/>
  <c r="R184" i="16"/>
  <c r="R192" i="16"/>
  <c r="R200" i="16"/>
  <c r="R11" i="16"/>
  <c r="R19" i="16"/>
  <c r="R27" i="16"/>
  <c r="R35" i="16"/>
  <c r="R43" i="16"/>
  <c r="R51" i="16"/>
  <c r="R59" i="16"/>
  <c r="R67" i="16"/>
  <c r="R75" i="16"/>
  <c r="R83" i="16"/>
  <c r="R91" i="16"/>
  <c r="R99" i="16"/>
  <c r="R107" i="16"/>
  <c r="R115" i="16"/>
  <c r="R123" i="16"/>
  <c r="R131" i="16"/>
  <c r="R139" i="16"/>
  <c r="R147" i="16"/>
  <c r="R155" i="16"/>
  <c r="R163" i="16"/>
  <c r="R171" i="16"/>
  <c r="R179" i="16"/>
  <c r="R187" i="16"/>
  <c r="R195" i="16"/>
  <c r="R14" i="16"/>
  <c r="R22" i="16"/>
  <c r="R30" i="16"/>
  <c r="R38" i="16"/>
  <c r="R46" i="16"/>
  <c r="R54" i="16"/>
  <c r="R62" i="16"/>
  <c r="R70" i="16"/>
  <c r="R78" i="16"/>
  <c r="R86" i="16"/>
  <c r="R94" i="16"/>
  <c r="R102" i="16"/>
  <c r="R110" i="16"/>
  <c r="R118" i="16"/>
  <c r="R126" i="16"/>
  <c r="R134" i="16"/>
  <c r="R142" i="16"/>
  <c r="R150" i="16"/>
  <c r="R158" i="16"/>
  <c r="R166" i="16"/>
  <c r="R174" i="16"/>
  <c r="R182" i="16"/>
  <c r="R190" i="16"/>
  <c r="R198" i="16"/>
  <c r="R9" i="16"/>
  <c r="R17" i="16"/>
  <c r="R25" i="16"/>
  <c r="R33" i="16"/>
  <c r="R41" i="16"/>
  <c r="R49" i="16"/>
  <c r="R57" i="16"/>
  <c r="R65" i="16"/>
  <c r="R73" i="16"/>
  <c r="R81" i="16"/>
  <c r="R89" i="16"/>
  <c r="R97" i="16"/>
  <c r="R105" i="16"/>
  <c r="R113" i="16"/>
  <c r="R121" i="16"/>
  <c r="R129" i="16"/>
  <c r="R137" i="16"/>
  <c r="R145" i="16"/>
  <c r="R153" i="16"/>
  <c r="R161" i="16"/>
  <c r="R169" i="16"/>
  <c r="R177" i="16"/>
  <c r="R185" i="16"/>
  <c r="R193" i="16"/>
  <c r="R201" i="16"/>
  <c r="R205" i="16"/>
  <c r="R213" i="16"/>
  <c r="R221" i="16"/>
  <c r="R229" i="16"/>
  <c r="R237" i="16"/>
  <c r="R245" i="16"/>
  <c r="R253" i="16"/>
  <c r="R261" i="16"/>
  <c r="R269" i="16"/>
  <c r="R277" i="16"/>
  <c r="R285" i="16"/>
  <c r="R293" i="16"/>
  <c r="R301" i="16"/>
  <c r="R208" i="16"/>
  <c r="R216" i="16"/>
  <c r="R224" i="16"/>
  <c r="R232" i="16"/>
  <c r="R240" i="16"/>
  <c r="R248" i="16"/>
  <c r="R256" i="16"/>
  <c r="R264" i="16"/>
  <c r="R272" i="16"/>
  <c r="R280" i="16"/>
  <c r="R288" i="16"/>
  <c r="R296" i="16"/>
  <c r="R304" i="16"/>
  <c r="R203" i="16"/>
  <c r="R211" i="16"/>
  <c r="R219" i="16"/>
  <c r="R227" i="16"/>
  <c r="R235" i="16"/>
  <c r="R243" i="16"/>
  <c r="R251" i="16"/>
  <c r="R259" i="16"/>
  <c r="R267" i="16"/>
  <c r="R275" i="16"/>
  <c r="R283" i="16"/>
  <c r="R291" i="16"/>
  <c r="R299" i="16"/>
  <c r="R206" i="16"/>
  <c r="R214" i="16"/>
  <c r="R222" i="16"/>
  <c r="R230" i="16"/>
  <c r="R238" i="16"/>
  <c r="R246" i="16"/>
  <c r="R254" i="16"/>
  <c r="R262" i="16"/>
  <c r="R270" i="16"/>
  <c r="R278" i="16"/>
  <c r="R286" i="16"/>
  <c r="R294" i="16"/>
  <c r="R302" i="16"/>
  <c r="R209" i="16"/>
  <c r="R217" i="16"/>
  <c r="R225" i="16"/>
  <c r="R233" i="16"/>
  <c r="R241" i="16"/>
  <c r="R249" i="16"/>
  <c r="R257" i="16"/>
  <c r="R265" i="16"/>
  <c r="R273" i="16"/>
  <c r="R281" i="16"/>
  <c r="R289" i="16"/>
  <c r="R297" i="16"/>
  <c r="R305" i="16"/>
  <c r="R210" i="16"/>
  <c r="R218" i="16"/>
  <c r="R226" i="16"/>
  <c r="R234" i="16"/>
  <c r="R242" i="16"/>
  <c r="R250" i="16"/>
  <c r="R258" i="16"/>
  <c r="R266" i="16"/>
  <c r="R274" i="16"/>
  <c r="R282" i="16"/>
  <c r="R290" i="16"/>
  <c r="R298" i="16"/>
  <c r="R6" i="16"/>
  <c r="R204" i="16"/>
  <c r="R236" i="16"/>
  <c r="R268" i="16"/>
  <c r="R300" i="16"/>
  <c r="R215" i="16"/>
  <c r="R247" i="16"/>
  <c r="R279" i="16"/>
  <c r="R228" i="16"/>
  <c r="R260" i="16"/>
  <c r="R292" i="16"/>
  <c r="R207" i="16"/>
  <c r="R239" i="16"/>
  <c r="R271" i="16"/>
  <c r="R303" i="16"/>
  <c r="R231" i="16"/>
  <c r="R263" i="16"/>
  <c r="R295" i="16"/>
  <c r="R212" i="16"/>
  <c r="R244" i="16"/>
  <c r="R276" i="16"/>
  <c r="R223" i="16"/>
  <c r="R255" i="16"/>
  <c r="R287" i="16"/>
  <c r="R220" i="16"/>
  <c r="R252" i="16"/>
  <c r="R284" i="16"/>
  <c r="AJ230" i="16"/>
  <c r="AI145" i="16"/>
  <c r="AK59" i="16"/>
  <c r="AK127" i="16"/>
  <c r="AK224" i="16"/>
  <c r="AK112" i="16"/>
  <c r="AJ83" i="16"/>
  <c r="AI46" i="16"/>
  <c r="AK16" i="16"/>
  <c r="AJ248" i="16"/>
  <c r="AJ244" i="16"/>
  <c r="AJ240" i="16"/>
  <c r="AJ236" i="16"/>
  <c r="AK274" i="16"/>
  <c r="AI267" i="16"/>
  <c r="AJ290" i="16"/>
  <c r="AJ258" i="16"/>
  <c r="AK273" i="16"/>
  <c r="AI266" i="16"/>
  <c r="AI262" i="16"/>
  <c r="AJ281" i="16"/>
  <c r="AJ249" i="16"/>
  <c r="AI248" i="16"/>
  <c r="AK247" i="16"/>
  <c r="AI240" i="16"/>
  <c r="AI236" i="16"/>
  <c r="AI259" i="16"/>
  <c r="AI251" i="16"/>
  <c r="AI239" i="16"/>
  <c r="AK238" i="16"/>
  <c r="AI254" i="16"/>
  <c r="AK253" i="16"/>
  <c r="AK249" i="16"/>
  <c r="AI246" i="16"/>
  <c r="AI242" i="16"/>
  <c r="AK4" i="15"/>
  <c r="AK234" i="16" s="1"/>
  <c r="AI4" i="15"/>
  <c r="AI188" i="16" s="1"/>
  <c r="AJ4" i="15"/>
  <c r="AJ128" i="16" s="1"/>
  <c r="AJ3" i="15"/>
  <c r="AJ277" i="16" s="1"/>
  <c r="AI3" i="15"/>
  <c r="AI274" i="16" s="1"/>
  <c r="AD259" i="17"/>
  <c r="AC259" i="17"/>
  <c r="AD258" i="17"/>
  <c r="AC258" i="17"/>
  <c r="X258" i="17"/>
  <c r="Y258" i="17" s="1"/>
  <c r="Z258" i="17" s="1"/>
  <c r="AD257" i="17"/>
  <c r="AC257" i="17"/>
  <c r="X257" i="17"/>
  <c r="Y257" i="17" s="1"/>
  <c r="Z257" i="17" s="1"/>
  <c r="AD256" i="17"/>
  <c r="AC256" i="17"/>
  <c r="X256" i="17"/>
  <c r="Y256" i="17" s="1"/>
  <c r="Z256" i="17" s="1"/>
  <c r="AD255" i="17"/>
  <c r="AC255" i="17"/>
  <c r="X255" i="17"/>
  <c r="Y255" i="17" s="1"/>
  <c r="Z255" i="17" s="1"/>
  <c r="AD254" i="17"/>
  <c r="AC254" i="17"/>
  <c r="X254" i="17"/>
  <c r="Y254" i="17" s="1"/>
  <c r="Z254" i="17" s="1"/>
  <c r="AD253" i="17"/>
  <c r="AC253" i="17"/>
  <c r="X253" i="17"/>
  <c r="Y253" i="17" s="1"/>
  <c r="Z253" i="17" s="1"/>
  <c r="AD252" i="17"/>
  <c r="AC252" i="17"/>
  <c r="X252" i="17"/>
  <c r="Y252" i="17" s="1"/>
  <c r="Z252" i="17" s="1"/>
  <c r="AD251" i="17"/>
  <c r="AC251" i="17"/>
  <c r="X251" i="17"/>
  <c r="Y251" i="17" s="1"/>
  <c r="Z251" i="17" s="1"/>
  <c r="AD250" i="17"/>
  <c r="AC250" i="17"/>
  <c r="X250" i="17"/>
  <c r="Y250" i="17" s="1"/>
  <c r="Z250" i="17" s="1"/>
  <c r="AD249" i="17"/>
  <c r="AC249" i="17"/>
  <c r="X249" i="17"/>
  <c r="Y249" i="17" s="1"/>
  <c r="Z249" i="17" s="1"/>
  <c r="AD248" i="17"/>
  <c r="AC248" i="17"/>
  <c r="X248" i="17"/>
  <c r="Y248" i="17" s="1"/>
  <c r="Z248" i="17" s="1"/>
  <c r="AD247" i="17"/>
  <c r="AC247" i="17"/>
  <c r="X247" i="17"/>
  <c r="Y247" i="17" s="1"/>
  <c r="Z247" i="17" s="1"/>
  <c r="AD246" i="17"/>
  <c r="AC246" i="17"/>
  <c r="X246" i="17"/>
  <c r="Y246" i="17" s="1"/>
  <c r="Z246" i="17" s="1"/>
  <c r="AD245" i="17"/>
  <c r="AC245" i="17"/>
  <c r="X245" i="17"/>
  <c r="Y245" i="17" s="1"/>
  <c r="Z245" i="17" s="1"/>
  <c r="AD244" i="17"/>
  <c r="AC244" i="17"/>
  <c r="X244" i="17"/>
  <c r="Y244" i="17" s="1"/>
  <c r="Z244" i="17" s="1"/>
  <c r="AD243" i="17"/>
  <c r="AC243" i="17"/>
  <c r="X243" i="17"/>
  <c r="Y243" i="17" s="1"/>
  <c r="Z243" i="17" s="1"/>
  <c r="AD242" i="17"/>
  <c r="AC242" i="17"/>
  <c r="X242" i="17"/>
  <c r="Y242" i="17" s="1"/>
  <c r="Z242" i="17" s="1"/>
  <c r="AD241" i="17"/>
  <c r="AC241" i="17"/>
  <c r="X241" i="17"/>
  <c r="Y241" i="17" s="1"/>
  <c r="Z241" i="17" s="1"/>
  <c r="AD240" i="17"/>
  <c r="AC240" i="17"/>
  <c r="X240" i="17"/>
  <c r="Y240" i="17" s="1"/>
  <c r="Z240" i="17" s="1"/>
  <c r="AD239" i="17"/>
  <c r="AC239" i="17"/>
  <c r="X239" i="17"/>
  <c r="Y239" i="17" s="1"/>
  <c r="Z239" i="17" s="1"/>
  <c r="AD238" i="17"/>
  <c r="AC238" i="17"/>
  <c r="X238" i="17"/>
  <c r="Y238" i="17" s="1"/>
  <c r="Z238" i="17" s="1"/>
  <c r="AD237" i="17"/>
  <c r="AC237" i="17"/>
  <c r="X237" i="17"/>
  <c r="Y237" i="17" s="1"/>
  <c r="Z237" i="17" s="1"/>
  <c r="AD236" i="17"/>
  <c r="AC236" i="17"/>
  <c r="X236" i="17"/>
  <c r="Y236" i="17" s="1"/>
  <c r="Z236" i="17" s="1"/>
  <c r="AD235" i="17"/>
  <c r="AC235" i="17"/>
  <c r="X235" i="17"/>
  <c r="Y235" i="17" s="1"/>
  <c r="Z235" i="17" s="1"/>
  <c r="AD234" i="17"/>
  <c r="AC234" i="17"/>
  <c r="X234" i="17"/>
  <c r="Y234" i="17" s="1"/>
  <c r="Z234" i="17" s="1"/>
  <c r="AD233" i="17"/>
  <c r="AC233" i="17"/>
  <c r="X233" i="17"/>
  <c r="Y233" i="17" s="1"/>
  <c r="Z233" i="17" s="1"/>
  <c r="AD232" i="17"/>
  <c r="AC232" i="17"/>
  <c r="X232" i="17"/>
  <c r="Y232" i="17" s="1"/>
  <c r="Z232" i="17" s="1"/>
  <c r="AD231" i="17"/>
  <c r="AC231" i="17"/>
  <c r="X231" i="17"/>
  <c r="Y231" i="17" s="1"/>
  <c r="Z231" i="17" s="1"/>
  <c r="AD230" i="17"/>
  <c r="AC230" i="17"/>
  <c r="X230" i="17"/>
  <c r="Y230" i="17" s="1"/>
  <c r="Z230" i="17" s="1"/>
  <c r="AD229" i="17"/>
  <c r="AC229" i="17"/>
  <c r="X229" i="17"/>
  <c r="Y229" i="17" s="1"/>
  <c r="Z229" i="17" s="1"/>
  <c r="AD228" i="17"/>
  <c r="AC228" i="17"/>
  <c r="X228" i="17"/>
  <c r="Y228" i="17" s="1"/>
  <c r="Z228" i="17" s="1"/>
  <c r="AD227" i="17"/>
  <c r="AC227" i="17"/>
  <c r="X227" i="17"/>
  <c r="Y227" i="17" s="1"/>
  <c r="Z227" i="17" s="1"/>
  <c r="AD226" i="17"/>
  <c r="AC226" i="17"/>
  <c r="X226" i="17"/>
  <c r="Y226" i="17" s="1"/>
  <c r="Z226" i="17" s="1"/>
  <c r="AD225" i="17"/>
  <c r="AC225" i="17"/>
  <c r="X225" i="17"/>
  <c r="Y225" i="17" s="1"/>
  <c r="Z225" i="17" s="1"/>
  <c r="AD224" i="17"/>
  <c r="AC224" i="17"/>
  <c r="X224" i="17"/>
  <c r="Y224" i="17" s="1"/>
  <c r="Z224" i="17" s="1"/>
  <c r="AD223" i="17"/>
  <c r="AC223" i="17"/>
  <c r="X223" i="17"/>
  <c r="Y223" i="17" s="1"/>
  <c r="Z223" i="17" s="1"/>
  <c r="AD222" i="17"/>
  <c r="AC222" i="17"/>
  <c r="X222" i="17"/>
  <c r="Y222" i="17" s="1"/>
  <c r="Z222" i="17" s="1"/>
  <c r="AD221" i="17"/>
  <c r="AC221" i="17"/>
  <c r="X221" i="17"/>
  <c r="Y221" i="17" s="1"/>
  <c r="Z221" i="17" s="1"/>
  <c r="AD220" i="17"/>
  <c r="AC220" i="17"/>
  <c r="X220" i="17"/>
  <c r="Y220" i="17" s="1"/>
  <c r="Z220" i="17" s="1"/>
  <c r="AD219" i="17"/>
  <c r="AC219" i="17"/>
  <c r="X219" i="17"/>
  <c r="Y219" i="17" s="1"/>
  <c r="Z219" i="17" s="1"/>
  <c r="AD218" i="17"/>
  <c r="AC218" i="17"/>
  <c r="X218" i="17"/>
  <c r="Y218" i="17" s="1"/>
  <c r="Z218" i="17" s="1"/>
  <c r="AD217" i="17"/>
  <c r="AC217" i="17"/>
  <c r="X217" i="17"/>
  <c r="Y217" i="17" s="1"/>
  <c r="Z217" i="17" s="1"/>
  <c r="AD216" i="17"/>
  <c r="AC216" i="17"/>
  <c r="X216" i="17"/>
  <c r="Y216" i="17" s="1"/>
  <c r="Z216" i="17" s="1"/>
  <c r="AD215" i="17"/>
  <c r="AC215" i="17"/>
  <c r="X215" i="17"/>
  <c r="Y215" i="17" s="1"/>
  <c r="Z215" i="17" s="1"/>
  <c r="AD214" i="17"/>
  <c r="AC214" i="17"/>
  <c r="X214" i="17"/>
  <c r="Y214" i="17" s="1"/>
  <c r="Z214" i="17" s="1"/>
  <c r="AD213" i="17"/>
  <c r="AC213" i="17"/>
  <c r="X213" i="17"/>
  <c r="Y213" i="17" s="1"/>
  <c r="Z213" i="17" s="1"/>
  <c r="AD212" i="17"/>
  <c r="AC212" i="17"/>
  <c r="X212" i="17"/>
  <c r="Y212" i="17" s="1"/>
  <c r="Z212" i="17" s="1"/>
  <c r="AD211" i="17"/>
  <c r="AC211" i="17"/>
  <c r="X211" i="17"/>
  <c r="Y211" i="17" s="1"/>
  <c r="Z211" i="17" s="1"/>
  <c r="AD210" i="17"/>
  <c r="AC210" i="17"/>
  <c r="X210" i="17"/>
  <c r="Y210" i="17" s="1"/>
  <c r="Z210" i="17" s="1"/>
  <c r="AD209" i="17"/>
  <c r="AC209" i="17"/>
  <c r="X209" i="17"/>
  <c r="Y209" i="17" s="1"/>
  <c r="Z209" i="17" s="1"/>
  <c r="AD208" i="17"/>
  <c r="AC208" i="17"/>
  <c r="X208" i="17"/>
  <c r="Y208" i="17" s="1"/>
  <c r="Z208" i="17" s="1"/>
  <c r="AD207" i="17"/>
  <c r="AC207" i="17"/>
  <c r="X207" i="17"/>
  <c r="Y207" i="17" s="1"/>
  <c r="Z207" i="17" s="1"/>
  <c r="AD206" i="17"/>
  <c r="AC206" i="17"/>
  <c r="X206" i="17"/>
  <c r="Y206" i="17" s="1"/>
  <c r="Z206" i="17" s="1"/>
  <c r="AD205" i="17"/>
  <c r="AC205" i="17"/>
  <c r="X205" i="17"/>
  <c r="Y205" i="17" s="1"/>
  <c r="Z205" i="17" s="1"/>
  <c r="AD204" i="17"/>
  <c r="AC204" i="17"/>
  <c r="X204" i="17"/>
  <c r="Y204" i="17" s="1"/>
  <c r="Z204" i="17" s="1"/>
  <c r="AD203" i="17"/>
  <c r="AC203" i="17"/>
  <c r="X203" i="17"/>
  <c r="Y203" i="17" s="1"/>
  <c r="Z203" i="17" s="1"/>
  <c r="AD202" i="17"/>
  <c r="AC202" i="17"/>
  <c r="X202" i="17"/>
  <c r="Y202" i="17" s="1"/>
  <c r="Z202" i="17" s="1"/>
  <c r="AD201" i="17"/>
  <c r="AC201" i="17"/>
  <c r="X201" i="17"/>
  <c r="Y201" i="17" s="1"/>
  <c r="Z201" i="17" s="1"/>
  <c r="AD200" i="17"/>
  <c r="AC200" i="17"/>
  <c r="X200" i="17"/>
  <c r="Y200" i="17" s="1"/>
  <c r="Z200" i="17" s="1"/>
  <c r="AD199" i="17"/>
  <c r="AC199" i="17"/>
  <c r="X199" i="17"/>
  <c r="Y199" i="17" s="1"/>
  <c r="Z199" i="17" s="1"/>
  <c r="AD198" i="17"/>
  <c r="AC198" i="17"/>
  <c r="X198" i="17"/>
  <c r="Y198" i="17" s="1"/>
  <c r="Z198" i="17" s="1"/>
  <c r="AD197" i="17"/>
  <c r="AC197" i="17"/>
  <c r="X197" i="17"/>
  <c r="Y197" i="17" s="1"/>
  <c r="Z197" i="17" s="1"/>
  <c r="AD196" i="17"/>
  <c r="AC196" i="17"/>
  <c r="X196" i="17"/>
  <c r="Y196" i="17" s="1"/>
  <c r="Z196" i="17" s="1"/>
  <c r="AD195" i="17"/>
  <c r="AC195" i="17"/>
  <c r="X195" i="17"/>
  <c r="Y195" i="17" s="1"/>
  <c r="Z195" i="17" s="1"/>
  <c r="AD194" i="17"/>
  <c r="AC194" i="17"/>
  <c r="X194" i="17"/>
  <c r="Y194" i="17" s="1"/>
  <c r="Z194" i="17" s="1"/>
  <c r="AD193" i="17"/>
  <c r="AC193" i="17"/>
  <c r="X193" i="17"/>
  <c r="Y193" i="17" s="1"/>
  <c r="Z193" i="17" s="1"/>
  <c r="AD192" i="17"/>
  <c r="AC192" i="17"/>
  <c r="X192" i="17"/>
  <c r="Y192" i="17" s="1"/>
  <c r="Z192" i="17" s="1"/>
  <c r="AD191" i="17"/>
  <c r="AC191" i="17"/>
  <c r="X191" i="17"/>
  <c r="Y191" i="17" s="1"/>
  <c r="Z191" i="17" s="1"/>
  <c r="AD190" i="17"/>
  <c r="AC190" i="17"/>
  <c r="X190" i="17"/>
  <c r="Y190" i="17" s="1"/>
  <c r="Z190" i="17" s="1"/>
  <c r="AD189" i="17"/>
  <c r="AC189" i="17"/>
  <c r="X189" i="17"/>
  <c r="Y189" i="17" s="1"/>
  <c r="Z189" i="17" s="1"/>
  <c r="AD188" i="17"/>
  <c r="AC188" i="17"/>
  <c r="X188" i="17"/>
  <c r="Y188" i="17" s="1"/>
  <c r="Z188" i="17" s="1"/>
  <c r="AD187" i="17"/>
  <c r="AC187" i="17"/>
  <c r="X187" i="17"/>
  <c r="Y187" i="17" s="1"/>
  <c r="Z187" i="17" s="1"/>
  <c r="AD186" i="17"/>
  <c r="AC186" i="17"/>
  <c r="X186" i="17"/>
  <c r="Y186" i="17" s="1"/>
  <c r="Z186" i="17" s="1"/>
  <c r="AD185" i="17"/>
  <c r="AC185" i="17"/>
  <c r="X185" i="17"/>
  <c r="Y185" i="17" s="1"/>
  <c r="Z185" i="17" s="1"/>
  <c r="AD184" i="17"/>
  <c r="AC184" i="17"/>
  <c r="X184" i="17"/>
  <c r="Y184" i="17" s="1"/>
  <c r="Z184" i="17" s="1"/>
  <c r="AD183" i="17"/>
  <c r="AC183" i="17"/>
  <c r="X183" i="17"/>
  <c r="Y183" i="17" s="1"/>
  <c r="Z183" i="17" s="1"/>
  <c r="AD182" i="17"/>
  <c r="AC182" i="17"/>
  <c r="X182" i="17"/>
  <c r="Y182" i="17" s="1"/>
  <c r="Z182" i="17" s="1"/>
  <c r="AD181" i="17"/>
  <c r="AC181" i="17"/>
  <c r="X181" i="17"/>
  <c r="Y181" i="17" s="1"/>
  <c r="Z181" i="17" s="1"/>
  <c r="AD180" i="17"/>
  <c r="AC180" i="17"/>
  <c r="X180" i="17"/>
  <c r="Y180" i="17" s="1"/>
  <c r="Z180" i="17" s="1"/>
  <c r="AD179" i="17"/>
  <c r="AC179" i="17"/>
  <c r="X179" i="17"/>
  <c r="Y179" i="17" s="1"/>
  <c r="Z179" i="17" s="1"/>
  <c r="AD178" i="17"/>
  <c r="AC178" i="17"/>
  <c r="X178" i="17"/>
  <c r="Y178" i="17" s="1"/>
  <c r="Z178" i="17" s="1"/>
  <c r="AD177" i="17"/>
  <c r="AC177" i="17"/>
  <c r="X177" i="17"/>
  <c r="Y177" i="17" s="1"/>
  <c r="Z177" i="17" s="1"/>
  <c r="AD176" i="17"/>
  <c r="AC176" i="17"/>
  <c r="X176" i="17"/>
  <c r="Y176" i="17" s="1"/>
  <c r="Z176" i="17" s="1"/>
  <c r="AD175" i="17"/>
  <c r="AC175" i="17"/>
  <c r="X175" i="17"/>
  <c r="Y175" i="17" s="1"/>
  <c r="Z175" i="17" s="1"/>
  <c r="AD174" i="17"/>
  <c r="AC174" i="17"/>
  <c r="X174" i="17"/>
  <c r="Y174" i="17" s="1"/>
  <c r="Z174" i="17" s="1"/>
  <c r="AD173" i="17"/>
  <c r="AC173" i="17"/>
  <c r="X173" i="17"/>
  <c r="Y173" i="17" s="1"/>
  <c r="Z173" i="17" s="1"/>
  <c r="AD172" i="17"/>
  <c r="AC172" i="17"/>
  <c r="X172" i="17"/>
  <c r="Y172" i="17" s="1"/>
  <c r="Z172" i="17" s="1"/>
  <c r="AD171" i="17"/>
  <c r="AC171" i="17"/>
  <c r="X171" i="17"/>
  <c r="Y171" i="17" s="1"/>
  <c r="Z171" i="17" s="1"/>
  <c r="AD170" i="17"/>
  <c r="AC170" i="17"/>
  <c r="X170" i="17"/>
  <c r="Y170" i="17" s="1"/>
  <c r="Z170" i="17" s="1"/>
  <c r="AD169" i="17"/>
  <c r="AC169" i="17"/>
  <c r="X169" i="17"/>
  <c r="Y169" i="17" s="1"/>
  <c r="Z169" i="17" s="1"/>
  <c r="AD168" i="17"/>
  <c r="AC168" i="17"/>
  <c r="X168" i="17"/>
  <c r="Y168" i="17" s="1"/>
  <c r="Z168" i="17" s="1"/>
  <c r="AD167" i="17"/>
  <c r="AC167" i="17"/>
  <c r="X167" i="17"/>
  <c r="Y167" i="17" s="1"/>
  <c r="Z167" i="17" s="1"/>
  <c r="AD166" i="17"/>
  <c r="AC166" i="17"/>
  <c r="X166" i="17"/>
  <c r="Y166" i="17" s="1"/>
  <c r="Z166" i="17" s="1"/>
  <c r="AD165" i="17"/>
  <c r="AC165" i="17"/>
  <c r="X165" i="17"/>
  <c r="Y165" i="17" s="1"/>
  <c r="Z165" i="17" s="1"/>
  <c r="AD164" i="17"/>
  <c r="AC164" i="17"/>
  <c r="X164" i="17"/>
  <c r="Y164" i="17" s="1"/>
  <c r="Z164" i="17" s="1"/>
  <c r="AD163" i="17"/>
  <c r="AC163" i="17"/>
  <c r="X163" i="17"/>
  <c r="Y163" i="17" s="1"/>
  <c r="Z163" i="17" s="1"/>
  <c r="AD162" i="17"/>
  <c r="AC162" i="17"/>
  <c r="X162" i="17"/>
  <c r="Y162" i="17" s="1"/>
  <c r="Z162" i="17" s="1"/>
  <c r="AD161" i="17"/>
  <c r="AC161" i="17"/>
  <c r="X161" i="17"/>
  <c r="Y161" i="17" s="1"/>
  <c r="Z161" i="17" s="1"/>
  <c r="AD160" i="17"/>
  <c r="AC160" i="17"/>
  <c r="X160" i="17"/>
  <c r="Y160" i="17" s="1"/>
  <c r="Z160" i="17" s="1"/>
  <c r="AD159" i="17"/>
  <c r="AC159" i="17"/>
  <c r="X159" i="17"/>
  <c r="Y159" i="17" s="1"/>
  <c r="Z159" i="17" s="1"/>
  <c r="AD158" i="17"/>
  <c r="AC158" i="17"/>
  <c r="X158" i="17"/>
  <c r="Y158" i="17" s="1"/>
  <c r="Z158" i="17" s="1"/>
  <c r="AD157" i="17"/>
  <c r="AC157" i="17"/>
  <c r="X157" i="17"/>
  <c r="Y157" i="17" s="1"/>
  <c r="Z157" i="17" s="1"/>
  <c r="AD156" i="17"/>
  <c r="AC156" i="17"/>
  <c r="X156" i="17"/>
  <c r="Y156" i="17" s="1"/>
  <c r="Z156" i="17" s="1"/>
  <c r="AD155" i="17"/>
  <c r="AC155" i="17"/>
  <c r="X155" i="17"/>
  <c r="Y155" i="17" s="1"/>
  <c r="Z155" i="17" s="1"/>
  <c r="AD154" i="17"/>
  <c r="AC154" i="17"/>
  <c r="X154" i="17"/>
  <c r="Y154" i="17" s="1"/>
  <c r="Z154" i="17" s="1"/>
  <c r="AD153" i="17"/>
  <c r="AC153" i="17"/>
  <c r="X153" i="17"/>
  <c r="Y153" i="17" s="1"/>
  <c r="Z153" i="17" s="1"/>
  <c r="AD152" i="17"/>
  <c r="AC152" i="17"/>
  <c r="X152" i="17"/>
  <c r="Y152" i="17" s="1"/>
  <c r="Z152" i="17" s="1"/>
  <c r="AD151" i="17"/>
  <c r="AC151" i="17"/>
  <c r="X151" i="17"/>
  <c r="Y151" i="17" s="1"/>
  <c r="Z151" i="17" s="1"/>
  <c r="AD150" i="17"/>
  <c r="AC150" i="17"/>
  <c r="X150" i="17"/>
  <c r="Y150" i="17" s="1"/>
  <c r="Z150" i="17" s="1"/>
  <c r="AD149" i="17"/>
  <c r="AC149" i="17"/>
  <c r="X149" i="17"/>
  <c r="Y149" i="17" s="1"/>
  <c r="Z149" i="17" s="1"/>
  <c r="AD148" i="17"/>
  <c r="AC148" i="17"/>
  <c r="X148" i="17"/>
  <c r="Y148" i="17" s="1"/>
  <c r="Z148" i="17" s="1"/>
  <c r="AD147" i="17"/>
  <c r="AC147" i="17"/>
  <c r="X147" i="17"/>
  <c r="Y147" i="17" s="1"/>
  <c r="Z147" i="17" s="1"/>
  <c r="AD146" i="17"/>
  <c r="AC146" i="17"/>
  <c r="X146" i="17"/>
  <c r="Y146" i="17" s="1"/>
  <c r="Z146" i="17" s="1"/>
  <c r="AD145" i="17"/>
  <c r="AC145" i="17"/>
  <c r="X145" i="17"/>
  <c r="Y145" i="17" s="1"/>
  <c r="Z145" i="17" s="1"/>
  <c r="AD144" i="17"/>
  <c r="AC144" i="17"/>
  <c r="X144" i="17"/>
  <c r="Y144" i="17" s="1"/>
  <c r="Z144" i="17" s="1"/>
  <c r="AD143" i="17"/>
  <c r="AC143" i="17"/>
  <c r="X143" i="17"/>
  <c r="Y143" i="17" s="1"/>
  <c r="Z143" i="17" s="1"/>
  <c r="AD142" i="17"/>
  <c r="AC142" i="17"/>
  <c r="X142" i="17"/>
  <c r="Y142" i="17" s="1"/>
  <c r="Z142" i="17" s="1"/>
  <c r="AD141" i="17"/>
  <c r="AC141" i="17"/>
  <c r="X141" i="17"/>
  <c r="Y141" i="17" s="1"/>
  <c r="Z141" i="17" s="1"/>
  <c r="AD140" i="17"/>
  <c r="AC140" i="17"/>
  <c r="X140" i="17"/>
  <c r="Y140" i="17" s="1"/>
  <c r="Z140" i="17" s="1"/>
  <c r="AD139" i="17"/>
  <c r="AC139" i="17"/>
  <c r="X139" i="17"/>
  <c r="Y139" i="17" s="1"/>
  <c r="Z139" i="17" s="1"/>
  <c r="AD138" i="17"/>
  <c r="AC138" i="17"/>
  <c r="X138" i="17"/>
  <c r="Y138" i="17" s="1"/>
  <c r="Z138" i="17" s="1"/>
  <c r="AD137" i="17"/>
  <c r="AC137" i="17"/>
  <c r="X137" i="17"/>
  <c r="Y137" i="17" s="1"/>
  <c r="Z137" i="17" s="1"/>
  <c r="AD136" i="17"/>
  <c r="AC136" i="17"/>
  <c r="X136" i="17"/>
  <c r="Y136" i="17" s="1"/>
  <c r="Z136" i="17" s="1"/>
  <c r="AD135" i="17"/>
  <c r="AC135" i="17"/>
  <c r="X135" i="17"/>
  <c r="Y135" i="17" s="1"/>
  <c r="Z135" i="17" s="1"/>
  <c r="AD134" i="17"/>
  <c r="AC134" i="17"/>
  <c r="X134" i="17"/>
  <c r="Y134" i="17" s="1"/>
  <c r="Z134" i="17" s="1"/>
  <c r="AD133" i="17"/>
  <c r="AC133" i="17"/>
  <c r="X133" i="17"/>
  <c r="Y133" i="17" s="1"/>
  <c r="Z133" i="17" s="1"/>
  <c r="AD132" i="17"/>
  <c r="AC132" i="17"/>
  <c r="X132" i="17"/>
  <c r="Y132" i="17" s="1"/>
  <c r="Z132" i="17" s="1"/>
  <c r="AD131" i="17"/>
  <c r="AC131" i="17"/>
  <c r="X131" i="17"/>
  <c r="Y131" i="17" s="1"/>
  <c r="Z131" i="17" s="1"/>
  <c r="AD130" i="17"/>
  <c r="AC130" i="17"/>
  <c r="X130" i="17"/>
  <c r="Y130" i="17" s="1"/>
  <c r="Z130" i="17" s="1"/>
  <c r="AD129" i="17"/>
  <c r="AC129" i="17"/>
  <c r="X129" i="17"/>
  <c r="Y129" i="17" s="1"/>
  <c r="Z129" i="17" s="1"/>
  <c r="AD128" i="17"/>
  <c r="AC128" i="17"/>
  <c r="X128" i="17"/>
  <c r="Y128" i="17" s="1"/>
  <c r="Z128" i="17" s="1"/>
  <c r="AD127" i="17"/>
  <c r="AC127" i="17"/>
  <c r="X127" i="17"/>
  <c r="Y127" i="17" s="1"/>
  <c r="Z127" i="17" s="1"/>
  <c r="AD126" i="17"/>
  <c r="AC126" i="17"/>
  <c r="X126" i="17"/>
  <c r="Y126" i="17" s="1"/>
  <c r="Z126" i="17" s="1"/>
  <c r="AD125" i="17"/>
  <c r="AC125" i="17"/>
  <c r="X125" i="17"/>
  <c r="Y125" i="17" s="1"/>
  <c r="Z125" i="17" s="1"/>
  <c r="AD124" i="17"/>
  <c r="AC124" i="17"/>
  <c r="X124" i="17"/>
  <c r="Y124" i="17" s="1"/>
  <c r="Z124" i="17" s="1"/>
  <c r="AD123" i="17"/>
  <c r="AC123" i="17"/>
  <c r="X123" i="17"/>
  <c r="Y123" i="17" s="1"/>
  <c r="Z123" i="17" s="1"/>
  <c r="AD122" i="17"/>
  <c r="AC122" i="17"/>
  <c r="X122" i="17"/>
  <c r="Y122" i="17" s="1"/>
  <c r="Z122" i="17" s="1"/>
  <c r="AD121" i="17"/>
  <c r="AC121" i="17"/>
  <c r="X121" i="17"/>
  <c r="Y121" i="17" s="1"/>
  <c r="Z121" i="17" s="1"/>
  <c r="AD120" i="17"/>
  <c r="AC120" i="17"/>
  <c r="X120" i="17"/>
  <c r="Y120" i="17" s="1"/>
  <c r="Z120" i="17" s="1"/>
  <c r="AD119" i="17"/>
  <c r="AC119" i="17"/>
  <c r="X119" i="17"/>
  <c r="Y119" i="17" s="1"/>
  <c r="Z119" i="17" s="1"/>
  <c r="AD118" i="17"/>
  <c r="AC118" i="17"/>
  <c r="X118" i="17"/>
  <c r="Y118" i="17" s="1"/>
  <c r="Z118" i="17" s="1"/>
  <c r="AD117" i="17"/>
  <c r="AC117" i="17"/>
  <c r="X117" i="17"/>
  <c r="Y117" i="17" s="1"/>
  <c r="Z117" i="17" s="1"/>
  <c r="AD116" i="17"/>
  <c r="AC116" i="17"/>
  <c r="X116" i="17"/>
  <c r="Y116" i="17" s="1"/>
  <c r="Z116" i="17" s="1"/>
  <c r="AD115" i="17"/>
  <c r="AC115" i="17"/>
  <c r="X115" i="17"/>
  <c r="Y115" i="17" s="1"/>
  <c r="Z115" i="17" s="1"/>
  <c r="AD114" i="17"/>
  <c r="AC114" i="17"/>
  <c r="X114" i="17"/>
  <c r="Y114" i="17" s="1"/>
  <c r="Z114" i="17" s="1"/>
  <c r="AD113" i="17"/>
  <c r="AC113" i="17"/>
  <c r="X113" i="17"/>
  <c r="Y113" i="17" s="1"/>
  <c r="Z113" i="17" s="1"/>
  <c r="AD112" i="17"/>
  <c r="AC112" i="17"/>
  <c r="X112" i="17"/>
  <c r="Y112" i="17" s="1"/>
  <c r="Z112" i="17" s="1"/>
  <c r="AD111" i="17"/>
  <c r="AC111" i="17"/>
  <c r="X111" i="17"/>
  <c r="Y111" i="17" s="1"/>
  <c r="Z111" i="17" s="1"/>
  <c r="AD110" i="17"/>
  <c r="AC110" i="17"/>
  <c r="X110" i="17"/>
  <c r="Y110" i="17" s="1"/>
  <c r="Z110" i="17" s="1"/>
  <c r="AD109" i="17"/>
  <c r="AC109" i="17"/>
  <c r="X109" i="17"/>
  <c r="Y109" i="17" s="1"/>
  <c r="Z109" i="17" s="1"/>
  <c r="AD108" i="17"/>
  <c r="AC108" i="17"/>
  <c r="X108" i="17"/>
  <c r="Y108" i="17" s="1"/>
  <c r="Z108" i="17" s="1"/>
  <c r="AD107" i="17"/>
  <c r="AC107" i="17"/>
  <c r="X107" i="17"/>
  <c r="Y107" i="17" s="1"/>
  <c r="Z107" i="17" s="1"/>
  <c r="AD106" i="17"/>
  <c r="AC106" i="17"/>
  <c r="X106" i="17"/>
  <c r="Y106" i="17" s="1"/>
  <c r="Z106" i="17" s="1"/>
  <c r="AD105" i="17"/>
  <c r="AC105" i="17"/>
  <c r="X105" i="17"/>
  <c r="Y105" i="17" s="1"/>
  <c r="Z105" i="17" s="1"/>
  <c r="AD104" i="17"/>
  <c r="AC104" i="17"/>
  <c r="X104" i="17"/>
  <c r="Y104" i="17" s="1"/>
  <c r="Z104" i="17" s="1"/>
  <c r="AD103" i="17"/>
  <c r="AC103" i="17"/>
  <c r="X103" i="17"/>
  <c r="Y103" i="17" s="1"/>
  <c r="Z103" i="17" s="1"/>
  <c r="AD102" i="17"/>
  <c r="AC102" i="17"/>
  <c r="X102" i="17"/>
  <c r="Y102" i="17" s="1"/>
  <c r="Z102" i="17" s="1"/>
  <c r="AF101" i="17"/>
  <c r="AG101" i="17" s="1"/>
  <c r="X101" i="17"/>
  <c r="Y101" i="17" s="1"/>
  <c r="Z101" i="17" s="1"/>
  <c r="X100" i="17"/>
  <c r="Y100" i="17" s="1"/>
  <c r="Z100" i="17" s="1"/>
  <c r="X99" i="17"/>
  <c r="Y99" i="17" s="1"/>
  <c r="Z99" i="17" s="1"/>
  <c r="X98" i="17"/>
  <c r="Y98" i="17" s="1"/>
  <c r="Z98" i="17" s="1"/>
  <c r="X97" i="17"/>
  <c r="Y97" i="17" s="1"/>
  <c r="Z97" i="17" s="1"/>
  <c r="X96" i="17"/>
  <c r="Y96" i="17" s="1"/>
  <c r="Z96" i="17" s="1"/>
  <c r="X95" i="17"/>
  <c r="Y95" i="17" s="1"/>
  <c r="Z95" i="17" s="1"/>
  <c r="X94" i="17"/>
  <c r="Y94" i="17" s="1"/>
  <c r="Z94" i="17" s="1"/>
  <c r="X93" i="17"/>
  <c r="Y93" i="17" s="1"/>
  <c r="Z93" i="17" s="1"/>
  <c r="X92" i="17"/>
  <c r="Y92" i="17" s="1"/>
  <c r="Z92" i="17" s="1"/>
  <c r="X91" i="17"/>
  <c r="Y91" i="17" s="1"/>
  <c r="Z91" i="17" s="1"/>
  <c r="X90" i="17"/>
  <c r="Y90" i="17" s="1"/>
  <c r="Z90" i="17" s="1"/>
  <c r="X89" i="17"/>
  <c r="Y89" i="17" s="1"/>
  <c r="Z89" i="17" s="1"/>
  <c r="X88" i="17"/>
  <c r="Y88" i="17" s="1"/>
  <c r="Z88" i="17" s="1"/>
  <c r="X87" i="17"/>
  <c r="Y87" i="17" s="1"/>
  <c r="Z87" i="17" s="1"/>
  <c r="X86" i="17"/>
  <c r="Y86" i="17" s="1"/>
  <c r="Z86" i="17" s="1"/>
  <c r="X85" i="17"/>
  <c r="Y85" i="17" s="1"/>
  <c r="Z85" i="17" s="1"/>
  <c r="X84" i="17"/>
  <c r="Y84" i="17" s="1"/>
  <c r="Z84" i="17" s="1"/>
  <c r="X83" i="17"/>
  <c r="Y83" i="17" s="1"/>
  <c r="Z83" i="17" s="1"/>
  <c r="X82" i="17"/>
  <c r="Y82" i="17" s="1"/>
  <c r="Z82" i="17" s="1"/>
  <c r="X81" i="17"/>
  <c r="Y81" i="17" s="1"/>
  <c r="Z81" i="17" s="1"/>
  <c r="X80" i="17"/>
  <c r="Y80" i="17" s="1"/>
  <c r="Z80" i="17" s="1"/>
  <c r="X79" i="17"/>
  <c r="Y79" i="17" s="1"/>
  <c r="Z79" i="17" s="1"/>
  <c r="X78" i="17"/>
  <c r="Y78" i="17" s="1"/>
  <c r="Z78" i="17" s="1"/>
  <c r="X77" i="17"/>
  <c r="Y77" i="17" s="1"/>
  <c r="Z77" i="17" s="1"/>
  <c r="X76" i="17"/>
  <c r="Y76" i="17" s="1"/>
  <c r="Z76" i="17" s="1"/>
  <c r="X75" i="17"/>
  <c r="Y75" i="17" s="1"/>
  <c r="Z75" i="17" s="1"/>
  <c r="X74" i="17"/>
  <c r="Y74" i="17" s="1"/>
  <c r="Z74" i="17" s="1"/>
  <c r="X73" i="17"/>
  <c r="Y73" i="17" s="1"/>
  <c r="Z73" i="17" s="1"/>
  <c r="X72" i="17"/>
  <c r="Y72" i="17" s="1"/>
  <c r="Z72" i="17" s="1"/>
  <c r="X71" i="17"/>
  <c r="Y71" i="17" s="1"/>
  <c r="Z71" i="17" s="1"/>
  <c r="X70" i="17"/>
  <c r="Y70" i="17" s="1"/>
  <c r="Z70" i="17" s="1"/>
  <c r="X69" i="17"/>
  <c r="Y69" i="17" s="1"/>
  <c r="Z69" i="17" s="1"/>
  <c r="X68" i="17"/>
  <c r="Y68" i="17" s="1"/>
  <c r="Z68" i="17" s="1"/>
  <c r="X67" i="17"/>
  <c r="Y67" i="17" s="1"/>
  <c r="Z67" i="17" s="1"/>
  <c r="X66" i="17"/>
  <c r="Y66" i="17" s="1"/>
  <c r="Z66" i="17" s="1"/>
  <c r="X65" i="17"/>
  <c r="Y65" i="17" s="1"/>
  <c r="Z65" i="17" s="1"/>
  <c r="X64" i="17"/>
  <c r="Y64" i="17" s="1"/>
  <c r="Z64" i="17" s="1"/>
  <c r="X63" i="17"/>
  <c r="Y63" i="17" s="1"/>
  <c r="Z63" i="17" s="1"/>
  <c r="X62" i="17"/>
  <c r="Y62" i="17" s="1"/>
  <c r="Z62" i="17" s="1"/>
  <c r="X61" i="17"/>
  <c r="Y61" i="17" s="1"/>
  <c r="Z61" i="17" s="1"/>
  <c r="X60" i="17"/>
  <c r="Y60" i="17" s="1"/>
  <c r="Z60" i="17" s="1"/>
  <c r="X59" i="17"/>
  <c r="Y59" i="17" s="1"/>
  <c r="Z59" i="17" s="1"/>
  <c r="X58" i="17"/>
  <c r="Y58" i="17" s="1"/>
  <c r="Z58" i="17" s="1"/>
  <c r="X57" i="17"/>
  <c r="Y57" i="17" s="1"/>
  <c r="Z57" i="17" s="1"/>
  <c r="X56" i="17"/>
  <c r="Y56" i="17" s="1"/>
  <c r="Z56" i="17" s="1"/>
  <c r="X55" i="17"/>
  <c r="Y55" i="17" s="1"/>
  <c r="Z55" i="17" s="1"/>
  <c r="X54" i="17"/>
  <c r="Y54" i="17" s="1"/>
  <c r="Z54" i="17" s="1"/>
  <c r="X53" i="17"/>
  <c r="Y53" i="17" s="1"/>
  <c r="Z53" i="17" s="1"/>
  <c r="X52" i="17"/>
  <c r="Y52" i="17" s="1"/>
  <c r="Z52" i="17" s="1"/>
  <c r="X51" i="17"/>
  <c r="Y51" i="17" s="1"/>
  <c r="Z51" i="17" s="1"/>
  <c r="X50" i="17"/>
  <c r="Y50" i="17" s="1"/>
  <c r="Z50" i="17" s="1"/>
  <c r="X49" i="17"/>
  <c r="Y49" i="17" s="1"/>
  <c r="Z49" i="17" s="1"/>
  <c r="X48" i="17"/>
  <c r="Y48" i="17" s="1"/>
  <c r="Z48" i="17" s="1"/>
  <c r="X47" i="17"/>
  <c r="Y47" i="17" s="1"/>
  <c r="Z47" i="17" s="1"/>
  <c r="X46" i="17"/>
  <c r="Y46" i="17" s="1"/>
  <c r="Z46" i="17" s="1"/>
  <c r="X45" i="17"/>
  <c r="Y45" i="17" s="1"/>
  <c r="Z45" i="17" s="1"/>
  <c r="X44" i="17"/>
  <c r="Y44" i="17" s="1"/>
  <c r="Z44" i="17" s="1"/>
  <c r="X43" i="17"/>
  <c r="Y43" i="17" s="1"/>
  <c r="Z43" i="17" s="1"/>
  <c r="X42" i="17"/>
  <c r="Y42" i="17" s="1"/>
  <c r="Z42" i="17" s="1"/>
  <c r="X41" i="17"/>
  <c r="Y41" i="17" s="1"/>
  <c r="Z41" i="17" s="1"/>
  <c r="X40" i="17"/>
  <c r="Y40" i="17" s="1"/>
  <c r="Z40" i="17" s="1"/>
  <c r="X39" i="17"/>
  <c r="Y39" i="17" s="1"/>
  <c r="Z39" i="17" s="1"/>
  <c r="X38" i="17"/>
  <c r="Y38" i="17" s="1"/>
  <c r="Z38" i="17" s="1"/>
  <c r="X37" i="17"/>
  <c r="Y37" i="17" s="1"/>
  <c r="Z37" i="17" s="1"/>
  <c r="X36" i="17"/>
  <c r="Y36" i="17" s="1"/>
  <c r="Z36" i="17" s="1"/>
  <c r="X35" i="17"/>
  <c r="Y35" i="17" s="1"/>
  <c r="Z35" i="17" s="1"/>
  <c r="X34" i="17"/>
  <c r="Y34" i="17" s="1"/>
  <c r="Z34" i="17" s="1"/>
  <c r="X33" i="17"/>
  <c r="Y33" i="17" s="1"/>
  <c r="Z33" i="17" s="1"/>
  <c r="X32" i="17"/>
  <c r="Y32" i="17" s="1"/>
  <c r="Z32" i="17" s="1"/>
  <c r="X31" i="17"/>
  <c r="Y31" i="17" s="1"/>
  <c r="Z31" i="17" s="1"/>
  <c r="X30" i="17"/>
  <c r="Y30" i="17" s="1"/>
  <c r="Z30" i="17" s="1"/>
  <c r="X29" i="17"/>
  <c r="Y29" i="17" s="1"/>
  <c r="Z29" i="17" s="1"/>
  <c r="X28" i="17"/>
  <c r="Y28" i="17" s="1"/>
  <c r="Z28" i="17" s="1"/>
  <c r="X27" i="17"/>
  <c r="Y27" i="17" s="1"/>
  <c r="Z27" i="17" s="1"/>
  <c r="X26" i="17"/>
  <c r="Y26" i="17" s="1"/>
  <c r="Z26" i="17" s="1"/>
  <c r="X25" i="17"/>
  <c r="Y25" i="17" s="1"/>
  <c r="Z25" i="17" s="1"/>
  <c r="X24" i="17"/>
  <c r="Y24" i="17" s="1"/>
  <c r="Z24" i="17" s="1"/>
  <c r="X23" i="17"/>
  <c r="Y23" i="17" s="1"/>
  <c r="Z23" i="17" s="1"/>
  <c r="X22" i="17"/>
  <c r="Y22" i="17" s="1"/>
  <c r="Z22" i="17" s="1"/>
  <c r="X21" i="17"/>
  <c r="Y21" i="17" s="1"/>
  <c r="Z21" i="17" s="1"/>
  <c r="X20" i="17"/>
  <c r="Y20" i="17" s="1"/>
  <c r="Z20" i="17" s="1"/>
  <c r="X19" i="17"/>
  <c r="Y19" i="17" s="1"/>
  <c r="Z19" i="17" s="1"/>
  <c r="X18" i="17"/>
  <c r="Y18" i="17" s="1"/>
  <c r="Z18" i="17" s="1"/>
  <c r="X17" i="17"/>
  <c r="Y17" i="17" s="1"/>
  <c r="Z17" i="17" s="1"/>
  <c r="X16" i="17"/>
  <c r="Y16" i="17" s="1"/>
  <c r="Z16" i="17" s="1"/>
  <c r="X15" i="17"/>
  <c r="Y15" i="17" s="1"/>
  <c r="Z15" i="17" s="1"/>
  <c r="X14" i="17"/>
  <c r="Y14" i="17" s="1"/>
  <c r="Z14" i="17" s="1"/>
  <c r="X13" i="17"/>
  <c r="Y13" i="17" s="1"/>
  <c r="Z13" i="17" s="1"/>
  <c r="X12" i="17"/>
  <c r="Y12" i="17" s="1"/>
  <c r="Z12" i="17" s="1"/>
  <c r="X11" i="17"/>
  <c r="Y11" i="17" s="1"/>
  <c r="Z11" i="17" s="1"/>
  <c r="X10" i="17"/>
  <c r="Y10" i="17" s="1"/>
  <c r="Z10" i="17" s="1"/>
  <c r="X9" i="17"/>
  <c r="Y9" i="17" s="1"/>
  <c r="Z9" i="17" s="1"/>
  <c r="X8" i="17"/>
  <c r="Y8" i="17" s="1"/>
  <c r="Z8" i="17" s="1"/>
  <c r="X7" i="17"/>
  <c r="Y7" i="17" s="1"/>
  <c r="Z7" i="17" s="1"/>
  <c r="X6" i="17"/>
  <c r="Y6" i="17" s="1"/>
  <c r="Z6" i="17" s="1"/>
  <c r="AI250" i="16" l="1"/>
  <c r="AK257" i="16"/>
  <c r="AI235" i="16"/>
  <c r="AK242" i="16"/>
  <c r="AJ235" i="16"/>
  <c r="AI244" i="16"/>
  <c r="AK251" i="16"/>
  <c r="AJ253" i="16"/>
  <c r="AJ285" i="16"/>
  <c r="AI270" i="16"/>
  <c r="AK277" i="16"/>
  <c r="AJ262" i="16"/>
  <c r="AI271" i="16"/>
  <c r="AK278" i="16"/>
  <c r="AJ259" i="16"/>
  <c r="AJ267" i="16"/>
  <c r="AJ271" i="16"/>
  <c r="AJ275" i="16"/>
  <c r="AJ19" i="16"/>
  <c r="AK48" i="16"/>
  <c r="AI86" i="16"/>
  <c r="AK128" i="16"/>
  <c r="AK232" i="16"/>
  <c r="AJ146" i="16"/>
  <c r="AI300" i="16"/>
  <c r="AJ62" i="16"/>
  <c r="AK147" i="16"/>
  <c r="AI233" i="16"/>
  <c r="AI124" i="16"/>
  <c r="AJ164" i="16"/>
  <c r="AK84" i="16"/>
  <c r="AK170" i="16"/>
  <c r="AJ202" i="16"/>
  <c r="AI107" i="16"/>
  <c r="AK246" i="16"/>
  <c r="AJ239" i="16"/>
  <c r="AK255" i="16"/>
  <c r="AJ257" i="16"/>
  <c r="AK281" i="16"/>
  <c r="AJ266" i="16"/>
  <c r="AI275" i="16"/>
  <c r="AK282" i="16"/>
  <c r="AK268" i="16"/>
  <c r="AI22" i="16"/>
  <c r="AJ59" i="16"/>
  <c r="AK88" i="16"/>
  <c r="AJ131" i="16"/>
  <c r="AK185" i="16"/>
  <c r="AK303" i="16"/>
  <c r="AI81" i="16"/>
  <c r="AJ166" i="16"/>
  <c r="AI228" i="16"/>
  <c r="AI298" i="16"/>
  <c r="AJ145" i="16"/>
  <c r="AI15" i="16"/>
  <c r="AJ135" i="16"/>
  <c r="AJ293" i="16"/>
  <c r="AI106" i="16"/>
  <c r="AJ21" i="16"/>
  <c r="AI192" i="16"/>
  <c r="AJ234" i="16"/>
  <c r="AJ211" i="16"/>
  <c r="AJ184" i="16"/>
  <c r="AJ120" i="16"/>
  <c r="AJ56" i="16"/>
  <c r="AJ154" i="16"/>
  <c r="AJ205" i="16"/>
  <c r="AJ141" i="16"/>
  <c r="AJ77" i="16"/>
  <c r="AJ13" i="16"/>
  <c r="AJ55" i="16"/>
  <c r="AJ215" i="16"/>
  <c r="AJ156" i="16"/>
  <c r="AJ92" i="16"/>
  <c r="AJ28" i="16"/>
  <c r="AJ90" i="16"/>
  <c r="AJ223" i="16"/>
  <c r="AJ204" i="16"/>
  <c r="AJ161" i="16"/>
  <c r="AJ137" i="16"/>
  <c r="AJ73" i="16"/>
  <c r="AJ9" i="16"/>
  <c r="AJ284" i="16"/>
  <c r="AJ162" i="16"/>
  <c r="AJ185" i="16"/>
  <c r="AJ222" i="16"/>
  <c r="AJ158" i="16"/>
  <c r="AJ94" i="16"/>
  <c r="AJ30" i="16"/>
  <c r="AJ226" i="16"/>
  <c r="AJ66" i="16"/>
  <c r="AJ195" i="16"/>
  <c r="AJ163" i="16"/>
  <c r="AJ99" i="16"/>
  <c r="AJ35" i="16"/>
  <c r="AJ201" i="16"/>
  <c r="AJ224" i="16"/>
  <c r="AJ160" i="16"/>
  <c r="AJ96" i="16"/>
  <c r="AJ32" i="16"/>
  <c r="AJ138" i="16"/>
  <c r="AJ217" i="16"/>
  <c r="AJ181" i="16"/>
  <c r="AJ117" i="16"/>
  <c r="AJ53" i="16"/>
  <c r="AJ302" i="16"/>
  <c r="AJ95" i="16"/>
  <c r="AJ31" i="16"/>
  <c r="AJ106" i="16"/>
  <c r="AJ199" i="16"/>
  <c r="AJ132" i="16"/>
  <c r="AJ68" i="16"/>
  <c r="AJ113" i="16"/>
  <c r="AJ49" i="16"/>
  <c r="AJ280" i="16"/>
  <c r="AJ198" i="16"/>
  <c r="AJ134" i="16"/>
  <c r="AJ70" i="16"/>
  <c r="AJ187" i="16"/>
  <c r="AJ139" i="16"/>
  <c r="AJ75" i="16"/>
  <c r="AJ11" i="16"/>
  <c r="AJ193" i="16"/>
  <c r="AJ200" i="16"/>
  <c r="AJ136" i="16"/>
  <c r="AJ72" i="16"/>
  <c r="AJ8" i="16"/>
  <c r="AJ209" i="16"/>
  <c r="AJ221" i="16"/>
  <c r="AJ157" i="16"/>
  <c r="AJ93" i="16"/>
  <c r="AJ29" i="16"/>
  <c r="AJ298" i="16"/>
  <c r="AJ26" i="16"/>
  <c r="AJ127" i="16"/>
  <c r="AJ71" i="16"/>
  <c r="AJ305" i="16"/>
  <c r="AJ183" i="16"/>
  <c r="AJ188" i="16"/>
  <c r="AJ108" i="16"/>
  <c r="AJ44" i="16"/>
  <c r="AJ50" i="16"/>
  <c r="AJ153" i="16"/>
  <c r="AJ89" i="16"/>
  <c r="AJ25" i="16"/>
  <c r="AJ276" i="16"/>
  <c r="AJ130" i="16"/>
  <c r="AJ196" i="16"/>
  <c r="AJ174" i="16"/>
  <c r="AJ110" i="16"/>
  <c r="AJ46" i="16"/>
  <c r="AJ115" i="16"/>
  <c r="AJ51" i="16"/>
  <c r="AJ291" i="16"/>
  <c r="AJ252" i="16"/>
  <c r="AJ263" i="16"/>
  <c r="AJ176" i="16"/>
  <c r="AJ112" i="16"/>
  <c r="AJ48" i="16"/>
  <c r="AJ197" i="16"/>
  <c r="AJ133" i="16"/>
  <c r="AJ69" i="16"/>
  <c r="AJ294" i="16"/>
  <c r="AJ10" i="16"/>
  <c r="AJ111" i="16"/>
  <c r="AJ47" i="16"/>
  <c r="AJ301" i="16"/>
  <c r="AJ180" i="16"/>
  <c r="AJ148" i="16"/>
  <c r="AJ84" i="16"/>
  <c r="AJ20" i="16"/>
  <c r="AJ34" i="16"/>
  <c r="AJ129" i="16"/>
  <c r="AJ65" i="16"/>
  <c r="AJ304" i="16"/>
  <c r="AJ272" i="16"/>
  <c r="AJ114" i="16"/>
  <c r="AJ207" i="16"/>
  <c r="AJ214" i="16"/>
  <c r="AJ150" i="16"/>
  <c r="AJ86" i="16"/>
  <c r="AJ22" i="16"/>
  <c r="AJ170" i="16"/>
  <c r="AJ212" i="16"/>
  <c r="AJ155" i="16"/>
  <c r="AJ18" i="16"/>
  <c r="AJ191" i="16"/>
  <c r="AJ169" i="16"/>
  <c r="AJ179" i="16"/>
  <c r="AJ216" i="16"/>
  <c r="AJ152" i="16"/>
  <c r="AJ88" i="16"/>
  <c r="AJ24" i="16"/>
  <c r="AJ218" i="16"/>
  <c r="AJ82" i="16"/>
  <c r="AJ173" i="16"/>
  <c r="AJ109" i="16"/>
  <c r="AJ45" i="16"/>
  <c r="AJ122" i="16"/>
  <c r="AJ87" i="16"/>
  <c r="AJ23" i="16"/>
  <c r="AJ297" i="16"/>
  <c r="AJ210" i="16"/>
  <c r="AJ124" i="16"/>
  <c r="AJ60" i="16"/>
  <c r="AJ105" i="16"/>
  <c r="AJ41" i="16"/>
  <c r="AJ227" i="16"/>
  <c r="AJ232" i="16"/>
  <c r="AJ168" i="16"/>
  <c r="AJ104" i="16"/>
  <c r="AJ40" i="16"/>
  <c r="AJ189" i="16"/>
  <c r="AJ125" i="16"/>
  <c r="AJ61" i="16"/>
  <c r="AJ167" i="16"/>
  <c r="AJ103" i="16"/>
  <c r="AJ39" i="16"/>
  <c r="AJ289" i="16"/>
  <c r="AJ119" i="16"/>
  <c r="AJ140" i="16"/>
  <c r="AJ76" i="16"/>
  <c r="AJ12" i="16"/>
  <c r="AJ177" i="16"/>
  <c r="AJ121" i="16"/>
  <c r="AJ57" i="16"/>
  <c r="AJ292" i="16"/>
  <c r="AJ194" i="16"/>
  <c r="AJ206" i="16"/>
  <c r="AJ142" i="16"/>
  <c r="AJ78" i="16"/>
  <c r="AJ14" i="16"/>
  <c r="AJ159" i="16"/>
  <c r="AJ147" i="16"/>
  <c r="AJ225" i="16"/>
  <c r="AJ219" i="16"/>
  <c r="AJ208" i="16"/>
  <c r="AJ144" i="16"/>
  <c r="AJ80" i="16"/>
  <c r="AJ16" i="16"/>
  <c r="AJ229" i="16"/>
  <c r="AJ165" i="16"/>
  <c r="AJ101" i="16"/>
  <c r="AJ37" i="16"/>
  <c r="AJ74" i="16"/>
  <c r="AJ143" i="16"/>
  <c r="AJ79" i="16"/>
  <c r="AJ15" i="16"/>
  <c r="AJ228" i="16"/>
  <c r="AJ116" i="16"/>
  <c r="AJ52" i="16"/>
  <c r="AJ220" i="16"/>
  <c r="AJ97" i="16"/>
  <c r="AJ33" i="16"/>
  <c r="AJ288" i="16"/>
  <c r="AJ178" i="16"/>
  <c r="AJ42" i="16"/>
  <c r="AJ182" i="16"/>
  <c r="AJ118" i="16"/>
  <c r="AJ54" i="16"/>
  <c r="AJ151" i="16"/>
  <c r="AJ233" i="16"/>
  <c r="AJ203" i="16"/>
  <c r="AJ123" i="16"/>
  <c r="AJ238" i="16"/>
  <c r="AI243" i="16"/>
  <c r="AK250" i="16"/>
  <c r="AJ243" i="16"/>
  <c r="AI252" i="16"/>
  <c r="AJ261" i="16"/>
  <c r="AI278" i="16"/>
  <c r="AK285" i="16"/>
  <c r="AJ270" i="16"/>
  <c r="AI279" i="16"/>
  <c r="AK286" i="16"/>
  <c r="AK267" i="16"/>
  <c r="AK271" i="16"/>
  <c r="AK275" i="16"/>
  <c r="AK279" i="16"/>
  <c r="AK283" i="16"/>
  <c r="AK287" i="16"/>
  <c r="AK236" i="16"/>
  <c r="AK240" i="16"/>
  <c r="AK244" i="16"/>
  <c r="AK248" i="16"/>
  <c r="AK252" i="16"/>
  <c r="AK256" i="16"/>
  <c r="AK260" i="16"/>
  <c r="AJ303" i="16"/>
  <c r="AK24" i="16"/>
  <c r="AI62" i="16"/>
  <c r="AJ91" i="16"/>
  <c r="AI134" i="16"/>
  <c r="AK201" i="16"/>
  <c r="AK83" i="16"/>
  <c r="AI169" i="16"/>
  <c r="AJ172" i="16"/>
  <c r="AK79" i="16"/>
  <c r="AJ17" i="16"/>
  <c r="AJ36" i="16"/>
  <c r="AK196" i="16"/>
  <c r="AK42" i="16"/>
  <c r="AJ213" i="16"/>
  <c r="AK149" i="16"/>
  <c r="AI294" i="16"/>
  <c r="AI227" i="16"/>
  <c r="AI163" i="16"/>
  <c r="AI99" i="16"/>
  <c r="AI35" i="16"/>
  <c r="AI299" i="16"/>
  <c r="AI184" i="16"/>
  <c r="AI120" i="16"/>
  <c r="AI56" i="16"/>
  <c r="AI197" i="16"/>
  <c r="AI98" i="16"/>
  <c r="AI34" i="16"/>
  <c r="AI125" i="16"/>
  <c r="AI215" i="16"/>
  <c r="AI135" i="16"/>
  <c r="AI71" i="16"/>
  <c r="AI277" i="16"/>
  <c r="AI116" i="16"/>
  <c r="AI52" i="16"/>
  <c r="AI201" i="16"/>
  <c r="AI137" i="16"/>
  <c r="AI73" i="16"/>
  <c r="AI9" i="16"/>
  <c r="AI138" i="16"/>
  <c r="AI220" i="16"/>
  <c r="AI142" i="16"/>
  <c r="AI78" i="16"/>
  <c r="AI14" i="16"/>
  <c r="AI221" i="16"/>
  <c r="AI77" i="16"/>
  <c r="AI206" i="16"/>
  <c r="AI203" i="16"/>
  <c r="AI139" i="16"/>
  <c r="AI75" i="16"/>
  <c r="AI11" i="16"/>
  <c r="AI295" i="16"/>
  <c r="AI162" i="16"/>
  <c r="AI224" i="16"/>
  <c r="AI160" i="16"/>
  <c r="AI96" i="16"/>
  <c r="AI32" i="16"/>
  <c r="AI45" i="16"/>
  <c r="AI130" i="16"/>
  <c r="AI74" i="16"/>
  <c r="AI10" i="16"/>
  <c r="AI199" i="16"/>
  <c r="AI111" i="16"/>
  <c r="AI47" i="16"/>
  <c r="AI305" i="16"/>
  <c r="AI273" i="16"/>
  <c r="AI191" i="16"/>
  <c r="AI92" i="16"/>
  <c r="AI28" i="16"/>
  <c r="AI177" i="16"/>
  <c r="AI113" i="16"/>
  <c r="AI49" i="16"/>
  <c r="AI234" i="16"/>
  <c r="AI122" i="16"/>
  <c r="AI118" i="16"/>
  <c r="AI54" i="16"/>
  <c r="AI205" i="16"/>
  <c r="AI61" i="16"/>
  <c r="AI226" i="16"/>
  <c r="AI198" i="16"/>
  <c r="AI179" i="16"/>
  <c r="AI115" i="16"/>
  <c r="AI51" i="16"/>
  <c r="AI146" i="16"/>
  <c r="AI200" i="16"/>
  <c r="AI136" i="16"/>
  <c r="AI72" i="16"/>
  <c r="AI8" i="16"/>
  <c r="AI290" i="16"/>
  <c r="AI50" i="16"/>
  <c r="AI151" i="16"/>
  <c r="AI87" i="16"/>
  <c r="AI23" i="16"/>
  <c r="AI301" i="16"/>
  <c r="AI132" i="16"/>
  <c r="AI68" i="16"/>
  <c r="AI156" i="16"/>
  <c r="AI217" i="16"/>
  <c r="AI153" i="16"/>
  <c r="AI89" i="16"/>
  <c r="AI25" i="16"/>
  <c r="AI189" i="16"/>
  <c r="AI29" i="16"/>
  <c r="AI218" i="16"/>
  <c r="AI158" i="16"/>
  <c r="AI94" i="16"/>
  <c r="AI30" i="16"/>
  <c r="AI257" i="16"/>
  <c r="AI210" i="16"/>
  <c r="AI180" i="16"/>
  <c r="AI219" i="16"/>
  <c r="AI155" i="16"/>
  <c r="AI91" i="16"/>
  <c r="AI27" i="16"/>
  <c r="AI101" i="16"/>
  <c r="AI114" i="16"/>
  <c r="AI196" i="16"/>
  <c r="AI190" i="16"/>
  <c r="AI176" i="16"/>
  <c r="AI112" i="16"/>
  <c r="AI48" i="16"/>
  <c r="AI141" i="16"/>
  <c r="AI90" i="16"/>
  <c r="AI26" i="16"/>
  <c r="AI229" i="16"/>
  <c r="AI69" i="16"/>
  <c r="AI170" i="16"/>
  <c r="AI127" i="16"/>
  <c r="AI63" i="16"/>
  <c r="AI297" i="16"/>
  <c r="AI108" i="16"/>
  <c r="AI44" i="16"/>
  <c r="AI183" i="16"/>
  <c r="AI193" i="16"/>
  <c r="AI129" i="16"/>
  <c r="AI65" i="16"/>
  <c r="AI304" i="16"/>
  <c r="AI13" i="16"/>
  <c r="AI202" i="16"/>
  <c r="AI172" i="16"/>
  <c r="AI182" i="16"/>
  <c r="AI195" i="16"/>
  <c r="AI131" i="16"/>
  <c r="AI67" i="16"/>
  <c r="AI223" i="16"/>
  <c r="AI216" i="16"/>
  <c r="AI152" i="16"/>
  <c r="AI88" i="16"/>
  <c r="AI24" i="16"/>
  <c r="AI66" i="16"/>
  <c r="AI53" i="16"/>
  <c r="AI103" i="16"/>
  <c r="AI39" i="16"/>
  <c r="AI293" i="16"/>
  <c r="AI181" i="16"/>
  <c r="AI154" i="16"/>
  <c r="AI204" i="16"/>
  <c r="AI148" i="16"/>
  <c r="AI84" i="16"/>
  <c r="AI211" i="16"/>
  <c r="AI147" i="16"/>
  <c r="AI83" i="16"/>
  <c r="AI19" i="16"/>
  <c r="AI37" i="16"/>
  <c r="AI230" i="16"/>
  <c r="AI232" i="16"/>
  <c r="AI168" i="16"/>
  <c r="AI104" i="16"/>
  <c r="AI40" i="16"/>
  <c r="AI93" i="16"/>
  <c r="AI82" i="16"/>
  <c r="AI18" i="16"/>
  <c r="AI165" i="16"/>
  <c r="AI119" i="16"/>
  <c r="AI55" i="16"/>
  <c r="AI285" i="16"/>
  <c r="AI133" i="16"/>
  <c r="AI231" i="16"/>
  <c r="AI100" i="16"/>
  <c r="AI36" i="16"/>
  <c r="AI212" i="16"/>
  <c r="AI185" i="16"/>
  <c r="AI121" i="16"/>
  <c r="AI57" i="16"/>
  <c r="AI292" i="16"/>
  <c r="AI175" i="16"/>
  <c r="AI214" i="16"/>
  <c r="AI126" i="16"/>
  <c r="AI117" i="16"/>
  <c r="AI187" i="16"/>
  <c r="AI123" i="16"/>
  <c r="AI59" i="16"/>
  <c r="AI303" i="16"/>
  <c r="AI173" i="16"/>
  <c r="AI21" i="16"/>
  <c r="AI194" i="16"/>
  <c r="AI167" i="16"/>
  <c r="AI222" i="16"/>
  <c r="AI208" i="16"/>
  <c r="AI144" i="16"/>
  <c r="AI80" i="16"/>
  <c r="AI16" i="16"/>
  <c r="AI58" i="16"/>
  <c r="AI149" i="16"/>
  <c r="AI159" i="16"/>
  <c r="AI95" i="16"/>
  <c r="AI31" i="16"/>
  <c r="AI281" i="16"/>
  <c r="AI140" i="16"/>
  <c r="AI76" i="16"/>
  <c r="AI12" i="16"/>
  <c r="AI225" i="16"/>
  <c r="AI161" i="16"/>
  <c r="AI97" i="16"/>
  <c r="AI33" i="16"/>
  <c r="AI288" i="16"/>
  <c r="AI85" i="16"/>
  <c r="AI166" i="16"/>
  <c r="AK237" i="16"/>
  <c r="AJ242" i="16"/>
  <c r="AI247" i="16"/>
  <c r="AK254" i="16"/>
  <c r="AJ247" i="16"/>
  <c r="AI256" i="16"/>
  <c r="AJ265" i="16"/>
  <c r="AI282" i="16"/>
  <c r="AJ274" i="16"/>
  <c r="AI283" i="16"/>
  <c r="AK290" i="16"/>
  <c r="AK259" i="16"/>
  <c r="AI261" i="16"/>
  <c r="AI265" i="16"/>
  <c r="AI269" i="16"/>
  <c r="AJ27" i="16"/>
  <c r="AK64" i="16"/>
  <c r="AI102" i="16"/>
  <c r="AI150" i="16"/>
  <c r="AJ175" i="16"/>
  <c r="AI17" i="16"/>
  <c r="AJ102" i="16"/>
  <c r="AK187" i="16"/>
  <c r="AJ98" i="16"/>
  <c r="AI20" i="16"/>
  <c r="AK116" i="16"/>
  <c r="AI289" i="16"/>
  <c r="AK57" i="16"/>
  <c r="AK301" i="16"/>
  <c r="AI64" i="16"/>
  <c r="AI171" i="16"/>
  <c r="AK95" i="16"/>
  <c r="AK124" i="16"/>
  <c r="AK214" i="16"/>
  <c r="AK205" i="16"/>
  <c r="AK141" i="16"/>
  <c r="AK77" i="16"/>
  <c r="AK13" i="16"/>
  <c r="AK180" i="16"/>
  <c r="AK230" i="16"/>
  <c r="AK216" i="16"/>
  <c r="AK226" i="16"/>
  <c r="AK162" i="16"/>
  <c r="AK98" i="16"/>
  <c r="AK34" i="16"/>
  <c r="AK63" i="16"/>
  <c r="AK132" i="16"/>
  <c r="AK76" i="16"/>
  <c r="AK12" i="16"/>
  <c r="AK113" i="16"/>
  <c r="AK49" i="16"/>
  <c r="AK9" i="16"/>
  <c r="AK284" i="16"/>
  <c r="AK94" i="16"/>
  <c r="AK30" i="16"/>
  <c r="AK23" i="16"/>
  <c r="AK179" i="16"/>
  <c r="AK115" i="16"/>
  <c r="AK51" i="16"/>
  <c r="AK291" i="16"/>
  <c r="AK120" i="16"/>
  <c r="AK56" i="16"/>
  <c r="AK233" i="16"/>
  <c r="AK181" i="16"/>
  <c r="AK117" i="16"/>
  <c r="AK53" i="16"/>
  <c r="AK302" i="16"/>
  <c r="AK208" i="16"/>
  <c r="AK202" i="16"/>
  <c r="AK138" i="16"/>
  <c r="AK74" i="16"/>
  <c r="AK10" i="16"/>
  <c r="AK175" i="16"/>
  <c r="AK52" i="16"/>
  <c r="AK153" i="16"/>
  <c r="AK89" i="16"/>
  <c r="AK25" i="16"/>
  <c r="AK280" i="16"/>
  <c r="AK71" i="16"/>
  <c r="AK204" i="16"/>
  <c r="AK158" i="16"/>
  <c r="AK134" i="16"/>
  <c r="AK70" i="16"/>
  <c r="AK143" i="16"/>
  <c r="AK217" i="16"/>
  <c r="AK174" i="16"/>
  <c r="AK219" i="16"/>
  <c r="AK155" i="16"/>
  <c r="AK91" i="16"/>
  <c r="AK27" i="16"/>
  <c r="AK207" i="16"/>
  <c r="AK47" i="16"/>
  <c r="AK206" i="16"/>
  <c r="AK160" i="16"/>
  <c r="AK96" i="16"/>
  <c r="AK32" i="16"/>
  <c r="AK209" i="16"/>
  <c r="AK221" i="16"/>
  <c r="AK157" i="16"/>
  <c r="AK93" i="16"/>
  <c r="AK29" i="16"/>
  <c r="AK298" i="16"/>
  <c r="AK119" i="16"/>
  <c r="AK297" i="16"/>
  <c r="AK200" i="16"/>
  <c r="AK178" i="16"/>
  <c r="AK114" i="16"/>
  <c r="AK50" i="16"/>
  <c r="AK159" i="16"/>
  <c r="AK92" i="16"/>
  <c r="AK28" i="16"/>
  <c r="AK87" i="16"/>
  <c r="AK129" i="16"/>
  <c r="AK65" i="16"/>
  <c r="AK276" i="16"/>
  <c r="AK223" i="16"/>
  <c r="AK188" i="16"/>
  <c r="AK177" i="16"/>
  <c r="AK110" i="16"/>
  <c r="AK46" i="16"/>
  <c r="AK228" i="16"/>
  <c r="AK195" i="16"/>
  <c r="AK131" i="16"/>
  <c r="AK67" i="16"/>
  <c r="AK225" i="16"/>
  <c r="AK190" i="16"/>
  <c r="AK184" i="16"/>
  <c r="AK136" i="16"/>
  <c r="AK72" i="16"/>
  <c r="AK8" i="16"/>
  <c r="AK264" i="16"/>
  <c r="AK263" i="16"/>
  <c r="AK191" i="16"/>
  <c r="AK39" i="16"/>
  <c r="AK192" i="16"/>
  <c r="AK197" i="16"/>
  <c r="AK133" i="16"/>
  <c r="AK69" i="16"/>
  <c r="AK294" i="16"/>
  <c r="AK218" i="16"/>
  <c r="AK154" i="16"/>
  <c r="AK90" i="16"/>
  <c r="AK26" i="16"/>
  <c r="AK68" i="16"/>
  <c r="AK105" i="16"/>
  <c r="AK41" i="16"/>
  <c r="AK304" i="16"/>
  <c r="AK272" i="16"/>
  <c r="AK199" i="16"/>
  <c r="AK172" i="16"/>
  <c r="AK222" i="16"/>
  <c r="AK150" i="16"/>
  <c r="AK86" i="16"/>
  <c r="AK22" i="16"/>
  <c r="AK7" i="16"/>
  <c r="AK171" i="16"/>
  <c r="AK107" i="16"/>
  <c r="AK43" i="16"/>
  <c r="AK167" i="16"/>
  <c r="AK173" i="16"/>
  <c r="AK109" i="16"/>
  <c r="AK45" i="16"/>
  <c r="AK289" i="16"/>
  <c r="AK182" i="16"/>
  <c r="AK176" i="16"/>
  <c r="AK194" i="16"/>
  <c r="AK130" i="16"/>
  <c r="AK66" i="16"/>
  <c r="AK220" i="16"/>
  <c r="AK108" i="16"/>
  <c r="AK44" i="16"/>
  <c r="AK148" i="16"/>
  <c r="AK169" i="16"/>
  <c r="AK145" i="16"/>
  <c r="AK81" i="16"/>
  <c r="AK17" i="16"/>
  <c r="AK300" i="16"/>
  <c r="AK15" i="16"/>
  <c r="AK126" i="16"/>
  <c r="AK62" i="16"/>
  <c r="AK135" i="16"/>
  <c r="AK156" i="16"/>
  <c r="AK189" i="16"/>
  <c r="AK125" i="16"/>
  <c r="AK61" i="16"/>
  <c r="AK183" i="16"/>
  <c r="AK212" i="16"/>
  <c r="AK193" i="16"/>
  <c r="AK210" i="16"/>
  <c r="AK146" i="16"/>
  <c r="AK82" i="16"/>
  <c r="AK18" i="16"/>
  <c r="AK60" i="16"/>
  <c r="AK305" i="16"/>
  <c r="AK161" i="16"/>
  <c r="AK97" i="16"/>
  <c r="AK33" i="16"/>
  <c r="AK292" i="16"/>
  <c r="AK142" i="16"/>
  <c r="AK78" i="16"/>
  <c r="AK14" i="16"/>
  <c r="AK55" i="16"/>
  <c r="AK293" i="16"/>
  <c r="AK227" i="16"/>
  <c r="AK163" i="16"/>
  <c r="AK99" i="16"/>
  <c r="AK35" i="16"/>
  <c r="AK299" i="16"/>
  <c r="AK103" i="16"/>
  <c r="AK168" i="16"/>
  <c r="AK140" i="16"/>
  <c r="AK229" i="16"/>
  <c r="AK165" i="16"/>
  <c r="AK101" i="16"/>
  <c r="AK37" i="16"/>
  <c r="AK186" i="16"/>
  <c r="AK122" i="16"/>
  <c r="AK58" i="16"/>
  <c r="AK215" i="16"/>
  <c r="AK100" i="16"/>
  <c r="AK36" i="16"/>
  <c r="AK137" i="16"/>
  <c r="AK73" i="16"/>
  <c r="AK288" i="16"/>
  <c r="AK111" i="16"/>
  <c r="AK166" i="16"/>
  <c r="AK118" i="16"/>
  <c r="AK54" i="16"/>
  <c r="AK198" i="16"/>
  <c r="AK203" i="16"/>
  <c r="AK139" i="16"/>
  <c r="AK75" i="16"/>
  <c r="AK11" i="16"/>
  <c r="AK295" i="16"/>
  <c r="AK144" i="16"/>
  <c r="AK241" i="16"/>
  <c r="AJ246" i="16"/>
  <c r="AK258" i="16"/>
  <c r="AJ251" i="16"/>
  <c r="AK235" i="16"/>
  <c r="AJ237" i="16"/>
  <c r="AJ269" i="16"/>
  <c r="AK261" i="16"/>
  <c r="AI286" i="16"/>
  <c r="AJ278" i="16"/>
  <c r="AI287" i="16"/>
  <c r="AI260" i="16"/>
  <c r="AI264" i="16"/>
  <c r="AI268" i="16"/>
  <c r="AI272" i="16"/>
  <c r="AI276" i="16"/>
  <c r="AI280" i="16"/>
  <c r="AI284" i="16"/>
  <c r="AI237" i="16"/>
  <c r="AI241" i="16"/>
  <c r="AI245" i="16"/>
  <c r="AI249" i="16"/>
  <c r="AI253" i="16"/>
  <c r="AJ295" i="16"/>
  <c r="AJ299" i="16"/>
  <c r="AI38" i="16"/>
  <c r="AJ67" i="16"/>
  <c r="AK104" i="16"/>
  <c r="AK152" i="16"/>
  <c r="AI186" i="16"/>
  <c r="AK19" i="16"/>
  <c r="AI105" i="16"/>
  <c r="AJ190" i="16"/>
  <c r="AI213" i="16"/>
  <c r="AJ296" i="16"/>
  <c r="AK38" i="16"/>
  <c r="AI302" i="16"/>
  <c r="AI79" i="16"/>
  <c r="AI109" i="16"/>
  <c r="AJ85" i="16"/>
  <c r="AI164" i="16"/>
  <c r="AK21" i="16"/>
  <c r="AJ192" i="16"/>
  <c r="AI178" i="16"/>
  <c r="AI238" i="16"/>
  <c r="AK245" i="16"/>
  <c r="AJ250" i="16"/>
  <c r="AI255" i="16"/>
  <c r="AK262" i="16"/>
  <c r="AJ255" i="16"/>
  <c r="AK239" i="16"/>
  <c r="AJ241" i="16"/>
  <c r="AJ273" i="16"/>
  <c r="AI258" i="16"/>
  <c r="AK265" i="16"/>
  <c r="AJ282" i="16"/>
  <c r="AK266" i="16"/>
  <c r="AI291" i="16"/>
  <c r="AJ279" i="16"/>
  <c r="AJ283" i="16"/>
  <c r="AJ287" i="16"/>
  <c r="AK40" i="16"/>
  <c r="AI70" i="16"/>
  <c r="AJ107" i="16"/>
  <c r="AJ171" i="16"/>
  <c r="AI296" i="16"/>
  <c r="AJ38" i="16"/>
  <c r="AK123" i="16"/>
  <c r="AI209" i="16"/>
  <c r="AK231" i="16"/>
  <c r="AI60" i="16"/>
  <c r="AI157" i="16"/>
  <c r="AK296" i="16"/>
  <c r="AJ100" i="16"/>
  <c r="AK20" i="16"/>
  <c r="AK106" i="16"/>
  <c r="AI207" i="16"/>
  <c r="AI43" i="16"/>
  <c r="AK213" i="16"/>
  <c r="AJ254" i="16"/>
  <c r="AK243" i="16"/>
  <c r="AJ245" i="16"/>
  <c r="AK269" i="16"/>
  <c r="AJ286" i="16"/>
  <c r="AI263" i="16"/>
  <c r="AK270" i="16"/>
  <c r="AJ256" i="16"/>
  <c r="AJ260" i="16"/>
  <c r="AJ264" i="16"/>
  <c r="AJ268" i="16"/>
  <c r="AJ43" i="16"/>
  <c r="AK80" i="16"/>
  <c r="AI110" i="16"/>
  <c r="AI174" i="16"/>
  <c r="AI41" i="16"/>
  <c r="AJ126" i="16"/>
  <c r="AK211" i="16"/>
  <c r="AJ81" i="16"/>
  <c r="AK121" i="16"/>
  <c r="AK31" i="16"/>
  <c r="AI42" i="16"/>
  <c r="AI128" i="16"/>
  <c r="AJ231" i="16"/>
  <c r="AJ64" i="16"/>
  <c r="AI7" i="16"/>
  <c r="AK151" i="16"/>
  <c r="AE102" i="17"/>
  <c r="AE103" i="17" s="1"/>
  <c r="AE104" i="17" s="1"/>
  <c r="AE105" i="17" s="1"/>
  <c r="Z5" i="17"/>
  <c r="AF102" i="17" l="1"/>
  <c r="AF103" i="17" s="1"/>
  <c r="AE106" i="17"/>
  <c r="AH234" i="15"/>
  <c r="AG234" i="15"/>
  <c r="AF234" i="15"/>
  <c r="AE234" i="15"/>
  <c r="AD234" i="15"/>
  <c r="AC234" i="15"/>
  <c r="AB234" i="15"/>
  <c r="AA234" i="15"/>
  <c r="Z234" i="15"/>
  <c r="Y234" i="15"/>
  <c r="X234" i="15"/>
  <c r="W234" i="15"/>
  <c r="V234" i="15"/>
  <c r="U234" i="15"/>
  <c r="T234" i="15"/>
  <c r="AH233" i="15"/>
  <c r="AG233" i="15"/>
  <c r="AF233" i="15"/>
  <c r="AE233" i="15"/>
  <c r="AD233" i="15"/>
  <c r="AC233" i="15"/>
  <c r="AB233" i="15"/>
  <c r="AA233" i="15"/>
  <c r="Z233" i="15"/>
  <c r="Y233" i="15"/>
  <c r="X233" i="15"/>
  <c r="W233" i="15"/>
  <c r="V233" i="15"/>
  <c r="U233" i="15"/>
  <c r="T233" i="15"/>
  <c r="AH232" i="15"/>
  <c r="AG232" i="15"/>
  <c r="AF232" i="15"/>
  <c r="AE232" i="15"/>
  <c r="AD232" i="15"/>
  <c r="AC232" i="15"/>
  <c r="AB232" i="15"/>
  <c r="AA232" i="15"/>
  <c r="Z232" i="15"/>
  <c r="Y232" i="15"/>
  <c r="X232" i="15"/>
  <c r="W232" i="15"/>
  <c r="V232" i="15"/>
  <c r="U232" i="15"/>
  <c r="T232" i="15"/>
  <c r="AH231" i="15"/>
  <c r="AG231" i="15"/>
  <c r="AF231" i="15"/>
  <c r="AE231" i="15"/>
  <c r="AD231" i="15"/>
  <c r="AC231" i="15"/>
  <c r="AB231" i="15"/>
  <c r="AA231" i="15"/>
  <c r="Z231" i="15"/>
  <c r="Y231" i="15"/>
  <c r="X231" i="15"/>
  <c r="W231" i="15"/>
  <c r="V231" i="15"/>
  <c r="U231" i="15"/>
  <c r="T231" i="15"/>
  <c r="AH230" i="15"/>
  <c r="AG230" i="15"/>
  <c r="AF230" i="15"/>
  <c r="AE230" i="15"/>
  <c r="AD230" i="15"/>
  <c r="AC230" i="15"/>
  <c r="AB230" i="15"/>
  <c r="AA230" i="15"/>
  <c r="Z230" i="15"/>
  <c r="Y230" i="15"/>
  <c r="X230" i="15"/>
  <c r="W230" i="15"/>
  <c r="V230" i="15"/>
  <c r="U230" i="15"/>
  <c r="T230" i="15"/>
  <c r="AH229" i="15"/>
  <c r="AG229" i="15"/>
  <c r="AF229" i="15"/>
  <c r="AE229" i="15"/>
  <c r="AD229" i="15"/>
  <c r="AC229" i="15"/>
  <c r="AB229" i="15"/>
  <c r="AA229" i="15"/>
  <c r="Z229" i="15"/>
  <c r="Y229" i="15"/>
  <c r="X229" i="15"/>
  <c r="W229" i="15"/>
  <c r="V229" i="15"/>
  <c r="U229" i="15"/>
  <c r="T229" i="15"/>
  <c r="AH228" i="15"/>
  <c r="AG228" i="15"/>
  <c r="AF228" i="15"/>
  <c r="AE228" i="15"/>
  <c r="AD228" i="15"/>
  <c r="AC228" i="15"/>
  <c r="AB228" i="15"/>
  <c r="AA228" i="15"/>
  <c r="Z228" i="15"/>
  <c r="Y228" i="15"/>
  <c r="X228" i="15"/>
  <c r="W228" i="15"/>
  <c r="V228" i="15"/>
  <c r="U228" i="15"/>
  <c r="T228" i="15"/>
  <c r="AH227" i="15"/>
  <c r="AG227" i="15"/>
  <c r="AF227" i="15"/>
  <c r="AE227" i="15"/>
  <c r="AD227" i="15"/>
  <c r="AC227" i="15"/>
  <c r="AB227" i="15"/>
  <c r="AA227" i="15"/>
  <c r="Z227" i="15"/>
  <c r="Y227" i="15"/>
  <c r="X227" i="15"/>
  <c r="W227" i="15"/>
  <c r="V227" i="15"/>
  <c r="U227" i="15"/>
  <c r="T227" i="15"/>
  <c r="AH226" i="15"/>
  <c r="AG226" i="15"/>
  <c r="AF226" i="15"/>
  <c r="AE226" i="15"/>
  <c r="AD226" i="15"/>
  <c r="AC226" i="15"/>
  <c r="AB226" i="15"/>
  <c r="AA226" i="15"/>
  <c r="Z226" i="15"/>
  <c r="Y226" i="15"/>
  <c r="X226" i="15"/>
  <c r="W226" i="15"/>
  <c r="V226" i="15"/>
  <c r="U226" i="15"/>
  <c r="T226" i="15"/>
  <c r="AH225" i="15"/>
  <c r="AG225" i="15"/>
  <c r="AF225" i="15"/>
  <c r="AE225" i="15"/>
  <c r="AD225" i="15"/>
  <c r="AC225" i="15"/>
  <c r="AB225" i="15"/>
  <c r="AA225" i="15"/>
  <c r="Z225" i="15"/>
  <c r="Y225" i="15"/>
  <c r="X225" i="15"/>
  <c r="W225" i="15"/>
  <c r="V225" i="15"/>
  <c r="U225" i="15"/>
  <c r="T225" i="15"/>
  <c r="AH224" i="15"/>
  <c r="AG224" i="15"/>
  <c r="AF224" i="15"/>
  <c r="AE224" i="15"/>
  <c r="AD224" i="15"/>
  <c r="AC224" i="15"/>
  <c r="AB224" i="15"/>
  <c r="AA224" i="15"/>
  <c r="Z224" i="15"/>
  <c r="Y224" i="15"/>
  <c r="X224" i="15"/>
  <c r="W224" i="15"/>
  <c r="V224" i="15"/>
  <c r="U224" i="15"/>
  <c r="T224" i="15"/>
  <c r="AH223" i="15"/>
  <c r="AG223" i="15"/>
  <c r="AF223" i="15"/>
  <c r="AE223" i="15"/>
  <c r="AD223" i="15"/>
  <c r="AC223" i="15"/>
  <c r="AB223" i="15"/>
  <c r="AA223" i="15"/>
  <c r="Z223" i="15"/>
  <c r="Y223" i="15"/>
  <c r="X223" i="15"/>
  <c r="W223" i="15"/>
  <c r="V223" i="15"/>
  <c r="U223" i="15"/>
  <c r="T223" i="15"/>
  <c r="AH222" i="15"/>
  <c r="AG222" i="15"/>
  <c r="AF222" i="15"/>
  <c r="AE222" i="15"/>
  <c r="AD222" i="15"/>
  <c r="AC222" i="15"/>
  <c r="AB222" i="15"/>
  <c r="AA222" i="15"/>
  <c r="Z222" i="15"/>
  <c r="Y222" i="15"/>
  <c r="X222" i="15"/>
  <c r="W222" i="15"/>
  <c r="V222" i="15"/>
  <c r="U222" i="15"/>
  <c r="T222" i="15"/>
  <c r="AH221" i="15"/>
  <c r="AG221" i="15"/>
  <c r="AF221" i="15"/>
  <c r="AE221" i="15"/>
  <c r="AD221" i="15"/>
  <c r="AC221" i="15"/>
  <c r="AB221" i="15"/>
  <c r="AA221" i="15"/>
  <c r="Z221" i="15"/>
  <c r="Y221" i="15"/>
  <c r="X221" i="15"/>
  <c r="W221" i="15"/>
  <c r="V221" i="15"/>
  <c r="U221" i="15"/>
  <c r="T221" i="15"/>
  <c r="AH220" i="15"/>
  <c r="AG220" i="15"/>
  <c r="AF220" i="15"/>
  <c r="AE220" i="15"/>
  <c r="AD220" i="15"/>
  <c r="AC220" i="15"/>
  <c r="AB220" i="15"/>
  <c r="AA220" i="15"/>
  <c r="Z220" i="15"/>
  <c r="Y220" i="15"/>
  <c r="X220" i="15"/>
  <c r="W220" i="15"/>
  <c r="V220" i="15"/>
  <c r="U220" i="15"/>
  <c r="T220" i="15"/>
  <c r="AH219" i="15"/>
  <c r="AG219" i="15"/>
  <c r="AF219" i="15"/>
  <c r="AE219" i="15"/>
  <c r="AD219" i="15"/>
  <c r="AC219" i="15"/>
  <c r="AB219" i="15"/>
  <c r="AA219" i="15"/>
  <c r="Z219" i="15"/>
  <c r="Y219" i="15"/>
  <c r="X219" i="15"/>
  <c r="W219" i="15"/>
  <c r="V219" i="15"/>
  <c r="U219" i="15"/>
  <c r="T219" i="15"/>
  <c r="AH218" i="15"/>
  <c r="AG218" i="15"/>
  <c r="AF218" i="15"/>
  <c r="AE218" i="15"/>
  <c r="AD218" i="15"/>
  <c r="AC218" i="15"/>
  <c r="AB218" i="15"/>
  <c r="AA218" i="15"/>
  <c r="Z218" i="15"/>
  <c r="Y218" i="15"/>
  <c r="X218" i="15"/>
  <c r="W218" i="15"/>
  <c r="V218" i="15"/>
  <c r="U218" i="15"/>
  <c r="T218" i="15"/>
  <c r="AH217" i="15"/>
  <c r="AG217" i="15"/>
  <c r="AF217" i="15"/>
  <c r="AE217" i="15"/>
  <c r="AD217" i="15"/>
  <c r="AC217" i="15"/>
  <c r="AB217" i="15"/>
  <c r="AA217" i="15"/>
  <c r="Z217" i="15"/>
  <c r="Y217" i="15"/>
  <c r="X217" i="15"/>
  <c r="W217" i="15"/>
  <c r="V217" i="15"/>
  <c r="U217" i="15"/>
  <c r="T217" i="15"/>
  <c r="AH216" i="15"/>
  <c r="AG216" i="15"/>
  <c r="AF216" i="15"/>
  <c r="AE216" i="15"/>
  <c r="AD216" i="15"/>
  <c r="AC216" i="15"/>
  <c r="AB216" i="15"/>
  <c r="AA216" i="15"/>
  <c r="Z216" i="15"/>
  <c r="Y216" i="15"/>
  <c r="X216" i="15"/>
  <c r="W216" i="15"/>
  <c r="V216" i="15"/>
  <c r="U216" i="15"/>
  <c r="T216" i="15"/>
  <c r="AH215" i="15"/>
  <c r="AG215" i="15"/>
  <c r="AF215" i="15"/>
  <c r="AE215" i="15"/>
  <c r="AD215" i="15"/>
  <c r="AC215" i="15"/>
  <c r="AB215" i="15"/>
  <c r="AA215" i="15"/>
  <c r="Z215" i="15"/>
  <c r="Y215" i="15"/>
  <c r="X215" i="15"/>
  <c r="W215" i="15"/>
  <c r="V215" i="15"/>
  <c r="U215" i="15"/>
  <c r="T215" i="15"/>
  <c r="AH214" i="15"/>
  <c r="AG214" i="15"/>
  <c r="AF214" i="15"/>
  <c r="AE214" i="15"/>
  <c r="AD214" i="15"/>
  <c r="AC214" i="15"/>
  <c r="AB214" i="15"/>
  <c r="AA214" i="15"/>
  <c r="Z214" i="15"/>
  <c r="Y214" i="15"/>
  <c r="X214" i="15"/>
  <c r="W214" i="15"/>
  <c r="V214" i="15"/>
  <c r="U214" i="15"/>
  <c r="T214" i="15"/>
  <c r="AH213" i="15"/>
  <c r="AG213" i="15"/>
  <c r="AF213" i="15"/>
  <c r="AE213" i="15"/>
  <c r="AD213" i="15"/>
  <c r="AC213" i="15"/>
  <c r="AB213" i="15"/>
  <c r="AA213" i="15"/>
  <c r="Z213" i="15"/>
  <c r="Y213" i="15"/>
  <c r="X213" i="15"/>
  <c r="W213" i="15"/>
  <c r="V213" i="15"/>
  <c r="U213" i="15"/>
  <c r="T213" i="15"/>
  <c r="AH212" i="15"/>
  <c r="AG212" i="15"/>
  <c r="AF212" i="15"/>
  <c r="AE212" i="15"/>
  <c r="AD212" i="15"/>
  <c r="AC212" i="15"/>
  <c r="AB212" i="15"/>
  <c r="AA212" i="15"/>
  <c r="Z212" i="15"/>
  <c r="Y212" i="15"/>
  <c r="X212" i="15"/>
  <c r="W212" i="15"/>
  <c r="V212" i="15"/>
  <c r="U212" i="15"/>
  <c r="T212" i="15"/>
  <c r="AH211" i="15"/>
  <c r="AG211" i="15"/>
  <c r="AF211" i="15"/>
  <c r="AE211" i="15"/>
  <c r="AD211" i="15"/>
  <c r="AC211" i="15"/>
  <c r="AB211" i="15"/>
  <c r="AA211" i="15"/>
  <c r="Z211" i="15"/>
  <c r="Y211" i="15"/>
  <c r="X211" i="15"/>
  <c r="W211" i="15"/>
  <c r="V211" i="15"/>
  <c r="U211" i="15"/>
  <c r="T211" i="15"/>
  <c r="AH210" i="15"/>
  <c r="AG210" i="15"/>
  <c r="AF210" i="15"/>
  <c r="AE210" i="15"/>
  <c r="AD210" i="15"/>
  <c r="AC210" i="15"/>
  <c r="AB210" i="15"/>
  <c r="AA210" i="15"/>
  <c r="Z210" i="15"/>
  <c r="Y210" i="15"/>
  <c r="X210" i="15"/>
  <c r="W210" i="15"/>
  <c r="V210" i="15"/>
  <c r="U210" i="15"/>
  <c r="T210" i="15"/>
  <c r="AH209" i="15"/>
  <c r="AG209" i="15"/>
  <c r="AF209" i="15"/>
  <c r="AE209" i="15"/>
  <c r="AD209" i="15"/>
  <c r="AC209" i="15"/>
  <c r="AB209" i="15"/>
  <c r="AA209" i="15"/>
  <c r="Z209" i="15"/>
  <c r="Y209" i="15"/>
  <c r="X209" i="15"/>
  <c r="W209" i="15"/>
  <c r="V209" i="15"/>
  <c r="U209" i="15"/>
  <c r="T209" i="15"/>
  <c r="AH208" i="15"/>
  <c r="AG208" i="15"/>
  <c r="AF208" i="15"/>
  <c r="AE208" i="15"/>
  <c r="AD208" i="15"/>
  <c r="AC208" i="15"/>
  <c r="AB208" i="15"/>
  <c r="AA208" i="15"/>
  <c r="Z208" i="15"/>
  <c r="Y208" i="15"/>
  <c r="X208" i="15"/>
  <c r="W208" i="15"/>
  <c r="V208" i="15"/>
  <c r="U208" i="15"/>
  <c r="T208" i="15"/>
  <c r="AH207" i="15"/>
  <c r="AG207" i="15"/>
  <c r="AF207" i="15"/>
  <c r="AE207" i="15"/>
  <c r="AD207" i="15"/>
  <c r="AC207" i="15"/>
  <c r="AB207" i="15"/>
  <c r="AA207" i="15"/>
  <c r="Z207" i="15"/>
  <c r="Y207" i="15"/>
  <c r="X207" i="15"/>
  <c r="W207" i="15"/>
  <c r="V207" i="15"/>
  <c r="U207" i="15"/>
  <c r="T207" i="15"/>
  <c r="AH206" i="15"/>
  <c r="AG206" i="15"/>
  <c r="AF206" i="15"/>
  <c r="AE206" i="15"/>
  <c r="AD206" i="15"/>
  <c r="AC206" i="15"/>
  <c r="AB206" i="15"/>
  <c r="AA206" i="15"/>
  <c r="Z206" i="15"/>
  <c r="Y206" i="15"/>
  <c r="X206" i="15"/>
  <c r="W206" i="15"/>
  <c r="V206" i="15"/>
  <c r="U206" i="15"/>
  <c r="T206" i="15"/>
  <c r="AH205" i="15"/>
  <c r="AG205" i="15"/>
  <c r="AF205" i="15"/>
  <c r="AE205" i="15"/>
  <c r="AD205" i="15"/>
  <c r="AC205" i="15"/>
  <c r="AB205" i="15"/>
  <c r="AA205" i="15"/>
  <c r="Z205" i="15"/>
  <c r="Y205" i="15"/>
  <c r="X205" i="15"/>
  <c r="W205" i="15"/>
  <c r="V205" i="15"/>
  <c r="U205" i="15"/>
  <c r="T205" i="15"/>
  <c r="AH204" i="15"/>
  <c r="AG204" i="15"/>
  <c r="AF204" i="15"/>
  <c r="AE204" i="15"/>
  <c r="AD204" i="15"/>
  <c r="AC204" i="15"/>
  <c r="AB204" i="15"/>
  <c r="AA204" i="15"/>
  <c r="Z204" i="15"/>
  <c r="Y204" i="15"/>
  <c r="X204" i="15"/>
  <c r="W204" i="15"/>
  <c r="V204" i="15"/>
  <c r="U204" i="15"/>
  <c r="T204" i="15"/>
  <c r="AH203" i="15"/>
  <c r="AG203" i="15"/>
  <c r="AF203" i="15"/>
  <c r="AE203" i="15"/>
  <c r="AD203" i="15"/>
  <c r="AC203" i="15"/>
  <c r="AB203" i="15"/>
  <c r="AA203" i="15"/>
  <c r="Z203" i="15"/>
  <c r="Y203" i="15"/>
  <c r="X203" i="15"/>
  <c r="W203" i="15"/>
  <c r="V203" i="15"/>
  <c r="U203" i="15"/>
  <c r="T203" i="15"/>
  <c r="AH202" i="15"/>
  <c r="AG202" i="15"/>
  <c r="AF202" i="15"/>
  <c r="AE202" i="15"/>
  <c r="AD202" i="15"/>
  <c r="AC202" i="15"/>
  <c r="AB202" i="15"/>
  <c r="AA202" i="15"/>
  <c r="Z202" i="15"/>
  <c r="Y202" i="15"/>
  <c r="X202" i="15"/>
  <c r="W202" i="15"/>
  <c r="V202" i="15"/>
  <c r="U202" i="15"/>
  <c r="T202" i="15"/>
  <c r="AH201" i="15"/>
  <c r="AG201" i="15"/>
  <c r="AF201" i="15"/>
  <c r="AE201" i="15"/>
  <c r="AD201" i="15"/>
  <c r="AC201" i="15"/>
  <c r="AB201" i="15"/>
  <c r="AA201" i="15"/>
  <c r="Z201" i="15"/>
  <c r="Y201" i="15"/>
  <c r="X201" i="15"/>
  <c r="W201" i="15"/>
  <c r="V201" i="15"/>
  <c r="U201" i="15"/>
  <c r="T201" i="15"/>
  <c r="AH200" i="15"/>
  <c r="AG200" i="15"/>
  <c r="AF200" i="15"/>
  <c r="AE200" i="15"/>
  <c r="AD200" i="15"/>
  <c r="AC200" i="15"/>
  <c r="AB200" i="15"/>
  <c r="AA200" i="15"/>
  <c r="Z200" i="15"/>
  <c r="Y200" i="15"/>
  <c r="X200" i="15"/>
  <c r="W200" i="15"/>
  <c r="V200" i="15"/>
  <c r="U200" i="15"/>
  <c r="T200" i="15"/>
  <c r="AH199" i="15"/>
  <c r="AG199" i="15"/>
  <c r="AF199" i="15"/>
  <c r="AE199" i="15"/>
  <c r="AD199" i="15"/>
  <c r="AC199" i="15"/>
  <c r="AB199" i="15"/>
  <c r="AA199" i="15"/>
  <c r="Z199" i="15"/>
  <c r="Y199" i="15"/>
  <c r="X199" i="15"/>
  <c r="W199" i="15"/>
  <c r="V199" i="15"/>
  <c r="U199" i="15"/>
  <c r="T199" i="15"/>
  <c r="AH198" i="15"/>
  <c r="AG198" i="15"/>
  <c r="AF198" i="15"/>
  <c r="AE198" i="15"/>
  <c r="AD198" i="15"/>
  <c r="AC198" i="15"/>
  <c r="AB198" i="15"/>
  <c r="AA198" i="15"/>
  <c r="Z198" i="15"/>
  <c r="Y198" i="15"/>
  <c r="X198" i="15"/>
  <c r="W198" i="15"/>
  <c r="V198" i="15"/>
  <c r="U198" i="15"/>
  <c r="T198" i="15"/>
  <c r="AH197" i="15"/>
  <c r="AG197" i="15"/>
  <c r="AF197" i="15"/>
  <c r="AE197" i="15"/>
  <c r="AD197" i="15"/>
  <c r="AC197" i="15"/>
  <c r="AB197" i="15"/>
  <c r="AA197" i="15"/>
  <c r="Z197" i="15"/>
  <c r="Y197" i="15"/>
  <c r="X197" i="15"/>
  <c r="W197" i="15"/>
  <c r="V197" i="15"/>
  <c r="U197" i="15"/>
  <c r="T197" i="15"/>
  <c r="AH196" i="15"/>
  <c r="AG196" i="15"/>
  <c r="AF196" i="15"/>
  <c r="AE196" i="15"/>
  <c r="AD196" i="15"/>
  <c r="AC196" i="15"/>
  <c r="AB196" i="15"/>
  <c r="AA196" i="15"/>
  <c r="Z196" i="15"/>
  <c r="Y196" i="15"/>
  <c r="X196" i="15"/>
  <c r="W196" i="15"/>
  <c r="V196" i="15"/>
  <c r="U196" i="15"/>
  <c r="T196" i="15"/>
  <c r="AH195" i="15"/>
  <c r="AG195" i="15"/>
  <c r="AF195" i="15"/>
  <c r="AE195" i="15"/>
  <c r="AD195" i="15"/>
  <c r="AC195" i="15"/>
  <c r="AB195" i="15"/>
  <c r="AA195" i="15"/>
  <c r="Z195" i="15"/>
  <c r="Y195" i="15"/>
  <c r="X195" i="15"/>
  <c r="W195" i="15"/>
  <c r="V195" i="15"/>
  <c r="U195" i="15"/>
  <c r="T195" i="15"/>
  <c r="AH194" i="15"/>
  <c r="AG194" i="15"/>
  <c r="AF194" i="15"/>
  <c r="AE194" i="15"/>
  <c r="AD194" i="15"/>
  <c r="AC194" i="15"/>
  <c r="AB194" i="15"/>
  <c r="AA194" i="15"/>
  <c r="Z194" i="15"/>
  <c r="Y194" i="15"/>
  <c r="X194" i="15"/>
  <c r="W194" i="15"/>
  <c r="V194" i="15"/>
  <c r="U194" i="15"/>
  <c r="T194" i="15"/>
  <c r="AH193" i="15"/>
  <c r="AG193" i="15"/>
  <c r="AF193" i="15"/>
  <c r="AE193" i="15"/>
  <c r="AD193" i="15"/>
  <c r="AC193" i="15"/>
  <c r="AB193" i="15"/>
  <c r="AA193" i="15"/>
  <c r="Z193" i="15"/>
  <c r="Y193" i="15"/>
  <c r="X193" i="15"/>
  <c r="W193" i="15"/>
  <c r="V193" i="15"/>
  <c r="U193" i="15"/>
  <c r="T193" i="15"/>
  <c r="AH192" i="15"/>
  <c r="AG192" i="15"/>
  <c r="AF192" i="15"/>
  <c r="AE192" i="15"/>
  <c r="AD192" i="15"/>
  <c r="AC192" i="15"/>
  <c r="AB192" i="15"/>
  <c r="AA192" i="15"/>
  <c r="Z192" i="15"/>
  <c r="Y192" i="15"/>
  <c r="X192" i="15"/>
  <c r="W192" i="15"/>
  <c r="V192" i="15"/>
  <c r="U192" i="15"/>
  <c r="T192" i="15"/>
  <c r="AH191" i="15"/>
  <c r="AG191" i="15"/>
  <c r="AF191" i="15"/>
  <c r="AE191" i="15"/>
  <c r="AD191" i="15"/>
  <c r="AC191" i="15"/>
  <c r="AB191" i="15"/>
  <c r="AA191" i="15"/>
  <c r="Z191" i="15"/>
  <c r="Y191" i="15"/>
  <c r="X191" i="15"/>
  <c r="W191" i="15"/>
  <c r="V191" i="15"/>
  <c r="U191" i="15"/>
  <c r="T191" i="15"/>
  <c r="AH190" i="15"/>
  <c r="AG190" i="15"/>
  <c r="AF190" i="15"/>
  <c r="AE190" i="15"/>
  <c r="AD190" i="15"/>
  <c r="AC190" i="15"/>
  <c r="AB190" i="15"/>
  <c r="AA190" i="15"/>
  <c r="Z190" i="15"/>
  <c r="Y190" i="15"/>
  <c r="X190" i="15"/>
  <c r="W190" i="15"/>
  <c r="V190" i="15"/>
  <c r="U190" i="15"/>
  <c r="T190" i="15"/>
  <c r="AH189" i="15"/>
  <c r="AG189" i="15"/>
  <c r="AF189" i="15"/>
  <c r="AE189" i="15"/>
  <c r="AD189" i="15"/>
  <c r="AC189" i="15"/>
  <c r="AB189" i="15"/>
  <c r="AA189" i="15"/>
  <c r="Z189" i="15"/>
  <c r="Y189" i="15"/>
  <c r="X189" i="15"/>
  <c r="W189" i="15"/>
  <c r="V189" i="15"/>
  <c r="U189" i="15"/>
  <c r="T189" i="15"/>
  <c r="AH188" i="15"/>
  <c r="AG188" i="15"/>
  <c r="AF188" i="15"/>
  <c r="AE188" i="15"/>
  <c r="AD188" i="15"/>
  <c r="AC188" i="15"/>
  <c r="AB188" i="15"/>
  <c r="AA188" i="15"/>
  <c r="Z188" i="15"/>
  <c r="Y188" i="15"/>
  <c r="X188" i="15"/>
  <c r="W188" i="15"/>
  <c r="V188" i="15"/>
  <c r="U188" i="15"/>
  <c r="T188" i="15"/>
  <c r="AH187" i="15"/>
  <c r="AG187" i="15"/>
  <c r="AF187" i="15"/>
  <c r="AE187" i="15"/>
  <c r="AD187" i="15"/>
  <c r="AC187" i="15"/>
  <c r="AB187" i="15"/>
  <c r="AA187" i="15"/>
  <c r="Z187" i="15"/>
  <c r="Y187" i="15"/>
  <c r="X187" i="15"/>
  <c r="W187" i="15"/>
  <c r="V187" i="15"/>
  <c r="U187" i="15"/>
  <c r="T187" i="15"/>
  <c r="AH186" i="15"/>
  <c r="AG186" i="15"/>
  <c r="AF186" i="15"/>
  <c r="AE186" i="15"/>
  <c r="AD186" i="15"/>
  <c r="AC186" i="15"/>
  <c r="AB186" i="15"/>
  <c r="AA186" i="15"/>
  <c r="Z186" i="15"/>
  <c r="Y186" i="15"/>
  <c r="X186" i="15"/>
  <c r="W186" i="15"/>
  <c r="V186" i="15"/>
  <c r="U186" i="15"/>
  <c r="T186" i="15"/>
  <c r="AH185" i="15"/>
  <c r="AG185" i="15"/>
  <c r="AF185" i="15"/>
  <c r="AE185" i="15"/>
  <c r="AD185" i="15"/>
  <c r="AC185" i="15"/>
  <c r="AB185" i="15"/>
  <c r="AA185" i="15"/>
  <c r="Z185" i="15"/>
  <c r="Y185" i="15"/>
  <c r="X185" i="15"/>
  <c r="W185" i="15"/>
  <c r="V185" i="15"/>
  <c r="U185" i="15"/>
  <c r="T185" i="15"/>
  <c r="AH184" i="15"/>
  <c r="AG184" i="15"/>
  <c r="AF184" i="15"/>
  <c r="AE184" i="15"/>
  <c r="AD184" i="15"/>
  <c r="AC184" i="15"/>
  <c r="AB184" i="15"/>
  <c r="AA184" i="15"/>
  <c r="Z184" i="15"/>
  <c r="Y184" i="15"/>
  <c r="X184" i="15"/>
  <c r="W184" i="15"/>
  <c r="V184" i="15"/>
  <c r="U184" i="15"/>
  <c r="T184" i="15"/>
  <c r="AH183" i="15"/>
  <c r="AG183" i="15"/>
  <c r="AF183" i="15"/>
  <c r="AE183" i="15"/>
  <c r="AD183" i="15"/>
  <c r="AC183" i="15"/>
  <c r="AB183" i="15"/>
  <c r="AA183" i="15"/>
  <c r="Z183" i="15"/>
  <c r="Y183" i="15"/>
  <c r="X183" i="15"/>
  <c r="W183" i="15"/>
  <c r="V183" i="15"/>
  <c r="U183" i="15"/>
  <c r="T183" i="15"/>
  <c r="AH182" i="15"/>
  <c r="AG182" i="15"/>
  <c r="AF182" i="15"/>
  <c r="AE182" i="15"/>
  <c r="AD182" i="15"/>
  <c r="AC182" i="15"/>
  <c r="AB182" i="15"/>
  <c r="AA182" i="15"/>
  <c r="Z182" i="15"/>
  <c r="Y182" i="15"/>
  <c r="X182" i="15"/>
  <c r="W182" i="15"/>
  <c r="V182" i="15"/>
  <c r="U182" i="15"/>
  <c r="T182" i="15"/>
  <c r="AH181" i="15"/>
  <c r="AG181" i="15"/>
  <c r="AF181" i="15"/>
  <c r="AE181" i="15"/>
  <c r="AD181" i="15"/>
  <c r="AC181" i="15"/>
  <c r="AB181" i="15"/>
  <c r="AA181" i="15"/>
  <c r="Z181" i="15"/>
  <c r="Y181" i="15"/>
  <c r="X181" i="15"/>
  <c r="W181" i="15"/>
  <c r="V181" i="15"/>
  <c r="U181" i="15"/>
  <c r="T181" i="15"/>
  <c r="AH180" i="15"/>
  <c r="AG180" i="15"/>
  <c r="AF180" i="15"/>
  <c r="AE180" i="15"/>
  <c r="AD180" i="15"/>
  <c r="AC180" i="15"/>
  <c r="AB180" i="15"/>
  <c r="AA180" i="15"/>
  <c r="Z180" i="15"/>
  <c r="Y180" i="15"/>
  <c r="X180" i="15"/>
  <c r="W180" i="15"/>
  <c r="V180" i="15"/>
  <c r="U180" i="15"/>
  <c r="T180" i="15"/>
  <c r="AH179" i="15"/>
  <c r="AG179" i="15"/>
  <c r="AF179" i="15"/>
  <c r="AE179" i="15"/>
  <c r="AD179" i="15"/>
  <c r="AC179" i="15"/>
  <c r="AB179" i="15"/>
  <c r="AA179" i="15"/>
  <c r="Z179" i="15"/>
  <c r="Y179" i="15"/>
  <c r="X179" i="15"/>
  <c r="W179" i="15"/>
  <c r="V179" i="15"/>
  <c r="U179" i="15"/>
  <c r="T179" i="15"/>
  <c r="AH178" i="15"/>
  <c r="AG178" i="15"/>
  <c r="AF178" i="15"/>
  <c r="AE178" i="15"/>
  <c r="AD178" i="15"/>
  <c r="AC178" i="15"/>
  <c r="AB178" i="15"/>
  <c r="AA178" i="15"/>
  <c r="Z178" i="15"/>
  <c r="Y178" i="15"/>
  <c r="X178" i="15"/>
  <c r="W178" i="15"/>
  <c r="V178" i="15"/>
  <c r="U178" i="15"/>
  <c r="T178" i="15"/>
  <c r="AH177" i="15"/>
  <c r="AG177" i="15"/>
  <c r="AF177" i="15"/>
  <c r="AE177" i="15"/>
  <c r="AD177" i="15"/>
  <c r="AC177" i="15"/>
  <c r="AB177" i="15"/>
  <c r="AA177" i="15"/>
  <c r="Z177" i="15"/>
  <c r="Y177" i="15"/>
  <c r="X177" i="15"/>
  <c r="W177" i="15"/>
  <c r="V177" i="15"/>
  <c r="U177" i="15"/>
  <c r="T177" i="15"/>
  <c r="AH176" i="15"/>
  <c r="AG176" i="15"/>
  <c r="AF176" i="15"/>
  <c r="AE176" i="15"/>
  <c r="AD176" i="15"/>
  <c r="AC176" i="15"/>
  <c r="AB176" i="15"/>
  <c r="AA176" i="15"/>
  <c r="Z176" i="15"/>
  <c r="Y176" i="15"/>
  <c r="X176" i="15"/>
  <c r="W176" i="15"/>
  <c r="V176" i="15"/>
  <c r="U176" i="15"/>
  <c r="T176" i="15"/>
  <c r="AH175" i="15"/>
  <c r="AG175" i="15"/>
  <c r="AF175" i="15"/>
  <c r="AE175" i="15"/>
  <c r="AD175" i="15"/>
  <c r="AC175" i="15"/>
  <c r="AB175" i="15"/>
  <c r="AA175" i="15"/>
  <c r="Z175" i="15"/>
  <c r="Y175" i="15"/>
  <c r="X175" i="15"/>
  <c r="W175" i="15"/>
  <c r="V175" i="15"/>
  <c r="U175" i="15"/>
  <c r="T175" i="15"/>
  <c r="AH174" i="15"/>
  <c r="AG174" i="15"/>
  <c r="AF174" i="15"/>
  <c r="AE174" i="15"/>
  <c r="AD174" i="15"/>
  <c r="AC174" i="15"/>
  <c r="AB174" i="15"/>
  <c r="AA174" i="15"/>
  <c r="Z174" i="15"/>
  <c r="Y174" i="15"/>
  <c r="X174" i="15"/>
  <c r="W174" i="15"/>
  <c r="V174" i="15"/>
  <c r="U174" i="15"/>
  <c r="T174" i="15"/>
  <c r="AH173" i="15"/>
  <c r="AG173" i="15"/>
  <c r="AF173" i="15"/>
  <c r="AE173" i="15"/>
  <c r="AD173" i="15"/>
  <c r="AC173" i="15"/>
  <c r="AB173" i="15"/>
  <c r="AA173" i="15"/>
  <c r="Z173" i="15"/>
  <c r="Y173" i="15"/>
  <c r="X173" i="15"/>
  <c r="W173" i="15"/>
  <c r="V173" i="15"/>
  <c r="U173" i="15"/>
  <c r="T173" i="15"/>
  <c r="AH172" i="15"/>
  <c r="AG172" i="15"/>
  <c r="AF172" i="15"/>
  <c r="AE172" i="15"/>
  <c r="AD172" i="15"/>
  <c r="AC172" i="15"/>
  <c r="AB172" i="15"/>
  <c r="AA172" i="15"/>
  <c r="Z172" i="15"/>
  <c r="Y172" i="15"/>
  <c r="X172" i="15"/>
  <c r="W172" i="15"/>
  <c r="V172" i="15"/>
  <c r="U172" i="15"/>
  <c r="T172" i="15"/>
  <c r="AH171" i="15"/>
  <c r="AG171" i="15"/>
  <c r="AF171" i="15"/>
  <c r="AE171" i="15"/>
  <c r="AD171" i="15"/>
  <c r="AC171" i="15"/>
  <c r="AB171" i="15"/>
  <c r="AA171" i="15"/>
  <c r="Z171" i="15"/>
  <c r="Y171" i="15"/>
  <c r="X171" i="15"/>
  <c r="W171" i="15"/>
  <c r="V171" i="15"/>
  <c r="U171" i="15"/>
  <c r="T171" i="15"/>
  <c r="AH170" i="15"/>
  <c r="AG170" i="15"/>
  <c r="AF170" i="15"/>
  <c r="AE170" i="15"/>
  <c r="AD170" i="15"/>
  <c r="AC170" i="15"/>
  <c r="AB170" i="15"/>
  <c r="AA170" i="15"/>
  <c r="Z170" i="15"/>
  <c r="Y170" i="15"/>
  <c r="X170" i="15"/>
  <c r="W170" i="15"/>
  <c r="V170" i="15"/>
  <c r="U170" i="15"/>
  <c r="T170" i="15"/>
  <c r="AH169" i="15"/>
  <c r="AG169" i="15"/>
  <c r="AF169" i="15"/>
  <c r="AE169" i="15"/>
  <c r="AD169" i="15"/>
  <c r="AC169" i="15"/>
  <c r="AB169" i="15"/>
  <c r="AA169" i="15"/>
  <c r="Z169" i="15"/>
  <c r="Y169" i="15"/>
  <c r="X169" i="15"/>
  <c r="W169" i="15"/>
  <c r="V169" i="15"/>
  <c r="U169" i="15"/>
  <c r="T169" i="15"/>
  <c r="AH168" i="15"/>
  <c r="AG168" i="15"/>
  <c r="AF168" i="15"/>
  <c r="AE168" i="15"/>
  <c r="AD168" i="15"/>
  <c r="AC168" i="15"/>
  <c r="AB168" i="15"/>
  <c r="AA168" i="15"/>
  <c r="Z168" i="15"/>
  <c r="Y168" i="15"/>
  <c r="X168" i="15"/>
  <c r="W168" i="15"/>
  <c r="V168" i="15"/>
  <c r="U168" i="15"/>
  <c r="T168" i="15"/>
  <c r="AH167" i="15"/>
  <c r="AG167" i="15"/>
  <c r="AF167" i="15"/>
  <c r="AE167" i="15"/>
  <c r="AD167" i="15"/>
  <c r="AC167" i="15"/>
  <c r="AB167" i="15"/>
  <c r="AA167" i="15"/>
  <c r="Z167" i="15"/>
  <c r="Y167" i="15"/>
  <c r="X167" i="15"/>
  <c r="W167" i="15"/>
  <c r="V167" i="15"/>
  <c r="U167" i="15"/>
  <c r="T167" i="15"/>
  <c r="AH166" i="15"/>
  <c r="AG166" i="15"/>
  <c r="AF166" i="15"/>
  <c r="AE166" i="15"/>
  <c r="AD166" i="15"/>
  <c r="AC166" i="15"/>
  <c r="AB166" i="15"/>
  <c r="AA166" i="15"/>
  <c r="Z166" i="15"/>
  <c r="Y166" i="15"/>
  <c r="X166" i="15"/>
  <c r="W166" i="15"/>
  <c r="V166" i="15"/>
  <c r="U166" i="15"/>
  <c r="T166" i="15"/>
  <c r="AH165" i="15"/>
  <c r="AG165" i="15"/>
  <c r="AF165" i="15"/>
  <c r="AE165" i="15"/>
  <c r="AD165" i="15"/>
  <c r="AC165" i="15"/>
  <c r="AB165" i="15"/>
  <c r="AA165" i="15"/>
  <c r="Z165" i="15"/>
  <c r="Y165" i="15"/>
  <c r="X165" i="15"/>
  <c r="W165" i="15"/>
  <c r="V165" i="15"/>
  <c r="U165" i="15"/>
  <c r="T165" i="15"/>
  <c r="AH164" i="15"/>
  <c r="AG164" i="15"/>
  <c r="AF164" i="15"/>
  <c r="AE164" i="15"/>
  <c r="AD164" i="15"/>
  <c r="AC164" i="15"/>
  <c r="AB164" i="15"/>
  <c r="AA164" i="15"/>
  <c r="Z164" i="15"/>
  <c r="Y164" i="15"/>
  <c r="X164" i="15"/>
  <c r="W164" i="15"/>
  <c r="V164" i="15"/>
  <c r="U164" i="15"/>
  <c r="T164" i="15"/>
  <c r="AH163" i="15"/>
  <c r="AG163" i="15"/>
  <c r="AF163" i="15"/>
  <c r="AE163" i="15"/>
  <c r="AD163" i="15"/>
  <c r="AC163" i="15"/>
  <c r="AB163" i="15"/>
  <c r="AA163" i="15"/>
  <c r="Z163" i="15"/>
  <c r="Y163" i="15"/>
  <c r="X163" i="15"/>
  <c r="W163" i="15"/>
  <c r="V163" i="15"/>
  <c r="U163" i="15"/>
  <c r="T163" i="15"/>
  <c r="AH162" i="15"/>
  <c r="AG162" i="15"/>
  <c r="AF162" i="15"/>
  <c r="AE162" i="15"/>
  <c r="AD162" i="15"/>
  <c r="AC162" i="15"/>
  <c r="AB162" i="15"/>
  <c r="AA162" i="15"/>
  <c r="Z162" i="15"/>
  <c r="Y162" i="15"/>
  <c r="X162" i="15"/>
  <c r="W162" i="15"/>
  <c r="V162" i="15"/>
  <c r="U162" i="15"/>
  <c r="T162" i="15"/>
  <c r="AH161" i="15"/>
  <c r="AG161" i="15"/>
  <c r="AF161" i="15"/>
  <c r="AE161" i="15"/>
  <c r="AD161" i="15"/>
  <c r="AC161" i="15"/>
  <c r="AB161" i="15"/>
  <c r="AA161" i="15"/>
  <c r="Z161" i="15"/>
  <c r="Y161" i="15"/>
  <c r="X161" i="15"/>
  <c r="W161" i="15"/>
  <c r="V161" i="15"/>
  <c r="U161" i="15"/>
  <c r="T161" i="15"/>
  <c r="AH160" i="15"/>
  <c r="AG160" i="15"/>
  <c r="AF160" i="15"/>
  <c r="AE160" i="15"/>
  <c r="AD160" i="15"/>
  <c r="AC160" i="15"/>
  <c r="AB160" i="15"/>
  <c r="AA160" i="15"/>
  <c r="Z160" i="15"/>
  <c r="Y160" i="15"/>
  <c r="X160" i="15"/>
  <c r="W160" i="15"/>
  <c r="V160" i="15"/>
  <c r="U160" i="15"/>
  <c r="T160" i="15"/>
  <c r="AH159" i="15"/>
  <c r="AG159" i="15"/>
  <c r="AF159" i="15"/>
  <c r="AE159" i="15"/>
  <c r="AD159" i="15"/>
  <c r="AC159" i="15"/>
  <c r="AB159" i="15"/>
  <c r="AA159" i="15"/>
  <c r="Z159" i="15"/>
  <c r="Y159" i="15"/>
  <c r="X159" i="15"/>
  <c r="W159" i="15"/>
  <c r="V159" i="15"/>
  <c r="U159" i="15"/>
  <c r="T159" i="15"/>
  <c r="AH158" i="15"/>
  <c r="AG158" i="15"/>
  <c r="AF158" i="15"/>
  <c r="AE158" i="15"/>
  <c r="AD158" i="15"/>
  <c r="AC158" i="15"/>
  <c r="AB158" i="15"/>
  <c r="AA158" i="15"/>
  <c r="Z158" i="15"/>
  <c r="Y158" i="15"/>
  <c r="X158" i="15"/>
  <c r="W158" i="15"/>
  <c r="V158" i="15"/>
  <c r="U158" i="15"/>
  <c r="T158" i="15"/>
  <c r="AH157" i="15"/>
  <c r="AG157" i="15"/>
  <c r="AF157" i="15"/>
  <c r="AE157" i="15"/>
  <c r="AD157" i="15"/>
  <c r="AC157" i="15"/>
  <c r="AB157" i="15"/>
  <c r="AA157" i="15"/>
  <c r="Z157" i="15"/>
  <c r="Y157" i="15"/>
  <c r="X157" i="15"/>
  <c r="W157" i="15"/>
  <c r="V157" i="15"/>
  <c r="U157" i="15"/>
  <c r="T157" i="15"/>
  <c r="AH156" i="15"/>
  <c r="AG156" i="15"/>
  <c r="AF156" i="15"/>
  <c r="AE156" i="15"/>
  <c r="AD156" i="15"/>
  <c r="AC156" i="15"/>
  <c r="AB156" i="15"/>
  <c r="AA156" i="15"/>
  <c r="Z156" i="15"/>
  <c r="Y156" i="15"/>
  <c r="X156" i="15"/>
  <c r="W156" i="15"/>
  <c r="V156" i="15"/>
  <c r="U156" i="15"/>
  <c r="T156" i="15"/>
  <c r="AH155" i="15"/>
  <c r="AG155" i="15"/>
  <c r="AF155" i="15"/>
  <c r="AE155" i="15"/>
  <c r="AD155" i="15"/>
  <c r="AC155" i="15"/>
  <c r="AB155" i="15"/>
  <c r="AA155" i="15"/>
  <c r="Z155" i="15"/>
  <c r="Y155" i="15"/>
  <c r="X155" i="15"/>
  <c r="W155" i="15"/>
  <c r="V155" i="15"/>
  <c r="U155" i="15"/>
  <c r="T155" i="15"/>
  <c r="AH154" i="15"/>
  <c r="AG154" i="15"/>
  <c r="AF154" i="15"/>
  <c r="AE154" i="15"/>
  <c r="AD154" i="15"/>
  <c r="AC154" i="15"/>
  <c r="AB154" i="15"/>
  <c r="AA154" i="15"/>
  <c r="Z154" i="15"/>
  <c r="Y154" i="15"/>
  <c r="X154" i="15"/>
  <c r="W154" i="15"/>
  <c r="V154" i="15"/>
  <c r="U154" i="15"/>
  <c r="T154" i="15"/>
  <c r="AH153" i="15"/>
  <c r="AG153" i="15"/>
  <c r="AF153" i="15"/>
  <c r="AE153" i="15"/>
  <c r="AD153" i="15"/>
  <c r="AC153" i="15"/>
  <c r="AB153" i="15"/>
  <c r="AA153" i="15"/>
  <c r="Z153" i="15"/>
  <c r="Y153" i="15"/>
  <c r="X153" i="15"/>
  <c r="W153" i="15"/>
  <c r="V153" i="15"/>
  <c r="U153" i="15"/>
  <c r="T153" i="15"/>
  <c r="AH152" i="15"/>
  <c r="AG152" i="15"/>
  <c r="AF152" i="15"/>
  <c r="AE152" i="15"/>
  <c r="AD152" i="15"/>
  <c r="AC152" i="15"/>
  <c r="AB152" i="15"/>
  <c r="AA152" i="15"/>
  <c r="Z152" i="15"/>
  <c r="Y152" i="15"/>
  <c r="X152" i="15"/>
  <c r="W152" i="15"/>
  <c r="V152" i="15"/>
  <c r="U152" i="15"/>
  <c r="T152" i="15"/>
  <c r="AH151" i="15"/>
  <c r="AG151" i="15"/>
  <c r="AF151" i="15"/>
  <c r="AE151" i="15"/>
  <c r="AD151" i="15"/>
  <c r="AC151" i="15"/>
  <c r="AB151" i="15"/>
  <c r="AA151" i="15"/>
  <c r="Z151" i="15"/>
  <c r="Y151" i="15"/>
  <c r="X151" i="15"/>
  <c r="W151" i="15"/>
  <c r="V151" i="15"/>
  <c r="U151" i="15"/>
  <c r="T151" i="15"/>
  <c r="AH150" i="15"/>
  <c r="AG150" i="15"/>
  <c r="AF150" i="15"/>
  <c r="AE150" i="15"/>
  <c r="AD150" i="15"/>
  <c r="AC150" i="15"/>
  <c r="AB150" i="15"/>
  <c r="AA150" i="15"/>
  <c r="Z150" i="15"/>
  <c r="Y150" i="15"/>
  <c r="X150" i="15"/>
  <c r="W150" i="15"/>
  <c r="V150" i="15"/>
  <c r="U150" i="15"/>
  <c r="T150" i="15"/>
  <c r="AH149" i="15"/>
  <c r="AG149" i="15"/>
  <c r="AF149" i="15"/>
  <c r="AE149" i="15"/>
  <c r="AD149" i="15"/>
  <c r="AC149" i="15"/>
  <c r="AB149" i="15"/>
  <c r="AA149" i="15"/>
  <c r="Z149" i="15"/>
  <c r="Y149" i="15"/>
  <c r="X149" i="15"/>
  <c r="W149" i="15"/>
  <c r="V149" i="15"/>
  <c r="U149" i="15"/>
  <c r="T149" i="15"/>
  <c r="AH148" i="15"/>
  <c r="AG148" i="15"/>
  <c r="AF148" i="15"/>
  <c r="AE148" i="15"/>
  <c r="AD148" i="15"/>
  <c r="AC148" i="15"/>
  <c r="AB148" i="15"/>
  <c r="AA148" i="15"/>
  <c r="Z148" i="15"/>
  <c r="Y148" i="15"/>
  <c r="X148" i="15"/>
  <c r="W148" i="15"/>
  <c r="V148" i="15"/>
  <c r="U148" i="15"/>
  <c r="T148" i="15"/>
  <c r="AH147" i="15"/>
  <c r="AG147" i="15"/>
  <c r="AF147" i="15"/>
  <c r="AE147" i="15"/>
  <c r="AD147" i="15"/>
  <c r="AC147" i="15"/>
  <c r="AB147" i="15"/>
  <c r="AA147" i="15"/>
  <c r="Z147" i="15"/>
  <c r="Y147" i="15"/>
  <c r="X147" i="15"/>
  <c r="W147" i="15"/>
  <c r="V147" i="15"/>
  <c r="U147" i="15"/>
  <c r="T147" i="15"/>
  <c r="AH146" i="15"/>
  <c r="AG146" i="15"/>
  <c r="AF146" i="15"/>
  <c r="AE146" i="15"/>
  <c r="AD146" i="15"/>
  <c r="AC146" i="15"/>
  <c r="AB146" i="15"/>
  <c r="AA146" i="15"/>
  <c r="Z146" i="15"/>
  <c r="Y146" i="15"/>
  <c r="X146" i="15"/>
  <c r="W146" i="15"/>
  <c r="V146" i="15"/>
  <c r="U146" i="15"/>
  <c r="T146" i="15"/>
  <c r="AH145" i="15"/>
  <c r="AG145" i="15"/>
  <c r="AF145" i="15"/>
  <c r="AE145" i="15"/>
  <c r="AD145" i="15"/>
  <c r="AC145" i="15"/>
  <c r="AB145" i="15"/>
  <c r="AA145" i="15"/>
  <c r="Z145" i="15"/>
  <c r="Y145" i="15"/>
  <c r="X145" i="15"/>
  <c r="W145" i="15"/>
  <c r="V145" i="15"/>
  <c r="U145" i="15"/>
  <c r="T145" i="15"/>
  <c r="AH144" i="15"/>
  <c r="AG144" i="15"/>
  <c r="AF144" i="15"/>
  <c r="AE144" i="15"/>
  <c r="AD144" i="15"/>
  <c r="AC144" i="15"/>
  <c r="AB144" i="15"/>
  <c r="AA144" i="15"/>
  <c r="Z144" i="15"/>
  <c r="Y144" i="15"/>
  <c r="X144" i="15"/>
  <c r="W144" i="15"/>
  <c r="V144" i="15"/>
  <c r="U144" i="15"/>
  <c r="T144" i="15"/>
  <c r="AH143" i="15"/>
  <c r="AG143" i="15"/>
  <c r="AF143" i="15"/>
  <c r="AE143" i="15"/>
  <c r="AD143" i="15"/>
  <c r="AC143" i="15"/>
  <c r="AB143" i="15"/>
  <c r="AA143" i="15"/>
  <c r="Z143" i="15"/>
  <c r="Y143" i="15"/>
  <c r="X143" i="15"/>
  <c r="W143" i="15"/>
  <c r="V143" i="15"/>
  <c r="U143" i="15"/>
  <c r="T143" i="15"/>
  <c r="AH142" i="15"/>
  <c r="AG142" i="15"/>
  <c r="AF142" i="15"/>
  <c r="AE142" i="15"/>
  <c r="AD142" i="15"/>
  <c r="AC142" i="15"/>
  <c r="AB142" i="15"/>
  <c r="AA142" i="15"/>
  <c r="Z142" i="15"/>
  <c r="Y142" i="15"/>
  <c r="X142" i="15"/>
  <c r="W142" i="15"/>
  <c r="V142" i="15"/>
  <c r="U142" i="15"/>
  <c r="T142" i="15"/>
  <c r="AH141" i="15"/>
  <c r="AG141" i="15"/>
  <c r="AF141" i="15"/>
  <c r="AE141" i="15"/>
  <c r="AD141" i="15"/>
  <c r="AC141" i="15"/>
  <c r="AB141" i="15"/>
  <c r="AA141" i="15"/>
  <c r="Z141" i="15"/>
  <c r="Y141" i="15"/>
  <c r="X141" i="15"/>
  <c r="W141" i="15"/>
  <c r="V141" i="15"/>
  <c r="U141" i="15"/>
  <c r="T141" i="15"/>
  <c r="AH140" i="15"/>
  <c r="AG140" i="15"/>
  <c r="AF140" i="15"/>
  <c r="AE140" i="15"/>
  <c r="AD140" i="15"/>
  <c r="AC140" i="15"/>
  <c r="AB140" i="15"/>
  <c r="AA140" i="15"/>
  <c r="Z140" i="15"/>
  <c r="Y140" i="15"/>
  <c r="X140" i="15"/>
  <c r="W140" i="15"/>
  <c r="V140" i="15"/>
  <c r="U140" i="15"/>
  <c r="T140" i="15"/>
  <c r="AH139" i="15"/>
  <c r="AG139" i="15"/>
  <c r="AF139" i="15"/>
  <c r="AE139" i="15"/>
  <c r="AD139" i="15"/>
  <c r="AC139" i="15"/>
  <c r="AB139" i="15"/>
  <c r="AA139" i="15"/>
  <c r="Z139" i="15"/>
  <c r="Y139" i="15"/>
  <c r="X139" i="15"/>
  <c r="W139" i="15"/>
  <c r="V139" i="15"/>
  <c r="U139" i="15"/>
  <c r="T139" i="15"/>
  <c r="AH138" i="15"/>
  <c r="AG138" i="15"/>
  <c r="AF138" i="15"/>
  <c r="AE138" i="15"/>
  <c r="AD138" i="15"/>
  <c r="AC138" i="15"/>
  <c r="AB138" i="15"/>
  <c r="AA138" i="15"/>
  <c r="Z138" i="15"/>
  <c r="Y138" i="15"/>
  <c r="X138" i="15"/>
  <c r="W138" i="15"/>
  <c r="V138" i="15"/>
  <c r="U138" i="15"/>
  <c r="T138" i="15"/>
  <c r="AH137" i="15"/>
  <c r="AG137" i="15"/>
  <c r="AF137" i="15"/>
  <c r="AE137" i="15"/>
  <c r="AD137" i="15"/>
  <c r="AC137" i="15"/>
  <c r="AB137" i="15"/>
  <c r="AA137" i="15"/>
  <c r="Z137" i="15"/>
  <c r="Y137" i="15"/>
  <c r="X137" i="15"/>
  <c r="W137" i="15"/>
  <c r="V137" i="15"/>
  <c r="U137" i="15"/>
  <c r="T137" i="15"/>
  <c r="AH136" i="15"/>
  <c r="AG136" i="15"/>
  <c r="AF136" i="15"/>
  <c r="AE136" i="15"/>
  <c r="AD136" i="15"/>
  <c r="AC136" i="15"/>
  <c r="AB136" i="15"/>
  <c r="AA136" i="15"/>
  <c r="Z136" i="15"/>
  <c r="Y136" i="15"/>
  <c r="X136" i="15"/>
  <c r="W136" i="15"/>
  <c r="V136" i="15"/>
  <c r="U136" i="15"/>
  <c r="T136" i="15"/>
  <c r="AH135" i="15"/>
  <c r="AG135" i="15"/>
  <c r="AF135" i="15"/>
  <c r="AE135" i="15"/>
  <c r="AD135" i="15"/>
  <c r="AC135" i="15"/>
  <c r="AB135" i="15"/>
  <c r="AA135" i="15"/>
  <c r="Z135" i="15"/>
  <c r="Y135" i="15"/>
  <c r="X135" i="15"/>
  <c r="W135" i="15"/>
  <c r="V135" i="15"/>
  <c r="U135" i="15"/>
  <c r="T135" i="15"/>
  <c r="AH134" i="15"/>
  <c r="AG134" i="15"/>
  <c r="AF134" i="15"/>
  <c r="AE134" i="15"/>
  <c r="AD134" i="15"/>
  <c r="AC134" i="15"/>
  <c r="AB134" i="15"/>
  <c r="AA134" i="15"/>
  <c r="Z134" i="15"/>
  <c r="Y134" i="15"/>
  <c r="X134" i="15"/>
  <c r="W134" i="15"/>
  <c r="V134" i="15"/>
  <c r="U134" i="15"/>
  <c r="T134" i="15"/>
  <c r="AH133" i="15"/>
  <c r="AG133" i="15"/>
  <c r="AF133" i="15"/>
  <c r="AE133" i="15"/>
  <c r="AD133" i="15"/>
  <c r="AC133" i="15"/>
  <c r="AB133" i="15"/>
  <c r="AA133" i="15"/>
  <c r="Z133" i="15"/>
  <c r="Y133" i="15"/>
  <c r="X133" i="15"/>
  <c r="W133" i="15"/>
  <c r="V133" i="15"/>
  <c r="U133" i="15"/>
  <c r="T133" i="15"/>
  <c r="AH132" i="15"/>
  <c r="AG132" i="15"/>
  <c r="AF132" i="15"/>
  <c r="AE132" i="15"/>
  <c r="AD132" i="15"/>
  <c r="AC132" i="15"/>
  <c r="AB132" i="15"/>
  <c r="AA132" i="15"/>
  <c r="Z132" i="15"/>
  <c r="Y132" i="15"/>
  <c r="X132" i="15"/>
  <c r="W132" i="15"/>
  <c r="V132" i="15"/>
  <c r="U132" i="15"/>
  <c r="T132" i="15"/>
  <c r="AH131" i="15"/>
  <c r="AG131" i="15"/>
  <c r="AF131" i="15"/>
  <c r="AE131" i="15"/>
  <c r="AD131" i="15"/>
  <c r="AC131" i="15"/>
  <c r="AB131" i="15"/>
  <c r="AA131" i="15"/>
  <c r="Z131" i="15"/>
  <c r="Y131" i="15"/>
  <c r="X131" i="15"/>
  <c r="W131" i="15"/>
  <c r="V131" i="15"/>
  <c r="U131" i="15"/>
  <c r="T131" i="15"/>
  <c r="AH130" i="15"/>
  <c r="AG130" i="15"/>
  <c r="AF130" i="15"/>
  <c r="AE130" i="15"/>
  <c r="AD130" i="15"/>
  <c r="AC130" i="15"/>
  <c r="AB130" i="15"/>
  <c r="AA130" i="15"/>
  <c r="Z130" i="15"/>
  <c r="Y130" i="15"/>
  <c r="X130" i="15"/>
  <c r="W130" i="15"/>
  <c r="V130" i="15"/>
  <c r="U130" i="15"/>
  <c r="T130" i="15"/>
  <c r="AH129" i="15"/>
  <c r="AG129" i="15"/>
  <c r="AF129" i="15"/>
  <c r="AE129" i="15"/>
  <c r="AD129" i="15"/>
  <c r="AC129" i="15"/>
  <c r="AB129" i="15"/>
  <c r="AA129" i="15"/>
  <c r="Z129" i="15"/>
  <c r="Y129" i="15"/>
  <c r="X129" i="15"/>
  <c r="W129" i="15"/>
  <c r="V129" i="15"/>
  <c r="U129" i="15"/>
  <c r="T129" i="15"/>
  <c r="AH128" i="15"/>
  <c r="AG128" i="15"/>
  <c r="AF128" i="15"/>
  <c r="AE128" i="15"/>
  <c r="AD128" i="15"/>
  <c r="AC128" i="15"/>
  <c r="AB128" i="15"/>
  <c r="AA128" i="15"/>
  <c r="Z128" i="15"/>
  <c r="Y128" i="15"/>
  <c r="X128" i="15"/>
  <c r="W128" i="15"/>
  <c r="V128" i="15"/>
  <c r="U128" i="15"/>
  <c r="T128" i="15"/>
  <c r="AH127" i="15"/>
  <c r="AG127" i="15"/>
  <c r="AF127" i="15"/>
  <c r="AE127" i="15"/>
  <c r="AD127" i="15"/>
  <c r="AC127" i="15"/>
  <c r="AB127" i="15"/>
  <c r="AA127" i="15"/>
  <c r="Z127" i="15"/>
  <c r="Y127" i="15"/>
  <c r="X127" i="15"/>
  <c r="W127" i="15"/>
  <c r="V127" i="15"/>
  <c r="U127" i="15"/>
  <c r="T127" i="15"/>
  <c r="AH126" i="15"/>
  <c r="AG126" i="15"/>
  <c r="AF126" i="15"/>
  <c r="AE126" i="15"/>
  <c r="AD126" i="15"/>
  <c r="AC126" i="15"/>
  <c r="AB126" i="15"/>
  <c r="AA126" i="15"/>
  <c r="Z126" i="15"/>
  <c r="Y126" i="15"/>
  <c r="X126" i="15"/>
  <c r="W126" i="15"/>
  <c r="V126" i="15"/>
  <c r="U126" i="15"/>
  <c r="T126" i="15"/>
  <c r="AH125" i="15"/>
  <c r="AG125" i="15"/>
  <c r="AF125" i="15"/>
  <c r="AE125" i="15"/>
  <c r="AD125" i="15"/>
  <c r="AC125" i="15"/>
  <c r="AB125" i="15"/>
  <c r="AA125" i="15"/>
  <c r="Z125" i="15"/>
  <c r="Y125" i="15"/>
  <c r="X125" i="15"/>
  <c r="W125" i="15"/>
  <c r="V125" i="15"/>
  <c r="U125" i="15"/>
  <c r="T125" i="15"/>
  <c r="AH124" i="15"/>
  <c r="AG124" i="15"/>
  <c r="AF124" i="15"/>
  <c r="AE124" i="15"/>
  <c r="AD124" i="15"/>
  <c r="AC124" i="15"/>
  <c r="AB124" i="15"/>
  <c r="AA124" i="15"/>
  <c r="Z124" i="15"/>
  <c r="Y124" i="15"/>
  <c r="X124" i="15"/>
  <c r="W124" i="15"/>
  <c r="V124" i="15"/>
  <c r="U124" i="15"/>
  <c r="T124" i="15"/>
  <c r="AH123" i="15"/>
  <c r="AG123" i="15"/>
  <c r="AF123" i="15"/>
  <c r="AE123" i="15"/>
  <c r="AD123" i="15"/>
  <c r="AC123" i="15"/>
  <c r="AB123" i="15"/>
  <c r="AA123" i="15"/>
  <c r="Z123" i="15"/>
  <c r="Y123" i="15"/>
  <c r="X123" i="15"/>
  <c r="W123" i="15"/>
  <c r="V123" i="15"/>
  <c r="U123" i="15"/>
  <c r="T123" i="15"/>
  <c r="AH122" i="15"/>
  <c r="AG122" i="15"/>
  <c r="AF122" i="15"/>
  <c r="AE122" i="15"/>
  <c r="AD122" i="15"/>
  <c r="AC122" i="15"/>
  <c r="AB122" i="15"/>
  <c r="AA122" i="15"/>
  <c r="Z122" i="15"/>
  <c r="Y122" i="15"/>
  <c r="X122" i="15"/>
  <c r="W122" i="15"/>
  <c r="V122" i="15"/>
  <c r="U122" i="15"/>
  <c r="T122" i="15"/>
  <c r="AH121" i="15"/>
  <c r="AG121" i="15"/>
  <c r="AF121" i="15"/>
  <c r="AE121" i="15"/>
  <c r="AD121" i="15"/>
  <c r="AC121" i="15"/>
  <c r="AB121" i="15"/>
  <c r="AA121" i="15"/>
  <c r="Z121" i="15"/>
  <c r="Y121" i="15"/>
  <c r="X121" i="15"/>
  <c r="W121" i="15"/>
  <c r="V121" i="15"/>
  <c r="U121" i="15"/>
  <c r="T121" i="15"/>
  <c r="AH120" i="15"/>
  <c r="AG120" i="15"/>
  <c r="AF120" i="15"/>
  <c r="AE120" i="15"/>
  <c r="AD120" i="15"/>
  <c r="AC120" i="15"/>
  <c r="AB120" i="15"/>
  <c r="AA120" i="15"/>
  <c r="Z120" i="15"/>
  <c r="Y120" i="15"/>
  <c r="X120" i="15"/>
  <c r="W120" i="15"/>
  <c r="V120" i="15"/>
  <c r="U120" i="15"/>
  <c r="T120" i="15"/>
  <c r="AH119" i="15"/>
  <c r="AG119" i="15"/>
  <c r="AF119" i="15"/>
  <c r="AE119" i="15"/>
  <c r="AD119" i="15"/>
  <c r="AC119" i="15"/>
  <c r="AB119" i="15"/>
  <c r="AA119" i="15"/>
  <c r="Z119" i="15"/>
  <c r="Y119" i="15"/>
  <c r="X119" i="15"/>
  <c r="W119" i="15"/>
  <c r="V119" i="15"/>
  <c r="U119" i="15"/>
  <c r="T119" i="15"/>
  <c r="AH118" i="15"/>
  <c r="AG118" i="15"/>
  <c r="AF118" i="15"/>
  <c r="AE118" i="15"/>
  <c r="AD118" i="15"/>
  <c r="AC118" i="15"/>
  <c r="AB118" i="15"/>
  <c r="AA118" i="15"/>
  <c r="Z118" i="15"/>
  <c r="Y118" i="15"/>
  <c r="X118" i="15"/>
  <c r="W118" i="15"/>
  <c r="V118" i="15"/>
  <c r="U118" i="15"/>
  <c r="T118" i="15"/>
  <c r="AH117" i="15"/>
  <c r="AG117" i="15"/>
  <c r="AF117" i="15"/>
  <c r="AE117" i="15"/>
  <c r="AD117" i="15"/>
  <c r="AC117" i="15"/>
  <c r="AB117" i="15"/>
  <c r="AA117" i="15"/>
  <c r="Z117" i="15"/>
  <c r="Y117" i="15"/>
  <c r="X117" i="15"/>
  <c r="W117" i="15"/>
  <c r="V117" i="15"/>
  <c r="U117" i="15"/>
  <c r="T117" i="15"/>
  <c r="AH116" i="15"/>
  <c r="AG116" i="15"/>
  <c r="AF116" i="15"/>
  <c r="AE116" i="15"/>
  <c r="AD116" i="15"/>
  <c r="AC116" i="15"/>
  <c r="AB116" i="15"/>
  <c r="AA116" i="15"/>
  <c r="Z116" i="15"/>
  <c r="Y116" i="15"/>
  <c r="X116" i="15"/>
  <c r="W116" i="15"/>
  <c r="V116" i="15"/>
  <c r="U116" i="15"/>
  <c r="T116" i="15"/>
  <c r="AH115" i="15"/>
  <c r="AG115" i="15"/>
  <c r="AF115" i="15"/>
  <c r="AE115" i="15"/>
  <c r="AD115" i="15"/>
  <c r="AC115" i="15"/>
  <c r="AB115" i="15"/>
  <c r="AA115" i="15"/>
  <c r="Z115" i="15"/>
  <c r="Y115" i="15"/>
  <c r="X115" i="15"/>
  <c r="W115" i="15"/>
  <c r="V115" i="15"/>
  <c r="U115" i="15"/>
  <c r="T115" i="15"/>
  <c r="AH114" i="15"/>
  <c r="AG114" i="15"/>
  <c r="AF114" i="15"/>
  <c r="AE114" i="15"/>
  <c r="AD114" i="15"/>
  <c r="AC114" i="15"/>
  <c r="AB114" i="15"/>
  <c r="AA114" i="15"/>
  <c r="Z114" i="15"/>
  <c r="Y114" i="15"/>
  <c r="X114" i="15"/>
  <c r="W114" i="15"/>
  <c r="V114" i="15"/>
  <c r="U114" i="15"/>
  <c r="T114" i="15"/>
  <c r="AH113" i="15"/>
  <c r="AG113" i="15"/>
  <c r="AF113" i="15"/>
  <c r="AE113" i="15"/>
  <c r="AD113" i="15"/>
  <c r="AC113" i="15"/>
  <c r="AB113" i="15"/>
  <c r="AA113" i="15"/>
  <c r="Z113" i="15"/>
  <c r="Y113" i="15"/>
  <c r="X113" i="15"/>
  <c r="W113" i="15"/>
  <c r="V113" i="15"/>
  <c r="U113" i="15"/>
  <c r="T113" i="15"/>
  <c r="AH112" i="15"/>
  <c r="AG112" i="15"/>
  <c r="AF112" i="15"/>
  <c r="AE112" i="15"/>
  <c r="AD112" i="15"/>
  <c r="AC112" i="15"/>
  <c r="AB112" i="15"/>
  <c r="AA112" i="15"/>
  <c r="Z112" i="15"/>
  <c r="Y112" i="15"/>
  <c r="X112" i="15"/>
  <c r="W112" i="15"/>
  <c r="V112" i="15"/>
  <c r="U112" i="15"/>
  <c r="T112" i="15"/>
  <c r="AH111" i="15"/>
  <c r="AG111" i="15"/>
  <c r="AF111" i="15"/>
  <c r="AE111" i="15"/>
  <c r="AD111" i="15"/>
  <c r="AC111" i="15"/>
  <c r="AB111" i="15"/>
  <c r="AA111" i="15"/>
  <c r="Z111" i="15"/>
  <c r="Y111" i="15"/>
  <c r="X111" i="15"/>
  <c r="W111" i="15"/>
  <c r="V111" i="15"/>
  <c r="U111" i="15"/>
  <c r="T111" i="15"/>
  <c r="AH110" i="15"/>
  <c r="AG110" i="15"/>
  <c r="AF110" i="15"/>
  <c r="AE110" i="15"/>
  <c r="AD110" i="15"/>
  <c r="AC110" i="15"/>
  <c r="AB110" i="15"/>
  <c r="AA110" i="15"/>
  <c r="Z110" i="15"/>
  <c r="Y110" i="15"/>
  <c r="X110" i="15"/>
  <c r="W110" i="15"/>
  <c r="V110" i="15"/>
  <c r="U110" i="15"/>
  <c r="T110" i="15"/>
  <c r="AH109" i="15"/>
  <c r="AG109" i="15"/>
  <c r="AF109" i="15"/>
  <c r="AE109" i="15"/>
  <c r="AD109" i="15"/>
  <c r="AC109" i="15"/>
  <c r="AB109" i="15"/>
  <c r="AA109" i="15"/>
  <c r="Z109" i="15"/>
  <c r="Y109" i="15"/>
  <c r="X109" i="15"/>
  <c r="W109" i="15"/>
  <c r="V109" i="15"/>
  <c r="U109" i="15"/>
  <c r="T109" i="15"/>
  <c r="AH108" i="15"/>
  <c r="AG108" i="15"/>
  <c r="AF108" i="15"/>
  <c r="AE108" i="15"/>
  <c r="AD108" i="15"/>
  <c r="AC108" i="15"/>
  <c r="AB108" i="15"/>
  <c r="AA108" i="15"/>
  <c r="Z108" i="15"/>
  <c r="Y108" i="15"/>
  <c r="X108" i="15"/>
  <c r="W108" i="15"/>
  <c r="V108" i="15"/>
  <c r="U108" i="15"/>
  <c r="T108" i="15"/>
  <c r="AH107" i="15"/>
  <c r="AG107" i="15"/>
  <c r="AF107" i="15"/>
  <c r="AE107" i="15"/>
  <c r="AD107" i="15"/>
  <c r="AC107" i="15"/>
  <c r="AB107" i="15"/>
  <c r="AA107" i="15"/>
  <c r="Z107" i="15"/>
  <c r="Y107" i="15"/>
  <c r="X107" i="15"/>
  <c r="W107" i="15"/>
  <c r="V107" i="15"/>
  <c r="U107" i="15"/>
  <c r="T107" i="15"/>
  <c r="AH106" i="15"/>
  <c r="AG106" i="15"/>
  <c r="AF106" i="15"/>
  <c r="AE106" i="15"/>
  <c r="AD106" i="15"/>
  <c r="AC106" i="15"/>
  <c r="AB106" i="15"/>
  <c r="AA106" i="15"/>
  <c r="Z106" i="15"/>
  <c r="Y106" i="15"/>
  <c r="X106" i="15"/>
  <c r="W106" i="15"/>
  <c r="V106" i="15"/>
  <c r="U106" i="15"/>
  <c r="T106" i="15"/>
  <c r="AH105" i="15"/>
  <c r="AG105" i="15"/>
  <c r="AF105" i="15"/>
  <c r="AE105" i="15"/>
  <c r="AD105" i="15"/>
  <c r="AC105" i="15"/>
  <c r="AB105" i="15"/>
  <c r="AA105" i="15"/>
  <c r="Z105" i="15"/>
  <c r="Y105" i="15"/>
  <c r="X105" i="15"/>
  <c r="W105" i="15"/>
  <c r="V105" i="15"/>
  <c r="U105" i="15"/>
  <c r="T105" i="15"/>
  <c r="AH104" i="15"/>
  <c r="AG104" i="15"/>
  <c r="AF104" i="15"/>
  <c r="AE104" i="15"/>
  <c r="AD104" i="15"/>
  <c r="AC104" i="15"/>
  <c r="AB104" i="15"/>
  <c r="AA104" i="15"/>
  <c r="Z104" i="15"/>
  <c r="Y104" i="15"/>
  <c r="X104" i="15"/>
  <c r="W104" i="15"/>
  <c r="V104" i="15"/>
  <c r="U104" i="15"/>
  <c r="T104" i="15"/>
  <c r="AH103" i="15"/>
  <c r="AG103" i="15"/>
  <c r="AF103" i="15"/>
  <c r="AE103" i="15"/>
  <c r="AD103" i="15"/>
  <c r="AC103" i="15"/>
  <c r="AB103" i="15"/>
  <c r="AA103" i="15"/>
  <c r="Z103" i="15"/>
  <c r="Y103" i="15"/>
  <c r="X103" i="15"/>
  <c r="W103" i="15"/>
  <c r="V103" i="15"/>
  <c r="U103" i="15"/>
  <c r="T103" i="15"/>
  <c r="AH102" i="15"/>
  <c r="AG102" i="15"/>
  <c r="AF102" i="15"/>
  <c r="AE102" i="15"/>
  <c r="AD102" i="15"/>
  <c r="AC102" i="15"/>
  <c r="AB102" i="15"/>
  <c r="AA102" i="15"/>
  <c r="Z102" i="15"/>
  <c r="Y102" i="15"/>
  <c r="X102" i="15"/>
  <c r="W102" i="15"/>
  <c r="V102" i="15"/>
  <c r="U102" i="15"/>
  <c r="T102" i="15"/>
  <c r="AH101" i="15"/>
  <c r="AG101" i="15"/>
  <c r="AF101" i="15"/>
  <c r="AE101" i="15"/>
  <c r="AD101" i="15"/>
  <c r="AC101" i="15"/>
  <c r="AB101" i="15"/>
  <c r="AA101" i="15"/>
  <c r="Z101" i="15"/>
  <c r="Y101" i="15"/>
  <c r="X101" i="15"/>
  <c r="W101" i="15"/>
  <c r="V101" i="15"/>
  <c r="U101" i="15"/>
  <c r="T101" i="15"/>
  <c r="AH100" i="15"/>
  <c r="AG100" i="15"/>
  <c r="AF100" i="15"/>
  <c r="AE100" i="15"/>
  <c r="AD100" i="15"/>
  <c r="AC100" i="15"/>
  <c r="AB100" i="15"/>
  <c r="AA100" i="15"/>
  <c r="Z100" i="15"/>
  <c r="Y100" i="15"/>
  <c r="X100" i="15"/>
  <c r="W100" i="15"/>
  <c r="V100" i="15"/>
  <c r="U100" i="15"/>
  <c r="T100" i="15"/>
  <c r="AH99" i="15"/>
  <c r="AG99" i="15"/>
  <c r="AF99" i="15"/>
  <c r="AE99" i="15"/>
  <c r="AD99" i="15"/>
  <c r="AC99" i="15"/>
  <c r="AB99" i="15"/>
  <c r="AA99" i="15"/>
  <c r="Z99" i="15"/>
  <c r="Y99" i="15"/>
  <c r="X99" i="15"/>
  <c r="W99" i="15"/>
  <c r="V99" i="15"/>
  <c r="U99" i="15"/>
  <c r="T99" i="15"/>
  <c r="AH98" i="15"/>
  <c r="AG98" i="15"/>
  <c r="AF98" i="15"/>
  <c r="AE98" i="15"/>
  <c r="AD98" i="15"/>
  <c r="AC98" i="15"/>
  <c r="AB98" i="15"/>
  <c r="AA98" i="15"/>
  <c r="Z98" i="15"/>
  <c r="Y98" i="15"/>
  <c r="X98" i="15"/>
  <c r="W98" i="15"/>
  <c r="V98" i="15"/>
  <c r="U98" i="15"/>
  <c r="T98" i="15"/>
  <c r="AH97" i="15"/>
  <c r="AG97" i="15"/>
  <c r="AF97" i="15"/>
  <c r="AE97" i="15"/>
  <c r="AD97" i="15"/>
  <c r="AC97" i="15"/>
  <c r="AB97" i="15"/>
  <c r="AA97" i="15"/>
  <c r="Z97" i="15"/>
  <c r="Y97" i="15"/>
  <c r="X97" i="15"/>
  <c r="W97" i="15"/>
  <c r="V97" i="15"/>
  <c r="U97" i="15"/>
  <c r="T97" i="15"/>
  <c r="AH96" i="15"/>
  <c r="AG96" i="15"/>
  <c r="AF96" i="15"/>
  <c r="AE96" i="15"/>
  <c r="AD96" i="15"/>
  <c r="AC96" i="15"/>
  <c r="AB96" i="15"/>
  <c r="AA96" i="15"/>
  <c r="Z96" i="15"/>
  <c r="Y96" i="15"/>
  <c r="X96" i="15"/>
  <c r="W96" i="15"/>
  <c r="V96" i="15"/>
  <c r="U96" i="15"/>
  <c r="T96" i="15"/>
  <c r="AH95" i="15"/>
  <c r="AG95" i="15"/>
  <c r="AF95" i="15"/>
  <c r="AE95" i="15"/>
  <c r="AD95" i="15"/>
  <c r="AC95" i="15"/>
  <c r="AB95" i="15"/>
  <c r="AA95" i="15"/>
  <c r="Z95" i="15"/>
  <c r="Y95" i="15"/>
  <c r="X95" i="15"/>
  <c r="W95" i="15"/>
  <c r="V95" i="15"/>
  <c r="U95" i="15"/>
  <c r="T95" i="15"/>
  <c r="AH94" i="15"/>
  <c r="AG94" i="15"/>
  <c r="AF94" i="15"/>
  <c r="AE94" i="15"/>
  <c r="AD94" i="15"/>
  <c r="AC94" i="15"/>
  <c r="AB94" i="15"/>
  <c r="AA94" i="15"/>
  <c r="Z94" i="15"/>
  <c r="Y94" i="15"/>
  <c r="X94" i="15"/>
  <c r="W94" i="15"/>
  <c r="V94" i="15"/>
  <c r="U94" i="15"/>
  <c r="T94" i="15"/>
  <c r="AH93" i="15"/>
  <c r="AG93" i="15"/>
  <c r="AF93" i="15"/>
  <c r="AE93" i="15"/>
  <c r="AD93" i="15"/>
  <c r="AC93" i="15"/>
  <c r="AB93" i="15"/>
  <c r="AA93" i="15"/>
  <c r="Z93" i="15"/>
  <c r="Y93" i="15"/>
  <c r="X93" i="15"/>
  <c r="W93" i="15"/>
  <c r="V93" i="15"/>
  <c r="U93" i="15"/>
  <c r="T93" i="15"/>
  <c r="AH92" i="15"/>
  <c r="AG92" i="15"/>
  <c r="AF92" i="15"/>
  <c r="AE92" i="15"/>
  <c r="AD92" i="15"/>
  <c r="AC92" i="15"/>
  <c r="AB92" i="15"/>
  <c r="AA92" i="15"/>
  <c r="Z92" i="15"/>
  <c r="Y92" i="15"/>
  <c r="X92" i="15"/>
  <c r="W92" i="15"/>
  <c r="V92" i="15"/>
  <c r="U92" i="15"/>
  <c r="T92" i="15"/>
  <c r="AH91" i="15"/>
  <c r="AG91" i="15"/>
  <c r="AF91" i="15"/>
  <c r="AE91" i="15"/>
  <c r="AD91" i="15"/>
  <c r="AC91" i="15"/>
  <c r="AB91" i="15"/>
  <c r="AA91" i="15"/>
  <c r="Z91" i="15"/>
  <c r="Y91" i="15"/>
  <c r="X91" i="15"/>
  <c r="W91" i="15"/>
  <c r="V91" i="15"/>
  <c r="U91" i="15"/>
  <c r="T91" i="15"/>
  <c r="AH90" i="15"/>
  <c r="AG90" i="15"/>
  <c r="AF90" i="15"/>
  <c r="AE90" i="15"/>
  <c r="AD90" i="15"/>
  <c r="AC90" i="15"/>
  <c r="AB90" i="15"/>
  <c r="AA90" i="15"/>
  <c r="Z90" i="15"/>
  <c r="Y90" i="15"/>
  <c r="X90" i="15"/>
  <c r="W90" i="15"/>
  <c r="V90" i="15"/>
  <c r="U90" i="15"/>
  <c r="T90" i="15"/>
  <c r="AH89" i="15"/>
  <c r="AG89" i="15"/>
  <c r="AF89" i="15"/>
  <c r="AE89" i="15"/>
  <c r="AD89" i="15"/>
  <c r="AC89" i="15"/>
  <c r="AB89" i="15"/>
  <c r="AA89" i="15"/>
  <c r="Z89" i="15"/>
  <c r="Y89" i="15"/>
  <c r="X89" i="15"/>
  <c r="W89" i="15"/>
  <c r="V89" i="15"/>
  <c r="U89" i="15"/>
  <c r="T89" i="15"/>
  <c r="AH88" i="15"/>
  <c r="AG88" i="15"/>
  <c r="AF88" i="15"/>
  <c r="AE88" i="15"/>
  <c r="AD88" i="15"/>
  <c r="AC88" i="15"/>
  <c r="AB88" i="15"/>
  <c r="AA88" i="15"/>
  <c r="Z88" i="15"/>
  <c r="Y88" i="15"/>
  <c r="X88" i="15"/>
  <c r="W88" i="15"/>
  <c r="V88" i="15"/>
  <c r="U88" i="15"/>
  <c r="T88" i="15"/>
  <c r="AH87" i="15"/>
  <c r="AG87" i="15"/>
  <c r="AF87" i="15"/>
  <c r="AE87" i="15"/>
  <c r="AD87" i="15"/>
  <c r="AC87" i="15"/>
  <c r="AB87" i="15"/>
  <c r="AA87" i="15"/>
  <c r="Z87" i="15"/>
  <c r="Y87" i="15"/>
  <c r="X87" i="15"/>
  <c r="W87" i="15"/>
  <c r="V87" i="15"/>
  <c r="U87" i="15"/>
  <c r="T87" i="15"/>
  <c r="AH86" i="15"/>
  <c r="AG86" i="15"/>
  <c r="AF86" i="15"/>
  <c r="AE86" i="15"/>
  <c r="AD86" i="15"/>
  <c r="AC86" i="15"/>
  <c r="AB86" i="15"/>
  <c r="AA86" i="15"/>
  <c r="Z86" i="15"/>
  <c r="Y86" i="15"/>
  <c r="X86" i="15"/>
  <c r="W86" i="15"/>
  <c r="V86" i="15"/>
  <c r="U86" i="15"/>
  <c r="T86" i="15"/>
  <c r="AH85" i="15"/>
  <c r="AG85" i="15"/>
  <c r="AF85" i="15"/>
  <c r="AE85" i="15"/>
  <c r="AD85" i="15"/>
  <c r="AC85" i="15"/>
  <c r="AB85" i="15"/>
  <c r="AA85" i="15"/>
  <c r="Z85" i="15"/>
  <c r="Y85" i="15"/>
  <c r="X85" i="15"/>
  <c r="W85" i="15"/>
  <c r="V85" i="15"/>
  <c r="U85" i="15"/>
  <c r="T85" i="15"/>
  <c r="AH84" i="15"/>
  <c r="AG84" i="15"/>
  <c r="AF84" i="15"/>
  <c r="AE84" i="15"/>
  <c r="AD84" i="15"/>
  <c r="AC84" i="15"/>
  <c r="AB84" i="15"/>
  <c r="AA84" i="15"/>
  <c r="Z84" i="15"/>
  <c r="Y84" i="15"/>
  <c r="X84" i="15"/>
  <c r="W84" i="15"/>
  <c r="V84" i="15"/>
  <c r="U84" i="15"/>
  <c r="T84" i="15"/>
  <c r="AH83" i="15"/>
  <c r="AG83" i="15"/>
  <c r="AF83" i="15"/>
  <c r="AE83" i="15"/>
  <c r="AD83" i="15"/>
  <c r="AC83" i="15"/>
  <c r="AB83" i="15"/>
  <c r="AA83" i="15"/>
  <c r="Z83" i="15"/>
  <c r="Y83" i="15"/>
  <c r="X83" i="15"/>
  <c r="W83" i="15"/>
  <c r="V83" i="15"/>
  <c r="U83" i="15"/>
  <c r="T83" i="15"/>
  <c r="AH82" i="15"/>
  <c r="AG82" i="15"/>
  <c r="AF82" i="15"/>
  <c r="AE82" i="15"/>
  <c r="AD82" i="15"/>
  <c r="AC82" i="15"/>
  <c r="AB82" i="15"/>
  <c r="AA82" i="15"/>
  <c r="Z82" i="15"/>
  <c r="Y82" i="15"/>
  <c r="X82" i="15"/>
  <c r="W82" i="15"/>
  <c r="V82" i="15"/>
  <c r="U82" i="15"/>
  <c r="T82" i="15"/>
  <c r="AH81" i="15"/>
  <c r="AG81" i="15"/>
  <c r="AF81" i="15"/>
  <c r="AE81" i="15"/>
  <c r="AD81" i="15"/>
  <c r="AC81" i="15"/>
  <c r="AB81" i="15"/>
  <c r="AA81" i="15"/>
  <c r="Z81" i="15"/>
  <c r="Y81" i="15"/>
  <c r="X81" i="15"/>
  <c r="W81" i="15"/>
  <c r="V81" i="15"/>
  <c r="U81" i="15"/>
  <c r="T81" i="15"/>
  <c r="AH80" i="15"/>
  <c r="AG80" i="15"/>
  <c r="AF80" i="15"/>
  <c r="AE80" i="15"/>
  <c r="AD80" i="15"/>
  <c r="AC80" i="15"/>
  <c r="AB80" i="15"/>
  <c r="AA80" i="15"/>
  <c r="Z80" i="15"/>
  <c r="Y80" i="15"/>
  <c r="X80" i="15"/>
  <c r="W80" i="15"/>
  <c r="V80" i="15"/>
  <c r="U80" i="15"/>
  <c r="T80" i="15"/>
  <c r="AH79" i="15"/>
  <c r="AG79" i="15"/>
  <c r="AF79" i="15"/>
  <c r="AE79" i="15"/>
  <c r="AD79" i="15"/>
  <c r="AC79" i="15"/>
  <c r="AB79" i="15"/>
  <c r="AA79" i="15"/>
  <c r="Z79" i="15"/>
  <c r="Y79" i="15"/>
  <c r="X79" i="15"/>
  <c r="W79" i="15"/>
  <c r="V79" i="15"/>
  <c r="U79" i="15"/>
  <c r="T79" i="15"/>
  <c r="AH78" i="15"/>
  <c r="AG78" i="15"/>
  <c r="AF78" i="15"/>
  <c r="AE78" i="15"/>
  <c r="AD78" i="15"/>
  <c r="AC78" i="15"/>
  <c r="AB78" i="15"/>
  <c r="AA78" i="15"/>
  <c r="Z78" i="15"/>
  <c r="Y78" i="15"/>
  <c r="X78" i="15"/>
  <c r="W78" i="15"/>
  <c r="V78" i="15"/>
  <c r="U78" i="15"/>
  <c r="T78" i="15"/>
  <c r="AH77" i="15"/>
  <c r="AG77" i="15"/>
  <c r="AF77" i="15"/>
  <c r="AE77" i="15"/>
  <c r="AD77" i="15"/>
  <c r="AC77" i="15"/>
  <c r="AB77" i="15"/>
  <c r="AA77" i="15"/>
  <c r="Z77" i="15"/>
  <c r="Y77" i="15"/>
  <c r="X77" i="15"/>
  <c r="W77" i="15"/>
  <c r="V77" i="15"/>
  <c r="U77" i="15"/>
  <c r="T77" i="15"/>
  <c r="AH76" i="15"/>
  <c r="AG76" i="15"/>
  <c r="AF76" i="15"/>
  <c r="AE76" i="15"/>
  <c r="AD76" i="15"/>
  <c r="AC76" i="15"/>
  <c r="AB76" i="15"/>
  <c r="AA76" i="15"/>
  <c r="Z76" i="15"/>
  <c r="Y76" i="15"/>
  <c r="X76" i="15"/>
  <c r="W76" i="15"/>
  <c r="V76" i="15"/>
  <c r="U76" i="15"/>
  <c r="T76" i="15"/>
  <c r="AH75" i="15"/>
  <c r="AG75" i="15"/>
  <c r="AF75" i="15"/>
  <c r="AE75" i="15"/>
  <c r="AD75" i="15"/>
  <c r="AC75" i="15"/>
  <c r="AB75" i="15"/>
  <c r="AA75" i="15"/>
  <c r="Z75" i="15"/>
  <c r="Y75" i="15"/>
  <c r="X75" i="15"/>
  <c r="W75" i="15"/>
  <c r="V75" i="15"/>
  <c r="U75" i="15"/>
  <c r="T75" i="15"/>
  <c r="AH74" i="15"/>
  <c r="AG74" i="15"/>
  <c r="AF74" i="15"/>
  <c r="AE74" i="15"/>
  <c r="AD74" i="15"/>
  <c r="AC74" i="15"/>
  <c r="AB74" i="15"/>
  <c r="AA74" i="15"/>
  <c r="Z74" i="15"/>
  <c r="Y74" i="15"/>
  <c r="X74" i="15"/>
  <c r="W74" i="15"/>
  <c r="V74" i="15"/>
  <c r="U74" i="15"/>
  <c r="T74" i="15"/>
  <c r="AH73" i="15"/>
  <c r="AG73" i="15"/>
  <c r="AF73" i="15"/>
  <c r="AE73" i="15"/>
  <c r="AD73" i="15"/>
  <c r="AC73" i="15"/>
  <c r="AB73" i="15"/>
  <c r="AA73" i="15"/>
  <c r="Z73" i="15"/>
  <c r="Y73" i="15"/>
  <c r="X73" i="15"/>
  <c r="W73" i="15"/>
  <c r="V73" i="15"/>
  <c r="U73" i="15"/>
  <c r="T73" i="15"/>
  <c r="AH72" i="15"/>
  <c r="AG72" i="15"/>
  <c r="AF72" i="15"/>
  <c r="AE72" i="15"/>
  <c r="AD72" i="15"/>
  <c r="AC72" i="15"/>
  <c r="AB72" i="15"/>
  <c r="AA72" i="15"/>
  <c r="Z72" i="15"/>
  <c r="Y72" i="15"/>
  <c r="X72" i="15"/>
  <c r="W72" i="15"/>
  <c r="V72" i="15"/>
  <c r="U72" i="15"/>
  <c r="T72" i="15"/>
  <c r="AH71" i="15"/>
  <c r="AG71" i="15"/>
  <c r="AF71" i="15"/>
  <c r="AE71" i="15"/>
  <c r="AD71" i="15"/>
  <c r="AC71" i="15"/>
  <c r="AB71" i="15"/>
  <c r="AA71" i="15"/>
  <c r="Z71" i="15"/>
  <c r="Y71" i="15"/>
  <c r="X71" i="15"/>
  <c r="W71" i="15"/>
  <c r="V71" i="15"/>
  <c r="U71" i="15"/>
  <c r="T71" i="15"/>
  <c r="AH70" i="15"/>
  <c r="AG70" i="15"/>
  <c r="AF70" i="15"/>
  <c r="AE70" i="15"/>
  <c r="AD70" i="15"/>
  <c r="AC70" i="15"/>
  <c r="AB70" i="15"/>
  <c r="AA70" i="15"/>
  <c r="Z70" i="15"/>
  <c r="Y70" i="15"/>
  <c r="X70" i="15"/>
  <c r="W70" i="15"/>
  <c r="V70" i="15"/>
  <c r="U70" i="15"/>
  <c r="T70" i="15"/>
  <c r="AH69" i="15"/>
  <c r="AG69" i="15"/>
  <c r="AF69" i="15"/>
  <c r="AE69" i="15"/>
  <c r="AD69" i="15"/>
  <c r="AC69" i="15"/>
  <c r="AB69" i="15"/>
  <c r="AA69" i="15"/>
  <c r="Z69" i="15"/>
  <c r="Y69" i="15"/>
  <c r="X69" i="15"/>
  <c r="W69" i="15"/>
  <c r="V69" i="15"/>
  <c r="U69" i="15"/>
  <c r="T69" i="15"/>
  <c r="AH68" i="15"/>
  <c r="AG68" i="15"/>
  <c r="AF68" i="15"/>
  <c r="AE68" i="15"/>
  <c r="AD68" i="15"/>
  <c r="AC68" i="15"/>
  <c r="AB68" i="15"/>
  <c r="AA68" i="15"/>
  <c r="Z68" i="15"/>
  <c r="Y68" i="15"/>
  <c r="X68" i="15"/>
  <c r="W68" i="15"/>
  <c r="V68" i="15"/>
  <c r="U68" i="15"/>
  <c r="T68" i="15"/>
  <c r="AH67" i="15"/>
  <c r="AG67" i="15"/>
  <c r="AF67" i="15"/>
  <c r="AE67" i="15"/>
  <c r="AD67" i="15"/>
  <c r="AC67" i="15"/>
  <c r="AB67" i="15"/>
  <c r="AA67" i="15"/>
  <c r="Z67" i="15"/>
  <c r="Y67" i="15"/>
  <c r="X67" i="15"/>
  <c r="W67" i="15"/>
  <c r="V67" i="15"/>
  <c r="U67" i="15"/>
  <c r="T67" i="15"/>
  <c r="AH66" i="15"/>
  <c r="AG66" i="15"/>
  <c r="AF66" i="15"/>
  <c r="AE66" i="15"/>
  <c r="AD66" i="15"/>
  <c r="AC66" i="15"/>
  <c r="AB66" i="15"/>
  <c r="AA66" i="15"/>
  <c r="Z66" i="15"/>
  <c r="Y66" i="15"/>
  <c r="X66" i="15"/>
  <c r="W66" i="15"/>
  <c r="V66" i="15"/>
  <c r="U66" i="15"/>
  <c r="T66" i="15"/>
  <c r="AH65" i="15"/>
  <c r="AG65" i="15"/>
  <c r="AF65" i="15"/>
  <c r="AE65" i="15"/>
  <c r="AD65" i="15"/>
  <c r="AC65" i="15"/>
  <c r="AB65" i="15"/>
  <c r="AA65" i="15"/>
  <c r="Z65" i="15"/>
  <c r="Y65" i="15"/>
  <c r="X65" i="15"/>
  <c r="W65" i="15"/>
  <c r="V65" i="15"/>
  <c r="U65" i="15"/>
  <c r="T65" i="15"/>
  <c r="AH64" i="15"/>
  <c r="AG64" i="15"/>
  <c r="AF64" i="15"/>
  <c r="AE64" i="15"/>
  <c r="AD64" i="15"/>
  <c r="AC64" i="15"/>
  <c r="AB64" i="15"/>
  <c r="AA64" i="15"/>
  <c r="Z64" i="15"/>
  <c r="Y64" i="15"/>
  <c r="X64" i="15"/>
  <c r="W64" i="15"/>
  <c r="V64" i="15"/>
  <c r="U64" i="15"/>
  <c r="T64" i="15"/>
  <c r="AH63" i="15"/>
  <c r="AG63" i="15"/>
  <c r="AF63" i="15"/>
  <c r="AE63" i="15"/>
  <c r="AD63" i="15"/>
  <c r="AC63" i="15"/>
  <c r="AB63" i="15"/>
  <c r="AA63" i="15"/>
  <c r="Z63" i="15"/>
  <c r="Y63" i="15"/>
  <c r="X63" i="15"/>
  <c r="W63" i="15"/>
  <c r="V63" i="15"/>
  <c r="U63" i="15"/>
  <c r="T63" i="15"/>
  <c r="AH62" i="15"/>
  <c r="AG62" i="15"/>
  <c r="AF62" i="15"/>
  <c r="AE62" i="15"/>
  <c r="AD62" i="15"/>
  <c r="AC62" i="15"/>
  <c r="AB62" i="15"/>
  <c r="AA62" i="15"/>
  <c r="Z62" i="15"/>
  <c r="Y62" i="15"/>
  <c r="X62" i="15"/>
  <c r="W62" i="15"/>
  <c r="V62" i="15"/>
  <c r="U62" i="15"/>
  <c r="T62" i="15"/>
  <c r="AH61" i="15"/>
  <c r="AG61" i="15"/>
  <c r="AF61" i="15"/>
  <c r="AE61" i="15"/>
  <c r="AD61" i="15"/>
  <c r="AC61" i="15"/>
  <c r="AB61" i="15"/>
  <c r="AA61" i="15"/>
  <c r="Z61" i="15"/>
  <c r="Y61" i="15"/>
  <c r="X61" i="15"/>
  <c r="W61" i="15"/>
  <c r="V61" i="15"/>
  <c r="U61" i="15"/>
  <c r="T61" i="15"/>
  <c r="AH60" i="15"/>
  <c r="AG60" i="15"/>
  <c r="AF60" i="15"/>
  <c r="AE60" i="15"/>
  <c r="AD60" i="15"/>
  <c r="AC60" i="15"/>
  <c r="AB60" i="15"/>
  <c r="AA60" i="15"/>
  <c r="Z60" i="15"/>
  <c r="Y60" i="15"/>
  <c r="X60" i="15"/>
  <c r="W60" i="15"/>
  <c r="V60" i="15"/>
  <c r="U60" i="15"/>
  <c r="T60" i="15"/>
  <c r="AH59" i="15"/>
  <c r="AG59" i="15"/>
  <c r="AF59" i="15"/>
  <c r="AE59" i="15"/>
  <c r="AD59" i="15"/>
  <c r="AC59" i="15"/>
  <c r="AB59" i="15"/>
  <c r="AA59" i="15"/>
  <c r="Z59" i="15"/>
  <c r="Y59" i="15"/>
  <c r="X59" i="15"/>
  <c r="W59" i="15"/>
  <c r="V59" i="15"/>
  <c r="U59" i="15"/>
  <c r="T59" i="15"/>
  <c r="AH58" i="15"/>
  <c r="AG58" i="15"/>
  <c r="AF58" i="15"/>
  <c r="AE58" i="15"/>
  <c r="AD58" i="15"/>
  <c r="AC58" i="15"/>
  <c r="AB58" i="15"/>
  <c r="AA58" i="15"/>
  <c r="Z58" i="15"/>
  <c r="Y58" i="15"/>
  <c r="X58" i="15"/>
  <c r="W58" i="15"/>
  <c r="V58" i="15"/>
  <c r="U58" i="15"/>
  <c r="T58" i="15"/>
  <c r="AH57" i="15"/>
  <c r="AG57" i="15"/>
  <c r="AF57" i="15"/>
  <c r="AE57" i="15"/>
  <c r="AD57" i="15"/>
  <c r="AC57" i="15"/>
  <c r="AB57" i="15"/>
  <c r="AA57" i="15"/>
  <c r="Z57" i="15"/>
  <c r="Y57" i="15"/>
  <c r="X57" i="15"/>
  <c r="W57" i="15"/>
  <c r="V57" i="15"/>
  <c r="U57" i="15"/>
  <c r="T57" i="15"/>
  <c r="AH56" i="15"/>
  <c r="AG56" i="15"/>
  <c r="AF56" i="15"/>
  <c r="AE56" i="15"/>
  <c r="AD56" i="15"/>
  <c r="AC56" i="15"/>
  <c r="AB56" i="15"/>
  <c r="AA56" i="15"/>
  <c r="Z56" i="15"/>
  <c r="Y56" i="15"/>
  <c r="X56" i="15"/>
  <c r="W56" i="15"/>
  <c r="V56" i="15"/>
  <c r="U56" i="15"/>
  <c r="T56" i="15"/>
  <c r="AH55" i="15"/>
  <c r="AG55" i="15"/>
  <c r="AF55" i="15"/>
  <c r="AE55" i="15"/>
  <c r="AD55" i="15"/>
  <c r="AC55" i="15"/>
  <c r="AB55" i="15"/>
  <c r="AA55" i="15"/>
  <c r="Z55" i="15"/>
  <c r="Y55" i="15"/>
  <c r="X55" i="15"/>
  <c r="W55" i="15"/>
  <c r="V55" i="15"/>
  <c r="U55" i="15"/>
  <c r="T55" i="15"/>
  <c r="AH54" i="15"/>
  <c r="AG54" i="15"/>
  <c r="AF54" i="15"/>
  <c r="AE54" i="15"/>
  <c r="AD54" i="15"/>
  <c r="AC54" i="15"/>
  <c r="AB54" i="15"/>
  <c r="AA54" i="15"/>
  <c r="Z54" i="15"/>
  <c r="Y54" i="15"/>
  <c r="X54" i="15"/>
  <c r="W54" i="15"/>
  <c r="V54" i="15"/>
  <c r="U54" i="15"/>
  <c r="T54" i="15"/>
  <c r="AH53" i="15"/>
  <c r="AG53" i="15"/>
  <c r="AF53" i="15"/>
  <c r="AE53" i="15"/>
  <c r="AD53" i="15"/>
  <c r="AC53" i="15"/>
  <c r="AB53" i="15"/>
  <c r="AA53" i="15"/>
  <c r="Z53" i="15"/>
  <c r="Y53" i="15"/>
  <c r="X53" i="15"/>
  <c r="W53" i="15"/>
  <c r="V53" i="15"/>
  <c r="U53" i="15"/>
  <c r="T53" i="15"/>
  <c r="AH52" i="15"/>
  <c r="AG52" i="15"/>
  <c r="AF52" i="15"/>
  <c r="AE52" i="15"/>
  <c r="AD52" i="15"/>
  <c r="AC52" i="15"/>
  <c r="AB52" i="15"/>
  <c r="AA52" i="15"/>
  <c r="Z52" i="15"/>
  <c r="Y52" i="15"/>
  <c r="X52" i="15"/>
  <c r="W52" i="15"/>
  <c r="V52" i="15"/>
  <c r="U52" i="15"/>
  <c r="T52" i="15"/>
  <c r="AH51" i="15"/>
  <c r="AG51" i="15"/>
  <c r="AF51" i="15"/>
  <c r="AE51" i="15"/>
  <c r="AD51" i="15"/>
  <c r="AC51" i="15"/>
  <c r="AB51" i="15"/>
  <c r="AA51" i="15"/>
  <c r="Z51" i="15"/>
  <c r="Y51" i="15"/>
  <c r="X51" i="15"/>
  <c r="W51" i="15"/>
  <c r="V51" i="15"/>
  <c r="U51" i="15"/>
  <c r="T51" i="15"/>
  <c r="AH50" i="15"/>
  <c r="AG50" i="15"/>
  <c r="AF50" i="15"/>
  <c r="AE50" i="15"/>
  <c r="AD50" i="15"/>
  <c r="AC50" i="15"/>
  <c r="AB50" i="15"/>
  <c r="AA50" i="15"/>
  <c r="Z50" i="15"/>
  <c r="Y50" i="15"/>
  <c r="X50" i="15"/>
  <c r="W50" i="15"/>
  <c r="V50" i="15"/>
  <c r="U50" i="15"/>
  <c r="T50" i="15"/>
  <c r="AH49" i="15"/>
  <c r="AG49" i="15"/>
  <c r="AF49" i="15"/>
  <c r="AE49" i="15"/>
  <c r="AD49" i="15"/>
  <c r="AC49" i="15"/>
  <c r="AB49" i="15"/>
  <c r="AA49" i="15"/>
  <c r="Z49" i="15"/>
  <c r="Y49" i="15"/>
  <c r="X49" i="15"/>
  <c r="W49" i="15"/>
  <c r="V49" i="15"/>
  <c r="U49" i="15"/>
  <c r="T49" i="15"/>
  <c r="AH48" i="15"/>
  <c r="AG48" i="15"/>
  <c r="AF48" i="15"/>
  <c r="AE48" i="15"/>
  <c r="AD48" i="15"/>
  <c r="AC48" i="15"/>
  <c r="AB48" i="15"/>
  <c r="AA48" i="15"/>
  <c r="Z48" i="15"/>
  <c r="Y48" i="15"/>
  <c r="X48" i="15"/>
  <c r="W48" i="15"/>
  <c r="V48" i="15"/>
  <c r="U48" i="15"/>
  <c r="T48" i="15"/>
  <c r="AH47" i="15"/>
  <c r="AG47" i="15"/>
  <c r="AF47" i="15"/>
  <c r="AE47" i="15"/>
  <c r="AD47" i="15"/>
  <c r="AC47" i="15"/>
  <c r="AB47" i="15"/>
  <c r="AA47" i="15"/>
  <c r="Z47" i="15"/>
  <c r="Y47" i="15"/>
  <c r="X47" i="15"/>
  <c r="W47" i="15"/>
  <c r="V47" i="15"/>
  <c r="U47" i="15"/>
  <c r="T47" i="15"/>
  <c r="AH46" i="15"/>
  <c r="AG46" i="15"/>
  <c r="AF46" i="15"/>
  <c r="AE46" i="15"/>
  <c r="AD46" i="15"/>
  <c r="AC46" i="15"/>
  <c r="AB46" i="15"/>
  <c r="AA46" i="15"/>
  <c r="Z46" i="15"/>
  <c r="Y46" i="15"/>
  <c r="X46" i="15"/>
  <c r="W46" i="15"/>
  <c r="V46" i="15"/>
  <c r="U46" i="15"/>
  <c r="T46" i="15"/>
  <c r="AH45" i="15"/>
  <c r="AG45" i="15"/>
  <c r="AF45" i="15"/>
  <c r="AE45" i="15"/>
  <c r="AD45" i="15"/>
  <c r="AC45" i="15"/>
  <c r="AB45" i="15"/>
  <c r="AA45" i="15"/>
  <c r="Z45" i="15"/>
  <c r="Y45" i="15"/>
  <c r="X45" i="15"/>
  <c r="W45" i="15"/>
  <c r="V45" i="15"/>
  <c r="U45" i="15"/>
  <c r="T45" i="15"/>
  <c r="AH44" i="15"/>
  <c r="AG44" i="15"/>
  <c r="AF44" i="15"/>
  <c r="AE44" i="15"/>
  <c r="AD44" i="15"/>
  <c r="AC44" i="15"/>
  <c r="AB44" i="15"/>
  <c r="AA44" i="15"/>
  <c r="Z44" i="15"/>
  <c r="Y44" i="15"/>
  <c r="X44" i="15"/>
  <c r="W44" i="15"/>
  <c r="V44" i="15"/>
  <c r="U44" i="15"/>
  <c r="T44" i="15"/>
  <c r="AH43" i="15"/>
  <c r="AG43" i="15"/>
  <c r="AF43" i="15"/>
  <c r="AE43" i="15"/>
  <c r="AD43" i="15"/>
  <c r="AC43" i="15"/>
  <c r="AB43" i="15"/>
  <c r="AA43" i="15"/>
  <c r="Z43" i="15"/>
  <c r="Y43" i="15"/>
  <c r="X43" i="15"/>
  <c r="W43" i="15"/>
  <c r="V43" i="15"/>
  <c r="U43" i="15"/>
  <c r="T43" i="15"/>
  <c r="AH42" i="15"/>
  <c r="AG42" i="15"/>
  <c r="AF42" i="15"/>
  <c r="AE42" i="15"/>
  <c r="AD42" i="15"/>
  <c r="AC42" i="15"/>
  <c r="AB42" i="15"/>
  <c r="AA42" i="15"/>
  <c r="Z42" i="15"/>
  <c r="Y42" i="15"/>
  <c r="X42" i="15"/>
  <c r="W42" i="15"/>
  <c r="V42" i="15"/>
  <c r="U42" i="15"/>
  <c r="T42" i="15"/>
  <c r="AH41" i="15"/>
  <c r="AG41" i="15"/>
  <c r="AF41" i="15"/>
  <c r="AE41" i="15"/>
  <c r="AD41" i="15"/>
  <c r="AC41" i="15"/>
  <c r="AB41" i="15"/>
  <c r="AA41" i="15"/>
  <c r="Z41" i="15"/>
  <c r="Y41" i="15"/>
  <c r="X41" i="15"/>
  <c r="W41" i="15"/>
  <c r="V41" i="15"/>
  <c r="U41" i="15"/>
  <c r="T41" i="15"/>
  <c r="AH40" i="15"/>
  <c r="AG40" i="15"/>
  <c r="AF40" i="15"/>
  <c r="AE40" i="15"/>
  <c r="AD40" i="15"/>
  <c r="AC40" i="15"/>
  <c r="AB40" i="15"/>
  <c r="AA40" i="15"/>
  <c r="Z40" i="15"/>
  <c r="Y40" i="15"/>
  <c r="X40" i="15"/>
  <c r="W40" i="15"/>
  <c r="V40" i="15"/>
  <c r="U40" i="15"/>
  <c r="T40" i="15"/>
  <c r="AH39" i="15"/>
  <c r="AG39" i="15"/>
  <c r="AF39" i="15"/>
  <c r="AE39" i="15"/>
  <c r="AD39" i="15"/>
  <c r="AC39" i="15"/>
  <c r="AB39" i="15"/>
  <c r="AA39" i="15"/>
  <c r="Z39" i="15"/>
  <c r="Y39" i="15"/>
  <c r="X39" i="15"/>
  <c r="W39" i="15"/>
  <c r="V39" i="15"/>
  <c r="U39" i="15"/>
  <c r="T39" i="15"/>
  <c r="AH38" i="15"/>
  <c r="AG38" i="15"/>
  <c r="AF38" i="15"/>
  <c r="AE38" i="15"/>
  <c r="AD38" i="15"/>
  <c r="AC38" i="15"/>
  <c r="AB38" i="15"/>
  <c r="AA38" i="15"/>
  <c r="Z38" i="15"/>
  <c r="Y38" i="15"/>
  <c r="X38" i="15"/>
  <c r="W38" i="15"/>
  <c r="V38" i="15"/>
  <c r="U38" i="15"/>
  <c r="T38" i="15"/>
  <c r="AH37" i="15"/>
  <c r="AG37" i="15"/>
  <c r="AF37" i="15"/>
  <c r="AE37" i="15"/>
  <c r="AD37" i="15"/>
  <c r="AC37" i="15"/>
  <c r="AB37" i="15"/>
  <c r="AA37" i="15"/>
  <c r="Z37" i="15"/>
  <c r="Y37" i="15"/>
  <c r="X37" i="15"/>
  <c r="W37" i="15"/>
  <c r="V37" i="15"/>
  <c r="U37" i="15"/>
  <c r="T37" i="15"/>
  <c r="AH36" i="15"/>
  <c r="AG36" i="15"/>
  <c r="AF36" i="15"/>
  <c r="AE36" i="15"/>
  <c r="AD36" i="15"/>
  <c r="AC36" i="15"/>
  <c r="AB36" i="15"/>
  <c r="AA36" i="15"/>
  <c r="Z36" i="15"/>
  <c r="Y36" i="15"/>
  <c r="X36" i="15"/>
  <c r="W36" i="15"/>
  <c r="V36" i="15"/>
  <c r="U36" i="15"/>
  <c r="T36" i="15"/>
  <c r="AH35" i="15"/>
  <c r="AG35" i="15"/>
  <c r="AF35" i="15"/>
  <c r="AE35" i="15"/>
  <c r="AD35" i="15"/>
  <c r="AC35" i="15"/>
  <c r="AB35" i="15"/>
  <c r="AA35" i="15"/>
  <c r="Z35" i="15"/>
  <c r="Y35" i="15"/>
  <c r="X35" i="15"/>
  <c r="W35" i="15"/>
  <c r="V35" i="15"/>
  <c r="U35" i="15"/>
  <c r="T35" i="15"/>
  <c r="AH34" i="15"/>
  <c r="AG34" i="15"/>
  <c r="AF34" i="15"/>
  <c r="AE34" i="15"/>
  <c r="AD34" i="15"/>
  <c r="AC34" i="15"/>
  <c r="AB34" i="15"/>
  <c r="AA34" i="15"/>
  <c r="Z34" i="15"/>
  <c r="Y34" i="15"/>
  <c r="X34" i="15"/>
  <c r="W34" i="15"/>
  <c r="V34" i="15"/>
  <c r="U34" i="15"/>
  <c r="T34" i="15"/>
  <c r="AH33" i="15"/>
  <c r="AG33" i="15"/>
  <c r="AF33" i="15"/>
  <c r="AE33" i="15"/>
  <c r="AD33" i="15"/>
  <c r="AC33" i="15"/>
  <c r="AB33" i="15"/>
  <c r="AA33" i="15"/>
  <c r="Z33" i="15"/>
  <c r="Y33" i="15"/>
  <c r="X33" i="15"/>
  <c r="W33" i="15"/>
  <c r="V33" i="15"/>
  <c r="U33" i="15"/>
  <c r="T33" i="15"/>
  <c r="AH32" i="15"/>
  <c r="AG32" i="15"/>
  <c r="AF32" i="15"/>
  <c r="AE32" i="15"/>
  <c r="AD32" i="15"/>
  <c r="AC32" i="15"/>
  <c r="AB32" i="15"/>
  <c r="AA32" i="15"/>
  <c r="Z32" i="15"/>
  <c r="Y32" i="15"/>
  <c r="X32" i="15"/>
  <c r="W32" i="15"/>
  <c r="V32" i="15"/>
  <c r="U32" i="15"/>
  <c r="T32" i="15"/>
  <c r="AH31" i="15"/>
  <c r="AG31" i="15"/>
  <c r="AF31" i="15"/>
  <c r="AE31" i="15"/>
  <c r="AD31" i="15"/>
  <c r="AC31" i="15"/>
  <c r="AB31" i="15"/>
  <c r="AA31" i="15"/>
  <c r="Z31" i="15"/>
  <c r="Y31" i="15"/>
  <c r="X31" i="15"/>
  <c r="W31" i="15"/>
  <c r="V31" i="15"/>
  <c r="U31" i="15"/>
  <c r="T31" i="15"/>
  <c r="AH30" i="15"/>
  <c r="AG30" i="15"/>
  <c r="AF30" i="15"/>
  <c r="AE30" i="15"/>
  <c r="AD30" i="15"/>
  <c r="AC30" i="15"/>
  <c r="AB30" i="15"/>
  <c r="AA30" i="15"/>
  <c r="Z30" i="15"/>
  <c r="Y30" i="15"/>
  <c r="X30" i="15"/>
  <c r="W30" i="15"/>
  <c r="V30" i="15"/>
  <c r="U30" i="15"/>
  <c r="T30" i="15"/>
  <c r="AH29" i="15"/>
  <c r="AG29" i="15"/>
  <c r="AF29" i="15"/>
  <c r="AE29" i="15"/>
  <c r="AD29" i="15"/>
  <c r="AC29" i="15"/>
  <c r="AB29" i="15"/>
  <c r="AA29" i="15"/>
  <c r="Z29" i="15"/>
  <c r="Y29" i="15"/>
  <c r="X29" i="15"/>
  <c r="W29" i="15"/>
  <c r="V29" i="15"/>
  <c r="U29" i="15"/>
  <c r="T29" i="15"/>
  <c r="AH28" i="15"/>
  <c r="AG28" i="15"/>
  <c r="AF28" i="15"/>
  <c r="AE28" i="15"/>
  <c r="AD28" i="15"/>
  <c r="AC28" i="15"/>
  <c r="AB28" i="15"/>
  <c r="AA28" i="15"/>
  <c r="Z28" i="15"/>
  <c r="Y28" i="15"/>
  <c r="X28" i="15"/>
  <c r="W28" i="15"/>
  <c r="V28" i="15"/>
  <c r="U28" i="15"/>
  <c r="T28" i="15"/>
  <c r="AH27" i="15"/>
  <c r="AG27" i="15"/>
  <c r="AF27" i="15"/>
  <c r="AE27" i="15"/>
  <c r="AD27" i="15"/>
  <c r="AC27" i="15"/>
  <c r="AB27" i="15"/>
  <c r="AA27" i="15"/>
  <c r="Z27" i="15"/>
  <c r="Y27" i="15"/>
  <c r="X27" i="15"/>
  <c r="W27" i="15"/>
  <c r="V27" i="15"/>
  <c r="U27" i="15"/>
  <c r="T27" i="15"/>
  <c r="AH26" i="15"/>
  <c r="AG26" i="15"/>
  <c r="AF26" i="15"/>
  <c r="AE26" i="15"/>
  <c r="AD26" i="15"/>
  <c r="AC26" i="15"/>
  <c r="AB26" i="15"/>
  <c r="AA26" i="15"/>
  <c r="Z26" i="15"/>
  <c r="Y26" i="15"/>
  <c r="X26" i="15"/>
  <c r="W26" i="15"/>
  <c r="V26" i="15"/>
  <c r="U26" i="15"/>
  <c r="T26" i="15"/>
  <c r="AH25" i="15"/>
  <c r="AG25" i="15"/>
  <c r="AF25" i="15"/>
  <c r="AE25" i="15"/>
  <c r="AD25" i="15"/>
  <c r="AC25" i="15"/>
  <c r="AB25" i="15"/>
  <c r="AA25" i="15"/>
  <c r="Z25" i="15"/>
  <c r="Y25" i="15"/>
  <c r="X25" i="15"/>
  <c r="W25" i="15"/>
  <c r="V25" i="15"/>
  <c r="U25" i="15"/>
  <c r="T25" i="15"/>
  <c r="AH24" i="15"/>
  <c r="AG24" i="15"/>
  <c r="AF24" i="15"/>
  <c r="AE24" i="15"/>
  <c r="AD24" i="15"/>
  <c r="AC24" i="15"/>
  <c r="AB24" i="15"/>
  <c r="AA24" i="15"/>
  <c r="Z24" i="15"/>
  <c r="Y24" i="15"/>
  <c r="X24" i="15"/>
  <c r="W24" i="15"/>
  <c r="V24" i="15"/>
  <c r="U24" i="15"/>
  <c r="T24" i="15"/>
  <c r="AH23" i="15"/>
  <c r="AG23" i="15"/>
  <c r="AF23" i="15"/>
  <c r="AE23" i="15"/>
  <c r="AD23" i="15"/>
  <c r="AC23" i="15"/>
  <c r="AB23" i="15"/>
  <c r="AA23" i="15"/>
  <c r="Z23" i="15"/>
  <c r="Y23" i="15"/>
  <c r="X23" i="15"/>
  <c r="W23" i="15"/>
  <c r="V23" i="15"/>
  <c r="U23" i="15"/>
  <c r="T23" i="15"/>
  <c r="AH22" i="15"/>
  <c r="AG22" i="15"/>
  <c r="AF22" i="15"/>
  <c r="AE22" i="15"/>
  <c r="AD22" i="15"/>
  <c r="AC22" i="15"/>
  <c r="AB22" i="15"/>
  <c r="AA22" i="15"/>
  <c r="Z22" i="15"/>
  <c r="Y22" i="15"/>
  <c r="X22" i="15"/>
  <c r="W22" i="15"/>
  <c r="V22" i="15"/>
  <c r="U22" i="15"/>
  <c r="T22" i="15"/>
  <c r="AH21" i="15"/>
  <c r="AG21" i="15"/>
  <c r="AF21" i="15"/>
  <c r="AE21" i="15"/>
  <c r="AD21" i="15"/>
  <c r="AC21" i="15"/>
  <c r="AB21" i="15"/>
  <c r="AA21" i="15"/>
  <c r="Z21" i="15"/>
  <c r="Y21" i="15"/>
  <c r="X21" i="15"/>
  <c r="W21" i="15"/>
  <c r="V21" i="15"/>
  <c r="U21" i="15"/>
  <c r="T21" i="15"/>
  <c r="AH20" i="15"/>
  <c r="AG20" i="15"/>
  <c r="AF20" i="15"/>
  <c r="AE20" i="15"/>
  <c r="AD20" i="15"/>
  <c r="AC20" i="15"/>
  <c r="AB20" i="15"/>
  <c r="AA20" i="15"/>
  <c r="Z20" i="15"/>
  <c r="Y20" i="15"/>
  <c r="X20" i="15"/>
  <c r="W20" i="15"/>
  <c r="V20" i="15"/>
  <c r="U20" i="15"/>
  <c r="T20" i="15"/>
  <c r="AH19" i="15"/>
  <c r="AG19" i="15"/>
  <c r="AF19" i="15"/>
  <c r="AE19" i="15"/>
  <c r="AD19" i="15"/>
  <c r="AC19" i="15"/>
  <c r="AB19" i="15"/>
  <c r="AA19" i="15"/>
  <c r="Z19" i="15"/>
  <c r="Y19" i="15"/>
  <c r="X19" i="15"/>
  <c r="W19" i="15"/>
  <c r="V19" i="15"/>
  <c r="U19" i="15"/>
  <c r="T19" i="15"/>
  <c r="AH18" i="15"/>
  <c r="AG18" i="15"/>
  <c r="AF18" i="15"/>
  <c r="AE18" i="15"/>
  <c r="AD18" i="15"/>
  <c r="AC18" i="15"/>
  <c r="AB18" i="15"/>
  <c r="AA18" i="15"/>
  <c r="Z18" i="15"/>
  <c r="Y18" i="15"/>
  <c r="X18" i="15"/>
  <c r="W18" i="15"/>
  <c r="V18" i="15"/>
  <c r="U18" i="15"/>
  <c r="T18" i="15"/>
  <c r="AH17" i="15"/>
  <c r="AG17" i="15"/>
  <c r="AF17" i="15"/>
  <c r="AE17" i="15"/>
  <c r="AD17" i="15"/>
  <c r="AC17" i="15"/>
  <c r="AB17" i="15"/>
  <c r="AA17" i="15"/>
  <c r="Z17" i="15"/>
  <c r="Y17" i="15"/>
  <c r="X17" i="15"/>
  <c r="W17" i="15"/>
  <c r="V17" i="15"/>
  <c r="U17" i="15"/>
  <c r="T17" i="15"/>
  <c r="AH16" i="15"/>
  <c r="AG16" i="15"/>
  <c r="AF16" i="15"/>
  <c r="AE16" i="15"/>
  <c r="AD16" i="15"/>
  <c r="AC16" i="15"/>
  <c r="AB16" i="15"/>
  <c r="AA16" i="15"/>
  <c r="Z16" i="15"/>
  <c r="Y16" i="15"/>
  <c r="X16" i="15"/>
  <c r="W16" i="15"/>
  <c r="V16" i="15"/>
  <c r="U16" i="15"/>
  <c r="T16" i="15"/>
  <c r="AH15" i="15"/>
  <c r="AG15" i="15"/>
  <c r="AF15" i="15"/>
  <c r="AE15" i="15"/>
  <c r="AD15" i="15"/>
  <c r="AC15" i="15"/>
  <c r="AB15" i="15"/>
  <c r="AA15" i="15"/>
  <c r="Z15" i="15"/>
  <c r="Y15" i="15"/>
  <c r="X15" i="15"/>
  <c r="W15" i="15"/>
  <c r="V15" i="15"/>
  <c r="U15" i="15"/>
  <c r="T15" i="15"/>
  <c r="AH14" i="15"/>
  <c r="AG14" i="15"/>
  <c r="AF14" i="15"/>
  <c r="AE14" i="15"/>
  <c r="AD14" i="15"/>
  <c r="AC14" i="15"/>
  <c r="AB14" i="15"/>
  <c r="AA14" i="15"/>
  <c r="Z14" i="15"/>
  <c r="Y14" i="15"/>
  <c r="X14" i="15"/>
  <c r="W14" i="15"/>
  <c r="V14" i="15"/>
  <c r="U14" i="15"/>
  <c r="T14" i="15"/>
  <c r="AH13" i="15"/>
  <c r="AG13" i="15"/>
  <c r="AF13" i="15"/>
  <c r="AE13" i="15"/>
  <c r="AD13" i="15"/>
  <c r="AC13" i="15"/>
  <c r="AB13" i="15"/>
  <c r="AA13" i="15"/>
  <c r="Z13" i="15"/>
  <c r="Y13" i="15"/>
  <c r="X13" i="15"/>
  <c r="W13" i="15"/>
  <c r="V13" i="15"/>
  <c r="U13" i="15"/>
  <c r="T13" i="15"/>
  <c r="AH12" i="15"/>
  <c r="AG12" i="15"/>
  <c r="AF12" i="15"/>
  <c r="AE12" i="15"/>
  <c r="AD12" i="15"/>
  <c r="AC12" i="15"/>
  <c r="AB12" i="15"/>
  <c r="AA12" i="15"/>
  <c r="Z12" i="15"/>
  <c r="Y12" i="15"/>
  <c r="X12" i="15"/>
  <c r="W12" i="15"/>
  <c r="V12" i="15"/>
  <c r="U12" i="15"/>
  <c r="T12" i="15"/>
  <c r="AH11" i="15"/>
  <c r="AG11" i="15"/>
  <c r="AF11" i="15"/>
  <c r="AE11" i="15"/>
  <c r="AD11" i="15"/>
  <c r="AC11" i="15"/>
  <c r="AB11" i="15"/>
  <c r="AA11" i="15"/>
  <c r="Z11" i="15"/>
  <c r="Y11" i="15"/>
  <c r="X11" i="15"/>
  <c r="W11" i="15"/>
  <c r="V11" i="15"/>
  <c r="U11" i="15"/>
  <c r="T11" i="15"/>
  <c r="AH10" i="15"/>
  <c r="AG10" i="15"/>
  <c r="AF10" i="15"/>
  <c r="AE10" i="15"/>
  <c r="AD10" i="15"/>
  <c r="AC10" i="15"/>
  <c r="AB10" i="15"/>
  <c r="AA10" i="15"/>
  <c r="Z10" i="15"/>
  <c r="Y10" i="15"/>
  <c r="X10" i="15"/>
  <c r="W10" i="15"/>
  <c r="V10" i="15"/>
  <c r="U10" i="15"/>
  <c r="T10" i="15"/>
  <c r="AH9" i="15"/>
  <c r="AG9" i="15"/>
  <c r="AF9" i="15"/>
  <c r="AE9" i="15"/>
  <c r="AD9" i="15"/>
  <c r="AC9" i="15"/>
  <c r="AB9" i="15"/>
  <c r="AA9" i="15"/>
  <c r="Z9" i="15"/>
  <c r="Y9" i="15"/>
  <c r="X9" i="15"/>
  <c r="W9" i="15"/>
  <c r="V9" i="15"/>
  <c r="U9" i="15"/>
  <c r="T9" i="15"/>
  <c r="AH8" i="15"/>
  <c r="AG8" i="15"/>
  <c r="AF8" i="15"/>
  <c r="AE8" i="15"/>
  <c r="AD8" i="15"/>
  <c r="AC8" i="15"/>
  <c r="AB8" i="15"/>
  <c r="AA8" i="15"/>
  <c r="AA4" i="15" s="1"/>
  <c r="Z8" i="15"/>
  <c r="Y8" i="15"/>
  <c r="X8" i="15"/>
  <c r="W8" i="15"/>
  <c r="V8" i="15"/>
  <c r="U8" i="15"/>
  <c r="T8" i="15"/>
  <c r="AH7" i="15"/>
  <c r="AG7" i="15"/>
  <c r="AF7" i="15"/>
  <c r="AE7" i="15"/>
  <c r="AD7" i="15"/>
  <c r="AC7" i="15"/>
  <c r="AB7" i="15"/>
  <c r="AA7" i="15"/>
  <c r="Z7" i="15"/>
  <c r="Y7" i="15"/>
  <c r="X7" i="15"/>
  <c r="W7" i="15"/>
  <c r="V7" i="15"/>
  <c r="U7" i="15"/>
  <c r="T7" i="15"/>
  <c r="P4" i="15"/>
  <c r="O4" i="15"/>
  <c r="N4" i="15"/>
  <c r="M4" i="15"/>
  <c r="L4" i="15"/>
  <c r="K4" i="15"/>
  <c r="J4" i="15"/>
  <c r="I4" i="15"/>
  <c r="H4" i="15"/>
  <c r="G4" i="15"/>
  <c r="F4" i="15"/>
  <c r="E4" i="15"/>
  <c r="D4" i="15"/>
  <c r="C4" i="15"/>
  <c r="B4" i="15"/>
  <c r="P3" i="15"/>
  <c r="O3" i="15"/>
  <c r="N3" i="15"/>
  <c r="M3" i="15"/>
  <c r="L3" i="15"/>
  <c r="K3" i="15"/>
  <c r="J3" i="15"/>
  <c r="I3" i="15"/>
  <c r="H3" i="15"/>
  <c r="G3" i="15"/>
  <c r="F3" i="15"/>
  <c r="E3" i="15"/>
  <c r="D3" i="15"/>
  <c r="C3" i="15"/>
  <c r="B3" i="15"/>
  <c r="G91" i="16" l="1"/>
  <c r="G241" i="16"/>
  <c r="G249" i="16"/>
  <c r="G257" i="16"/>
  <c r="G240" i="16"/>
  <c r="G248" i="16"/>
  <c r="G256" i="16"/>
  <c r="G239" i="16"/>
  <c r="G247" i="16"/>
  <c r="G255" i="16"/>
  <c r="G238" i="16"/>
  <c r="G246" i="16"/>
  <c r="G254" i="16"/>
  <c r="G237" i="16"/>
  <c r="G245" i="16"/>
  <c r="G253" i="16"/>
  <c r="G242" i="16"/>
  <c r="G250" i="16"/>
  <c r="G258" i="16"/>
  <c r="G244" i="16"/>
  <c r="G266" i="16"/>
  <c r="G274" i="16"/>
  <c r="G282" i="16"/>
  <c r="G290" i="16"/>
  <c r="G265" i="16"/>
  <c r="G273" i="16"/>
  <c r="G281" i="16"/>
  <c r="G289" i="16"/>
  <c r="G236" i="16"/>
  <c r="G259" i="16"/>
  <c r="G264" i="16"/>
  <c r="G272" i="16"/>
  <c r="G280" i="16"/>
  <c r="G288" i="16"/>
  <c r="G251" i="16"/>
  <c r="G263" i="16"/>
  <c r="G271" i="16"/>
  <c r="G279" i="16"/>
  <c r="G287" i="16"/>
  <c r="G243" i="16"/>
  <c r="G261" i="16"/>
  <c r="G269" i="16"/>
  <c r="G277" i="16"/>
  <c r="G285" i="16"/>
  <c r="G293" i="16"/>
  <c r="G252" i="16"/>
  <c r="G260" i="16"/>
  <c r="G268" i="16"/>
  <c r="G276" i="16"/>
  <c r="G284" i="16"/>
  <c r="G235" i="16"/>
  <c r="G267" i="16"/>
  <c r="G275" i="16"/>
  <c r="G283" i="16"/>
  <c r="G291" i="16"/>
  <c r="G278" i="16"/>
  <c r="G298" i="16"/>
  <c r="G270" i="16"/>
  <c r="G297" i="16"/>
  <c r="G305" i="16"/>
  <c r="G262" i="16"/>
  <c r="G296" i="16"/>
  <c r="G304" i="16"/>
  <c r="G295" i="16"/>
  <c r="G303" i="16"/>
  <c r="G292" i="16"/>
  <c r="G294" i="16"/>
  <c r="G302" i="16"/>
  <c r="G286" i="16"/>
  <c r="G299" i="16"/>
  <c r="G301" i="16"/>
  <c r="G300" i="16"/>
  <c r="O56" i="16"/>
  <c r="O241" i="16"/>
  <c r="O249" i="16"/>
  <c r="O257" i="16"/>
  <c r="O240" i="16"/>
  <c r="O248" i="16"/>
  <c r="O256" i="16"/>
  <c r="O239" i="16"/>
  <c r="O247" i="16"/>
  <c r="O255" i="16"/>
  <c r="O238" i="16"/>
  <c r="O246" i="16"/>
  <c r="O254" i="16"/>
  <c r="O237" i="16"/>
  <c r="O245" i="16"/>
  <c r="O253" i="16"/>
  <c r="O242" i="16"/>
  <c r="O250" i="16"/>
  <c r="O252" i="16"/>
  <c r="O258" i="16"/>
  <c r="O266" i="16"/>
  <c r="O274" i="16"/>
  <c r="O282" i="16"/>
  <c r="O290" i="16"/>
  <c r="O235" i="16"/>
  <c r="O265" i="16"/>
  <c r="O273" i="16"/>
  <c r="O281" i="16"/>
  <c r="O289" i="16"/>
  <c r="O244" i="16"/>
  <c r="O264" i="16"/>
  <c r="O272" i="16"/>
  <c r="O280" i="16"/>
  <c r="O288" i="16"/>
  <c r="O263" i="16"/>
  <c r="O271" i="16"/>
  <c r="O279" i="16"/>
  <c r="O287" i="16"/>
  <c r="O251" i="16"/>
  <c r="O261" i="16"/>
  <c r="O269" i="16"/>
  <c r="O277" i="16"/>
  <c r="O285" i="16"/>
  <c r="O260" i="16"/>
  <c r="O268" i="16"/>
  <c r="O276" i="16"/>
  <c r="O284" i="16"/>
  <c r="O243" i="16"/>
  <c r="O259" i="16"/>
  <c r="O267" i="16"/>
  <c r="O275" i="16"/>
  <c r="O283" i="16"/>
  <c r="O291" i="16"/>
  <c r="O286" i="16"/>
  <c r="O298" i="16"/>
  <c r="O278" i="16"/>
  <c r="O297" i="16"/>
  <c r="O305" i="16"/>
  <c r="O236" i="16"/>
  <c r="O270" i="16"/>
  <c r="O296" i="16"/>
  <c r="O304" i="16"/>
  <c r="O262" i="16"/>
  <c r="O295" i="16"/>
  <c r="O303" i="16"/>
  <c r="O294" i="16"/>
  <c r="O302" i="16"/>
  <c r="O292" i="16"/>
  <c r="O299" i="16"/>
  <c r="O300" i="16"/>
  <c r="O301" i="16"/>
  <c r="O293" i="16"/>
  <c r="F90" i="16"/>
  <c r="F240" i="16"/>
  <c r="F248" i="16"/>
  <c r="F256" i="16"/>
  <c r="F239" i="16"/>
  <c r="F247" i="16"/>
  <c r="F255" i="16"/>
  <c r="F238" i="16"/>
  <c r="F246" i="16"/>
  <c r="F254" i="16"/>
  <c r="F237" i="16"/>
  <c r="F245" i="16"/>
  <c r="F253" i="16"/>
  <c r="F236" i="16"/>
  <c r="F244" i="16"/>
  <c r="F252" i="16"/>
  <c r="F241" i="16"/>
  <c r="F249" i="16"/>
  <c r="F257" i="16"/>
  <c r="F265" i="16"/>
  <c r="F273" i="16"/>
  <c r="F281" i="16"/>
  <c r="F289" i="16"/>
  <c r="F242" i="16"/>
  <c r="F259" i="16"/>
  <c r="F264" i="16"/>
  <c r="F272" i="16"/>
  <c r="F280" i="16"/>
  <c r="F288" i="16"/>
  <c r="F251" i="16"/>
  <c r="F263" i="16"/>
  <c r="F271" i="16"/>
  <c r="F279" i="16"/>
  <c r="F287" i="16"/>
  <c r="F262" i="16"/>
  <c r="F270" i="16"/>
  <c r="F278" i="16"/>
  <c r="F286" i="16"/>
  <c r="F258" i="16"/>
  <c r="F260" i="16"/>
  <c r="F268" i="16"/>
  <c r="F276" i="16"/>
  <c r="F284" i="16"/>
  <c r="F292" i="16"/>
  <c r="F235" i="16"/>
  <c r="F267" i="16"/>
  <c r="F275" i="16"/>
  <c r="F283" i="16"/>
  <c r="F291" i="16"/>
  <c r="F250" i="16"/>
  <c r="F266" i="16"/>
  <c r="F274" i="16"/>
  <c r="F282" i="16"/>
  <c r="F290" i="16"/>
  <c r="F261" i="16"/>
  <c r="F297" i="16"/>
  <c r="F305" i="16"/>
  <c r="F293" i="16"/>
  <c r="F296" i="16"/>
  <c r="F304" i="16"/>
  <c r="F295" i="16"/>
  <c r="F303" i="16"/>
  <c r="F294" i="16"/>
  <c r="F302" i="16"/>
  <c r="F301" i="16"/>
  <c r="F269" i="16"/>
  <c r="F298" i="16"/>
  <c r="F285" i="16"/>
  <c r="F243" i="16"/>
  <c r="F299" i="16"/>
  <c r="F277" i="16"/>
  <c r="F300" i="16"/>
  <c r="H60" i="16"/>
  <c r="H242" i="16"/>
  <c r="H250" i="16"/>
  <c r="H258" i="16"/>
  <c r="H241" i="16"/>
  <c r="H249" i="16"/>
  <c r="H257" i="16"/>
  <c r="H240" i="16"/>
  <c r="H248" i="16"/>
  <c r="H256" i="16"/>
  <c r="H239" i="16"/>
  <c r="H247" i="16"/>
  <c r="H255" i="16"/>
  <c r="H238" i="16"/>
  <c r="H246" i="16"/>
  <c r="H254" i="16"/>
  <c r="H235" i="16"/>
  <c r="H243" i="16"/>
  <c r="H251" i="16"/>
  <c r="H267" i="16"/>
  <c r="H275" i="16"/>
  <c r="H283" i="16"/>
  <c r="H291" i="16"/>
  <c r="H244" i="16"/>
  <c r="H266" i="16"/>
  <c r="H274" i="16"/>
  <c r="H282" i="16"/>
  <c r="H290" i="16"/>
  <c r="H253" i="16"/>
  <c r="H265" i="16"/>
  <c r="H273" i="16"/>
  <c r="H281" i="16"/>
  <c r="H289" i="16"/>
  <c r="H236" i="16"/>
  <c r="H259" i="16"/>
  <c r="H264" i="16"/>
  <c r="H272" i="16"/>
  <c r="H280" i="16"/>
  <c r="H288" i="16"/>
  <c r="H262" i="16"/>
  <c r="H270" i="16"/>
  <c r="H278" i="16"/>
  <c r="H286" i="16"/>
  <c r="H237" i="16"/>
  <c r="H261" i="16"/>
  <c r="H269" i="16"/>
  <c r="H277" i="16"/>
  <c r="H285" i="16"/>
  <c r="H252" i="16"/>
  <c r="H260" i="16"/>
  <c r="H268" i="16"/>
  <c r="H276" i="16"/>
  <c r="H284" i="16"/>
  <c r="H299" i="16"/>
  <c r="H287" i="16"/>
  <c r="H298" i="16"/>
  <c r="H279" i="16"/>
  <c r="H293" i="16"/>
  <c r="H297" i="16"/>
  <c r="H305" i="16"/>
  <c r="H271" i="16"/>
  <c r="H296" i="16"/>
  <c r="H304" i="16"/>
  <c r="H263" i="16"/>
  <c r="H295" i="16"/>
  <c r="H303" i="16"/>
  <c r="H300" i="16"/>
  <c r="H294" i="16"/>
  <c r="H245" i="16"/>
  <c r="H301" i="16"/>
  <c r="H292" i="16"/>
  <c r="H302" i="16"/>
  <c r="P37" i="16"/>
  <c r="P242" i="16"/>
  <c r="P250" i="16"/>
  <c r="P258" i="16"/>
  <c r="P241" i="16"/>
  <c r="P249" i="16"/>
  <c r="P257" i="16"/>
  <c r="P240" i="16"/>
  <c r="P248" i="16"/>
  <c r="P256" i="16"/>
  <c r="P239" i="16"/>
  <c r="P247" i="16"/>
  <c r="P255" i="16"/>
  <c r="P238" i="16"/>
  <c r="P246" i="16"/>
  <c r="P254" i="16"/>
  <c r="P235" i="16"/>
  <c r="P243" i="16"/>
  <c r="P251" i="16"/>
  <c r="P237" i="16"/>
  <c r="P259" i="16"/>
  <c r="P267" i="16"/>
  <c r="P275" i="16"/>
  <c r="P283" i="16"/>
  <c r="P291" i="16"/>
  <c r="P252" i="16"/>
  <c r="P266" i="16"/>
  <c r="P274" i="16"/>
  <c r="P282" i="16"/>
  <c r="P290" i="16"/>
  <c r="P265" i="16"/>
  <c r="P273" i="16"/>
  <c r="P281" i="16"/>
  <c r="P289" i="16"/>
  <c r="P244" i="16"/>
  <c r="P264" i="16"/>
  <c r="P272" i="16"/>
  <c r="P280" i="16"/>
  <c r="P288" i="16"/>
  <c r="P236" i="16"/>
  <c r="P262" i="16"/>
  <c r="P270" i="16"/>
  <c r="P278" i="16"/>
  <c r="P286" i="16"/>
  <c r="P245" i="16"/>
  <c r="P261" i="16"/>
  <c r="P269" i="16"/>
  <c r="P277" i="16"/>
  <c r="P285" i="16"/>
  <c r="P260" i="16"/>
  <c r="P268" i="16"/>
  <c r="P276" i="16"/>
  <c r="P284" i="16"/>
  <c r="P292" i="16"/>
  <c r="P299" i="16"/>
  <c r="P298" i="16"/>
  <c r="P253" i="16"/>
  <c r="P287" i="16"/>
  <c r="P297" i="16"/>
  <c r="P305" i="16"/>
  <c r="P279" i="16"/>
  <c r="P296" i="16"/>
  <c r="P304" i="16"/>
  <c r="P271" i="16"/>
  <c r="P295" i="16"/>
  <c r="P303" i="16"/>
  <c r="P300" i="16"/>
  <c r="P302" i="16"/>
  <c r="P294" i="16"/>
  <c r="P301" i="16"/>
  <c r="P263" i="16"/>
  <c r="P293" i="16"/>
  <c r="U3" i="15"/>
  <c r="AA277" i="16"/>
  <c r="AA298" i="16"/>
  <c r="AA266" i="16"/>
  <c r="AA293" i="16"/>
  <c r="AA245" i="16"/>
  <c r="AA268" i="16"/>
  <c r="AA304" i="16"/>
  <c r="AA278" i="16"/>
  <c r="AA239" i="16"/>
  <c r="I235" i="16"/>
  <c r="I243" i="16"/>
  <c r="I251" i="16"/>
  <c r="I242" i="16"/>
  <c r="I250" i="16"/>
  <c r="I258" i="16"/>
  <c r="I241" i="16"/>
  <c r="I249" i="16"/>
  <c r="I257" i="16"/>
  <c r="I240" i="16"/>
  <c r="I248" i="16"/>
  <c r="I256" i="16"/>
  <c r="I239" i="16"/>
  <c r="I247" i="16"/>
  <c r="I255" i="16"/>
  <c r="I236" i="16"/>
  <c r="I244" i="16"/>
  <c r="I252" i="16"/>
  <c r="I246" i="16"/>
  <c r="I260" i="16"/>
  <c r="I268" i="16"/>
  <c r="I276" i="16"/>
  <c r="I284" i="16"/>
  <c r="I292" i="16"/>
  <c r="I267" i="16"/>
  <c r="I275" i="16"/>
  <c r="I283" i="16"/>
  <c r="I291" i="16"/>
  <c r="I238" i="16"/>
  <c r="I266" i="16"/>
  <c r="I274" i="16"/>
  <c r="I282" i="16"/>
  <c r="I290" i="16"/>
  <c r="I253" i="16"/>
  <c r="I265" i="16"/>
  <c r="I273" i="16"/>
  <c r="I281" i="16"/>
  <c r="I289" i="16"/>
  <c r="I245" i="16"/>
  <c r="I263" i="16"/>
  <c r="I271" i="16"/>
  <c r="I279" i="16"/>
  <c r="I287" i="16"/>
  <c r="I254" i="16"/>
  <c r="I262" i="16"/>
  <c r="I270" i="16"/>
  <c r="I278" i="16"/>
  <c r="I286" i="16"/>
  <c r="I237" i="16"/>
  <c r="I261" i="16"/>
  <c r="I269" i="16"/>
  <c r="I277" i="16"/>
  <c r="I285" i="16"/>
  <c r="I300" i="16"/>
  <c r="I299" i="16"/>
  <c r="I298" i="16"/>
  <c r="I288" i="16"/>
  <c r="I293" i="16"/>
  <c r="I297" i="16"/>
  <c r="I305" i="16"/>
  <c r="I280" i="16"/>
  <c r="I296" i="16"/>
  <c r="I304" i="16"/>
  <c r="I301" i="16"/>
  <c r="I294" i="16"/>
  <c r="I272" i="16"/>
  <c r="I303" i="16"/>
  <c r="I259" i="16"/>
  <c r="I295" i="16"/>
  <c r="I264" i="16"/>
  <c r="I302" i="16"/>
  <c r="B236" i="16"/>
  <c r="B244" i="16"/>
  <c r="B252" i="16"/>
  <c r="B235" i="16"/>
  <c r="B243" i="16"/>
  <c r="B251" i="16"/>
  <c r="B259" i="16"/>
  <c r="B242" i="16"/>
  <c r="B250" i="16"/>
  <c r="B258" i="16"/>
  <c r="B241" i="16"/>
  <c r="B249" i="16"/>
  <c r="B257" i="16"/>
  <c r="B240" i="16"/>
  <c r="B248" i="16"/>
  <c r="B256" i="16"/>
  <c r="B237" i="16"/>
  <c r="B245" i="16"/>
  <c r="B253" i="16"/>
  <c r="B255" i="16"/>
  <c r="B261" i="16"/>
  <c r="B269" i="16"/>
  <c r="B277" i="16"/>
  <c r="B285" i="16"/>
  <c r="B293" i="16"/>
  <c r="B238" i="16"/>
  <c r="B260" i="16"/>
  <c r="B268" i="16"/>
  <c r="B276" i="16"/>
  <c r="B284" i="16"/>
  <c r="B292" i="16"/>
  <c r="B247" i="16"/>
  <c r="B267" i="16"/>
  <c r="B275" i="16"/>
  <c r="B283" i="16"/>
  <c r="B291" i="16"/>
  <c r="B266" i="16"/>
  <c r="B274" i="16"/>
  <c r="B282" i="16"/>
  <c r="B290" i="16"/>
  <c r="B254" i="16"/>
  <c r="B264" i="16"/>
  <c r="B272" i="16"/>
  <c r="B280" i="16"/>
  <c r="B288" i="16"/>
  <c r="B263" i="16"/>
  <c r="B271" i="16"/>
  <c r="B279" i="16"/>
  <c r="B287" i="16"/>
  <c r="B246" i="16"/>
  <c r="B262" i="16"/>
  <c r="B270" i="16"/>
  <c r="B278" i="16"/>
  <c r="B286" i="16"/>
  <c r="B301" i="16"/>
  <c r="B300" i="16"/>
  <c r="B299" i="16"/>
  <c r="B239" i="16"/>
  <c r="B298" i="16"/>
  <c r="B289" i="16"/>
  <c r="B297" i="16"/>
  <c r="B305" i="16"/>
  <c r="B265" i="16"/>
  <c r="B294" i="16"/>
  <c r="B302" i="16"/>
  <c r="B303" i="16"/>
  <c r="B273" i="16"/>
  <c r="B295" i="16"/>
  <c r="B304" i="16"/>
  <c r="B281" i="16"/>
  <c r="B296" i="16"/>
  <c r="J78" i="16"/>
  <c r="J236" i="16"/>
  <c r="J244" i="16"/>
  <c r="J252" i="16"/>
  <c r="J235" i="16"/>
  <c r="J243" i="16"/>
  <c r="J251" i="16"/>
  <c r="J259" i="16"/>
  <c r="J242" i="16"/>
  <c r="J250" i="16"/>
  <c r="J258" i="16"/>
  <c r="J241" i="16"/>
  <c r="J249" i="16"/>
  <c r="J257" i="16"/>
  <c r="J240" i="16"/>
  <c r="J248" i="16"/>
  <c r="J256" i="16"/>
  <c r="J237" i="16"/>
  <c r="J245" i="16"/>
  <c r="J253" i="16"/>
  <c r="J261" i="16"/>
  <c r="J269" i="16"/>
  <c r="J277" i="16"/>
  <c r="J285" i="16"/>
  <c r="J293" i="16"/>
  <c r="J246" i="16"/>
  <c r="J260" i="16"/>
  <c r="J268" i="16"/>
  <c r="J276" i="16"/>
  <c r="J284" i="16"/>
  <c r="J292" i="16"/>
  <c r="J255" i="16"/>
  <c r="J267" i="16"/>
  <c r="J275" i="16"/>
  <c r="J283" i="16"/>
  <c r="J291" i="16"/>
  <c r="J238" i="16"/>
  <c r="J266" i="16"/>
  <c r="J274" i="16"/>
  <c r="J282" i="16"/>
  <c r="J290" i="16"/>
  <c r="J264" i="16"/>
  <c r="J272" i="16"/>
  <c r="J280" i="16"/>
  <c r="J288" i="16"/>
  <c r="J239" i="16"/>
  <c r="J263" i="16"/>
  <c r="J271" i="16"/>
  <c r="J279" i="16"/>
  <c r="J287" i="16"/>
  <c r="J254" i="16"/>
  <c r="J262" i="16"/>
  <c r="J270" i="16"/>
  <c r="J278" i="16"/>
  <c r="J286" i="16"/>
  <c r="J265" i="16"/>
  <c r="J301" i="16"/>
  <c r="J300" i="16"/>
  <c r="J299" i="16"/>
  <c r="J298" i="16"/>
  <c r="J297" i="16"/>
  <c r="J305" i="16"/>
  <c r="J247" i="16"/>
  <c r="J273" i="16"/>
  <c r="J294" i="16"/>
  <c r="J302" i="16"/>
  <c r="J296" i="16"/>
  <c r="J289" i="16"/>
  <c r="J303" i="16"/>
  <c r="J295" i="16"/>
  <c r="J304" i="16"/>
  <c r="J281" i="16"/>
  <c r="C8" i="16"/>
  <c r="C237" i="16"/>
  <c r="C245" i="16"/>
  <c r="C253" i="16"/>
  <c r="C236" i="16"/>
  <c r="C244" i="16"/>
  <c r="C252" i="16"/>
  <c r="C235" i="16"/>
  <c r="C243" i="16"/>
  <c r="C251" i="16"/>
  <c r="C259" i="16"/>
  <c r="C242" i="16"/>
  <c r="C250" i="16"/>
  <c r="C258" i="16"/>
  <c r="C241" i="16"/>
  <c r="C249" i="16"/>
  <c r="C257" i="16"/>
  <c r="C238" i="16"/>
  <c r="C246" i="16"/>
  <c r="C254" i="16"/>
  <c r="C240" i="16"/>
  <c r="C262" i="16"/>
  <c r="C270" i="16"/>
  <c r="C278" i="16"/>
  <c r="C286" i="16"/>
  <c r="C255" i="16"/>
  <c r="C261" i="16"/>
  <c r="C269" i="16"/>
  <c r="C277" i="16"/>
  <c r="C285" i="16"/>
  <c r="C293" i="16"/>
  <c r="C260" i="16"/>
  <c r="C268" i="16"/>
  <c r="C276" i="16"/>
  <c r="C284" i="16"/>
  <c r="C292" i="16"/>
  <c r="C247" i="16"/>
  <c r="C267" i="16"/>
  <c r="C275" i="16"/>
  <c r="C283" i="16"/>
  <c r="C291" i="16"/>
  <c r="C239" i="16"/>
  <c r="C265" i="16"/>
  <c r="C273" i="16"/>
  <c r="C281" i="16"/>
  <c r="C289" i="16"/>
  <c r="C248" i="16"/>
  <c r="C264" i="16"/>
  <c r="C272" i="16"/>
  <c r="C280" i="16"/>
  <c r="C288" i="16"/>
  <c r="C263" i="16"/>
  <c r="C271" i="16"/>
  <c r="C279" i="16"/>
  <c r="C287" i="16"/>
  <c r="C274" i="16"/>
  <c r="C294" i="16"/>
  <c r="C302" i="16"/>
  <c r="C266" i="16"/>
  <c r="C301" i="16"/>
  <c r="C300" i="16"/>
  <c r="C256" i="16"/>
  <c r="C299" i="16"/>
  <c r="C298" i="16"/>
  <c r="C282" i="16"/>
  <c r="C295" i="16"/>
  <c r="C303" i="16"/>
  <c r="C305" i="16"/>
  <c r="C297" i="16"/>
  <c r="C290" i="16"/>
  <c r="C304" i="16"/>
  <c r="C296" i="16"/>
  <c r="N240" i="16"/>
  <c r="N248" i="16"/>
  <c r="N256" i="16"/>
  <c r="N239" i="16"/>
  <c r="N247" i="16"/>
  <c r="N255" i="16"/>
  <c r="N238" i="16"/>
  <c r="N246" i="16"/>
  <c r="N254" i="16"/>
  <c r="N237" i="16"/>
  <c r="N245" i="16"/>
  <c r="N253" i="16"/>
  <c r="N236" i="16"/>
  <c r="N244" i="16"/>
  <c r="N252" i="16"/>
  <c r="N241" i="16"/>
  <c r="N249" i="16"/>
  <c r="N257" i="16"/>
  <c r="N235" i="16"/>
  <c r="N265" i="16"/>
  <c r="N273" i="16"/>
  <c r="N281" i="16"/>
  <c r="N289" i="16"/>
  <c r="N250" i="16"/>
  <c r="N264" i="16"/>
  <c r="N272" i="16"/>
  <c r="N280" i="16"/>
  <c r="N288" i="16"/>
  <c r="N263" i="16"/>
  <c r="N271" i="16"/>
  <c r="N279" i="16"/>
  <c r="N287" i="16"/>
  <c r="N242" i="16"/>
  <c r="N262" i="16"/>
  <c r="N270" i="16"/>
  <c r="N278" i="16"/>
  <c r="N286" i="16"/>
  <c r="N260" i="16"/>
  <c r="N268" i="16"/>
  <c r="N276" i="16"/>
  <c r="N284" i="16"/>
  <c r="N292" i="16"/>
  <c r="N243" i="16"/>
  <c r="N259" i="16"/>
  <c r="N267" i="16"/>
  <c r="N275" i="16"/>
  <c r="N283" i="16"/>
  <c r="N258" i="16"/>
  <c r="N266" i="16"/>
  <c r="N274" i="16"/>
  <c r="N282" i="16"/>
  <c r="N290" i="16"/>
  <c r="N269" i="16"/>
  <c r="N297" i="16"/>
  <c r="N305" i="16"/>
  <c r="N251" i="16"/>
  <c r="N261" i="16"/>
  <c r="N296" i="16"/>
  <c r="N304" i="16"/>
  <c r="N291" i="16"/>
  <c r="N295" i="16"/>
  <c r="N303" i="16"/>
  <c r="N294" i="16"/>
  <c r="N302" i="16"/>
  <c r="N293" i="16"/>
  <c r="N301" i="16"/>
  <c r="N277" i="16"/>
  <c r="N298" i="16"/>
  <c r="N300" i="16"/>
  <c r="N285" i="16"/>
  <c r="N299" i="16"/>
  <c r="K95" i="16"/>
  <c r="K237" i="16"/>
  <c r="K245" i="16"/>
  <c r="K253" i="16"/>
  <c r="K236" i="16"/>
  <c r="K244" i="16"/>
  <c r="K252" i="16"/>
  <c r="K235" i="16"/>
  <c r="K243" i="16"/>
  <c r="K251" i="16"/>
  <c r="K259" i="16"/>
  <c r="K242" i="16"/>
  <c r="K250" i="16"/>
  <c r="K258" i="16"/>
  <c r="K241" i="16"/>
  <c r="K249" i="16"/>
  <c r="K257" i="16"/>
  <c r="K238" i="16"/>
  <c r="K246" i="16"/>
  <c r="K254" i="16"/>
  <c r="K248" i="16"/>
  <c r="K262" i="16"/>
  <c r="K270" i="16"/>
  <c r="K278" i="16"/>
  <c r="K286" i="16"/>
  <c r="K261" i="16"/>
  <c r="K269" i="16"/>
  <c r="K277" i="16"/>
  <c r="K285" i="16"/>
  <c r="K293" i="16"/>
  <c r="K240" i="16"/>
  <c r="K260" i="16"/>
  <c r="K268" i="16"/>
  <c r="K276" i="16"/>
  <c r="K284" i="16"/>
  <c r="K292" i="16"/>
  <c r="K255" i="16"/>
  <c r="K267" i="16"/>
  <c r="K275" i="16"/>
  <c r="K283" i="16"/>
  <c r="K291" i="16"/>
  <c r="K247" i="16"/>
  <c r="K265" i="16"/>
  <c r="K273" i="16"/>
  <c r="K281" i="16"/>
  <c r="K289" i="16"/>
  <c r="K256" i="16"/>
  <c r="K264" i="16"/>
  <c r="K272" i="16"/>
  <c r="K280" i="16"/>
  <c r="K288" i="16"/>
  <c r="K239" i="16"/>
  <c r="K263" i="16"/>
  <c r="K271" i="16"/>
  <c r="K279" i="16"/>
  <c r="K287" i="16"/>
  <c r="K282" i="16"/>
  <c r="K294" i="16"/>
  <c r="K302" i="16"/>
  <c r="K274" i="16"/>
  <c r="K301" i="16"/>
  <c r="K266" i="16"/>
  <c r="K300" i="16"/>
  <c r="K299" i="16"/>
  <c r="K298" i="16"/>
  <c r="K290" i="16"/>
  <c r="K295" i="16"/>
  <c r="K303" i="16"/>
  <c r="K296" i="16"/>
  <c r="K305" i="16"/>
  <c r="K297" i="16"/>
  <c r="K304" i="16"/>
  <c r="D120" i="16"/>
  <c r="D238" i="16"/>
  <c r="D246" i="16"/>
  <c r="D254" i="16"/>
  <c r="D237" i="16"/>
  <c r="D245" i="16"/>
  <c r="D253" i="16"/>
  <c r="D236" i="16"/>
  <c r="D244" i="16"/>
  <c r="D252" i="16"/>
  <c r="D235" i="16"/>
  <c r="D243" i="16"/>
  <c r="D251" i="16"/>
  <c r="D259" i="16"/>
  <c r="D242" i="16"/>
  <c r="D250" i="16"/>
  <c r="D258" i="16"/>
  <c r="D239" i="16"/>
  <c r="D247" i="16"/>
  <c r="D255" i="16"/>
  <c r="D257" i="16"/>
  <c r="D263" i="16"/>
  <c r="D271" i="16"/>
  <c r="D279" i="16"/>
  <c r="D287" i="16"/>
  <c r="D240" i="16"/>
  <c r="D262" i="16"/>
  <c r="D270" i="16"/>
  <c r="D278" i="16"/>
  <c r="D286" i="16"/>
  <c r="D249" i="16"/>
  <c r="D261" i="16"/>
  <c r="D269" i="16"/>
  <c r="D277" i="16"/>
  <c r="D285" i="16"/>
  <c r="D293" i="16"/>
  <c r="D260" i="16"/>
  <c r="D268" i="16"/>
  <c r="D276" i="16"/>
  <c r="D284" i="16"/>
  <c r="D292" i="16"/>
  <c r="D256" i="16"/>
  <c r="D266" i="16"/>
  <c r="D274" i="16"/>
  <c r="D282" i="16"/>
  <c r="D290" i="16"/>
  <c r="D265" i="16"/>
  <c r="D273" i="16"/>
  <c r="D281" i="16"/>
  <c r="D289" i="16"/>
  <c r="D248" i="16"/>
  <c r="D264" i="16"/>
  <c r="D272" i="16"/>
  <c r="D280" i="16"/>
  <c r="D288" i="16"/>
  <c r="D291" i="16"/>
  <c r="D295" i="16"/>
  <c r="D303" i="16"/>
  <c r="D283" i="16"/>
  <c r="D294" i="16"/>
  <c r="D302" i="16"/>
  <c r="D275" i="16"/>
  <c r="D301" i="16"/>
  <c r="D267" i="16"/>
  <c r="D300" i="16"/>
  <c r="D241" i="16"/>
  <c r="D299" i="16"/>
  <c r="D296" i="16"/>
  <c r="D304" i="16"/>
  <c r="D305" i="16"/>
  <c r="D297" i="16"/>
  <c r="D298" i="16"/>
  <c r="L64" i="16"/>
  <c r="L238" i="16"/>
  <c r="L246" i="16"/>
  <c r="L254" i="16"/>
  <c r="L237" i="16"/>
  <c r="L245" i="16"/>
  <c r="L253" i="16"/>
  <c r="L236" i="16"/>
  <c r="L244" i="16"/>
  <c r="L252" i="16"/>
  <c r="L235" i="16"/>
  <c r="L243" i="16"/>
  <c r="L251" i="16"/>
  <c r="L259" i="16"/>
  <c r="L242" i="16"/>
  <c r="L250" i="16"/>
  <c r="L258" i="16"/>
  <c r="L239" i="16"/>
  <c r="L247" i="16"/>
  <c r="L255" i="16"/>
  <c r="L263" i="16"/>
  <c r="L271" i="16"/>
  <c r="L279" i="16"/>
  <c r="L287" i="16"/>
  <c r="L248" i="16"/>
  <c r="L262" i="16"/>
  <c r="L270" i="16"/>
  <c r="L278" i="16"/>
  <c r="L286" i="16"/>
  <c r="L257" i="16"/>
  <c r="L261" i="16"/>
  <c r="L269" i="16"/>
  <c r="L277" i="16"/>
  <c r="L285" i="16"/>
  <c r="L293" i="16"/>
  <c r="L240" i="16"/>
  <c r="L260" i="16"/>
  <c r="L268" i="16"/>
  <c r="L276" i="16"/>
  <c r="L284" i="16"/>
  <c r="L292" i="16"/>
  <c r="L266" i="16"/>
  <c r="L274" i="16"/>
  <c r="L282" i="16"/>
  <c r="L290" i="16"/>
  <c r="L241" i="16"/>
  <c r="L265" i="16"/>
  <c r="L273" i="16"/>
  <c r="L281" i="16"/>
  <c r="L289" i="16"/>
  <c r="L256" i="16"/>
  <c r="L264" i="16"/>
  <c r="L272" i="16"/>
  <c r="L280" i="16"/>
  <c r="L288" i="16"/>
  <c r="L249" i="16"/>
  <c r="L295" i="16"/>
  <c r="L303" i="16"/>
  <c r="L291" i="16"/>
  <c r="L294" i="16"/>
  <c r="L302" i="16"/>
  <c r="L283" i="16"/>
  <c r="L301" i="16"/>
  <c r="L275" i="16"/>
  <c r="L300" i="16"/>
  <c r="L267" i="16"/>
  <c r="L299" i="16"/>
  <c r="L296" i="16"/>
  <c r="L304" i="16"/>
  <c r="L298" i="16"/>
  <c r="L305" i="16"/>
  <c r="L297" i="16"/>
  <c r="E73" i="16"/>
  <c r="E239" i="16"/>
  <c r="E247" i="16"/>
  <c r="E255" i="16"/>
  <c r="E238" i="16"/>
  <c r="E246" i="16"/>
  <c r="E254" i="16"/>
  <c r="E237" i="16"/>
  <c r="E245" i="16"/>
  <c r="E253" i="16"/>
  <c r="E236" i="16"/>
  <c r="E244" i="16"/>
  <c r="E252" i="16"/>
  <c r="E235" i="16"/>
  <c r="E243" i="16"/>
  <c r="E251" i="16"/>
  <c r="E259" i="16"/>
  <c r="E240" i="16"/>
  <c r="E248" i="16"/>
  <c r="E256" i="16"/>
  <c r="E242" i="16"/>
  <c r="E264" i="16"/>
  <c r="E272" i="16"/>
  <c r="E280" i="16"/>
  <c r="E288" i="16"/>
  <c r="E257" i="16"/>
  <c r="E263" i="16"/>
  <c r="E271" i="16"/>
  <c r="E279" i="16"/>
  <c r="E287" i="16"/>
  <c r="E262" i="16"/>
  <c r="E270" i="16"/>
  <c r="E278" i="16"/>
  <c r="E286" i="16"/>
  <c r="E249" i="16"/>
  <c r="E261" i="16"/>
  <c r="E269" i="16"/>
  <c r="E277" i="16"/>
  <c r="E285" i="16"/>
  <c r="E293" i="16"/>
  <c r="E241" i="16"/>
  <c r="E267" i="16"/>
  <c r="E275" i="16"/>
  <c r="E283" i="16"/>
  <c r="E291" i="16"/>
  <c r="E250" i="16"/>
  <c r="E266" i="16"/>
  <c r="E274" i="16"/>
  <c r="E282" i="16"/>
  <c r="E290" i="16"/>
  <c r="E265" i="16"/>
  <c r="E273" i="16"/>
  <c r="E281" i="16"/>
  <c r="E289" i="16"/>
  <c r="E296" i="16"/>
  <c r="E304" i="16"/>
  <c r="E295" i="16"/>
  <c r="E303" i="16"/>
  <c r="E294" i="16"/>
  <c r="E302" i="16"/>
  <c r="E284" i="16"/>
  <c r="E292" i="16"/>
  <c r="E301" i="16"/>
  <c r="E258" i="16"/>
  <c r="E276" i="16"/>
  <c r="E300" i="16"/>
  <c r="E297" i="16"/>
  <c r="E305" i="16"/>
  <c r="E268" i="16"/>
  <c r="E299" i="16"/>
  <c r="E260" i="16"/>
  <c r="E298" i="16"/>
  <c r="M65" i="16"/>
  <c r="M239" i="16"/>
  <c r="M247" i="16"/>
  <c r="M255" i="16"/>
  <c r="M238" i="16"/>
  <c r="M246" i="16"/>
  <c r="M254" i="16"/>
  <c r="M237" i="16"/>
  <c r="M245" i="16"/>
  <c r="M253" i="16"/>
  <c r="M236" i="16"/>
  <c r="M244" i="16"/>
  <c r="M252" i="16"/>
  <c r="M235" i="16"/>
  <c r="M243" i="16"/>
  <c r="M251" i="16"/>
  <c r="M240" i="16"/>
  <c r="M248" i="16"/>
  <c r="M256" i="16"/>
  <c r="M250" i="16"/>
  <c r="M264" i="16"/>
  <c r="M272" i="16"/>
  <c r="M280" i="16"/>
  <c r="M288" i="16"/>
  <c r="M263" i="16"/>
  <c r="M271" i="16"/>
  <c r="M279" i="16"/>
  <c r="M287" i="16"/>
  <c r="M242" i="16"/>
  <c r="M262" i="16"/>
  <c r="M270" i="16"/>
  <c r="M278" i="16"/>
  <c r="M286" i="16"/>
  <c r="M257" i="16"/>
  <c r="M261" i="16"/>
  <c r="M269" i="16"/>
  <c r="M277" i="16"/>
  <c r="M285" i="16"/>
  <c r="M293" i="16"/>
  <c r="M249" i="16"/>
  <c r="M259" i="16"/>
  <c r="M267" i="16"/>
  <c r="M275" i="16"/>
  <c r="M283" i="16"/>
  <c r="M291" i="16"/>
  <c r="M258" i="16"/>
  <c r="M266" i="16"/>
  <c r="M274" i="16"/>
  <c r="M282" i="16"/>
  <c r="M290" i="16"/>
  <c r="M241" i="16"/>
  <c r="M265" i="16"/>
  <c r="M273" i="16"/>
  <c r="M281" i="16"/>
  <c r="M289" i="16"/>
  <c r="M296" i="16"/>
  <c r="M304" i="16"/>
  <c r="M295" i="16"/>
  <c r="M303" i="16"/>
  <c r="M294" i="16"/>
  <c r="M302" i="16"/>
  <c r="M301" i="16"/>
  <c r="M284" i="16"/>
  <c r="M300" i="16"/>
  <c r="M260" i="16"/>
  <c r="M297" i="16"/>
  <c r="M305" i="16"/>
  <c r="M268" i="16"/>
  <c r="M298" i="16"/>
  <c r="M276" i="16"/>
  <c r="M299" i="16"/>
  <c r="M292" i="16"/>
  <c r="H222" i="16"/>
  <c r="O83" i="16"/>
  <c r="AG103" i="17"/>
  <c r="AF104" i="17"/>
  <c r="AG104" i="17" s="1"/>
  <c r="AG102" i="17"/>
  <c r="AE107" i="17"/>
  <c r="P100" i="16"/>
  <c r="O211" i="16"/>
  <c r="H29" i="16"/>
  <c r="O147" i="16"/>
  <c r="P164" i="16"/>
  <c r="P230" i="16"/>
  <c r="Y3" i="15"/>
  <c r="C233" i="16"/>
  <c r="K225" i="16"/>
  <c r="C217" i="16"/>
  <c r="C199" i="16"/>
  <c r="D152" i="16"/>
  <c r="C135" i="16"/>
  <c r="D88" i="16"/>
  <c r="C71" i="16"/>
  <c r="B118" i="16"/>
  <c r="F220" i="16"/>
  <c r="J62" i="16"/>
  <c r="N130" i="16"/>
  <c r="G6" i="16"/>
  <c r="O229" i="16"/>
  <c r="G221" i="16"/>
  <c r="K207" i="16"/>
  <c r="L160" i="16"/>
  <c r="K143" i="16"/>
  <c r="L96" i="16"/>
  <c r="K79" i="16"/>
  <c r="G12" i="16"/>
  <c r="D234" i="16"/>
  <c r="L226" i="16"/>
  <c r="D218" i="16"/>
  <c r="G203" i="16"/>
  <c r="H156" i="16"/>
  <c r="G139" i="16"/>
  <c r="H92" i="16"/>
  <c r="G75" i="16"/>
  <c r="I9" i="16"/>
  <c r="I13" i="16"/>
  <c r="I17" i="16"/>
  <c r="I21" i="16"/>
  <c r="I25" i="16"/>
  <c r="I29" i="16"/>
  <c r="I33" i="16"/>
  <c r="I37" i="16"/>
  <c r="I41" i="16"/>
  <c r="I45" i="16"/>
  <c r="I49" i="16"/>
  <c r="I53" i="16"/>
  <c r="I57" i="16"/>
  <c r="I8" i="16"/>
  <c r="I12" i="16"/>
  <c r="I16" i="16"/>
  <c r="I20" i="16"/>
  <c r="I24" i="16"/>
  <c r="I28" i="16"/>
  <c r="I32" i="16"/>
  <c r="I36" i="16"/>
  <c r="I40" i="16"/>
  <c r="I44" i="16"/>
  <c r="I48" i="16"/>
  <c r="I52" i="16"/>
  <c r="I7" i="16"/>
  <c r="I11" i="16"/>
  <c r="I15" i="16"/>
  <c r="I19" i="16"/>
  <c r="I23" i="16"/>
  <c r="I27" i="16"/>
  <c r="I31" i="16"/>
  <c r="I35" i="16"/>
  <c r="I39" i="16"/>
  <c r="I43" i="16"/>
  <c r="I47" i="16"/>
  <c r="I51" i="16"/>
  <c r="I55" i="16"/>
  <c r="I10" i="16"/>
  <c r="I26" i="16"/>
  <c r="I42" i="16"/>
  <c r="I56" i="16"/>
  <c r="I60" i="16"/>
  <c r="I64" i="16"/>
  <c r="I68" i="16"/>
  <c r="I72" i="16"/>
  <c r="I76" i="16"/>
  <c r="I80" i="16"/>
  <c r="I84" i="16"/>
  <c r="I88" i="16"/>
  <c r="I92" i="16"/>
  <c r="I96" i="16"/>
  <c r="I100" i="16"/>
  <c r="I104" i="16"/>
  <c r="I108" i="16"/>
  <c r="I112" i="16"/>
  <c r="I116" i="16"/>
  <c r="I120" i="16"/>
  <c r="I124" i="16"/>
  <c r="I128" i="16"/>
  <c r="I132" i="16"/>
  <c r="I136" i="16"/>
  <c r="I140" i="16"/>
  <c r="I144" i="16"/>
  <c r="I148" i="16"/>
  <c r="I152" i="16"/>
  <c r="I156" i="16"/>
  <c r="I160" i="16"/>
  <c r="I164" i="16"/>
  <c r="I168" i="16"/>
  <c r="I172" i="16"/>
  <c r="I176" i="16"/>
  <c r="I180" i="16"/>
  <c r="I184" i="16"/>
  <c r="I188" i="16"/>
  <c r="I192" i="16"/>
  <c r="I196" i="16"/>
  <c r="I200" i="16"/>
  <c r="I204" i="16"/>
  <c r="I208" i="16"/>
  <c r="I212" i="16"/>
  <c r="I22" i="16"/>
  <c r="I38" i="16"/>
  <c r="I54" i="16"/>
  <c r="I59" i="16"/>
  <c r="I63" i="16"/>
  <c r="I67" i="16"/>
  <c r="I71" i="16"/>
  <c r="I75" i="16"/>
  <c r="I79" i="16"/>
  <c r="I83" i="16"/>
  <c r="I87" i="16"/>
  <c r="I91" i="16"/>
  <c r="I95" i="16"/>
  <c r="I99" i="16"/>
  <c r="I103" i="16"/>
  <c r="I107" i="16"/>
  <c r="I111" i="16"/>
  <c r="I115" i="16"/>
  <c r="I119" i="16"/>
  <c r="I123" i="16"/>
  <c r="I127" i="16"/>
  <c r="I131" i="16"/>
  <c r="I135" i="16"/>
  <c r="I139" i="16"/>
  <c r="I143" i="16"/>
  <c r="I147" i="16"/>
  <c r="I151" i="16"/>
  <c r="I155" i="16"/>
  <c r="I159" i="16"/>
  <c r="I163" i="16"/>
  <c r="I167" i="16"/>
  <c r="I171" i="16"/>
  <c r="I175" i="16"/>
  <c r="I179" i="16"/>
  <c r="I183" i="16"/>
  <c r="I187" i="16"/>
  <c r="I191" i="16"/>
  <c r="I195" i="16"/>
  <c r="I199" i="16"/>
  <c r="I203" i="16"/>
  <c r="I207" i="16"/>
  <c r="I211" i="16"/>
  <c r="I215" i="16"/>
  <c r="I18" i="16"/>
  <c r="I34" i="16"/>
  <c r="I50" i="16"/>
  <c r="I58" i="16"/>
  <c r="I62" i="16"/>
  <c r="I66" i="16"/>
  <c r="I70" i="16"/>
  <c r="I74" i="16"/>
  <c r="I78" i="16"/>
  <c r="I82" i="16"/>
  <c r="I86" i="16"/>
  <c r="I90" i="16"/>
  <c r="I94" i="16"/>
  <c r="I98" i="16"/>
  <c r="I102" i="16"/>
  <c r="I106" i="16"/>
  <c r="I110" i="16"/>
  <c r="I114" i="16"/>
  <c r="I118" i="16"/>
  <c r="I122" i="16"/>
  <c r="I126" i="16"/>
  <c r="I130" i="16"/>
  <c r="I134" i="16"/>
  <c r="I138" i="16"/>
  <c r="I142" i="16"/>
  <c r="I146" i="16"/>
  <c r="I150" i="16"/>
  <c r="I154" i="16"/>
  <c r="I158" i="16"/>
  <c r="I162" i="16"/>
  <c r="I166" i="16"/>
  <c r="I170" i="16"/>
  <c r="I174" i="16"/>
  <c r="I178" i="16"/>
  <c r="I182" i="16"/>
  <c r="I186" i="16"/>
  <c r="I190" i="16"/>
  <c r="I194" i="16"/>
  <c r="I198" i="16"/>
  <c r="I202" i="16"/>
  <c r="I206" i="16"/>
  <c r="I210" i="16"/>
  <c r="I214" i="16"/>
  <c r="I30" i="16"/>
  <c r="I73" i="16"/>
  <c r="I89" i="16"/>
  <c r="I105" i="16"/>
  <c r="I121" i="16"/>
  <c r="I137" i="16"/>
  <c r="I153" i="16"/>
  <c r="I169" i="16"/>
  <c r="I185" i="16"/>
  <c r="I201" i="16"/>
  <c r="I218" i="16"/>
  <c r="I222" i="16"/>
  <c r="I226" i="16"/>
  <c r="I230" i="16"/>
  <c r="I234" i="16"/>
  <c r="I14" i="16"/>
  <c r="I69" i="16"/>
  <c r="I85" i="16"/>
  <c r="I101" i="16"/>
  <c r="I117" i="16"/>
  <c r="I133" i="16"/>
  <c r="I149" i="16"/>
  <c r="I165" i="16"/>
  <c r="I181" i="16"/>
  <c r="I197" i="16"/>
  <c r="I213" i="16"/>
  <c r="I217" i="16"/>
  <c r="I221" i="16"/>
  <c r="I225" i="16"/>
  <c r="I229" i="16"/>
  <c r="I233" i="16"/>
  <c r="I6" i="16"/>
  <c r="I65" i="16"/>
  <c r="I81" i="16"/>
  <c r="I97" i="16"/>
  <c r="I113" i="16"/>
  <c r="I129" i="16"/>
  <c r="I145" i="16"/>
  <c r="I161" i="16"/>
  <c r="I177" i="16"/>
  <c r="I193" i="16"/>
  <c r="I209" i="16"/>
  <c r="I216" i="16"/>
  <c r="I220" i="16"/>
  <c r="I224" i="16"/>
  <c r="I228" i="16"/>
  <c r="I232" i="16"/>
  <c r="Z4" i="15"/>
  <c r="Z201" i="16" s="1"/>
  <c r="E219" i="16"/>
  <c r="J190" i="16"/>
  <c r="M177" i="16"/>
  <c r="F122" i="16"/>
  <c r="E105" i="16"/>
  <c r="F58" i="16"/>
  <c r="B10" i="16"/>
  <c r="B14" i="16"/>
  <c r="B18" i="16"/>
  <c r="B22" i="16"/>
  <c r="B26" i="16"/>
  <c r="B30" i="16"/>
  <c r="B34" i="16"/>
  <c r="B38" i="16"/>
  <c r="B42" i="16"/>
  <c r="B46" i="16"/>
  <c r="B50" i="16"/>
  <c r="B54" i="16"/>
  <c r="B9" i="16"/>
  <c r="B13" i="16"/>
  <c r="B17" i="16"/>
  <c r="B21" i="16"/>
  <c r="B25" i="16"/>
  <c r="B29" i="16"/>
  <c r="B33" i="16"/>
  <c r="B37" i="16"/>
  <c r="B41" i="16"/>
  <c r="B45" i="16"/>
  <c r="B49" i="16"/>
  <c r="B53" i="16"/>
  <c r="B8" i="16"/>
  <c r="B12" i="16"/>
  <c r="B16" i="16"/>
  <c r="B20" i="16"/>
  <c r="B24" i="16"/>
  <c r="B28" i="16"/>
  <c r="B32" i="16"/>
  <c r="B36" i="16"/>
  <c r="B40" i="16"/>
  <c r="B44" i="16"/>
  <c r="B48" i="16"/>
  <c r="B52" i="16"/>
  <c r="B56" i="16"/>
  <c r="B19" i="16"/>
  <c r="B35" i="16"/>
  <c r="B51" i="16"/>
  <c r="B57" i="16"/>
  <c r="B61" i="16"/>
  <c r="B65" i="16"/>
  <c r="B69" i="16"/>
  <c r="B73" i="16"/>
  <c r="B77" i="16"/>
  <c r="B81" i="16"/>
  <c r="B85" i="16"/>
  <c r="B89" i="16"/>
  <c r="B93" i="16"/>
  <c r="B97" i="16"/>
  <c r="B101" i="16"/>
  <c r="B105" i="16"/>
  <c r="B109" i="16"/>
  <c r="B113" i="16"/>
  <c r="B117" i="16"/>
  <c r="B121" i="16"/>
  <c r="B125" i="16"/>
  <c r="B129" i="16"/>
  <c r="B133" i="16"/>
  <c r="B137" i="16"/>
  <c r="B141" i="16"/>
  <c r="B145" i="16"/>
  <c r="B149" i="16"/>
  <c r="B153" i="16"/>
  <c r="B157" i="16"/>
  <c r="B161" i="16"/>
  <c r="B165" i="16"/>
  <c r="B169" i="16"/>
  <c r="B173" i="16"/>
  <c r="B177" i="16"/>
  <c r="B181" i="16"/>
  <c r="B185" i="16"/>
  <c r="B189" i="16"/>
  <c r="B193" i="16"/>
  <c r="B197" i="16"/>
  <c r="B201" i="16"/>
  <c r="B205" i="16"/>
  <c r="B209" i="16"/>
  <c r="B213" i="16"/>
  <c r="B15" i="16"/>
  <c r="B31" i="16"/>
  <c r="B47" i="16"/>
  <c r="B55" i="16"/>
  <c r="B60" i="16"/>
  <c r="B64" i="16"/>
  <c r="B68" i="16"/>
  <c r="B72" i="16"/>
  <c r="B76" i="16"/>
  <c r="B80" i="16"/>
  <c r="B84" i="16"/>
  <c r="B88" i="16"/>
  <c r="B92" i="16"/>
  <c r="B96" i="16"/>
  <c r="B100" i="16"/>
  <c r="B104" i="16"/>
  <c r="B108" i="16"/>
  <c r="B112" i="16"/>
  <c r="B116" i="16"/>
  <c r="B120" i="16"/>
  <c r="B124" i="16"/>
  <c r="B128" i="16"/>
  <c r="B132" i="16"/>
  <c r="B136" i="16"/>
  <c r="B140" i="16"/>
  <c r="B144" i="16"/>
  <c r="B148" i="16"/>
  <c r="B152" i="16"/>
  <c r="B156" i="16"/>
  <c r="B160" i="16"/>
  <c r="B164" i="16"/>
  <c r="B168" i="16"/>
  <c r="B172" i="16"/>
  <c r="B176" i="16"/>
  <c r="B180" i="16"/>
  <c r="B184" i="16"/>
  <c r="B188" i="16"/>
  <c r="B192" i="16"/>
  <c r="B196" i="16"/>
  <c r="B200" i="16"/>
  <c r="B204" i="16"/>
  <c r="B208" i="16"/>
  <c r="B212" i="16"/>
  <c r="B11" i="16"/>
  <c r="B27" i="16"/>
  <c r="B43" i="16"/>
  <c r="B59" i="16"/>
  <c r="B63" i="16"/>
  <c r="B67" i="16"/>
  <c r="B71" i="16"/>
  <c r="B75" i="16"/>
  <c r="B79" i="16"/>
  <c r="B83" i="16"/>
  <c r="B87" i="16"/>
  <c r="B91" i="16"/>
  <c r="B95" i="16"/>
  <c r="B99" i="16"/>
  <c r="B103" i="16"/>
  <c r="B107" i="16"/>
  <c r="B111" i="16"/>
  <c r="B115" i="16"/>
  <c r="B119" i="16"/>
  <c r="B123" i="16"/>
  <c r="B127" i="16"/>
  <c r="B131" i="16"/>
  <c r="B135" i="16"/>
  <c r="B139" i="16"/>
  <c r="B143" i="16"/>
  <c r="B147" i="16"/>
  <c r="B151" i="16"/>
  <c r="B155" i="16"/>
  <c r="B159" i="16"/>
  <c r="B163" i="16"/>
  <c r="B167" i="16"/>
  <c r="B171" i="16"/>
  <c r="B175" i="16"/>
  <c r="B179" i="16"/>
  <c r="B183" i="16"/>
  <c r="B187" i="16"/>
  <c r="B191" i="16"/>
  <c r="B195" i="16"/>
  <c r="B199" i="16"/>
  <c r="B203" i="16"/>
  <c r="B207" i="16"/>
  <c r="B211" i="16"/>
  <c r="B215" i="16"/>
  <c r="B39" i="16"/>
  <c r="B66" i="16"/>
  <c r="B82" i="16"/>
  <c r="B98" i="16"/>
  <c r="B114" i="16"/>
  <c r="B130" i="16"/>
  <c r="B146" i="16"/>
  <c r="B162" i="16"/>
  <c r="B178" i="16"/>
  <c r="B194" i="16"/>
  <c r="B210" i="16"/>
  <c r="B219" i="16"/>
  <c r="B223" i="16"/>
  <c r="B227" i="16"/>
  <c r="B231" i="16"/>
  <c r="B23" i="16"/>
  <c r="B62" i="16"/>
  <c r="B78" i="16"/>
  <c r="B94" i="16"/>
  <c r="B110" i="16"/>
  <c r="B126" i="16"/>
  <c r="B142" i="16"/>
  <c r="B158" i="16"/>
  <c r="B174" i="16"/>
  <c r="B190" i="16"/>
  <c r="B206" i="16"/>
  <c r="B218" i="16"/>
  <c r="B222" i="16"/>
  <c r="B226" i="16"/>
  <c r="B230" i="16"/>
  <c r="B234" i="16"/>
  <c r="B7" i="16"/>
  <c r="B58" i="16"/>
  <c r="B74" i="16"/>
  <c r="B90" i="16"/>
  <c r="B106" i="16"/>
  <c r="B122" i="16"/>
  <c r="B138" i="16"/>
  <c r="B154" i="16"/>
  <c r="B170" i="16"/>
  <c r="B186" i="16"/>
  <c r="B202" i="16"/>
  <c r="B217" i="16"/>
  <c r="B221" i="16"/>
  <c r="B225" i="16"/>
  <c r="B229" i="16"/>
  <c r="B233" i="16"/>
  <c r="B6" i="16"/>
  <c r="N10" i="16"/>
  <c r="N14" i="16"/>
  <c r="N18" i="16"/>
  <c r="N22" i="16"/>
  <c r="N26" i="16"/>
  <c r="N30" i="16"/>
  <c r="N34" i="16"/>
  <c r="N38" i="16"/>
  <c r="N42" i="16"/>
  <c r="N46" i="16"/>
  <c r="N50" i="16"/>
  <c r="N54" i="16"/>
  <c r="N9" i="16"/>
  <c r="N13" i="16"/>
  <c r="N17" i="16"/>
  <c r="N21" i="16"/>
  <c r="N25" i="16"/>
  <c r="N29" i="16"/>
  <c r="N33" i="16"/>
  <c r="N37" i="16"/>
  <c r="N41" i="16"/>
  <c r="N45" i="16"/>
  <c r="N49" i="16"/>
  <c r="N53" i="16"/>
  <c r="N8" i="16"/>
  <c r="N12" i="16"/>
  <c r="N16" i="16"/>
  <c r="N20" i="16"/>
  <c r="N24" i="16"/>
  <c r="N28" i="16"/>
  <c r="N32" i="16"/>
  <c r="N36" i="16"/>
  <c r="N40" i="16"/>
  <c r="N44" i="16"/>
  <c r="N48" i="16"/>
  <c r="N52" i="16"/>
  <c r="N56" i="16"/>
  <c r="N15" i="16"/>
  <c r="N31" i="16"/>
  <c r="N47" i="16"/>
  <c r="N57" i="16"/>
  <c r="N61" i="16"/>
  <c r="N65" i="16"/>
  <c r="N69" i="16"/>
  <c r="N73" i="16"/>
  <c r="N77" i="16"/>
  <c r="N81" i="16"/>
  <c r="N85" i="16"/>
  <c r="N89" i="16"/>
  <c r="N93" i="16"/>
  <c r="N97" i="16"/>
  <c r="N101" i="16"/>
  <c r="N105" i="16"/>
  <c r="N109" i="16"/>
  <c r="N113" i="16"/>
  <c r="N117" i="16"/>
  <c r="N121" i="16"/>
  <c r="N125" i="16"/>
  <c r="N129" i="16"/>
  <c r="N133" i="16"/>
  <c r="N137" i="16"/>
  <c r="N141" i="16"/>
  <c r="N145" i="16"/>
  <c r="N149" i="16"/>
  <c r="N153" i="16"/>
  <c r="N157" i="16"/>
  <c r="N161" i="16"/>
  <c r="N165" i="16"/>
  <c r="N169" i="16"/>
  <c r="N173" i="16"/>
  <c r="N177" i="16"/>
  <c r="N181" i="16"/>
  <c r="N185" i="16"/>
  <c r="N189" i="16"/>
  <c r="N193" i="16"/>
  <c r="N197" i="16"/>
  <c r="N201" i="16"/>
  <c r="N205" i="16"/>
  <c r="N209" i="16"/>
  <c r="N213" i="16"/>
  <c r="N11" i="16"/>
  <c r="N27" i="16"/>
  <c r="N43" i="16"/>
  <c r="N60" i="16"/>
  <c r="N64" i="16"/>
  <c r="N68" i="16"/>
  <c r="N72" i="16"/>
  <c r="N76" i="16"/>
  <c r="N80" i="16"/>
  <c r="N84" i="16"/>
  <c r="N88" i="16"/>
  <c r="N92" i="16"/>
  <c r="N96" i="16"/>
  <c r="N100" i="16"/>
  <c r="N104" i="16"/>
  <c r="N108" i="16"/>
  <c r="N112" i="16"/>
  <c r="N116" i="16"/>
  <c r="N120" i="16"/>
  <c r="N124" i="16"/>
  <c r="N128" i="16"/>
  <c r="N132" i="16"/>
  <c r="N136" i="16"/>
  <c r="N140" i="16"/>
  <c r="N144" i="16"/>
  <c r="N148" i="16"/>
  <c r="N152" i="16"/>
  <c r="N156" i="16"/>
  <c r="N160" i="16"/>
  <c r="N164" i="16"/>
  <c r="N168" i="16"/>
  <c r="N172" i="16"/>
  <c r="N176" i="16"/>
  <c r="N180" i="16"/>
  <c r="N184" i="16"/>
  <c r="N188" i="16"/>
  <c r="N192" i="16"/>
  <c r="N196" i="16"/>
  <c r="N200" i="16"/>
  <c r="N204" i="16"/>
  <c r="N208" i="16"/>
  <c r="N212" i="16"/>
  <c r="N7" i="16"/>
  <c r="N23" i="16"/>
  <c r="N39" i="16"/>
  <c r="N59" i="16"/>
  <c r="N63" i="16"/>
  <c r="N67" i="16"/>
  <c r="N71" i="16"/>
  <c r="N75" i="16"/>
  <c r="N79" i="16"/>
  <c r="N83" i="16"/>
  <c r="N87" i="16"/>
  <c r="N91" i="16"/>
  <c r="N95" i="16"/>
  <c r="N99" i="16"/>
  <c r="N103" i="16"/>
  <c r="N107" i="16"/>
  <c r="N111" i="16"/>
  <c r="N115" i="16"/>
  <c r="N119" i="16"/>
  <c r="N123" i="16"/>
  <c r="N127" i="16"/>
  <c r="N131" i="16"/>
  <c r="N135" i="16"/>
  <c r="N139" i="16"/>
  <c r="N143" i="16"/>
  <c r="N147" i="16"/>
  <c r="N151" i="16"/>
  <c r="N155" i="16"/>
  <c r="N159" i="16"/>
  <c r="N163" i="16"/>
  <c r="N167" i="16"/>
  <c r="N171" i="16"/>
  <c r="N175" i="16"/>
  <c r="N179" i="16"/>
  <c r="N183" i="16"/>
  <c r="N187" i="16"/>
  <c r="N191" i="16"/>
  <c r="N195" i="16"/>
  <c r="N199" i="16"/>
  <c r="N203" i="16"/>
  <c r="N207" i="16"/>
  <c r="N211" i="16"/>
  <c r="N215" i="16"/>
  <c r="N51" i="16"/>
  <c r="N62" i="16"/>
  <c r="N78" i="16"/>
  <c r="N94" i="16"/>
  <c r="N110" i="16"/>
  <c r="N126" i="16"/>
  <c r="N142" i="16"/>
  <c r="N158" i="16"/>
  <c r="N174" i="16"/>
  <c r="N190" i="16"/>
  <c r="N206" i="16"/>
  <c r="N219" i="16"/>
  <c r="N223" i="16"/>
  <c r="N227" i="16"/>
  <c r="N231" i="16"/>
  <c r="N35" i="16"/>
  <c r="N55" i="16"/>
  <c r="N58" i="16"/>
  <c r="N74" i="16"/>
  <c r="N90" i="16"/>
  <c r="N106" i="16"/>
  <c r="N122" i="16"/>
  <c r="N138" i="16"/>
  <c r="N154" i="16"/>
  <c r="N170" i="16"/>
  <c r="N186" i="16"/>
  <c r="N202" i="16"/>
  <c r="N218" i="16"/>
  <c r="N222" i="16"/>
  <c r="N226" i="16"/>
  <c r="N230" i="16"/>
  <c r="N234" i="16"/>
  <c r="N19" i="16"/>
  <c r="N70" i="16"/>
  <c r="N86" i="16"/>
  <c r="N102" i="16"/>
  <c r="N118" i="16"/>
  <c r="N134" i="16"/>
  <c r="N150" i="16"/>
  <c r="N166" i="16"/>
  <c r="N182" i="16"/>
  <c r="N198" i="16"/>
  <c r="N214" i="16"/>
  <c r="N217" i="16"/>
  <c r="N221" i="16"/>
  <c r="N225" i="16"/>
  <c r="N229" i="16"/>
  <c r="N233" i="16"/>
  <c r="N6" i="16"/>
  <c r="P234" i="16"/>
  <c r="O233" i="16"/>
  <c r="N232" i="16"/>
  <c r="M231" i="16"/>
  <c r="L230" i="16"/>
  <c r="K229" i="16"/>
  <c r="J228" i="16"/>
  <c r="I227" i="16"/>
  <c r="H226" i="16"/>
  <c r="G225" i="16"/>
  <c r="F224" i="16"/>
  <c r="E223" i="16"/>
  <c r="D222" i="16"/>
  <c r="C221" i="16"/>
  <c r="B220" i="16"/>
  <c r="P218" i="16"/>
  <c r="O217" i="16"/>
  <c r="N216" i="16"/>
  <c r="C215" i="16"/>
  <c r="N210" i="16"/>
  <c r="J206" i="16"/>
  <c r="F202" i="16"/>
  <c r="B198" i="16"/>
  <c r="M193" i="16"/>
  <c r="I189" i="16"/>
  <c r="E185" i="16"/>
  <c r="P180" i="16"/>
  <c r="L176" i="16"/>
  <c r="H172" i="16"/>
  <c r="D168" i="16"/>
  <c r="O163" i="16"/>
  <c r="K159" i="16"/>
  <c r="G155" i="16"/>
  <c r="C151" i="16"/>
  <c r="N146" i="16"/>
  <c r="J142" i="16"/>
  <c r="F138" i="16"/>
  <c r="B134" i="16"/>
  <c r="M129" i="16"/>
  <c r="I125" i="16"/>
  <c r="E121" i="16"/>
  <c r="P116" i="16"/>
  <c r="L112" i="16"/>
  <c r="H108" i="16"/>
  <c r="D104" i="16"/>
  <c r="O99" i="16"/>
  <c r="C87" i="16"/>
  <c r="N82" i="16"/>
  <c r="F74" i="16"/>
  <c r="B70" i="16"/>
  <c r="I61" i="16"/>
  <c r="E42" i="16"/>
  <c r="D25" i="16"/>
  <c r="M9" i="16"/>
  <c r="M13" i="16"/>
  <c r="M17" i="16"/>
  <c r="M21" i="16"/>
  <c r="M25" i="16"/>
  <c r="M29" i="16"/>
  <c r="M33" i="16"/>
  <c r="M37" i="16"/>
  <c r="M41" i="16"/>
  <c r="M45" i="16"/>
  <c r="M49" i="16"/>
  <c r="M53" i="16"/>
  <c r="M57" i="16"/>
  <c r="M8" i="16"/>
  <c r="M12" i="16"/>
  <c r="M16" i="16"/>
  <c r="M20" i="16"/>
  <c r="M24" i="16"/>
  <c r="M28" i="16"/>
  <c r="M32" i="16"/>
  <c r="M36" i="16"/>
  <c r="M40" i="16"/>
  <c r="M44" i="16"/>
  <c r="M48" i="16"/>
  <c r="M52" i="16"/>
  <c r="M7" i="16"/>
  <c r="M11" i="16"/>
  <c r="M15" i="16"/>
  <c r="M19" i="16"/>
  <c r="M23" i="16"/>
  <c r="M27" i="16"/>
  <c r="M31" i="16"/>
  <c r="M35" i="16"/>
  <c r="M39" i="16"/>
  <c r="M43" i="16"/>
  <c r="M47" i="16"/>
  <c r="M51" i="16"/>
  <c r="M55" i="16"/>
  <c r="M14" i="16"/>
  <c r="M30" i="16"/>
  <c r="M46" i="16"/>
  <c r="M60" i="16"/>
  <c r="M64" i="16"/>
  <c r="M68" i="16"/>
  <c r="M72" i="16"/>
  <c r="M76" i="16"/>
  <c r="M80" i="16"/>
  <c r="M84" i="16"/>
  <c r="M88" i="16"/>
  <c r="M92" i="16"/>
  <c r="M96" i="16"/>
  <c r="M100" i="16"/>
  <c r="M104" i="16"/>
  <c r="M108" i="16"/>
  <c r="M112" i="16"/>
  <c r="M116" i="16"/>
  <c r="M120" i="16"/>
  <c r="M124" i="16"/>
  <c r="M128" i="16"/>
  <c r="M132" i="16"/>
  <c r="M136" i="16"/>
  <c r="M140" i="16"/>
  <c r="M144" i="16"/>
  <c r="M148" i="16"/>
  <c r="M152" i="16"/>
  <c r="M156" i="16"/>
  <c r="M160" i="16"/>
  <c r="M164" i="16"/>
  <c r="M168" i="16"/>
  <c r="M172" i="16"/>
  <c r="M176" i="16"/>
  <c r="M180" i="16"/>
  <c r="M184" i="16"/>
  <c r="M188" i="16"/>
  <c r="M192" i="16"/>
  <c r="M196" i="16"/>
  <c r="M200" i="16"/>
  <c r="M204" i="16"/>
  <c r="M208" i="16"/>
  <c r="M212" i="16"/>
  <c r="M10" i="16"/>
  <c r="M26" i="16"/>
  <c r="M42" i="16"/>
  <c r="M59" i="16"/>
  <c r="M63" i="16"/>
  <c r="M67" i="16"/>
  <c r="M71" i="16"/>
  <c r="M75" i="16"/>
  <c r="M79" i="16"/>
  <c r="M83" i="16"/>
  <c r="M87" i="16"/>
  <c r="M91" i="16"/>
  <c r="M95" i="16"/>
  <c r="M99" i="16"/>
  <c r="M103" i="16"/>
  <c r="M107" i="16"/>
  <c r="M111" i="16"/>
  <c r="M115" i="16"/>
  <c r="M119" i="16"/>
  <c r="M123" i="16"/>
  <c r="M127" i="16"/>
  <c r="M131" i="16"/>
  <c r="M135" i="16"/>
  <c r="M139" i="16"/>
  <c r="M143" i="16"/>
  <c r="M147" i="16"/>
  <c r="M151" i="16"/>
  <c r="M155" i="16"/>
  <c r="M159" i="16"/>
  <c r="M163" i="16"/>
  <c r="M167" i="16"/>
  <c r="M171" i="16"/>
  <c r="M175" i="16"/>
  <c r="M179" i="16"/>
  <c r="M183" i="16"/>
  <c r="M187" i="16"/>
  <c r="M191" i="16"/>
  <c r="M195" i="16"/>
  <c r="M199" i="16"/>
  <c r="M203" i="16"/>
  <c r="M207" i="16"/>
  <c r="M211" i="16"/>
  <c r="M215" i="16"/>
  <c r="M22" i="16"/>
  <c r="M38" i="16"/>
  <c r="M56" i="16"/>
  <c r="M58" i="16"/>
  <c r="M62" i="16"/>
  <c r="M66" i="16"/>
  <c r="M70" i="16"/>
  <c r="M74" i="16"/>
  <c r="M78" i="16"/>
  <c r="M82" i="16"/>
  <c r="M86" i="16"/>
  <c r="M90" i="16"/>
  <c r="M94" i="16"/>
  <c r="M98" i="16"/>
  <c r="M102" i="16"/>
  <c r="M106" i="16"/>
  <c r="M110" i="16"/>
  <c r="M114" i="16"/>
  <c r="M118" i="16"/>
  <c r="M122" i="16"/>
  <c r="M126" i="16"/>
  <c r="M130" i="16"/>
  <c r="M134" i="16"/>
  <c r="M138" i="16"/>
  <c r="M142" i="16"/>
  <c r="M146" i="16"/>
  <c r="M150" i="16"/>
  <c r="M154" i="16"/>
  <c r="M158" i="16"/>
  <c r="M162" i="16"/>
  <c r="M166" i="16"/>
  <c r="M170" i="16"/>
  <c r="M174" i="16"/>
  <c r="M178" i="16"/>
  <c r="M182" i="16"/>
  <c r="M186" i="16"/>
  <c r="M190" i="16"/>
  <c r="M194" i="16"/>
  <c r="M198" i="16"/>
  <c r="M202" i="16"/>
  <c r="M206" i="16"/>
  <c r="M210" i="16"/>
  <c r="M214" i="16"/>
  <c r="M34" i="16"/>
  <c r="M61" i="16"/>
  <c r="M77" i="16"/>
  <c r="M93" i="16"/>
  <c r="M109" i="16"/>
  <c r="M125" i="16"/>
  <c r="M141" i="16"/>
  <c r="M157" i="16"/>
  <c r="M173" i="16"/>
  <c r="M189" i="16"/>
  <c r="M205" i="16"/>
  <c r="M218" i="16"/>
  <c r="M222" i="16"/>
  <c r="M226" i="16"/>
  <c r="M230" i="16"/>
  <c r="M234" i="16"/>
  <c r="M18" i="16"/>
  <c r="M73" i="16"/>
  <c r="M89" i="16"/>
  <c r="M105" i="16"/>
  <c r="M121" i="16"/>
  <c r="M137" i="16"/>
  <c r="M153" i="16"/>
  <c r="M169" i="16"/>
  <c r="M185" i="16"/>
  <c r="M201" i="16"/>
  <c r="M217" i="16"/>
  <c r="M221" i="16"/>
  <c r="M225" i="16"/>
  <c r="M229" i="16"/>
  <c r="M233" i="16"/>
  <c r="M6" i="16"/>
  <c r="M69" i="16"/>
  <c r="M85" i="16"/>
  <c r="M101" i="16"/>
  <c r="M117" i="16"/>
  <c r="M133" i="16"/>
  <c r="M149" i="16"/>
  <c r="M165" i="16"/>
  <c r="M181" i="16"/>
  <c r="M197" i="16"/>
  <c r="M213" i="16"/>
  <c r="M216" i="16"/>
  <c r="M220" i="16"/>
  <c r="M224" i="16"/>
  <c r="M228" i="16"/>
  <c r="M232" i="16"/>
  <c r="V4" i="15"/>
  <c r="AH4" i="15"/>
  <c r="AH135" i="16" s="1"/>
  <c r="B232" i="16"/>
  <c r="J224" i="16"/>
  <c r="I223" i="16"/>
  <c r="B216" i="16"/>
  <c r="F186" i="16"/>
  <c r="J126" i="16"/>
  <c r="M113" i="16"/>
  <c r="N66" i="16"/>
  <c r="I46" i="16"/>
  <c r="J10" i="16"/>
  <c r="J14" i="16"/>
  <c r="J18" i="16"/>
  <c r="J22" i="16"/>
  <c r="J26" i="16"/>
  <c r="J30" i="16"/>
  <c r="J34" i="16"/>
  <c r="J38" i="16"/>
  <c r="J42" i="16"/>
  <c r="J46" i="16"/>
  <c r="J50" i="16"/>
  <c r="J54" i="16"/>
  <c r="J9" i="16"/>
  <c r="J13" i="16"/>
  <c r="J17" i="16"/>
  <c r="J21" i="16"/>
  <c r="J25" i="16"/>
  <c r="J29" i="16"/>
  <c r="J33" i="16"/>
  <c r="J37" i="16"/>
  <c r="J41" i="16"/>
  <c r="J45" i="16"/>
  <c r="J49" i="16"/>
  <c r="J53" i="16"/>
  <c r="J8" i="16"/>
  <c r="J12" i="16"/>
  <c r="J16" i="16"/>
  <c r="J20" i="16"/>
  <c r="J24" i="16"/>
  <c r="J28" i="16"/>
  <c r="J32" i="16"/>
  <c r="J36" i="16"/>
  <c r="J40" i="16"/>
  <c r="J44" i="16"/>
  <c r="J48" i="16"/>
  <c r="J52" i="16"/>
  <c r="J56" i="16"/>
  <c r="J11" i="16"/>
  <c r="J27" i="16"/>
  <c r="J43" i="16"/>
  <c r="J61" i="16"/>
  <c r="J65" i="16"/>
  <c r="J69" i="16"/>
  <c r="J73" i="16"/>
  <c r="J77" i="16"/>
  <c r="J81" i="16"/>
  <c r="J85" i="16"/>
  <c r="J89" i="16"/>
  <c r="J93" i="16"/>
  <c r="J97" i="16"/>
  <c r="J101" i="16"/>
  <c r="J105" i="16"/>
  <c r="J109" i="16"/>
  <c r="J113" i="16"/>
  <c r="J117" i="16"/>
  <c r="J121" i="16"/>
  <c r="J125" i="16"/>
  <c r="J129" i="16"/>
  <c r="J133" i="16"/>
  <c r="J137" i="16"/>
  <c r="J141" i="16"/>
  <c r="J145" i="16"/>
  <c r="J149" i="16"/>
  <c r="J153" i="16"/>
  <c r="J157" i="16"/>
  <c r="J161" i="16"/>
  <c r="J165" i="16"/>
  <c r="J169" i="16"/>
  <c r="J173" i="16"/>
  <c r="J177" i="16"/>
  <c r="J181" i="16"/>
  <c r="J185" i="16"/>
  <c r="J189" i="16"/>
  <c r="J193" i="16"/>
  <c r="J197" i="16"/>
  <c r="J201" i="16"/>
  <c r="J205" i="16"/>
  <c r="J209" i="16"/>
  <c r="J213" i="16"/>
  <c r="J7" i="16"/>
  <c r="J23" i="16"/>
  <c r="J39" i="16"/>
  <c r="J55" i="16"/>
  <c r="J57" i="16"/>
  <c r="J60" i="16"/>
  <c r="J64" i="16"/>
  <c r="J68" i="16"/>
  <c r="J72" i="16"/>
  <c r="J76" i="16"/>
  <c r="J80" i="16"/>
  <c r="J84" i="16"/>
  <c r="J88" i="16"/>
  <c r="J92" i="16"/>
  <c r="J96" i="16"/>
  <c r="J100" i="16"/>
  <c r="J104" i="16"/>
  <c r="J108" i="16"/>
  <c r="J112" i="16"/>
  <c r="J116" i="16"/>
  <c r="J120" i="16"/>
  <c r="J124" i="16"/>
  <c r="J128" i="16"/>
  <c r="J132" i="16"/>
  <c r="J136" i="16"/>
  <c r="J140" i="16"/>
  <c r="J144" i="16"/>
  <c r="J148" i="16"/>
  <c r="J152" i="16"/>
  <c r="J156" i="16"/>
  <c r="J160" i="16"/>
  <c r="J164" i="16"/>
  <c r="J168" i="16"/>
  <c r="J172" i="16"/>
  <c r="J176" i="16"/>
  <c r="J180" i="16"/>
  <c r="J184" i="16"/>
  <c r="J188" i="16"/>
  <c r="J192" i="16"/>
  <c r="J196" i="16"/>
  <c r="J200" i="16"/>
  <c r="J204" i="16"/>
  <c r="J208" i="16"/>
  <c r="J212" i="16"/>
  <c r="J19" i="16"/>
  <c r="J35" i="16"/>
  <c r="J51" i="16"/>
  <c r="J59" i="16"/>
  <c r="J63" i="16"/>
  <c r="J67" i="16"/>
  <c r="J71" i="16"/>
  <c r="J75" i="16"/>
  <c r="J79" i="16"/>
  <c r="J83" i="16"/>
  <c r="J87" i="16"/>
  <c r="J91" i="16"/>
  <c r="J95" i="16"/>
  <c r="J99" i="16"/>
  <c r="J103" i="16"/>
  <c r="J107" i="16"/>
  <c r="J111" i="16"/>
  <c r="J115" i="16"/>
  <c r="J119" i="16"/>
  <c r="J123" i="16"/>
  <c r="J127" i="16"/>
  <c r="J131" i="16"/>
  <c r="J135" i="16"/>
  <c r="J139" i="16"/>
  <c r="J143" i="16"/>
  <c r="J147" i="16"/>
  <c r="J151" i="16"/>
  <c r="J155" i="16"/>
  <c r="J159" i="16"/>
  <c r="J163" i="16"/>
  <c r="J167" i="16"/>
  <c r="J171" i="16"/>
  <c r="J175" i="16"/>
  <c r="J179" i="16"/>
  <c r="J183" i="16"/>
  <c r="J187" i="16"/>
  <c r="J191" i="16"/>
  <c r="J195" i="16"/>
  <c r="J199" i="16"/>
  <c r="J203" i="16"/>
  <c r="J207" i="16"/>
  <c r="J211" i="16"/>
  <c r="J215" i="16"/>
  <c r="J47" i="16"/>
  <c r="J58" i="16"/>
  <c r="J74" i="16"/>
  <c r="J90" i="16"/>
  <c r="J106" i="16"/>
  <c r="J122" i="16"/>
  <c r="J138" i="16"/>
  <c r="J154" i="16"/>
  <c r="J170" i="16"/>
  <c r="J186" i="16"/>
  <c r="J202" i="16"/>
  <c r="J219" i="16"/>
  <c r="J223" i="16"/>
  <c r="J227" i="16"/>
  <c r="J231" i="16"/>
  <c r="J31" i="16"/>
  <c r="J70" i="16"/>
  <c r="J86" i="16"/>
  <c r="J102" i="16"/>
  <c r="J118" i="16"/>
  <c r="J134" i="16"/>
  <c r="J150" i="16"/>
  <c r="J166" i="16"/>
  <c r="J182" i="16"/>
  <c r="J198" i="16"/>
  <c r="J214" i="16"/>
  <c r="J218" i="16"/>
  <c r="J222" i="16"/>
  <c r="J226" i="16"/>
  <c r="J230" i="16"/>
  <c r="J234" i="16"/>
  <c r="J15" i="16"/>
  <c r="J66" i="16"/>
  <c r="J82" i="16"/>
  <c r="J98" i="16"/>
  <c r="J114" i="16"/>
  <c r="J130" i="16"/>
  <c r="J146" i="16"/>
  <c r="J162" i="16"/>
  <c r="J178" i="16"/>
  <c r="J194" i="16"/>
  <c r="J210" i="16"/>
  <c r="J217" i="16"/>
  <c r="J221" i="16"/>
  <c r="J225" i="16"/>
  <c r="J229" i="16"/>
  <c r="J233" i="16"/>
  <c r="J6" i="16"/>
  <c r="AE4" i="15"/>
  <c r="C7" i="16"/>
  <c r="C11" i="16"/>
  <c r="C15" i="16"/>
  <c r="C19" i="16"/>
  <c r="C23" i="16"/>
  <c r="C27" i="16"/>
  <c r="C31" i="16"/>
  <c r="C35" i="16"/>
  <c r="C39" i="16"/>
  <c r="C43" i="16"/>
  <c r="C47" i="16"/>
  <c r="C51" i="16"/>
  <c r="C55" i="16"/>
  <c r="C10" i="16"/>
  <c r="C14" i="16"/>
  <c r="C18" i="16"/>
  <c r="C22" i="16"/>
  <c r="C26" i="16"/>
  <c r="C30" i="16"/>
  <c r="C34" i="16"/>
  <c r="C38" i="16"/>
  <c r="C42" i="16"/>
  <c r="C46" i="16"/>
  <c r="C50" i="16"/>
  <c r="C54" i="16"/>
  <c r="C9" i="16"/>
  <c r="C13" i="16"/>
  <c r="C17" i="16"/>
  <c r="C21" i="16"/>
  <c r="C25" i="16"/>
  <c r="C29" i="16"/>
  <c r="C33" i="16"/>
  <c r="C37" i="16"/>
  <c r="C41" i="16"/>
  <c r="C45" i="16"/>
  <c r="C49" i="16"/>
  <c r="C53" i="16"/>
  <c r="C57" i="16"/>
  <c r="C20" i="16"/>
  <c r="C36" i="16"/>
  <c r="C52" i="16"/>
  <c r="C58" i="16"/>
  <c r="C62" i="16"/>
  <c r="C66" i="16"/>
  <c r="C70" i="16"/>
  <c r="C74" i="16"/>
  <c r="C78" i="16"/>
  <c r="C82" i="16"/>
  <c r="C86" i="16"/>
  <c r="C90" i="16"/>
  <c r="C94" i="16"/>
  <c r="C98" i="16"/>
  <c r="C102" i="16"/>
  <c r="C106" i="16"/>
  <c r="C110" i="16"/>
  <c r="C114" i="16"/>
  <c r="C118" i="16"/>
  <c r="C122" i="16"/>
  <c r="C126" i="16"/>
  <c r="C130" i="16"/>
  <c r="C134" i="16"/>
  <c r="C138" i="16"/>
  <c r="C142" i="16"/>
  <c r="C146" i="16"/>
  <c r="C150" i="16"/>
  <c r="C154" i="16"/>
  <c r="C158" i="16"/>
  <c r="C162" i="16"/>
  <c r="C166" i="16"/>
  <c r="C170" i="16"/>
  <c r="C174" i="16"/>
  <c r="C178" i="16"/>
  <c r="C182" i="16"/>
  <c r="C186" i="16"/>
  <c r="C190" i="16"/>
  <c r="C194" i="16"/>
  <c r="C198" i="16"/>
  <c r="C202" i="16"/>
  <c r="C206" i="16"/>
  <c r="C210" i="16"/>
  <c r="C214" i="16"/>
  <c r="C16" i="16"/>
  <c r="C32" i="16"/>
  <c r="C48" i="16"/>
  <c r="C56" i="16"/>
  <c r="C61" i="16"/>
  <c r="C65" i="16"/>
  <c r="C69" i="16"/>
  <c r="C73" i="16"/>
  <c r="C77" i="16"/>
  <c r="C81" i="16"/>
  <c r="C85" i="16"/>
  <c r="C89" i="16"/>
  <c r="C93" i="16"/>
  <c r="C97" i="16"/>
  <c r="C101" i="16"/>
  <c r="C105" i="16"/>
  <c r="C109" i="16"/>
  <c r="C113" i="16"/>
  <c r="C117" i="16"/>
  <c r="C121" i="16"/>
  <c r="C125" i="16"/>
  <c r="C129" i="16"/>
  <c r="C133" i="16"/>
  <c r="C137" i="16"/>
  <c r="C141" i="16"/>
  <c r="C145" i="16"/>
  <c r="C149" i="16"/>
  <c r="C153" i="16"/>
  <c r="C157" i="16"/>
  <c r="C161" i="16"/>
  <c r="C165" i="16"/>
  <c r="C169" i="16"/>
  <c r="C173" i="16"/>
  <c r="C177" i="16"/>
  <c r="C181" i="16"/>
  <c r="C185" i="16"/>
  <c r="C189" i="16"/>
  <c r="C193" i="16"/>
  <c r="C197" i="16"/>
  <c r="C201" i="16"/>
  <c r="C205" i="16"/>
  <c r="C209" i="16"/>
  <c r="C213" i="16"/>
  <c r="C12" i="16"/>
  <c r="C28" i="16"/>
  <c r="C44" i="16"/>
  <c r="C60" i="16"/>
  <c r="C64" i="16"/>
  <c r="C68" i="16"/>
  <c r="C72" i="16"/>
  <c r="C76" i="16"/>
  <c r="C80" i="16"/>
  <c r="C84" i="16"/>
  <c r="C88" i="16"/>
  <c r="C92" i="16"/>
  <c r="C96" i="16"/>
  <c r="C100" i="16"/>
  <c r="C104" i="16"/>
  <c r="C108" i="16"/>
  <c r="C112" i="16"/>
  <c r="C116" i="16"/>
  <c r="C120" i="16"/>
  <c r="C124" i="16"/>
  <c r="C128" i="16"/>
  <c r="C132" i="16"/>
  <c r="C136" i="16"/>
  <c r="C140" i="16"/>
  <c r="C144" i="16"/>
  <c r="C148" i="16"/>
  <c r="C152" i="16"/>
  <c r="C156" i="16"/>
  <c r="C160" i="16"/>
  <c r="C164" i="16"/>
  <c r="C168" i="16"/>
  <c r="C172" i="16"/>
  <c r="C176" i="16"/>
  <c r="C180" i="16"/>
  <c r="C184" i="16"/>
  <c r="C188" i="16"/>
  <c r="C192" i="16"/>
  <c r="C196" i="16"/>
  <c r="C200" i="16"/>
  <c r="C204" i="16"/>
  <c r="C208" i="16"/>
  <c r="C212" i="16"/>
  <c r="C67" i="16"/>
  <c r="C83" i="16"/>
  <c r="C99" i="16"/>
  <c r="C115" i="16"/>
  <c r="C131" i="16"/>
  <c r="C147" i="16"/>
  <c r="C163" i="16"/>
  <c r="C179" i="16"/>
  <c r="C195" i="16"/>
  <c r="C211" i="16"/>
  <c r="C216" i="16"/>
  <c r="C220" i="16"/>
  <c r="C224" i="16"/>
  <c r="C228" i="16"/>
  <c r="C232" i="16"/>
  <c r="C40" i="16"/>
  <c r="C63" i="16"/>
  <c r="C79" i="16"/>
  <c r="C95" i="16"/>
  <c r="C111" i="16"/>
  <c r="C127" i="16"/>
  <c r="C143" i="16"/>
  <c r="C159" i="16"/>
  <c r="C175" i="16"/>
  <c r="C191" i="16"/>
  <c r="C207" i="16"/>
  <c r="C219" i="16"/>
  <c r="C223" i="16"/>
  <c r="C227" i="16"/>
  <c r="C231" i="16"/>
  <c r="C6" i="16"/>
  <c r="C24" i="16"/>
  <c r="C59" i="16"/>
  <c r="C75" i="16"/>
  <c r="C91" i="16"/>
  <c r="C107" i="16"/>
  <c r="C123" i="16"/>
  <c r="C139" i="16"/>
  <c r="C155" i="16"/>
  <c r="C171" i="16"/>
  <c r="C187" i="16"/>
  <c r="C203" i="16"/>
  <c r="C218" i="16"/>
  <c r="C222" i="16"/>
  <c r="C226" i="16"/>
  <c r="C230" i="16"/>
  <c r="C234" i="16"/>
  <c r="G7" i="16"/>
  <c r="G11" i="16"/>
  <c r="G15" i="16"/>
  <c r="G19" i="16"/>
  <c r="G23" i="16"/>
  <c r="G27" i="16"/>
  <c r="G31" i="16"/>
  <c r="G35" i="16"/>
  <c r="G39" i="16"/>
  <c r="G43" i="16"/>
  <c r="G47" i="16"/>
  <c r="G51" i="16"/>
  <c r="G55" i="16"/>
  <c r="G10" i="16"/>
  <c r="G14" i="16"/>
  <c r="G18" i="16"/>
  <c r="G22" i="16"/>
  <c r="G26" i="16"/>
  <c r="G30" i="16"/>
  <c r="G34" i="16"/>
  <c r="G38" i="16"/>
  <c r="G42" i="16"/>
  <c r="G46" i="16"/>
  <c r="G50" i="16"/>
  <c r="G54" i="16"/>
  <c r="G9" i="16"/>
  <c r="G13" i="16"/>
  <c r="G17" i="16"/>
  <c r="G21" i="16"/>
  <c r="G25" i="16"/>
  <c r="G29" i="16"/>
  <c r="G33" i="16"/>
  <c r="G37" i="16"/>
  <c r="G41" i="16"/>
  <c r="G45" i="16"/>
  <c r="G49" i="16"/>
  <c r="G53" i="16"/>
  <c r="G8" i="16"/>
  <c r="G24" i="16"/>
  <c r="G40" i="16"/>
  <c r="G58" i="16"/>
  <c r="G62" i="16"/>
  <c r="G66" i="16"/>
  <c r="G70" i="16"/>
  <c r="G74" i="16"/>
  <c r="G78" i="16"/>
  <c r="G82" i="16"/>
  <c r="G86" i="16"/>
  <c r="G90" i="16"/>
  <c r="G94" i="16"/>
  <c r="G98" i="16"/>
  <c r="G102" i="16"/>
  <c r="G106" i="16"/>
  <c r="G110" i="16"/>
  <c r="G114" i="16"/>
  <c r="G118" i="16"/>
  <c r="G122" i="16"/>
  <c r="G126" i="16"/>
  <c r="G130" i="16"/>
  <c r="G134" i="16"/>
  <c r="G138" i="16"/>
  <c r="G142" i="16"/>
  <c r="G146" i="16"/>
  <c r="G150" i="16"/>
  <c r="G154" i="16"/>
  <c r="G158" i="16"/>
  <c r="G162" i="16"/>
  <c r="G166" i="16"/>
  <c r="G170" i="16"/>
  <c r="G174" i="16"/>
  <c r="G178" i="16"/>
  <c r="G182" i="16"/>
  <c r="G186" i="16"/>
  <c r="G190" i="16"/>
  <c r="G194" i="16"/>
  <c r="G198" i="16"/>
  <c r="G202" i="16"/>
  <c r="G206" i="16"/>
  <c r="G210" i="16"/>
  <c r="G214" i="16"/>
  <c r="G20" i="16"/>
  <c r="G36" i="16"/>
  <c r="G52" i="16"/>
  <c r="G61" i="16"/>
  <c r="G65" i="16"/>
  <c r="G69" i="16"/>
  <c r="G73" i="16"/>
  <c r="G77" i="16"/>
  <c r="G81" i="16"/>
  <c r="G85" i="16"/>
  <c r="G89" i="16"/>
  <c r="G93" i="16"/>
  <c r="G97" i="16"/>
  <c r="G101" i="16"/>
  <c r="G105" i="16"/>
  <c r="G109" i="16"/>
  <c r="G113" i="16"/>
  <c r="G117" i="16"/>
  <c r="G121" i="16"/>
  <c r="G125" i="16"/>
  <c r="G129" i="16"/>
  <c r="G133" i="16"/>
  <c r="G137" i="16"/>
  <c r="G141" i="16"/>
  <c r="G145" i="16"/>
  <c r="G149" i="16"/>
  <c r="G153" i="16"/>
  <c r="G157" i="16"/>
  <c r="G161" i="16"/>
  <c r="G165" i="16"/>
  <c r="G169" i="16"/>
  <c r="G173" i="16"/>
  <c r="G177" i="16"/>
  <c r="G181" i="16"/>
  <c r="G185" i="16"/>
  <c r="G189" i="16"/>
  <c r="G193" i="16"/>
  <c r="G197" i="16"/>
  <c r="G201" i="16"/>
  <c r="G205" i="16"/>
  <c r="G209" i="16"/>
  <c r="G213" i="16"/>
  <c r="G16" i="16"/>
  <c r="G32" i="16"/>
  <c r="G48" i="16"/>
  <c r="G60" i="16"/>
  <c r="G64" i="16"/>
  <c r="G68" i="16"/>
  <c r="G72" i="16"/>
  <c r="G76" i="16"/>
  <c r="G80" i="16"/>
  <c r="G84" i="16"/>
  <c r="G88" i="16"/>
  <c r="G92" i="16"/>
  <c r="G96" i="16"/>
  <c r="G100" i="16"/>
  <c r="G104" i="16"/>
  <c r="G108" i="16"/>
  <c r="G112" i="16"/>
  <c r="G116" i="16"/>
  <c r="G120" i="16"/>
  <c r="G124" i="16"/>
  <c r="G128" i="16"/>
  <c r="G132" i="16"/>
  <c r="G136" i="16"/>
  <c r="G140" i="16"/>
  <c r="G144" i="16"/>
  <c r="G148" i="16"/>
  <c r="G152" i="16"/>
  <c r="G156" i="16"/>
  <c r="G160" i="16"/>
  <c r="G164" i="16"/>
  <c r="G168" i="16"/>
  <c r="G172" i="16"/>
  <c r="G176" i="16"/>
  <c r="G180" i="16"/>
  <c r="G184" i="16"/>
  <c r="G188" i="16"/>
  <c r="G192" i="16"/>
  <c r="G196" i="16"/>
  <c r="G200" i="16"/>
  <c r="G204" i="16"/>
  <c r="G208" i="16"/>
  <c r="G212" i="16"/>
  <c r="G57" i="16"/>
  <c r="G71" i="16"/>
  <c r="G87" i="16"/>
  <c r="G103" i="16"/>
  <c r="G119" i="16"/>
  <c r="G135" i="16"/>
  <c r="G151" i="16"/>
  <c r="G167" i="16"/>
  <c r="G183" i="16"/>
  <c r="G199" i="16"/>
  <c r="G215" i="16"/>
  <c r="G216" i="16"/>
  <c r="G220" i="16"/>
  <c r="G224" i="16"/>
  <c r="G228" i="16"/>
  <c r="G232" i="16"/>
  <c r="G44" i="16"/>
  <c r="G67" i="16"/>
  <c r="G83" i="16"/>
  <c r="G99" i="16"/>
  <c r="G115" i="16"/>
  <c r="G131" i="16"/>
  <c r="G147" i="16"/>
  <c r="G163" i="16"/>
  <c r="G179" i="16"/>
  <c r="G195" i="16"/>
  <c r="G211" i="16"/>
  <c r="G219" i="16"/>
  <c r="G223" i="16"/>
  <c r="G227" i="16"/>
  <c r="G231" i="16"/>
  <c r="G28" i="16"/>
  <c r="G56" i="16"/>
  <c r="G63" i="16"/>
  <c r="G79" i="16"/>
  <c r="G95" i="16"/>
  <c r="G111" i="16"/>
  <c r="G127" i="16"/>
  <c r="G143" i="16"/>
  <c r="G159" i="16"/>
  <c r="G175" i="16"/>
  <c r="G191" i="16"/>
  <c r="G207" i="16"/>
  <c r="G218" i="16"/>
  <c r="G222" i="16"/>
  <c r="G226" i="16"/>
  <c r="G230" i="16"/>
  <c r="G234" i="16"/>
  <c r="K7" i="16"/>
  <c r="K11" i="16"/>
  <c r="K15" i="16"/>
  <c r="K19" i="16"/>
  <c r="K23" i="16"/>
  <c r="K27" i="16"/>
  <c r="K31" i="16"/>
  <c r="K35" i="16"/>
  <c r="K39" i="16"/>
  <c r="K43" i="16"/>
  <c r="K47" i="16"/>
  <c r="K51" i="16"/>
  <c r="K55" i="16"/>
  <c r="K10" i="16"/>
  <c r="K14" i="16"/>
  <c r="K18" i="16"/>
  <c r="K22" i="16"/>
  <c r="K26" i="16"/>
  <c r="K30" i="16"/>
  <c r="K34" i="16"/>
  <c r="K38" i="16"/>
  <c r="K42" i="16"/>
  <c r="K46" i="16"/>
  <c r="K50" i="16"/>
  <c r="K9" i="16"/>
  <c r="K13" i="16"/>
  <c r="K17" i="16"/>
  <c r="K21" i="16"/>
  <c r="K25" i="16"/>
  <c r="K29" i="16"/>
  <c r="K33" i="16"/>
  <c r="K37" i="16"/>
  <c r="K41" i="16"/>
  <c r="K45" i="16"/>
  <c r="K49" i="16"/>
  <c r="K53" i="16"/>
  <c r="K12" i="16"/>
  <c r="K28" i="16"/>
  <c r="K44" i="16"/>
  <c r="K58" i="16"/>
  <c r="K62" i="16"/>
  <c r="K66" i="16"/>
  <c r="K70" i="16"/>
  <c r="K74" i="16"/>
  <c r="K78" i="16"/>
  <c r="K82" i="16"/>
  <c r="K86" i="16"/>
  <c r="K90" i="16"/>
  <c r="K94" i="16"/>
  <c r="K98" i="16"/>
  <c r="K102" i="16"/>
  <c r="K106" i="16"/>
  <c r="K110" i="16"/>
  <c r="K114" i="16"/>
  <c r="K118" i="16"/>
  <c r="K122" i="16"/>
  <c r="K126" i="16"/>
  <c r="K130" i="16"/>
  <c r="K134" i="16"/>
  <c r="K138" i="16"/>
  <c r="K142" i="16"/>
  <c r="K146" i="16"/>
  <c r="K150" i="16"/>
  <c r="K154" i="16"/>
  <c r="K158" i="16"/>
  <c r="K162" i="16"/>
  <c r="K166" i="16"/>
  <c r="K170" i="16"/>
  <c r="K174" i="16"/>
  <c r="K178" i="16"/>
  <c r="K182" i="16"/>
  <c r="K186" i="16"/>
  <c r="K190" i="16"/>
  <c r="K194" i="16"/>
  <c r="K198" i="16"/>
  <c r="K202" i="16"/>
  <c r="K206" i="16"/>
  <c r="K210" i="16"/>
  <c r="K214" i="16"/>
  <c r="K8" i="16"/>
  <c r="K24" i="16"/>
  <c r="K40" i="16"/>
  <c r="K56" i="16"/>
  <c r="K61" i="16"/>
  <c r="K65" i="16"/>
  <c r="K69" i="16"/>
  <c r="K73" i="16"/>
  <c r="K77" i="16"/>
  <c r="K81" i="16"/>
  <c r="K85" i="16"/>
  <c r="K89" i="16"/>
  <c r="K93" i="16"/>
  <c r="K97" i="16"/>
  <c r="K101" i="16"/>
  <c r="K105" i="16"/>
  <c r="K109" i="16"/>
  <c r="K113" i="16"/>
  <c r="K117" i="16"/>
  <c r="K121" i="16"/>
  <c r="K125" i="16"/>
  <c r="K129" i="16"/>
  <c r="K133" i="16"/>
  <c r="K137" i="16"/>
  <c r="K141" i="16"/>
  <c r="K145" i="16"/>
  <c r="K149" i="16"/>
  <c r="K153" i="16"/>
  <c r="K157" i="16"/>
  <c r="K161" i="16"/>
  <c r="K165" i="16"/>
  <c r="K169" i="16"/>
  <c r="K173" i="16"/>
  <c r="K177" i="16"/>
  <c r="K181" i="16"/>
  <c r="K185" i="16"/>
  <c r="K189" i="16"/>
  <c r="K193" i="16"/>
  <c r="K197" i="16"/>
  <c r="K201" i="16"/>
  <c r="K205" i="16"/>
  <c r="K209" i="16"/>
  <c r="K213" i="16"/>
  <c r="K20" i="16"/>
  <c r="K36" i="16"/>
  <c r="K52" i="16"/>
  <c r="K54" i="16"/>
  <c r="K57" i="16"/>
  <c r="K60" i="16"/>
  <c r="K64" i="16"/>
  <c r="K68" i="16"/>
  <c r="K72" i="16"/>
  <c r="K76" i="16"/>
  <c r="K80" i="16"/>
  <c r="K84" i="16"/>
  <c r="K88" i="16"/>
  <c r="K92" i="16"/>
  <c r="K96" i="16"/>
  <c r="K100" i="16"/>
  <c r="K104" i="16"/>
  <c r="K108" i="16"/>
  <c r="K112" i="16"/>
  <c r="K116" i="16"/>
  <c r="K120" i="16"/>
  <c r="K124" i="16"/>
  <c r="K128" i="16"/>
  <c r="K132" i="16"/>
  <c r="K136" i="16"/>
  <c r="K140" i="16"/>
  <c r="K144" i="16"/>
  <c r="K148" i="16"/>
  <c r="K152" i="16"/>
  <c r="K156" i="16"/>
  <c r="K160" i="16"/>
  <c r="K164" i="16"/>
  <c r="K168" i="16"/>
  <c r="K172" i="16"/>
  <c r="K176" i="16"/>
  <c r="K180" i="16"/>
  <c r="K184" i="16"/>
  <c r="K188" i="16"/>
  <c r="K192" i="16"/>
  <c r="K196" i="16"/>
  <c r="K200" i="16"/>
  <c r="K204" i="16"/>
  <c r="K208" i="16"/>
  <c r="K212" i="16"/>
  <c r="K59" i="16"/>
  <c r="K75" i="16"/>
  <c r="K91" i="16"/>
  <c r="K107" i="16"/>
  <c r="K123" i="16"/>
  <c r="K139" i="16"/>
  <c r="K155" i="16"/>
  <c r="K171" i="16"/>
  <c r="K187" i="16"/>
  <c r="K203" i="16"/>
  <c r="K216" i="16"/>
  <c r="K220" i="16"/>
  <c r="K224" i="16"/>
  <c r="K228" i="16"/>
  <c r="K232" i="16"/>
  <c r="K48" i="16"/>
  <c r="K71" i="16"/>
  <c r="K87" i="16"/>
  <c r="K103" i="16"/>
  <c r="K119" i="16"/>
  <c r="K135" i="16"/>
  <c r="K151" i="16"/>
  <c r="K167" i="16"/>
  <c r="K183" i="16"/>
  <c r="K199" i="16"/>
  <c r="K215" i="16"/>
  <c r="K219" i="16"/>
  <c r="K223" i="16"/>
  <c r="K227" i="16"/>
  <c r="K231" i="16"/>
  <c r="K32" i="16"/>
  <c r="K67" i="16"/>
  <c r="K83" i="16"/>
  <c r="K99" i="16"/>
  <c r="K115" i="16"/>
  <c r="K131" i="16"/>
  <c r="K147" i="16"/>
  <c r="K163" i="16"/>
  <c r="K179" i="16"/>
  <c r="K195" i="16"/>
  <c r="K211" i="16"/>
  <c r="K218" i="16"/>
  <c r="K222" i="16"/>
  <c r="K226" i="16"/>
  <c r="K230" i="16"/>
  <c r="K234" i="16"/>
  <c r="O7" i="16"/>
  <c r="O11" i="16"/>
  <c r="O15" i="16"/>
  <c r="O19" i="16"/>
  <c r="O23" i="16"/>
  <c r="O27" i="16"/>
  <c r="O31" i="16"/>
  <c r="O35" i="16"/>
  <c r="O39" i="16"/>
  <c r="O43" i="16"/>
  <c r="O47" i="16"/>
  <c r="O51" i="16"/>
  <c r="O55" i="16"/>
  <c r="O10" i="16"/>
  <c r="O14" i="16"/>
  <c r="O18" i="16"/>
  <c r="O22" i="16"/>
  <c r="O26" i="16"/>
  <c r="O30" i="16"/>
  <c r="O34" i="16"/>
  <c r="O38" i="16"/>
  <c r="O42" i="16"/>
  <c r="O46" i="16"/>
  <c r="O50" i="16"/>
  <c r="O9" i="16"/>
  <c r="O13" i="16"/>
  <c r="O17" i="16"/>
  <c r="O21" i="16"/>
  <c r="O25" i="16"/>
  <c r="O29" i="16"/>
  <c r="O33" i="16"/>
  <c r="O37" i="16"/>
  <c r="O41" i="16"/>
  <c r="O45" i="16"/>
  <c r="O49" i="16"/>
  <c r="O53" i="16"/>
  <c r="O16" i="16"/>
  <c r="O32" i="16"/>
  <c r="O48" i="16"/>
  <c r="O54" i="16"/>
  <c r="O58" i="16"/>
  <c r="O62" i="16"/>
  <c r="O66" i="16"/>
  <c r="O70" i="16"/>
  <c r="O74" i="16"/>
  <c r="O78" i="16"/>
  <c r="O82" i="16"/>
  <c r="O86" i="16"/>
  <c r="O90" i="16"/>
  <c r="O94" i="16"/>
  <c r="O98" i="16"/>
  <c r="O102" i="16"/>
  <c r="O106" i="16"/>
  <c r="O110" i="16"/>
  <c r="O114" i="16"/>
  <c r="O118" i="16"/>
  <c r="O122" i="16"/>
  <c r="O126" i="16"/>
  <c r="O130" i="16"/>
  <c r="O134" i="16"/>
  <c r="O138" i="16"/>
  <c r="O142" i="16"/>
  <c r="O146" i="16"/>
  <c r="O150" i="16"/>
  <c r="O154" i="16"/>
  <c r="O158" i="16"/>
  <c r="O162" i="16"/>
  <c r="O166" i="16"/>
  <c r="O170" i="16"/>
  <c r="O174" i="16"/>
  <c r="O178" i="16"/>
  <c r="O182" i="16"/>
  <c r="O186" i="16"/>
  <c r="O190" i="16"/>
  <c r="O194" i="16"/>
  <c r="O198" i="16"/>
  <c r="O202" i="16"/>
  <c r="O206" i="16"/>
  <c r="O210" i="16"/>
  <c r="O214" i="16"/>
  <c r="O12" i="16"/>
  <c r="O28" i="16"/>
  <c r="O44" i="16"/>
  <c r="O57" i="16"/>
  <c r="O61" i="16"/>
  <c r="O65" i="16"/>
  <c r="O69" i="16"/>
  <c r="O73" i="16"/>
  <c r="O77" i="16"/>
  <c r="O81" i="16"/>
  <c r="O85" i="16"/>
  <c r="O89" i="16"/>
  <c r="O93" i="16"/>
  <c r="O97" i="16"/>
  <c r="O101" i="16"/>
  <c r="O105" i="16"/>
  <c r="O109" i="16"/>
  <c r="O113" i="16"/>
  <c r="O117" i="16"/>
  <c r="O121" i="16"/>
  <c r="O125" i="16"/>
  <c r="O129" i="16"/>
  <c r="O133" i="16"/>
  <c r="O137" i="16"/>
  <c r="O141" i="16"/>
  <c r="O145" i="16"/>
  <c r="O149" i="16"/>
  <c r="O153" i="16"/>
  <c r="O157" i="16"/>
  <c r="O161" i="16"/>
  <c r="O165" i="16"/>
  <c r="O169" i="16"/>
  <c r="O173" i="16"/>
  <c r="O177" i="16"/>
  <c r="O181" i="16"/>
  <c r="O185" i="16"/>
  <c r="O189" i="16"/>
  <c r="O193" i="16"/>
  <c r="O197" i="16"/>
  <c r="O201" i="16"/>
  <c r="O205" i="16"/>
  <c r="O209" i="16"/>
  <c r="O213" i="16"/>
  <c r="O8" i="16"/>
  <c r="O24" i="16"/>
  <c r="O40" i="16"/>
  <c r="O60" i="16"/>
  <c r="O64" i="16"/>
  <c r="O68" i="16"/>
  <c r="O72" i="16"/>
  <c r="O76" i="16"/>
  <c r="O80" i="16"/>
  <c r="O84" i="16"/>
  <c r="O88" i="16"/>
  <c r="O92" i="16"/>
  <c r="O96" i="16"/>
  <c r="O100" i="16"/>
  <c r="O104" i="16"/>
  <c r="O108" i="16"/>
  <c r="O112" i="16"/>
  <c r="O116" i="16"/>
  <c r="O120" i="16"/>
  <c r="O124" i="16"/>
  <c r="O128" i="16"/>
  <c r="O132" i="16"/>
  <c r="O136" i="16"/>
  <c r="O140" i="16"/>
  <c r="O144" i="16"/>
  <c r="O148" i="16"/>
  <c r="O152" i="16"/>
  <c r="O156" i="16"/>
  <c r="O160" i="16"/>
  <c r="O164" i="16"/>
  <c r="O168" i="16"/>
  <c r="O172" i="16"/>
  <c r="O176" i="16"/>
  <c r="O180" i="16"/>
  <c r="O184" i="16"/>
  <c r="O188" i="16"/>
  <c r="O192" i="16"/>
  <c r="O196" i="16"/>
  <c r="O200" i="16"/>
  <c r="O204" i="16"/>
  <c r="O208" i="16"/>
  <c r="O212" i="16"/>
  <c r="O63" i="16"/>
  <c r="O79" i="16"/>
  <c r="O95" i="16"/>
  <c r="O111" i="16"/>
  <c r="O127" i="16"/>
  <c r="O143" i="16"/>
  <c r="O159" i="16"/>
  <c r="O175" i="16"/>
  <c r="O191" i="16"/>
  <c r="O207" i="16"/>
  <c r="O216" i="16"/>
  <c r="O220" i="16"/>
  <c r="O224" i="16"/>
  <c r="O228" i="16"/>
  <c r="O232" i="16"/>
  <c r="O52" i="16"/>
  <c r="O59" i="16"/>
  <c r="O75" i="16"/>
  <c r="O91" i="16"/>
  <c r="O107" i="16"/>
  <c r="O123" i="16"/>
  <c r="O139" i="16"/>
  <c r="O155" i="16"/>
  <c r="O171" i="16"/>
  <c r="O187" i="16"/>
  <c r="O203" i="16"/>
  <c r="O219" i="16"/>
  <c r="O223" i="16"/>
  <c r="O227" i="16"/>
  <c r="O231" i="16"/>
  <c r="O36" i="16"/>
  <c r="O71" i="16"/>
  <c r="O87" i="16"/>
  <c r="O103" i="16"/>
  <c r="O119" i="16"/>
  <c r="O135" i="16"/>
  <c r="O151" i="16"/>
  <c r="O167" i="16"/>
  <c r="O183" i="16"/>
  <c r="O199" i="16"/>
  <c r="O215" i="16"/>
  <c r="O218" i="16"/>
  <c r="O222" i="16"/>
  <c r="O226" i="16"/>
  <c r="O230" i="16"/>
  <c r="O234" i="16"/>
  <c r="AC3" i="15"/>
  <c r="T3" i="15"/>
  <c r="X3" i="15"/>
  <c r="AB3" i="15"/>
  <c r="AF3" i="15"/>
  <c r="U4" i="15"/>
  <c r="U34" i="16" s="1"/>
  <c r="Y4" i="15"/>
  <c r="AC4" i="15"/>
  <c r="AC120" i="16" s="1"/>
  <c r="AG4" i="15"/>
  <c r="V3" i="15"/>
  <c r="Z3" i="15"/>
  <c r="AD3" i="15"/>
  <c r="AH3" i="15"/>
  <c r="W3" i="15"/>
  <c r="AA3" i="15"/>
  <c r="AA16" i="16" s="1"/>
  <c r="AE3" i="15"/>
  <c r="AE18" i="16" s="1"/>
  <c r="U20" i="16"/>
  <c r="AA34" i="16"/>
  <c r="U36" i="16"/>
  <c r="U52" i="16"/>
  <c r="AA66" i="16"/>
  <c r="AA82" i="16"/>
  <c r="U84" i="16"/>
  <c r="U108" i="16"/>
  <c r="AA114" i="16"/>
  <c r="U116" i="16"/>
  <c r="O6" i="16"/>
  <c r="L234" i="16"/>
  <c r="K233" i="16"/>
  <c r="J232" i="16"/>
  <c r="I231" i="16"/>
  <c r="H230" i="16"/>
  <c r="G229" i="16"/>
  <c r="F228" i="16"/>
  <c r="E227" i="16"/>
  <c r="D226" i="16"/>
  <c r="C225" i="16"/>
  <c r="B224" i="16"/>
  <c r="P222" i="16"/>
  <c r="O221" i="16"/>
  <c r="N220" i="16"/>
  <c r="M219" i="16"/>
  <c r="L218" i="16"/>
  <c r="K217" i="16"/>
  <c r="J216" i="16"/>
  <c r="B214" i="16"/>
  <c r="M209" i="16"/>
  <c r="I205" i="16"/>
  <c r="E201" i="16"/>
  <c r="P196" i="16"/>
  <c r="L192" i="16"/>
  <c r="H188" i="16"/>
  <c r="D184" i="16"/>
  <c r="O179" i="16"/>
  <c r="K175" i="16"/>
  <c r="G171" i="16"/>
  <c r="C167" i="16"/>
  <c r="N162" i="16"/>
  <c r="J158" i="16"/>
  <c r="F154" i="16"/>
  <c r="B150" i="16"/>
  <c r="M145" i="16"/>
  <c r="I141" i="16"/>
  <c r="E137" i="16"/>
  <c r="P132" i="16"/>
  <c r="L128" i="16"/>
  <c r="H124" i="16"/>
  <c r="O115" i="16"/>
  <c r="K111" i="16"/>
  <c r="G107" i="16"/>
  <c r="C103" i="16"/>
  <c r="N98" i="16"/>
  <c r="J94" i="16"/>
  <c r="B86" i="16"/>
  <c r="M81" i="16"/>
  <c r="I77" i="16"/>
  <c r="P68" i="16"/>
  <c r="M54" i="16"/>
  <c r="O20" i="16"/>
  <c r="E9" i="16"/>
  <c r="E13" i="16"/>
  <c r="E17" i="16"/>
  <c r="E21" i="16"/>
  <c r="E25" i="16"/>
  <c r="E29" i="16"/>
  <c r="E33" i="16"/>
  <c r="E37" i="16"/>
  <c r="E41" i="16"/>
  <c r="E45" i="16"/>
  <c r="E49" i="16"/>
  <c r="E53" i="16"/>
  <c r="E57" i="16"/>
  <c r="E8" i="16"/>
  <c r="E12" i="16"/>
  <c r="E16" i="16"/>
  <c r="E20" i="16"/>
  <c r="E24" i="16"/>
  <c r="E28" i="16"/>
  <c r="E32" i="16"/>
  <c r="E36" i="16"/>
  <c r="E40" i="16"/>
  <c r="E44" i="16"/>
  <c r="E48" i="16"/>
  <c r="E52" i="16"/>
  <c r="E7" i="16"/>
  <c r="E11" i="16"/>
  <c r="E15" i="16"/>
  <c r="E19" i="16"/>
  <c r="E23" i="16"/>
  <c r="E27" i="16"/>
  <c r="E31" i="16"/>
  <c r="E35" i="16"/>
  <c r="E39" i="16"/>
  <c r="E43" i="16"/>
  <c r="E47" i="16"/>
  <c r="E51" i="16"/>
  <c r="E55" i="16"/>
  <c r="E22" i="16"/>
  <c r="E38" i="16"/>
  <c r="E54" i="16"/>
  <c r="E60" i="16"/>
  <c r="E64" i="16"/>
  <c r="E68" i="16"/>
  <c r="E72" i="16"/>
  <c r="E76" i="16"/>
  <c r="E80" i="16"/>
  <c r="E84" i="16"/>
  <c r="E88" i="16"/>
  <c r="E92" i="16"/>
  <c r="E96" i="16"/>
  <c r="E100" i="16"/>
  <c r="E104" i="16"/>
  <c r="E108" i="16"/>
  <c r="E112" i="16"/>
  <c r="E116" i="16"/>
  <c r="E120" i="16"/>
  <c r="E124" i="16"/>
  <c r="E128" i="16"/>
  <c r="E132" i="16"/>
  <c r="E136" i="16"/>
  <c r="E140" i="16"/>
  <c r="E144" i="16"/>
  <c r="E148" i="16"/>
  <c r="E152" i="16"/>
  <c r="E156" i="16"/>
  <c r="E160" i="16"/>
  <c r="E164" i="16"/>
  <c r="E168" i="16"/>
  <c r="E172" i="16"/>
  <c r="E176" i="16"/>
  <c r="E180" i="16"/>
  <c r="E184" i="16"/>
  <c r="E188" i="16"/>
  <c r="E192" i="16"/>
  <c r="E196" i="16"/>
  <c r="E200" i="16"/>
  <c r="E204" i="16"/>
  <c r="E208" i="16"/>
  <c r="E212" i="16"/>
  <c r="E18" i="16"/>
  <c r="E34" i="16"/>
  <c r="E50" i="16"/>
  <c r="E59" i="16"/>
  <c r="E63" i="16"/>
  <c r="E67" i="16"/>
  <c r="E71" i="16"/>
  <c r="E75" i="16"/>
  <c r="E79" i="16"/>
  <c r="E83" i="16"/>
  <c r="E87" i="16"/>
  <c r="E91" i="16"/>
  <c r="E95" i="16"/>
  <c r="E99" i="16"/>
  <c r="E103" i="16"/>
  <c r="E107" i="16"/>
  <c r="E111" i="16"/>
  <c r="E115" i="16"/>
  <c r="E119" i="16"/>
  <c r="E123" i="16"/>
  <c r="E127" i="16"/>
  <c r="E131" i="16"/>
  <c r="E135" i="16"/>
  <c r="E139" i="16"/>
  <c r="E143" i="16"/>
  <c r="E147" i="16"/>
  <c r="E151" i="16"/>
  <c r="E155" i="16"/>
  <c r="E159" i="16"/>
  <c r="E163" i="16"/>
  <c r="E167" i="16"/>
  <c r="E171" i="16"/>
  <c r="E175" i="16"/>
  <c r="E179" i="16"/>
  <c r="E183" i="16"/>
  <c r="E187" i="16"/>
  <c r="E191" i="16"/>
  <c r="E195" i="16"/>
  <c r="E199" i="16"/>
  <c r="E203" i="16"/>
  <c r="E207" i="16"/>
  <c r="E211" i="16"/>
  <c r="E215" i="16"/>
  <c r="E14" i="16"/>
  <c r="E30" i="16"/>
  <c r="E46" i="16"/>
  <c r="E56" i="16"/>
  <c r="E58" i="16"/>
  <c r="E62" i="16"/>
  <c r="E66" i="16"/>
  <c r="E70" i="16"/>
  <c r="E74" i="16"/>
  <c r="E78" i="16"/>
  <c r="E82" i="16"/>
  <c r="E86" i="16"/>
  <c r="E90" i="16"/>
  <c r="E94" i="16"/>
  <c r="E98" i="16"/>
  <c r="E102" i="16"/>
  <c r="E106" i="16"/>
  <c r="E110" i="16"/>
  <c r="E114" i="16"/>
  <c r="E118" i="16"/>
  <c r="E122" i="16"/>
  <c r="E126" i="16"/>
  <c r="E130" i="16"/>
  <c r="E134" i="16"/>
  <c r="E138" i="16"/>
  <c r="E142" i="16"/>
  <c r="E146" i="16"/>
  <c r="E150" i="16"/>
  <c r="E154" i="16"/>
  <c r="E158" i="16"/>
  <c r="E162" i="16"/>
  <c r="E166" i="16"/>
  <c r="E170" i="16"/>
  <c r="E174" i="16"/>
  <c r="E178" i="16"/>
  <c r="E182" i="16"/>
  <c r="E186" i="16"/>
  <c r="E190" i="16"/>
  <c r="E194" i="16"/>
  <c r="E198" i="16"/>
  <c r="E202" i="16"/>
  <c r="E206" i="16"/>
  <c r="E210" i="16"/>
  <c r="E214" i="16"/>
  <c r="E26" i="16"/>
  <c r="E69" i="16"/>
  <c r="E85" i="16"/>
  <c r="E101" i="16"/>
  <c r="E117" i="16"/>
  <c r="E133" i="16"/>
  <c r="E149" i="16"/>
  <c r="E165" i="16"/>
  <c r="E181" i="16"/>
  <c r="E197" i="16"/>
  <c r="E213" i="16"/>
  <c r="E218" i="16"/>
  <c r="E222" i="16"/>
  <c r="E226" i="16"/>
  <c r="E230" i="16"/>
  <c r="E234" i="16"/>
  <c r="E10" i="16"/>
  <c r="E65" i="16"/>
  <c r="E81" i="16"/>
  <c r="E97" i="16"/>
  <c r="E113" i="16"/>
  <c r="E129" i="16"/>
  <c r="E145" i="16"/>
  <c r="E161" i="16"/>
  <c r="E177" i="16"/>
  <c r="E193" i="16"/>
  <c r="E209" i="16"/>
  <c r="E217" i="16"/>
  <c r="E221" i="16"/>
  <c r="E225" i="16"/>
  <c r="E229" i="16"/>
  <c r="E233" i="16"/>
  <c r="E6" i="16"/>
  <c r="E61" i="16"/>
  <c r="E77" i="16"/>
  <c r="E93" i="16"/>
  <c r="E109" i="16"/>
  <c r="E125" i="16"/>
  <c r="E141" i="16"/>
  <c r="E157" i="16"/>
  <c r="E173" i="16"/>
  <c r="E189" i="16"/>
  <c r="E205" i="16"/>
  <c r="E216" i="16"/>
  <c r="E220" i="16"/>
  <c r="E224" i="16"/>
  <c r="E228" i="16"/>
  <c r="E232" i="16"/>
  <c r="AD4" i="15"/>
  <c r="AA12" i="16"/>
  <c r="U86" i="16"/>
  <c r="AA88" i="16"/>
  <c r="N228" i="16"/>
  <c r="M227" i="16"/>
  <c r="N194" i="16"/>
  <c r="B182" i="16"/>
  <c r="I173" i="16"/>
  <c r="E169" i="16"/>
  <c r="I109" i="16"/>
  <c r="F10" i="16"/>
  <c r="F14" i="16"/>
  <c r="F18" i="16"/>
  <c r="F22" i="16"/>
  <c r="F26" i="16"/>
  <c r="F30" i="16"/>
  <c r="F34" i="16"/>
  <c r="F38" i="16"/>
  <c r="F42" i="16"/>
  <c r="F46" i="16"/>
  <c r="F50" i="16"/>
  <c r="F54" i="16"/>
  <c r="F9" i="16"/>
  <c r="F13" i="16"/>
  <c r="F17" i="16"/>
  <c r="F21" i="16"/>
  <c r="F25" i="16"/>
  <c r="F29" i="16"/>
  <c r="F33" i="16"/>
  <c r="F37" i="16"/>
  <c r="F41" i="16"/>
  <c r="F45" i="16"/>
  <c r="F49" i="16"/>
  <c r="F53" i="16"/>
  <c r="F8" i="16"/>
  <c r="F12" i="16"/>
  <c r="F16" i="16"/>
  <c r="F20" i="16"/>
  <c r="F24" i="16"/>
  <c r="F28" i="16"/>
  <c r="F32" i="16"/>
  <c r="F36" i="16"/>
  <c r="F40" i="16"/>
  <c r="F44" i="16"/>
  <c r="F48" i="16"/>
  <c r="F52" i="16"/>
  <c r="F56" i="16"/>
  <c r="F7" i="16"/>
  <c r="F23" i="16"/>
  <c r="F39" i="16"/>
  <c r="F61" i="16"/>
  <c r="F65" i="16"/>
  <c r="F69" i="16"/>
  <c r="F73" i="16"/>
  <c r="F77" i="16"/>
  <c r="F81" i="16"/>
  <c r="F85" i="16"/>
  <c r="F89" i="16"/>
  <c r="F93" i="16"/>
  <c r="F97" i="16"/>
  <c r="F101" i="16"/>
  <c r="F105" i="16"/>
  <c r="F109" i="16"/>
  <c r="F113" i="16"/>
  <c r="F117" i="16"/>
  <c r="F121" i="16"/>
  <c r="F125" i="16"/>
  <c r="F129" i="16"/>
  <c r="F133" i="16"/>
  <c r="F137" i="16"/>
  <c r="F141" i="16"/>
  <c r="F145" i="16"/>
  <c r="F149" i="16"/>
  <c r="F153" i="16"/>
  <c r="F157" i="16"/>
  <c r="F161" i="16"/>
  <c r="F165" i="16"/>
  <c r="F169" i="16"/>
  <c r="F173" i="16"/>
  <c r="F177" i="16"/>
  <c r="F181" i="16"/>
  <c r="F185" i="16"/>
  <c r="F189" i="16"/>
  <c r="F193" i="16"/>
  <c r="F197" i="16"/>
  <c r="F201" i="16"/>
  <c r="F205" i="16"/>
  <c r="F209" i="16"/>
  <c r="F213" i="16"/>
  <c r="F19" i="16"/>
  <c r="F35" i="16"/>
  <c r="F51" i="16"/>
  <c r="F60" i="16"/>
  <c r="F64" i="16"/>
  <c r="F68" i="16"/>
  <c r="F72" i="16"/>
  <c r="F76" i="16"/>
  <c r="F80" i="16"/>
  <c r="F84" i="16"/>
  <c r="F88" i="16"/>
  <c r="F92" i="16"/>
  <c r="F96" i="16"/>
  <c r="F100" i="16"/>
  <c r="F104" i="16"/>
  <c r="F108" i="16"/>
  <c r="F112" i="16"/>
  <c r="F116" i="16"/>
  <c r="F120" i="16"/>
  <c r="F124" i="16"/>
  <c r="F128" i="16"/>
  <c r="F132" i="16"/>
  <c r="F136" i="16"/>
  <c r="F140" i="16"/>
  <c r="F144" i="16"/>
  <c r="F148" i="16"/>
  <c r="F152" i="16"/>
  <c r="F156" i="16"/>
  <c r="F160" i="16"/>
  <c r="F164" i="16"/>
  <c r="F168" i="16"/>
  <c r="F172" i="16"/>
  <c r="F176" i="16"/>
  <c r="F180" i="16"/>
  <c r="F184" i="16"/>
  <c r="F188" i="16"/>
  <c r="F192" i="16"/>
  <c r="F196" i="16"/>
  <c r="F200" i="16"/>
  <c r="F204" i="16"/>
  <c r="F208" i="16"/>
  <c r="F212" i="16"/>
  <c r="F15" i="16"/>
  <c r="F31" i="16"/>
  <c r="F47" i="16"/>
  <c r="F57" i="16"/>
  <c r="F59" i="16"/>
  <c r="F63" i="16"/>
  <c r="F67" i="16"/>
  <c r="F71" i="16"/>
  <c r="F75" i="16"/>
  <c r="F79" i="16"/>
  <c r="F83" i="16"/>
  <c r="F87" i="16"/>
  <c r="F91" i="16"/>
  <c r="F95" i="16"/>
  <c r="F99" i="16"/>
  <c r="F103" i="16"/>
  <c r="F107" i="16"/>
  <c r="F111" i="16"/>
  <c r="F115" i="16"/>
  <c r="F119" i="16"/>
  <c r="F123" i="16"/>
  <c r="F127" i="16"/>
  <c r="F131" i="16"/>
  <c r="F135" i="16"/>
  <c r="F139" i="16"/>
  <c r="F143" i="16"/>
  <c r="F147" i="16"/>
  <c r="F151" i="16"/>
  <c r="F155" i="16"/>
  <c r="F159" i="16"/>
  <c r="F163" i="16"/>
  <c r="F167" i="16"/>
  <c r="F171" i="16"/>
  <c r="F175" i="16"/>
  <c r="F179" i="16"/>
  <c r="F183" i="16"/>
  <c r="F187" i="16"/>
  <c r="F191" i="16"/>
  <c r="F195" i="16"/>
  <c r="F199" i="16"/>
  <c r="F203" i="16"/>
  <c r="F207" i="16"/>
  <c r="F211" i="16"/>
  <c r="F215" i="16"/>
  <c r="F43" i="16"/>
  <c r="F55" i="16"/>
  <c r="F70" i="16"/>
  <c r="F86" i="16"/>
  <c r="F102" i="16"/>
  <c r="F118" i="16"/>
  <c r="F134" i="16"/>
  <c r="F150" i="16"/>
  <c r="F166" i="16"/>
  <c r="F182" i="16"/>
  <c r="F198" i="16"/>
  <c r="F214" i="16"/>
  <c r="F219" i="16"/>
  <c r="F223" i="16"/>
  <c r="F227" i="16"/>
  <c r="F231" i="16"/>
  <c r="F27" i="16"/>
  <c r="F66" i="16"/>
  <c r="F82" i="16"/>
  <c r="F98" i="16"/>
  <c r="F114" i="16"/>
  <c r="F130" i="16"/>
  <c r="F146" i="16"/>
  <c r="F162" i="16"/>
  <c r="F178" i="16"/>
  <c r="F194" i="16"/>
  <c r="F210" i="16"/>
  <c r="F218" i="16"/>
  <c r="F222" i="16"/>
  <c r="F226" i="16"/>
  <c r="F230" i="16"/>
  <c r="F234" i="16"/>
  <c r="F11" i="16"/>
  <c r="F62" i="16"/>
  <c r="F78" i="16"/>
  <c r="F94" i="16"/>
  <c r="F110" i="16"/>
  <c r="F126" i="16"/>
  <c r="F142" i="16"/>
  <c r="F158" i="16"/>
  <c r="F174" i="16"/>
  <c r="F190" i="16"/>
  <c r="F206" i="16"/>
  <c r="F217" i="16"/>
  <c r="F221" i="16"/>
  <c r="F225" i="16"/>
  <c r="F229" i="16"/>
  <c r="F233" i="16"/>
  <c r="F6" i="16"/>
  <c r="AA11" i="16"/>
  <c r="U69" i="16"/>
  <c r="D8" i="16"/>
  <c r="D12" i="16"/>
  <c r="D16" i="16"/>
  <c r="D20" i="16"/>
  <c r="D24" i="16"/>
  <c r="D28" i="16"/>
  <c r="D32" i="16"/>
  <c r="D36" i="16"/>
  <c r="D40" i="16"/>
  <c r="D44" i="16"/>
  <c r="D48" i="16"/>
  <c r="D52" i="16"/>
  <c r="D56" i="16"/>
  <c r="D7" i="16"/>
  <c r="D11" i="16"/>
  <c r="D15" i="16"/>
  <c r="D19" i="16"/>
  <c r="D23" i="16"/>
  <c r="D27" i="16"/>
  <c r="D31" i="16"/>
  <c r="D35" i="16"/>
  <c r="D39" i="16"/>
  <c r="D43" i="16"/>
  <c r="D47" i="16"/>
  <c r="D51" i="16"/>
  <c r="D10" i="16"/>
  <c r="D14" i="16"/>
  <c r="D18" i="16"/>
  <c r="D22" i="16"/>
  <c r="D26" i="16"/>
  <c r="D30" i="16"/>
  <c r="D34" i="16"/>
  <c r="D38" i="16"/>
  <c r="D42" i="16"/>
  <c r="D46" i="16"/>
  <c r="D50" i="16"/>
  <c r="D54" i="16"/>
  <c r="D21" i="16"/>
  <c r="D37" i="16"/>
  <c r="D53" i="16"/>
  <c r="D59" i="16"/>
  <c r="D63" i="16"/>
  <c r="D67" i="16"/>
  <c r="D71" i="16"/>
  <c r="D75" i="16"/>
  <c r="D79" i="16"/>
  <c r="D83" i="16"/>
  <c r="D87" i="16"/>
  <c r="D91" i="16"/>
  <c r="D95" i="16"/>
  <c r="D99" i="16"/>
  <c r="D103" i="16"/>
  <c r="D107" i="16"/>
  <c r="D111" i="16"/>
  <c r="D115" i="16"/>
  <c r="D119" i="16"/>
  <c r="D123" i="16"/>
  <c r="D127" i="16"/>
  <c r="D131" i="16"/>
  <c r="D135" i="16"/>
  <c r="D139" i="16"/>
  <c r="D143" i="16"/>
  <c r="D147" i="16"/>
  <c r="D151" i="16"/>
  <c r="D155" i="16"/>
  <c r="D159" i="16"/>
  <c r="D163" i="16"/>
  <c r="D167" i="16"/>
  <c r="D171" i="16"/>
  <c r="D175" i="16"/>
  <c r="D179" i="16"/>
  <c r="D183" i="16"/>
  <c r="D187" i="16"/>
  <c r="D191" i="16"/>
  <c r="D195" i="16"/>
  <c r="D199" i="16"/>
  <c r="D203" i="16"/>
  <c r="D207" i="16"/>
  <c r="D211" i="16"/>
  <c r="D215" i="16"/>
  <c r="D17" i="16"/>
  <c r="D33" i="16"/>
  <c r="D49" i="16"/>
  <c r="D57" i="16"/>
  <c r="D58" i="16"/>
  <c r="D62" i="16"/>
  <c r="D66" i="16"/>
  <c r="D70" i="16"/>
  <c r="D74" i="16"/>
  <c r="D78" i="16"/>
  <c r="D82" i="16"/>
  <c r="D86" i="16"/>
  <c r="D90" i="16"/>
  <c r="D94" i="16"/>
  <c r="D98" i="16"/>
  <c r="D102" i="16"/>
  <c r="D106" i="16"/>
  <c r="D110" i="16"/>
  <c r="D114" i="16"/>
  <c r="D118" i="16"/>
  <c r="D122" i="16"/>
  <c r="D126" i="16"/>
  <c r="D130" i="16"/>
  <c r="D134" i="16"/>
  <c r="D138" i="16"/>
  <c r="D142" i="16"/>
  <c r="D146" i="16"/>
  <c r="D150" i="16"/>
  <c r="D154" i="16"/>
  <c r="D158" i="16"/>
  <c r="D162" i="16"/>
  <c r="D166" i="16"/>
  <c r="D170" i="16"/>
  <c r="D174" i="16"/>
  <c r="D178" i="16"/>
  <c r="D182" i="16"/>
  <c r="D186" i="16"/>
  <c r="D190" i="16"/>
  <c r="D194" i="16"/>
  <c r="D198" i="16"/>
  <c r="D202" i="16"/>
  <c r="D206" i="16"/>
  <c r="D210" i="16"/>
  <c r="D214" i="16"/>
  <c r="D13" i="16"/>
  <c r="D29" i="16"/>
  <c r="D45" i="16"/>
  <c r="D55" i="16"/>
  <c r="D61" i="16"/>
  <c r="D65" i="16"/>
  <c r="D69" i="16"/>
  <c r="D73" i="16"/>
  <c r="D77" i="16"/>
  <c r="D81" i="16"/>
  <c r="D85" i="16"/>
  <c r="D89" i="16"/>
  <c r="D93" i="16"/>
  <c r="D97" i="16"/>
  <c r="D101" i="16"/>
  <c r="D105" i="16"/>
  <c r="D109" i="16"/>
  <c r="D113" i="16"/>
  <c r="D117" i="16"/>
  <c r="D121" i="16"/>
  <c r="D125" i="16"/>
  <c r="D129" i="16"/>
  <c r="D133" i="16"/>
  <c r="D137" i="16"/>
  <c r="D141" i="16"/>
  <c r="D145" i="16"/>
  <c r="D149" i="16"/>
  <c r="D153" i="16"/>
  <c r="D157" i="16"/>
  <c r="D161" i="16"/>
  <c r="D165" i="16"/>
  <c r="D169" i="16"/>
  <c r="D173" i="16"/>
  <c r="D177" i="16"/>
  <c r="D181" i="16"/>
  <c r="D185" i="16"/>
  <c r="D189" i="16"/>
  <c r="D193" i="16"/>
  <c r="D197" i="16"/>
  <c r="D201" i="16"/>
  <c r="D205" i="16"/>
  <c r="D209" i="16"/>
  <c r="D213" i="16"/>
  <c r="D9" i="16"/>
  <c r="D68" i="16"/>
  <c r="D84" i="16"/>
  <c r="D100" i="16"/>
  <c r="D116" i="16"/>
  <c r="D132" i="16"/>
  <c r="D148" i="16"/>
  <c r="D164" i="16"/>
  <c r="D180" i="16"/>
  <c r="D196" i="16"/>
  <c r="D212" i="16"/>
  <c r="D217" i="16"/>
  <c r="D221" i="16"/>
  <c r="D225" i="16"/>
  <c r="D229" i="16"/>
  <c r="D233" i="16"/>
  <c r="D6" i="16"/>
  <c r="D64" i="16"/>
  <c r="D80" i="16"/>
  <c r="D96" i="16"/>
  <c r="D112" i="16"/>
  <c r="D128" i="16"/>
  <c r="D144" i="16"/>
  <c r="D160" i="16"/>
  <c r="D176" i="16"/>
  <c r="D192" i="16"/>
  <c r="D208" i="16"/>
  <c r="D216" i="16"/>
  <c r="D220" i="16"/>
  <c r="D224" i="16"/>
  <c r="D228" i="16"/>
  <c r="D232" i="16"/>
  <c r="D41" i="16"/>
  <c r="D60" i="16"/>
  <c r="D76" i="16"/>
  <c r="D92" i="16"/>
  <c r="D108" i="16"/>
  <c r="D124" i="16"/>
  <c r="D140" i="16"/>
  <c r="D156" i="16"/>
  <c r="D172" i="16"/>
  <c r="D188" i="16"/>
  <c r="D204" i="16"/>
  <c r="D219" i="16"/>
  <c r="D223" i="16"/>
  <c r="D227" i="16"/>
  <c r="D231" i="16"/>
  <c r="H8" i="16"/>
  <c r="H12" i="16"/>
  <c r="H16" i="16"/>
  <c r="H20" i="16"/>
  <c r="H24" i="16"/>
  <c r="H28" i="16"/>
  <c r="H32" i="16"/>
  <c r="H36" i="16"/>
  <c r="H40" i="16"/>
  <c r="H44" i="16"/>
  <c r="H48" i="16"/>
  <c r="H52" i="16"/>
  <c r="H56" i="16"/>
  <c r="H7" i="16"/>
  <c r="H11" i="16"/>
  <c r="H15" i="16"/>
  <c r="H19" i="16"/>
  <c r="H23" i="16"/>
  <c r="H27" i="16"/>
  <c r="H31" i="16"/>
  <c r="H35" i="16"/>
  <c r="H39" i="16"/>
  <c r="H43" i="16"/>
  <c r="H47" i="16"/>
  <c r="H51" i="16"/>
  <c r="H10" i="16"/>
  <c r="H14" i="16"/>
  <c r="H18" i="16"/>
  <c r="H22" i="16"/>
  <c r="H26" i="16"/>
  <c r="H30" i="16"/>
  <c r="H34" i="16"/>
  <c r="H38" i="16"/>
  <c r="H42" i="16"/>
  <c r="H46" i="16"/>
  <c r="H50" i="16"/>
  <c r="H54" i="16"/>
  <c r="H9" i="16"/>
  <c r="H25" i="16"/>
  <c r="H41" i="16"/>
  <c r="H55" i="16"/>
  <c r="H57" i="16"/>
  <c r="H59" i="16"/>
  <c r="H63" i="16"/>
  <c r="H67" i="16"/>
  <c r="H71" i="16"/>
  <c r="H75" i="16"/>
  <c r="H79" i="16"/>
  <c r="H83" i="16"/>
  <c r="H87" i="16"/>
  <c r="H91" i="16"/>
  <c r="H95" i="16"/>
  <c r="H99" i="16"/>
  <c r="H103" i="16"/>
  <c r="H107" i="16"/>
  <c r="H111" i="16"/>
  <c r="H115" i="16"/>
  <c r="H119" i="16"/>
  <c r="H123" i="16"/>
  <c r="H127" i="16"/>
  <c r="H131" i="16"/>
  <c r="H135" i="16"/>
  <c r="H139" i="16"/>
  <c r="H143" i="16"/>
  <c r="H147" i="16"/>
  <c r="H151" i="16"/>
  <c r="H155" i="16"/>
  <c r="H159" i="16"/>
  <c r="H163" i="16"/>
  <c r="H167" i="16"/>
  <c r="H171" i="16"/>
  <c r="H175" i="16"/>
  <c r="H179" i="16"/>
  <c r="H183" i="16"/>
  <c r="H187" i="16"/>
  <c r="H191" i="16"/>
  <c r="H195" i="16"/>
  <c r="H199" i="16"/>
  <c r="H203" i="16"/>
  <c r="H207" i="16"/>
  <c r="H211" i="16"/>
  <c r="H215" i="16"/>
  <c r="H21" i="16"/>
  <c r="H37" i="16"/>
  <c r="H53" i="16"/>
  <c r="H58" i="16"/>
  <c r="H62" i="16"/>
  <c r="H66" i="16"/>
  <c r="H70" i="16"/>
  <c r="H74" i="16"/>
  <c r="H78" i="16"/>
  <c r="H82" i="16"/>
  <c r="H86" i="16"/>
  <c r="H90" i="16"/>
  <c r="H94" i="16"/>
  <c r="H98" i="16"/>
  <c r="H102" i="16"/>
  <c r="H106" i="16"/>
  <c r="H110" i="16"/>
  <c r="H114" i="16"/>
  <c r="H118" i="16"/>
  <c r="H122" i="16"/>
  <c r="H126" i="16"/>
  <c r="H130" i="16"/>
  <c r="H134" i="16"/>
  <c r="H138" i="16"/>
  <c r="H142" i="16"/>
  <c r="H146" i="16"/>
  <c r="H150" i="16"/>
  <c r="H154" i="16"/>
  <c r="H158" i="16"/>
  <c r="H162" i="16"/>
  <c r="H166" i="16"/>
  <c r="H170" i="16"/>
  <c r="H174" i="16"/>
  <c r="H178" i="16"/>
  <c r="H182" i="16"/>
  <c r="H186" i="16"/>
  <c r="H190" i="16"/>
  <c r="H194" i="16"/>
  <c r="H198" i="16"/>
  <c r="H202" i="16"/>
  <c r="H206" i="16"/>
  <c r="H210" i="16"/>
  <c r="H214" i="16"/>
  <c r="H17" i="16"/>
  <c r="H33" i="16"/>
  <c r="H49" i="16"/>
  <c r="H61" i="16"/>
  <c r="H65" i="16"/>
  <c r="H69" i="16"/>
  <c r="H73" i="16"/>
  <c r="H77" i="16"/>
  <c r="H81" i="16"/>
  <c r="H85" i="16"/>
  <c r="H89" i="16"/>
  <c r="H93" i="16"/>
  <c r="H97" i="16"/>
  <c r="H101" i="16"/>
  <c r="H105" i="16"/>
  <c r="H109" i="16"/>
  <c r="H113" i="16"/>
  <c r="H117" i="16"/>
  <c r="H121" i="16"/>
  <c r="H125" i="16"/>
  <c r="H129" i="16"/>
  <c r="H133" i="16"/>
  <c r="H137" i="16"/>
  <c r="H141" i="16"/>
  <c r="H145" i="16"/>
  <c r="H149" i="16"/>
  <c r="H153" i="16"/>
  <c r="H157" i="16"/>
  <c r="H161" i="16"/>
  <c r="H165" i="16"/>
  <c r="H169" i="16"/>
  <c r="H173" i="16"/>
  <c r="H177" i="16"/>
  <c r="H181" i="16"/>
  <c r="H185" i="16"/>
  <c r="H189" i="16"/>
  <c r="H193" i="16"/>
  <c r="H197" i="16"/>
  <c r="H201" i="16"/>
  <c r="H205" i="16"/>
  <c r="H209" i="16"/>
  <c r="H213" i="16"/>
  <c r="H13" i="16"/>
  <c r="H72" i="16"/>
  <c r="H88" i="16"/>
  <c r="H104" i="16"/>
  <c r="H120" i="16"/>
  <c r="H136" i="16"/>
  <c r="H152" i="16"/>
  <c r="H168" i="16"/>
  <c r="H184" i="16"/>
  <c r="H200" i="16"/>
  <c r="H217" i="16"/>
  <c r="H221" i="16"/>
  <c r="H225" i="16"/>
  <c r="H229" i="16"/>
  <c r="H233" i="16"/>
  <c r="H6" i="16"/>
  <c r="H68" i="16"/>
  <c r="H84" i="16"/>
  <c r="H100" i="16"/>
  <c r="H116" i="16"/>
  <c r="H132" i="16"/>
  <c r="H148" i="16"/>
  <c r="H164" i="16"/>
  <c r="H180" i="16"/>
  <c r="H196" i="16"/>
  <c r="H212" i="16"/>
  <c r="H216" i="16"/>
  <c r="H220" i="16"/>
  <c r="H224" i="16"/>
  <c r="H228" i="16"/>
  <c r="H232" i="16"/>
  <c r="H45" i="16"/>
  <c r="H64" i="16"/>
  <c r="H80" i="16"/>
  <c r="H96" i="16"/>
  <c r="H112" i="16"/>
  <c r="H128" i="16"/>
  <c r="H144" i="16"/>
  <c r="H160" i="16"/>
  <c r="H176" i="16"/>
  <c r="H192" i="16"/>
  <c r="H208" i="16"/>
  <c r="H219" i="16"/>
  <c r="H223" i="16"/>
  <c r="H227" i="16"/>
  <c r="H231" i="16"/>
  <c r="L8" i="16"/>
  <c r="L12" i="16"/>
  <c r="L16" i="16"/>
  <c r="L20" i="16"/>
  <c r="L24" i="16"/>
  <c r="L28" i="16"/>
  <c r="L32" i="16"/>
  <c r="L36" i="16"/>
  <c r="L40" i="16"/>
  <c r="L44" i="16"/>
  <c r="L48" i="16"/>
  <c r="L52" i="16"/>
  <c r="L56" i="16"/>
  <c r="L7" i="16"/>
  <c r="L11" i="16"/>
  <c r="L15" i="16"/>
  <c r="L19" i="16"/>
  <c r="L23" i="16"/>
  <c r="L27" i="16"/>
  <c r="L31" i="16"/>
  <c r="L35" i="16"/>
  <c r="L39" i="16"/>
  <c r="L43" i="16"/>
  <c r="L47" i="16"/>
  <c r="L51" i="16"/>
  <c r="L10" i="16"/>
  <c r="L14" i="16"/>
  <c r="L18" i="16"/>
  <c r="L22" i="16"/>
  <c r="L26" i="16"/>
  <c r="L30" i="16"/>
  <c r="L34" i="16"/>
  <c r="L38" i="16"/>
  <c r="L42" i="16"/>
  <c r="L46" i="16"/>
  <c r="L50" i="16"/>
  <c r="L54" i="16"/>
  <c r="L13" i="16"/>
  <c r="L29" i="16"/>
  <c r="L45" i="16"/>
  <c r="L59" i="16"/>
  <c r="L63" i="16"/>
  <c r="L67" i="16"/>
  <c r="L71" i="16"/>
  <c r="L75" i="16"/>
  <c r="L79" i="16"/>
  <c r="L83" i="16"/>
  <c r="L87" i="16"/>
  <c r="L91" i="16"/>
  <c r="L95" i="16"/>
  <c r="L99" i="16"/>
  <c r="L103" i="16"/>
  <c r="L107" i="16"/>
  <c r="L111" i="16"/>
  <c r="L115" i="16"/>
  <c r="L119" i="16"/>
  <c r="L123" i="16"/>
  <c r="L127" i="16"/>
  <c r="L131" i="16"/>
  <c r="L135" i="16"/>
  <c r="L139" i="16"/>
  <c r="L143" i="16"/>
  <c r="L147" i="16"/>
  <c r="L151" i="16"/>
  <c r="L155" i="16"/>
  <c r="L159" i="16"/>
  <c r="L163" i="16"/>
  <c r="L167" i="16"/>
  <c r="L171" i="16"/>
  <c r="L175" i="16"/>
  <c r="L179" i="16"/>
  <c r="L183" i="16"/>
  <c r="L187" i="16"/>
  <c r="L191" i="16"/>
  <c r="L195" i="16"/>
  <c r="L199" i="16"/>
  <c r="L203" i="16"/>
  <c r="L207" i="16"/>
  <c r="L211" i="16"/>
  <c r="L215" i="16"/>
  <c r="L9" i="16"/>
  <c r="L25" i="16"/>
  <c r="L41" i="16"/>
  <c r="L58" i="16"/>
  <c r="L62" i="16"/>
  <c r="L66" i="16"/>
  <c r="L70" i="16"/>
  <c r="L74" i="16"/>
  <c r="L78" i="16"/>
  <c r="L82" i="16"/>
  <c r="L86" i="16"/>
  <c r="L90" i="16"/>
  <c r="L94" i="16"/>
  <c r="L98" i="16"/>
  <c r="L102" i="16"/>
  <c r="L106" i="16"/>
  <c r="L110" i="16"/>
  <c r="L114" i="16"/>
  <c r="L118" i="16"/>
  <c r="L122" i="16"/>
  <c r="L126" i="16"/>
  <c r="L130" i="16"/>
  <c r="L134" i="16"/>
  <c r="L138" i="16"/>
  <c r="L142" i="16"/>
  <c r="L146" i="16"/>
  <c r="L150" i="16"/>
  <c r="L154" i="16"/>
  <c r="L158" i="16"/>
  <c r="L162" i="16"/>
  <c r="L166" i="16"/>
  <c r="L170" i="16"/>
  <c r="L174" i="16"/>
  <c r="L178" i="16"/>
  <c r="L182" i="16"/>
  <c r="L186" i="16"/>
  <c r="L190" i="16"/>
  <c r="L194" i="16"/>
  <c r="L198" i="16"/>
  <c r="L202" i="16"/>
  <c r="L206" i="16"/>
  <c r="L210" i="16"/>
  <c r="L214" i="16"/>
  <c r="L21" i="16"/>
  <c r="L37" i="16"/>
  <c r="L53" i="16"/>
  <c r="L55" i="16"/>
  <c r="L61" i="16"/>
  <c r="L65" i="16"/>
  <c r="L69" i="16"/>
  <c r="L73" i="16"/>
  <c r="L77" i="16"/>
  <c r="L81" i="16"/>
  <c r="L85" i="16"/>
  <c r="L89" i="16"/>
  <c r="L93" i="16"/>
  <c r="L97" i="16"/>
  <c r="L101" i="16"/>
  <c r="L105" i="16"/>
  <c r="L109" i="16"/>
  <c r="L113" i="16"/>
  <c r="L117" i="16"/>
  <c r="L121" i="16"/>
  <c r="L125" i="16"/>
  <c r="L129" i="16"/>
  <c r="L133" i="16"/>
  <c r="L137" i="16"/>
  <c r="L141" i="16"/>
  <c r="L145" i="16"/>
  <c r="L149" i="16"/>
  <c r="L153" i="16"/>
  <c r="L157" i="16"/>
  <c r="L161" i="16"/>
  <c r="L165" i="16"/>
  <c r="L169" i="16"/>
  <c r="L173" i="16"/>
  <c r="L177" i="16"/>
  <c r="L181" i="16"/>
  <c r="L185" i="16"/>
  <c r="L189" i="16"/>
  <c r="L193" i="16"/>
  <c r="L197" i="16"/>
  <c r="L201" i="16"/>
  <c r="L205" i="16"/>
  <c r="L209" i="16"/>
  <c r="L213" i="16"/>
  <c r="L17" i="16"/>
  <c r="L60" i="16"/>
  <c r="L76" i="16"/>
  <c r="L92" i="16"/>
  <c r="L108" i="16"/>
  <c r="L124" i="16"/>
  <c r="L140" i="16"/>
  <c r="L156" i="16"/>
  <c r="L172" i="16"/>
  <c r="L188" i="16"/>
  <c r="L204" i="16"/>
  <c r="L217" i="16"/>
  <c r="L221" i="16"/>
  <c r="L225" i="16"/>
  <c r="L229" i="16"/>
  <c r="L233" i="16"/>
  <c r="L6" i="16"/>
  <c r="L57" i="16"/>
  <c r="L72" i="16"/>
  <c r="L88" i="16"/>
  <c r="L104" i="16"/>
  <c r="L120" i="16"/>
  <c r="L136" i="16"/>
  <c r="L152" i="16"/>
  <c r="L168" i="16"/>
  <c r="L184" i="16"/>
  <c r="L200" i="16"/>
  <c r="L216" i="16"/>
  <c r="L220" i="16"/>
  <c r="L224" i="16"/>
  <c r="L228" i="16"/>
  <c r="L232" i="16"/>
  <c r="L49" i="16"/>
  <c r="L68" i="16"/>
  <c r="L84" i="16"/>
  <c r="L100" i="16"/>
  <c r="L116" i="16"/>
  <c r="L132" i="16"/>
  <c r="L148" i="16"/>
  <c r="L164" i="16"/>
  <c r="L180" i="16"/>
  <c r="L196" i="16"/>
  <c r="L212" i="16"/>
  <c r="L219" i="16"/>
  <c r="L223" i="16"/>
  <c r="L227" i="16"/>
  <c r="L231" i="16"/>
  <c r="P8" i="16"/>
  <c r="P12" i="16"/>
  <c r="P16" i="16"/>
  <c r="P20" i="16"/>
  <c r="P24" i="16"/>
  <c r="P28" i="16"/>
  <c r="P32" i="16"/>
  <c r="P36" i="16"/>
  <c r="P40" i="16"/>
  <c r="P44" i="16"/>
  <c r="P48" i="16"/>
  <c r="P52" i="16"/>
  <c r="P56" i="16"/>
  <c r="P7" i="16"/>
  <c r="P11" i="16"/>
  <c r="P15" i="16"/>
  <c r="P19" i="16"/>
  <c r="P23" i="16"/>
  <c r="P27" i="16"/>
  <c r="P31" i="16"/>
  <c r="P35" i="16"/>
  <c r="P39" i="16"/>
  <c r="P43" i="16"/>
  <c r="P47" i="16"/>
  <c r="P51" i="16"/>
  <c r="P10" i="16"/>
  <c r="P14" i="16"/>
  <c r="P18" i="16"/>
  <c r="P22" i="16"/>
  <c r="P26" i="16"/>
  <c r="P30" i="16"/>
  <c r="P34" i="16"/>
  <c r="P38" i="16"/>
  <c r="P42" i="16"/>
  <c r="P46" i="16"/>
  <c r="P50" i="16"/>
  <c r="P54" i="16"/>
  <c r="P17" i="16"/>
  <c r="P33" i="16"/>
  <c r="P49" i="16"/>
  <c r="P55" i="16"/>
  <c r="P59" i="16"/>
  <c r="P63" i="16"/>
  <c r="P67" i="16"/>
  <c r="P71" i="16"/>
  <c r="P75" i="16"/>
  <c r="P79" i="16"/>
  <c r="P83" i="16"/>
  <c r="P87" i="16"/>
  <c r="P91" i="16"/>
  <c r="P95" i="16"/>
  <c r="P99" i="16"/>
  <c r="P103" i="16"/>
  <c r="P107" i="16"/>
  <c r="P111" i="16"/>
  <c r="P115" i="16"/>
  <c r="P119" i="16"/>
  <c r="P123" i="16"/>
  <c r="P127" i="16"/>
  <c r="P131" i="16"/>
  <c r="P135" i="16"/>
  <c r="P139" i="16"/>
  <c r="P143" i="16"/>
  <c r="P147" i="16"/>
  <c r="P151" i="16"/>
  <c r="P155" i="16"/>
  <c r="P159" i="16"/>
  <c r="P163" i="16"/>
  <c r="P167" i="16"/>
  <c r="P171" i="16"/>
  <c r="P175" i="16"/>
  <c r="P179" i="16"/>
  <c r="P183" i="16"/>
  <c r="P187" i="16"/>
  <c r="P191" i="16"/>
  <c r="P195" i="16"/>
  <c r="P199" i="16"/>
  <c r="P203" i="16"/>
  <c r="P207" i="16"/>
  <c r="P211" i="16"/>
  <c r="P215" i="16"/>
  <c r="P13" i="16"/>
  <c r="P29" i="16"/>
  <c r="P45" i="16"/>
  <c r="P58" i="16"/>
  <c r="P62" i="16"/>
  <c r="P66" i="16"/>
  <c r="P70" i="16"/>
  <c r="P74" i="16"/>
  <c r="P78" i="16"/>
  <c r="P82" i="16"/>
  <c r="P86" i="16"/>
  <c r="P90" i="16"/>
  <c r="P94" i="16"/>
  <c r="P98" i="16"/>
  <c r="P102" i="16"/>
  <c r="P106" i="16"/>
  <c r="P110" i="16"/>
  <c r="P114" i="16"/>
  <c r="P118" i="16"/>
  <c r="P122" i="16"/>
  <c r="P126" i="16"/>
  <c r="P130" i="16"/>
  <c r="P134" i="16"/>
  <c r="P138" i="16"/>
  <c r="P142" i="16"/>
  <c r="P146" i="16"/>
  <c r="P150" i="16"/>
  <c r="P154" i="16"/>
  <c r="P158" i="16"/>
  <c r="P162" i="16"/>
  <c r="P166" i="16"/>
  <c r="P170" i="16"/>
  <c r="P174" i="16"/>
  <c r="P178" i="16"/>
  <c r="P182" i="16"/>
  <c r="P186" i="16"/>
  <c r="P190" i="16"/>
  <c r="P194" i="16"/>
  <c r="P198" i="16"/>
  <c r="P202" i="16"/>
  <c r="P206" i="16"/>
  <c r="P210" i="16"/>
  <c r="P214" i="16"/>
  <c r="P9" i="16"/>
  <c r="P25" i="16"/>
  <c r="P41" i="16"/>
  <c r="P57" i="16"/>
  <c r="P61" i="16"/>
  <c r="P65" i="16"/>
  <c r="P69" i="16"/>
  <c r="P73" i="16"/>
  <c r="P77" i="16"/>
  <c r="P81" i="16"/>
  <c r="P85" i="16"/>
  <c r="P89" i="16"/>
  <c r="P93" i="16"/>
  <c r="P97" i="16"/>
  <c r="P101" i="16"/>
  <c r="P105" i="16"/>
  <c r="P109" i="16"/>
  <c r="P113" i="16"/>
  <c r="P117" i="16"/>
  <c r="P121" i="16"/>
  <c r="P125" i="16"/>
  <c r="P129" i="16"/>
  <c r="P133" i="16"/>
  <c r="P137" i="16"/>
  <c r="P141" i="16"/>
  <c r="P145" i="16"/>
  <c r="P149" i="16"/>
  <c r="P153" i="16"/>
  <c r="P157" i="16"/>
  <c r="P161" i="16"/>
  <c r="P165" i="16"/>
  <c r="P169" i="16"/>
  <c r="P173" i="16"/>
  <c r="P177" i="16"/>
  <c r="P181" i="16"/>
  <c r="P185" i="16"/>
  <c r="P189" i="16"/>
  <c r="P193" i="16"/>
  <c r="P197" i="16"/>
  <c r="P201" i="16"/>
  <c r="P205" i="16"/>
  <c r="P209" i="16"/>
  <c r="P213" i="16"/>
  <c r="P21" i="16"/>
  <c r="P64" i="16"/>
  <c r="P80" i="16"/>
  <c r="P96" i="16"/>
  <c r="P112" i="16"/>
  <c r="P128" i="16"/>
  <c r="P144" i="16"/>
  <c r="P160" i="16"/>
  <c r="P176" i="16"/>
  <c r="P192" i="16"/>
  <c r="P208" i="16"/>
  <c r="P217" i="16"/>
  <c r="P221" i="16"/>
  <c r="P225" i="16"/>
  <c r="P229" i="16"/>
  <c r="P233" i="16"/>
  <c r="P6" i="16"/>
  <c r="P60" i="16"/>
  <c r="P76" i="16"/>
  <c r="P92" i="16"/>
  <c r="P108" i="16"/>
  <c r="P124" i="16"/>
  <c r="P140" i="16"/>
  <c r="P156" i="16"/>
  <c r="P172" i="16"/>
  <c r="P188" i="16"/>
  <c r="P204" i="16"/>
  <c r="P216" i="16"/>
  <c r="P220" i="16"/>
  <c r="P224" i="16"/>
  <c r="P228" i="16"/>
  <c r="P232" i="16"/>
  <c r="P53" i="16"/>
  <c r="P72" i="16"/>
  <c r="P88" i="16"/>
  <c r="P104" i="16"/>
  <c r="P120" i="16"/>
  <c r="P136" i="16"/>
  <c r="P152" i="16"/>
  <c r="P168" i="16"/>
  <c r="P184" i="16"/>
  <c r="P200" i="16"/>
  <c r="P219" i="16"/>
  <c r="P223" i="16"/>
  <c r="P227" i="16"/>
  <c r="P231" i="16"/>
  <c r="AG3" i="15"/>
  <c r="AG15" i="16" s="1"/>
  <c r="W4" i="15"/>
  <c r="W61" i="16" s="1"/>
  <c r="AA13" i="16"/>
  <c r="U15" i="16"/>
  <c r="AE17" i="16"/>
  <c r="Y19" i="16"/>
  <c r="AA21" i="16"/>
  <c r="U23" i="16"/>
  <c r="AC31" i="16"/>
  <c r="AA33" i="16"/>
  <c r="AD36" i="16"/>
  <c r="U39" i="16"/>
  <c r="Y47" i="16"/>
  <c r="AA49" i="16"/>
  <c r="AA65" i="16"/>
  <c r="U75" i="16"/>
  <c r="AA81" i="16"/>
  <c r="U83" i="16"/>
  <c r="AE85" i="16"/>
  <c r="V92" i="16"/>
  <c r="Y95" i="16"/>
  <c r="AA97" i="16"/>
  <c r="AE105" i="16"/>
  <c r="V112" i="16"/>
  <c r="AA113" i="16"/>
  <c r="U115" i="16"/>
  <c r="AD116" i="16"/>
  <c r="AE121" i="16"/>
  <c r="K6" i="16"/>
  <c r="H234" i="16"/>
  <c r="G233" i="16"/>
  <c r="F232" i="16"/>
  <c r="E231" i="16"/>
  <c r="D230" i="16"/>
  <c r="C229" i="16"/>
  <c r="B228" i="16"/>
  <c r="P226" i="16"/>
  <c r="O225" i="16"/>
  <c r="N224" i="16"/>
  <c r="M223" i="16"/>
  <c r="L222" i="16"/>
  <c r="K221" i="16"/>
  <c r="J220" i="16"/>
  <c r="I219" i="16"/>
  <c r="H218" i="16"/>
  <c r="G217" i="16"/>
  <c r="F216" i="16"/>
  <c r="P212" i="16"/>
  <c r="L208" i="16"/>
  <c r="H204" i="16"/>
  <c r="D200" i="16"/>
  <c r="O195" i="16"/>
  <c r="K191" i="16"/>
  <c r="G187" i="16"/>
  <c r="C183" i="16"/>
  <c r="N178" i="16"/>
  <c r="J174" i="16"/>
  <c r="F170" i="16"/>
  <c r="B166" i="16"/>
  <c r="M161" i="16"/>
  <c r="I157" i="16"/>
  <c r="E153" i="16"/>
  <c r="P148" i="16"/>
  <c r="L144" i="16"/>
  <c r="H140" i="16"/>
  <c r="D136" i="16"/>
  <c r="O131" i="16"/>
  <c r="K127" i="16"/>
  <c r="G123" i="16"/>
  <c r="C119" i="16"/>
  <c r="N114" i="16"/>
  <c r="J110" i="16"/>
  <c r="F106" i="16"/>
  <c r="B102" i="16"/>
  <c r="M97" i="16"/>
  <c r="I93" i="16"/>
  <c r="E89" i="16"/>
  <c r="P84" i="16"/>
  <c r="L80" i="16"/>
  <c r="H76" i="16"/>
  <c r="D72" i="16"/>
  <c r="O67" i="16"/>
  <c r="K63" i="16"/>
  <c r="G59" i="16"/>
  <c r="M50" i="16"/>
  <c r="L33" i="16"/>
  <c r="K16" i="16"/>
  <c r="Y120" i="16"/>
  <c r="AA122" i="16"/>
  <c r="AE122" i="16"/>
  <c r="V125" i="16"/>
  <c r="AG128" i="16"/>
  <c r="U136" i="16"/>
  <c r="AA138" i="16"/>
  <c r="AD141" i="16"/>
  <c r="U144" i="16"/>
  <c r="U148" i="16"/>
  <c r="W150" i="16"/>
  <c r="AA154" i="16"/>
  <c r="AD157" i="16"/>
  <c r="AE162" i="16"/>
  <c r="U168" i="16"/>
  <c r="V169" i="16"/>
  <c r="AA170" i="16"/>
  <c r="U172" i="16"/>
  <c r="AD173" i="16"/>
  <c r="U176" i="16"/>
  <c r="AA186" i="16"/>
  <c r="AD189" i="16"/>
  <c r="U196" i="16"/>
  <c r="AA202" i="16"/>
  <c r="AE202" i="16"/>
  <c r="U204" i="16"/>
  <c r="AD205" i="16"/>
  <c r="AA218" i="16"/>
  <c r="U220" i="16"/>
  <c r="AD221" i="16"/>
  <c r="AG224" i="16"/>
  <c r="U228" i="16"/>
  <c r="V229" i="16"/>
  <c r="Y232" i="16"/>
  <c r="AA234" i="16"/>
  <c r="AE125" i="16"/>
  <c r="U127" i="16"/>
  <c r="AA129" i="16"/>
  <c r="AD132" i="16"/>
  <c r="AE137" i="16"/>
  <c r="AA141" i="16"/>
  <c r="V144" i="16"/>
  <c r="AD144" i="16"/>
  <c r="U147" i="16"/>
  <c r="U151" i="16"/>
  <c r="V156" i="16"/>
  <c r="AA157" i="16"/>
  <c r="U159" i="16"/>
  <c r="AD160" i="16"/>
  <c r="AG163" i="16"/>
  <c r="AE165" i="16"/>
  <c r="U167" i="16"/>
  <c r="V172" i="16"/>
  <c r="AA173" i="16"/>
  <c r="U175" i="16"/>
  <c r="AD176" i="16"/>
  <c r="AG179" i="16"/>
  <c r="V180" i="16"/>
  <c r="AC183" i="16"/>
  <c r="V184" i="16"/>
  <c r="U187" i="16"/>
  <c r="Y187" i="16"/>
  <c r="AA189" i="16"/>
  <c r="AE189" i="16"/>
  <c r="V192" i="16"/>
  <c r="AD192" i="16"/>
  <c r="U195" i="16"/>
  <c r="AC199" i="16"/>
  <c r="V200" i="16"/>
  <c r="U203" i="16"/>
  <c r="Y203" i="16"/>
  <c r="AA205" i="16"/>
  <c r="AE205" i="16"/>
  <c r="V208" i="16"/>
  <c r="AD208" i="16"/>
  <c r="U211" i="16"/>
  <c r="U215" i="16"/>
  <c r="V220" i="16"/>
  <c r="AA221" i="16"/>
  <c r="U223" i="16"/>
  <c r="AC223" i="16"/>
  <c r="AD224" i="16"/>
  <c r="AG227" i="16"/>
  <c r="U231" i="16"/>
  <c r="AE233" i="16"/>
  <c r="V123" i="16"/>
  <c r="U126" i="16"/>
  <c r="Y126" i="16"/>
  <c r="AC126" i="16"/>
  <c r="AA128" i="16"/>
  <c r="V131" i="16"/>
  <c r="AD131" i="16"/>
  <c r="U134" i="16"/>
  <c r="V139" i="16"/>
  <c r="U142" i="16"/>
  <c r="Y142" i="16"/>
  <c r="AA144" i="16"/>
  <c r="V147" i="16"/>
  <c r="AD147" i="16"/>
  <c r="AE148" i="16"/>
  <c r="U150" i="16"/>
  <c r="U154" i="16"/>
  <c r="U158" i="16"/>
  <c r="AA160" i="16"/>
  <c r="U162" i="16"/>
  <c r="AD163" i="16"/>
  <c r="AE164" i="16"/>
  <c r="AG166" i="16"/>
  <c r="V167" i="16"/>
  <c r="V171" i="16"/>
  <c r="AE172" i="16"/>
  <c r="U174" i="16"/>
  <c r="Y174" i="16"/>
  <c r="AA176" i="16"/>
  <c r="V179" i="16"/>
  <c r="AD179" i="16"/>
  <c r="U182" i="16"/>
  <c r="V187" i="16"/>
  <c r="AE188" i="16"/>
  <c r="U190" i="16"/>
  <c r="Y190" i="16"/>
  <c r="AA192" i="16"/>
  <c r="V195" i="16"/>
  <c r="AD195" i="16"/>
  <c r="U198" i="16"/>
  <c r="W204" i="16"/>
  <c r="AE204" i="16"/>
  <c r="Y206" i="16"/>
  <c r="AA208" i="16"/>
  <c r="AD211" i="16"/>
  <c r="U214" i="16"/>
  <c r="W220" i="16"/>
  <c r="Y222" i="16"/>
  <c r="AA224" i="16"/>
  <c r="AD227" i="16"/>
  <c r="U230" i="16"/>
  <c r="U234" i="16"/>
  <c r="T4" i="15"/>
  <c r="X4" i="15"/>
  <c r="AB4" i="15"/>
  <c r="AF4" i="15"/>
  <c r="AF165" i="16" s="1"/>
  <c r="L173" i="10"/>
  <c r="L174" i="10"/>
  <c r="L175" i="10"/>
  <c r="L176" i="10"/>
  <c r="L177" i="10"/>
  <c r="L178" i="10"/>
  <c r="L179" i="10"/>
  <c r="L180" i="10"/>
  <c r="L181" i="10"/>
  <c r="L182" i="10"/>
  <c r="L183" i="10"/>
  <c r="L184" i="10"/>
  <c r="L185" i="10"/>
  <c r="L186" i="10"/>
  <c r="L187" i="10"/>
  <c r="L188" i="10"/>
  <c r="L189" i="10"/>
  <c r="L190" i="10"/>
  <c r="L191" i="10"/>
  <c r="L192" i="10"/>
  <c r="L193" i="10"/>
  <c r="AE123" i="16" l="1"/>
  <c r="AE304" i="16"/>
  <c r="AE292" i="16"/>
  <c r="AE295" i="16"/>
  <c r="AE302" i="16"/>
  <c r="AE296" i="16"/>
  <c r="AE291" i="16"/>
  <c r="AE288" i="16"/>
  <c r="AE298" i="16"/>
  <c r="AE287" i="16"/>
  <c r="AE294" i="16"/>
  <c r="AE243" i="16"/>
  <c r="AE274" i="16"/>
  <c r="AE305" i="16"/>
  <c r="AE283" i="16"/>
  <c r="AE290" i="16"/>
  <c r="AE301" i="16"/>
  <c r="AE279" i="16"/>
  <c r="AE300" i="16"/>
  <c r="AE303" i="16"/>
  <c r="AE271" i="16"/>
  <c r="AE299" i="16"/>
  <c r="AE281" i="16"/>
  <c r="AE280" i="16"/>
  <c r="AE254" i="16"/>
  <c r="AE245" i="16"/>
  <c r="AE277" i="16"/>
  <c r="AE276" i="16"/>
  <c r="AE250" i="16"/>
  <c r="AE241" i="16"/>
  <c r="AE256" i="16"/>
  <c r="AE275" i="16"/>
  <c r="AE255" i="16"/>
  <c r="AE273" i="16"/>
  <c r="AE272" i="16"/>
  <c r="AE246" i="16"/>
  <c r="AE237" i="16"/>
  <c r="AE252" i="16"/>
  <c r="AE267" i="16"/>
  <c r="AE247" i="16"/>
  <c r="AE269" i="16"/>
  <c r="AE268" i="16"/>
  <c r="AE242" i="16"/>
  <c r="AE248" i="16"/>
  <c r="AE259" i="16"/>
  <c r="AE284" i="16"/>
  <c r="AE265" i="16"/>
  <c r="AE264" i="16"/>
  <c r="AE238" i="16"/>
  <c r="AE261" i="16"/>
  <c r="AE244" i="16"/>
  <c r="AE251" i="16"/>
  <c r="AE282" i="16"/>
  <c r="AE297" i="16"/>
  <c r="AE293" i="16"/>
  <c r="AE260" i="16"/>
  <c r="AE257" i="16"/>
  <c r="AE240" i="16"/>
  <c r="AE278" i="16"/>
  <c r="AE249" i="16"/>
  <c r="AE239" i="16"/>
  <c r="AE235" i="16"/>
  <c r="AE270" i="16"/>
  <c r="AE266" i="16"/>
  <c r="AE262" i="16"/>
  <c r="AE258" i="16"/>
  <c r="AE289" i="16"/>
  <c r="AE253" i="16"/>
  <c r="AE236" i="16"/>
  <c r="AE263" i="16"/>
  <c r="AE286" i="16"/>
  <c r="AE285" i="16"/>
  <c r="AE136" i="16"/>
  <c r="AC227" i="16"/>
  <c r="AE169" i="16"/>
  <c r="T69" i="16"/>
  <c r="T289" i="16"/>
  <c r="T292" i="16"/>
  <c r="T288" i="16"/>
  <c r="T303" i="16"/>
  <c r="T284" i="16"/>
  <c r="T299" i="16"/>
  <c r="T260" i="16"/>
  <c r="T271" i="16"/>
  <c r="T302" i="16"/>
  <c r="T280" i="16"/>
  <c r="T298" i="16"/>
  <c r="T305" i="16"/>
  <c r="T297" i="16"/>
  <c r="T300" i="16"/>
  <c r="T293" i="16"/>
  <c r="T296" i="16"/>
  <c r="T272" i="16"/>
  <c r="T279" i="16"/>
  <c r="T275" i="16"/>
  <c r="T259" i="16"/>
  <c r="T262" i="16"/>
  <c r="T285" i="16"/>
  <c r="T253" i="16"/>
  <c r="T235" i="16"/>
  <c r="T294" i="16"/>
  <c r="T256" i="16"/>
  <c r="T252" i="16"/>
  <c r="T248" i="16"/>
  <c r="T244" i="16"/>
  <c r="T240" i="16"/>
  <c r="T236" i="16"/>
  <c r="T290" i="16"/>
  <c r="T281" i="16"/>
  <c r="T249" i="16"/>
  <c r="T258" i="16"/>
  <c r="T263" i="16"/>
  <c r="T268" i="16"/>
  <c r="T264" i="16"/>
  <c r="T286" i="16"/>
  <c r="T277" i="16"/>
  <c r="T245" i="16"/>
  <c r="T254" i="16"/>
  <c r="T301" i="16"/>
  <c r="T295" i="16"/>
  <c r="T291" i="16"/>
  <c r="T287" i="16"/>
  <c r="T283" i="16"/>
  <c r="T282" i="16"/>
  <c r="T273" i="16"/>
  <c r="T241" i="16"/>
  <c r="T255" i="16"/>
  <c r="T250" i="16"/>
  <c r="T278" i="16"/>
  <c r="T269" i="16"/>
  <c r="T237" i="16"/>
  <c r="T251" i="16"/>
  <c r="T246" i="16"/>
  <c r="T276" i="16"/>
  <c r="T274" i="16"/>
  <c r="T265" i="16"/>
  <c r="T247" i="16"/>
  <c r="T242" i="16"/>
  <c r="T267" i="16"/>
  <c r="T266" i="16"/>
  <c r="T257" i="16"/>
  <c r="T239" i="16"/>
  <c r="T304" i="16"/>
  <c r="T270" i="16"/>
  <c r="T261" i="16"/>
  <c r="T243" i="16"/>
  <c r="T238" i="16"/>
  <c r="AC226" i="16"/>
  <c r="AE216" i="16"/>
  <c r="AC206" i="16"/>
  <c r="AE196" i="16"/>
  <c r="AE180" i="16"/>
  <c r="AC166" i="16"/>
  <c r="Z159" i="16"/>
  <c r="AC150" i="16"/>
  <c r="Z143" i="16"/>
  <c r="AE120" i="16"/>
  <c r="AE225" i="16"/>
  <c r="AE217" i="16"/>
  <c r="AE201" i="16"/>
  <c r="AE185" i="16"/>
  <c r="AC167" i="16"/>
  <c r="AE149" i="16"/>
  <c r="AC127" i="16"/>
  <c r="AE230" i="16"/>
  <c r="AC204" i="16"/>
  <c r="AC192" i="16"/>
  <c r="AC176" i="16"/>
  <c r="AC152" i="16"/>
  <c r="AC140" i="16"/>
  <c r="AE126" i="16"/>
  <c r="AC111" i="16"/>
  <c r="AE93" i="16"/>
  <c r="Z20" i="16"/>
  <c r="Z43" i="16"/>
  <c r="AA270" i="16"/>
  <c r="AA243" i="16"/>
  <c r="AA265" i="16"/>
  <c r="AA287" i="16"/>
  <c r="AA237" i="16"/>
  <c r="AA255" i="16"/>
  <c r="AA246" i="16"/>
  <c r="AA296" i="16"/>
  <c r="AA305" i="16"/>
  <c r="AE110" i="16"/>
  <c r="AE128" i="16"/>
  <c r="AC159" i="16"/>
  <c r="AC234" i="16"/>
  <c r="AE224" i="16"/>
  <c r="AC214" i="16"/>
  <c r="AC158" i="16"/>
  <c r="AC142" i="16"/>
  <c r="AC134" i="16"/>
  <c r="Z127" i="16"/>
  <c r="AC118" i="16"/>
  <c r="AC215" i="16"/>
  <c r="AC207" i="16"/>
  <c r="AC191" i="16"/>
  <c r="AC175" i="16"/>
  <c r="AE157" i="16"/>
  <c r="AC147" i="16"/>
  <c r="AC139" i="16"/>
  <c r="AE218" i="16"/>
  <c r="AE190" i="16"/>
  <c r="AE166" i="16"/>
  <c r="AE150" i="16"/>
  <c r="AE138" i="16"/>
  <c r="AE109" i="16"/>
  <c r="Z32" i="16"/>
  <c r="Z15" i="16"/>
  <c r="Z65" i="16"/>
  <c r="AG299" i="16"/>
  <c r="AG302" i="16"/>
  <c r="AG270" i="16"/>
  <c r="AG291" i="16"/>
  <c r="AG298" i="16"/>
  <c r="AG305" i="16"/>
  <c r="AG294" i="16"/>
  <c r="AG303" i="16"/>
  <c r="AG301" i="16"/>
  <c r="AG250" i="16"/>
  <c r="AG281" i="16"/>
  <c r="AG290" i="16"/>
  <c r="AG297" i="16"/>
  <c r="AG286" i="16"/>
  <c r="AG300" i="16"/>
  <c r="AG278" i="16"/>
  <c r="AG296" i="16"/>
  <c r="AG295" i="16"/>
  <c r="AG274" i="16"/>
  <c r="AG246" i="16"/>
  <c r="AG242" i="16"/>
  <c r="AG238" i="16"/>
  <c r="AG277" i="16"/>
  <c r="AG273" i="16"/>
  <c r="AG269" i="16"/>
  <c r="AG265" i="16"/>
  <c r="AG261" i="16"/>
  <c r="AG288" i="16"/>
  <c r="AG287" i="16"/>
  <c r="AG252" i="16"/>
  <c r="AG235" i="16"/>
  <c r="AG266" i="16"/>
  <c r="AG262" i="16"/>
  <c r="AG258" i="16"/>
  <c r="AG254" i="16"/>
  <c r="AG285" i="16"/>
  <c r="AG284" i="16"/>
  <c r="AG283" i="16"/>
  <c r="AG257" i="16"/>
  <c r="AG248" i="16"/>
  <c r="AG293" i="16"/>
  <c r="AG280" i="16"/>
  <c r="AG279" i="16"/>
  <c r="AG253" i="16"/>
  <c r="AG244" i="16"/>
  <c r="AG304" i="16"/>
  <c r="AG276" i="16"/>
  <c r="AG275" i="16"/>
  <c r="AG249" i="16"/>
  <c r="AG240" i="16"/>
  <c r="AG255" i="16"/>
  <c r="AG272" i="16"/>
  <c r="AG271" i="16"/>
  <c r="AG245" i="16"/>
  <c r="AG236" i="16"/>
  <c r="AG251" i="16"/>
  <c r="AG292" i="16"/>
  <c r="AG259" i="16"/>
  <c r="AG256" i="16"/>
  <c r="AG282" i="16"/>
  <c r="AG289" i="16"/>
  <c r="AG268" i="16"/>
  <c r="AG267" i="16"/>
  <c r="AG241" i="16"/>
  <c r="AG247" i="16"/>
  <c r="AG264" i="16"/>
  <c r="AG263" i="16"/>
  <c r="AG237" i="16"/>
  <c r="AG260" i="16"/>
  <c r="AG243" i="16"/>
  <c r="AG239" i="16"/>
  <c r="AA254" i="16"/>
  <c r="AA252" i="16"/>
  <c r="AA269" i="16"/>
  <c r="AA264" i="16"/>
  <c r="AA241" i="16"/>
  <c r="AA291" i="16"/>
  <c r="AA240" i="16"/>
  <c r="AA289" i="16"/>
  <c r="AA295" i="16"/>
  <c r="AH299" i="16"/>
  <c r="AH277" i="16"/>
  <c r="AH295" i="16"/>
  <c r="AH302" i="16"/>
  <c r="AH305" i="16"/>
  <c r="AH273" i="16"/>
  <c r="AH298" i="16"/>
  <c r="AH301" i="16"/>
  <c r="AH269" i="16"/>
  <c r="AH284" i="16"/>
  <c r="AH245" i="16"/>
  <c r="AH294" i="16"/>
  <c r="AH297" i="16"/>
  <c r="AH290" i="16"/>
  <c r="AH285" i="16"/>
  <c r="AH303" i="16"/>
  <c r="AH281" i="16"/>
  <c r="AH300" i="16"/>
  <c r="AH296" i="16"/>
  <c r="AH292" i="16"/>
  <c r="AH288" i="16"/>
  <c r="AH279" i="16"/>
  <c r="AH270" i="16"/>
  <c r="AH238" i="16"/>
  <c r="AH252" i="16"/>
  <c r="AH247" i="16"/>
  <c r="AH275" i="16"/>
  <c r="AH266" i="16"/>
  <c r="AH248" i="16"/>
  <c r="AH243" i="16"/>
  <c r="AH274" i="16"/>
  <c r="AH256" i="16"/>
  <c r="AH304" i="16"/>
  <c r="AH271" i="16"/>
  <c r="AH262" i="16"/>
  <c r="AH244" i="16"/>
  <c r="AH239" i="16"/>
  <c r="AH293" i="16"/>
  <c r="AH267" i="16"/>
  <c r="AH258" i="16"/>
  <c r="AH240" i="16"/>
  <c r="AH235" i="16"/>
  <c r="AH283" i="16"/>
  <c r="AH242" i="16"/>
  <c r="AH276" i="16"/>
  <c r="AH272" i="16"/>
  <c r="AH268" i="16"/>
  <c r="AH264" i="16"/>
  <c r="AH260" i="16"/>
  <c r="AH263" i="16"/>
  <c r="AH286" i="16"/>
  <c r="AH254" i="16"/>
  <c r="AH236" i="16"/>
  <c r="AH241" i="16"/>
  <c r="AH237" i="16"/>
  <c r="AH291" i="16"/>
  <c r="AH259" i="16"/>
  <c r="AH282" i="16"/>
  <c r="AH250" i="16"/>
  <c r="AH280" i="16"/>
  <c r="AH251" i="16"/>
  <c r="AH289" i="16"/>
  <c r="AH265" i="16"/>
  <c r="AH261" i="16"/>
  <c r="AH257" i="16"/>
  <c r="AH253" i="16"/>
  <c r="AH249" i="16"/>
  <c r="AH287" i="16"/>
  <c r="AH278" i="16"/>
  <c r="AH246" i="16"/>
  <c r="AH255" i="16"/>
  <c r="AE232" i="16"/>
  <c r="AC222" i="16"/>
  <c r="AE212" i="16"/>
  <c r="AC194" i="16"/>
  <c r="AC178" i="16"/>
  <c r="AE156" i="16"/>
  <c r="AE132" i="16"/>
  <c r="AC231" i="16"/>
  <c r="AE213" i="16"/>
  <c r="AE197" i="16"/>
  <c r="AE181" i="16"/>
  <c r="AE173" i="16"/>
  <c r="AE145" i="16"/>
  <c r="AE133" i="16"/>
  <c r="AC123" i="16"/>
  <c r="AE226" i="16"/>
  <c r="AC216" i="16"/>
  <c r="AE186" i="16"/>
  <c r="AC172" i="16"/>
  <c r="AC160" i="16"/>
  <c r="AE101" i="16"/>
  <c r="Z48" i="16"/>
  <c r="AE29" i="16"/>
  <c r="AD68" i="16"/>
  <c r="AD292" i="16"/>
  <c r="AD295" i="16"/>
  <c r="AD288" i="16"/>
  <c r="AD291" i="16"/>
  <c r="AD287" i="16"/>
  <c r="AD302" i="16"/>
  <c r="AD263" i="16"/>
  <c r="AD274" i="16"/>
  <c r="AD305" i="16"/>
  <c r="AD283" i="16"/>
  <c r="AD301" i="16"/>
  <c r="AD293" i="16"/>
  <c r="AD300" i="16"/>
  <c r="AD303" i="16"/>
  <c r="AD271" i="16"/>
  <c r="AD296" i="16"/>
  <c r="AD299" i="16"/>
  <c r="AD297" i="16"/>
  <c r="AD270" i="16"/>
  <c r="AD266" i="16"/>
  <c r="AD262" i="16"/>
  <c r="AD265" i="16"/>
  <c r="AD256" i="16"/>
  <c r="AD238" i="16"/>
  <c r="AD278" i="16"/>
  <c r="AD258" i="16"/>
  <c r="AD261" i="16"/>
  <c r="AD284" i="16"/>
  <c r="AD252" i="16"/>
  <c r="AD237" i="16"/>
  <c r="AD304" i="16"/>
  <c r="AD259" i="16"/>
  <c r="AD255" i="16"/>
  <c r="AD251" i="16"/>
  <c r="AD247" i="16"/>
  <c r="AD243" i="16"/>
  <c r="AD239" i="16"/>
  <c r="AD235" i="16"/>
  <c r="AD289" i="16"/>
  <c r="AD280" i="16"/>
  <c r="AD248" i="16"/>
  <c r="AD257" i="16"/>
  <c r="AD269" i="16"/>
  <c r="AD279" i="16"/>
  <c r="AD267" i="16"/>
  <c r="AD285" i="16"/>
  <c r="AD276" i="16"/>
  <c r="AD244" i="16"/>
  <c r="AD253" i="16"/>
  <c r="AD298" i="16"/>
  <c r="AD294" i="16"/>
  <c r="AD290" i="16"/>
  <c r="AD286" i="16"/>
  <c r="AD282" i="16"/>
  <c r="AD281" i="16"/>
  <c r="AD272" i="16"/>
  <c r="AD240" i="16"/>
  <c r="AD254" i="16"/>
  <c r="AD249" i="16"/>
  <c r="AD277" i="16"/>
  <c r="AD268" i="16"/>
  <c r="AD236" i="16"/>
  <c r="AD250" i="16"/>
  <c r="AD245" i="16"/>
  <c r="AD275" i="16"/>
  <c r="AD273" i="16"/>
  <c r="AD264" i="16"/>
  <c r="AD246" i="16"/>
  <c r="AD241" i="16"/>
  <c r="AD260" i="16"/>
  <c r="AD242" i="16"/>
  <c r="AE54" i="16"/>
  <c r="Y296" i="16"/>
  <c r="Y274" i="16"/>
  <c r="Y291" i="16"/>
  <c r="Y302" i="16"/>
  <c r="Y270" i="16"/>
  <c r="Y298" i="16"/>
  <c r="Y305" i="16"/>
  <c r="Y254" i="16"/>
  <c r="Y285" i="16"/>
  <c r="Y295" i="16"/>
  <c r="Y294" i="16"/>
  <c r="Y301" i="16"/>
  <c r="Y290" i="16"/>
  <c r="Y304" i="16"/>
  <c r="Y282" i="16"/>
  <c r="Y299" i="16"/>
  <c r="Y289" i="16"/>
  <c r="Y300" i="16"/>
  <c r="Y278" i="16"/>
  <c r="Y297" i="16"/>
  <c r="Y303" i="16"/>
  <c r="Y292" i="16"/>
  <c r="Y259" i="16"/>
  <c r="Y256" i="16"/>
  <c r="Y239" i="16"/>
  <c r="Y250" i="16"/>
  <c r="Y246" i="16"/>
  <c r="Y242" i="16"/>
  <c r="Y238" i="16"/>
  <c r="Y281" i="16"/>
  <c r="Y277" i="16"/>
  <c r="Y273" i="16"/>
  <c r="Y269" i="16"/>
  <c r="Y265" i="16"/>
  <c r="Y261" i="16"/>
  <c r="Y288" i="16"/>
  <c r="Y287" i="16"/>
  <c r="Y252" i="16"/>
  <c r="Y235" i="16"/>
  <c r="Y263" i="16"/>
  <c r="Y266" i="16"/>
  <c r="Y262" i="16"/>
  <c r="Y258" i="16"/>
  <c r="Y284" i="16"/>
  <c r="Y283" i="16"/>
  <c r="Y257" i="16"/>
  <c r="Y248" i="16"/>
  <c r="Y260" i="16"/>
  <c r="Y293" i="16"/>
  <c r="Y280" i="16"/>
  <c r="Y279" i="16"/>
  <c r="Y253" i="16"/>
  <c r="Y244" i="16"/>
  <c r="Y243" i="16"/>
  <c r="Y286" i="16"/>
  <c r="Y276" i="16"/>
  <c r="Y275" i="16"/>
  <c r="Y249" i="16"/>
  <c r="Y240" i="16"/>
  <c r="Y255" i="16"/>
  <c r="Y272" i="16"/>
  <c r="Y271" i="16"/>
  <c r="Y245" i="16"/>
  <c r="Y236" i="16"/>
  <c r="Y251" i="16"/>
  <c r="Y237" i="16"/>
  <c r="Y268" i="16"/>
  <c r="Y267" i="16"/>
  <c r="Y241" i="16"/>
  <c r="Y247" i="16"/>
  <c r="Y264" i="16"/>
  <c r="V185" i="16"/>
  <c r="V296" i="16"/>
  <c r="V299" i="16"/>
  <c r="V292" i="16"/>
  <c r="V295" i="16"/>
  <c r="V288" i="16"/>
  <c r="V291" i="16"/>
  <c r="V267" i="16"/>
  <c r="V235" i="16"/>
  <c r="V278" i="16"/>
  <c r="V287" i="16"/>
  <c r="V305" i="16"/>
  <c r="V297" i="16"/>
  <c r="V304" i="16"/>
  <c r="V275" i="16"/>
  <c r="V300" i="16"/>
  <c r="V303" i="16"/>
  <c r="V271" i="16"/>
  <c r="V269" i="16"/>
  <c r="V260" i="16"/>
  <c r="V242" i="16"/>
  <c r="V237" i="16"/>
  <c r="V283" i="16"/>
  <c r="V274" i="16"/>
  <c r="V270" i="16"/>
  <c r="V266" i="16"/>
  <c r="V262" i="16"/>
  <c r="V265" i="16"/>
  <c r="V256" i="16"/>
  <c r="V238" i="16"/>
  <c r="V273" i="16"/>
  <c r="V246" i="16"/>
  <c r="V258" i="16"/>
  <c r="V293" i="16"/>
  <c r="V261" i="16"/>
  <c r="V284" i="16"/>
  <c r="V252" i="16"/>
  <c r="V241" i="16"/>
  <c r="V263" i="16"/>
  <c r="V259" i="16"/>
  <c r="V255" i="16"/>
  <c r="V251" i="16"/>
  <c r="V247" i="16"/>
  <c r="V243" i="16"/>
  <c r="V239" i="16"/>
  <c r="V289" i="16"/>
  <c r="V280" i="16"/>
  <c r="V248" i="16"/>
  <c r="V257" i="16"/>
  <c r="V301" i="16"/>
  <c r="V264" i="16"/>
  <c r="V279" i="16"/>
  <c r="V285" i="16"/>
  <c r="V276" i="16"/>
  <c r="V244" i="16"/>
  <c r="V253" i="16"/>
  <c r="V302" i="16"/>
  <c r="V298" i="16"/>
  <c r="V294" i="16"/>
  <c r="V290" i="16"/>
  <c r="V286" i="16"/>
  <c r="V282" i="16"/>
  <c r="V281" i="16"/>
  <c r="V272" i="16"/>
  <c r="V240" i="16"/>
  <c r="V254" i="16"/>
  <c r="V249" i="16"/>
  <c r="V277" i="16"/>
  <c r="V268" i="16"/>
  <c r="V236" i="16"/>
  <c r="V250" i="16"/>
  <c r="V245" i="16"/>
  <c r="AA248" i="16"/>
  <c r="AA279" i="16"/>
  <c r="AA244" i="16"/>
  <c r="AA272" i="16"/>
  <c r="AA249" i="16"/>
  <c r="AA242" i="16"/>
  <c r="AA267" i="16"/>
  <c r="AA297" i="16"/>
  <c r="AA299" i="16"/>
  <c r="AE62" i="16"/>
  <c r="AC230" i="16"/>
  <c r="AC202" i="16"/>
  <c r="AE192" i="16"/>
  <c r="AC186" i="16"/>
  <c r="AE176" i="16"/>
  <c r="AC170" i="16"/>
  <c r="AC162" i="16"/>
  <c r="AC154" i="16"/>
  <c r="AE140" i="16"/>
  <c r="AE221" i="16"/>
  <c r="AC211" i="16"/>
  <c r="Z204" i="16"/>
  <c r="AC195" i="16"/>
  <c r="Z188" i="16"/>
  <c r="AC163" i="16"/>
  <c r="AC155" i="16"/>
  <c r="AE234" i="16"/>
  <c r="AE214" i="16"/>
  <c r="AE158" i="16"/>
  <c r="AE146" i="16"/>
  <c r="AE134" i="16"/>
  <c r="AE97" i="16"/>
  <c r="AG23" i="16"/>
  <c r="AE102" i="16"/>
  <c r="U12" i="16"/>
  <c r="U292" i="16"/>
  <c r="U299" i="16"/>
  <c r="U301" i="16"/>
  <c r="U288" i="16"/>
  <c r="U295" i="16"/>
  <c r="U284" i="16"/>
  <c r="U291" i="16"/>
  <c r="U240" i="16"/>
  <c r="U271" i="16"/>
  <c r="U302" i="16"/>
  <c r="U289" i="16"/>
  <c r="U280" i="16"/>
  <c r="U298" i="16"/>
  <c r="U276" i="16"/>
  <c r="U300" i="16"/>
  <c r="U297" i="16"/>
  <c r="U296" i="16"/>
  <c r="U293" i="16"/>
  <c r="U303" i="16"/>
  <c r="U272" i="16"/>
  <c r="U278" i="16"/>
  <c r="U277" i="16"/>
  <c r="U251" i="16"/>
  <c r="U242" i="16"/>
  <c r="U257" i="16"/>
  <c r="U305" i="16"/>
  <c r="U274" i="16"/>
  <c r="U273" i="16"/>
  <c r="U247" i="16"/>
  <c r="U238" i="16"/>
  <c r="U253" i="16"/>
  <c r="U281" i="16"/>
  <c r="U255" i="16"/>
  <c r="U270" i="16"/>
  <c r="U269" i="16"/>
  <c r="U243" i="16"/>
  <c r="U249" i="16"/>
  <c r="U266" i="16"/>
  <c r="U265" i="16"/>
  <c r="U239" i="16"/>
  <c r="U262" i="16"/>
  <c r="U245" i="16"/>
  <c r="U294" i="16"/>
  <c r="U261" i="16"/>
  <c r="U235" i="16"/>
  <c r="U258" i="16"/>
  <c r="U241" i="16"/>
  <c r="U236" i="16"/>
  <c r="U267" i="16"/>
  <c r="U263" i="16"/>
  <c r="U259" i="16"/>
  <c r="U290" i="16"/>
  <c r="U254" i="16"/>
  <c r="U237" i="16"/>
  <c r="U282" i="16"/>
  <c r="U268" i="16"/>
  <c r="U264" i="16"/>
  <c r="U260" i="16"/>
  <c r="U256" i="16"/>
  <c r="U252" i="16"/>
  <c r="U248" i="16"/>
  <c r="U244" i="16"/>
  <c r="U287" i="16"/>
  <c r="U283" i="16"/>
  <c r="U279" i="16"/>
  <c r="U275" i="16"/>
  <c r="U286" i="16"/>
  <c r="U285" i="16"/>
  <c r="U250" i="16"/>
  <c r="U304" i="16"/>
  <c r="U246" i="16"/>
  <c r="AA274" i="16"/>
  <c r="AA247" i="16"/>
  <c r="AA271" i="16"/>
  <c r="AA276" i="16"/>
  <c r="AA253" i="16"/>
  <c r="AA259" i="16"/>
  <c r="AA294" i="16"/>
  <c r="AA301" i="16"/>
  <c r="AA290" i="16"/>
  <c r="AC288" i="16"/>
  <c r="AC295" i="16"/>
  <c r="AC289" i="16"/>
  <c r="AC284" i="16"/>
  <c r="AC305" i="16"/>
  <c r="AC291" i="16"/>
  <c r="AC302" i="16"/>
  <c r="AC293" i="16"/>
  <c r="AC280" i="16"/>
  <c r="AC268" i="16"/>
  <c r="AC236" i="16"/>
  <c r="AC267" i="16"/>
  <c r="AC298" i="16"/>
  <c r="AC276" i="16"/>
  <c r="AC301" i="16"/>
  <c r="AC304" i="16"/>
  <c r="AC272" i="16"/>
  <c r="AC296" i="16"/>
  <c r="AC303" i="16"/>
  <c r="AC297" i="16"/>
  <c r="AC292" i="16"/>
  <c r="AC299" i="16"/>
  <c r="AC300" i="16"/>
  <c r="AC274" i="16"/>
  <c r="AC273" i="16"/>
  <c r="AC247" i="16"/>
  <c r="AC238" i="16"/>
  <c r="AC253" i="16"/>
  <c r="AC270" i="16"/>
  <c r="AC269" i="16"/>
  <c r="AC243" i="16"/>
  <c r="AC249" i="16"/>
  <c r="AC266" i="16"/>
  <c r="AC265" i="16"/>
  <c r="AC239" i="16"/>
  <c r="AC262" i="16"/>
  <c r="AC245" i="16"/>
  <c r="AC277" i="16"/>
  <c r="AC294" i="16"/>
  <c r="AC261" i="16"/>
  <c r="AC235" i="16"/>
  <c r="AC258" i="16"/>
  <c r="AC241" i="16"/>
  <c r="AC242" i="16"/>
  <c r="AC263" i="16"/>
  <c r="AC259" i="16"/>
  <c r="AC290" i="16"/>
  <c r="AC254" i="16"/>
  <c r="AC237" i="16"/>
  <c r="AC278" i="16"/>
  <c r="AC251" i="16"/>
  <c r="AC264" i="16"/>
  <c r="AC260" i="16"/>
  <c r="AC256" i="16"/>
  <c r="AC252" i="16"/>
  <c r="AC248" i="16"/>
  <c r="AC244" i="16"/>
  <c r="AC240" i="16"/>
  <c r="AC287" i="16"/>
  <c r="AC283" i="16"/>
  <c r="AC279" i="16"/>
  <c r="AC275" i="16"/>
  <c r="AC271" i="16"/>
  <c r="AC286" i="16"/>
  <c r="AC285" i="16"/>
  <c r="AC250" i="16"/>
  <c r="AC282" i="16"/>
  <c r="AC281" i="16"/>
  <c r="AC255" i="16"/>
  <c r="AC246" i="16"/>
  <c r="AC257" i="16"/>
  <c r="Z303" i="16"/>
  <c r="Z281" i="16"/>
  <c r="Z299" i="16"/>
  <c r="Z277" i="16"/>
  <c r="Z295" i="16"/>
  <c r="Z302" i="16"/>
  <c r="Z305" i="16"/>
  <c r="Z273" i="16"/>
  <c r="Z288" i="16"/>
  <c r="Z249" i="16"/>
  <c r="Z298" i="16"/>
  <c r="Z301" i="16"/>
  <c r="Z269" i="16"/>
  <c r="Z294" i="16"/>
  <c r="Z289" i="16"/>
  <c r="Z285" i="16"/>
  <c r="Z284" i="16"/>
  <c r="Z280" i="16"/>
  <c r="Z283" i="16"/>
  <c r="Z274" i="16"/>
  <c r="Z242" i="16"/>
  <c r="Z256" i="16"/>
  <c r="Z251" i="16"/>
  <c r="Z297" i="16"/>
  <c r="Z300" i="16"/>
  <c r="Z296" i="16"/>
  <c r="Z292" i="16"/>
  <c r="Z279" i="16"/>
  <c r="Z270" i="16"/>
  <c r="Z238" i="16"/>
  <c r="Z252" i="16"/>
  <c r="Z247" i="16"/>
  <c r="Z265" i="16"/>
  <c r="Z255" i="16"/>
  <c r="Z275" i="16"/>
  <c r="Z266" i="16"/>
  <c r="Z248" i="16"/>
  <c r="Z243" i="16"/>
  <c r="Z261" i="16"/>
  <c r="Z304" i="16"/>
  <c r="Z271" i="16"/>
  <c r="Z262" i="16"/>
  <c r="Z244" i="16"/>
  <c r="Z239" i="16"/>
  <c r="Z293" i="16"/>
  <c r="Z267" i="16"/>
  <c r="Z258" i="16"/>
  <c r="Z240" i="16"/>
  <c r="Z235" i="16"/>
  <c r="Z257" i="16"/>
  <c r="Z287" i="16"/>
  <c r="Z246" i="16"/>
  <c r="Z276" i="16"/>
  <c r="Z272" i="16"/>
  <c r="Z268" i="16"/>
  <c r="Z264" i="16"/>
  <c r="Z260" i="16"/>
  <c r="Z263" i="16"/>
  <c r="Z286" i="16"/>
  <c r="Z254" i="16"/>
  <c r="Z236" i="16"/>
  <c r="Z278" i="16"/>
  <c r="Z290" i="16"/>
  <c r="Z245" i="16"/>
  <c r="Z241" i="16"/>
  <c r="Z237" i="16"/>
  <c r="Z291" i="16"/>
  <c r="Z259" i="16"/>
  <c r="Z282" i="16"/>
  <c r="Z250" i="16"/>
  <c r="Z253" i="16"/>
  <c r="AF229" i="16"/>
  <c r="AF299" i="16"/>
  <c r="AF302" i="16"/>
  <c r="AF270" i="16"/>
  <c r="AF295" i="16"/>
  <c r="AF298" i="16"/>
  <c r="AF291" i="16"/>
  <c r="AF294" i="16"/>
  <c r="AF238" i="16"/>
  <c r="AF290" i="16"/>
  <c r="AF300" i="16"/>
  <c r="AF278" i="16"/>
  <c r="AF296" i="16"/>
  <c r="AF303" i="16"/>
  <c r="AF274" i="16"/>
  <c r="AF305" i="16"/>
  <c r="AF272" i="16"/>
  <c r="AF263" i="16"/>
  <c r="AF245" i="16"/>
  <c r="AF240" i="16"/>
  <c r="AF268" i="16"/>
  <c r="AF259" i="16"/>
  <c r="AF241" i="16"/>
  <c r="AF236" i="16"/>
  <c r="AF282" i="16"/>
  <c r="AF277" i="16"/>
  <c r="AF273" i="16"/>
  <c r="AF269" i="16"/>
  <c r="AF265" i="16"/>
  <c r="AF261" i="16"/>
  <c r="AF264" i="16"/>
  <c r="AF287" i="16"/>
  <c r="AF255" i="16"/>
  <c r="AF237" i="16"/>
  <c r="AF292" i="16"/>
  <c r="AF260" i="16"/>
  <c r="AF283" i="16"/>
  <c r="AF251" i="16"/>
  <c r="AF286" i="16"/>
  <c r="AF249" i="16"/>
  <c r="AF244" i="16"/>
  <c r="AF266" i="16"/>
  <c r="AF262" i="16"/>
  <c r="AF258" i="16"/>
  <c r="AF254" i="16"/>
  <c r="AF250" i="16"/>
  <c r="AF246" i="16"/>
  <c r="AF242" i="16"/>
  <c r="AF288" i="16"/>
  <c r="AF279" i="16"/>
  <c r="AF247" i="16"/>
  <c r="AF256" i="16"/>
  <c r="AF276" i="16"/>
  <c r="AF267" i="16"/>
  <c r="AF284" i="16"/>
  <c r="AF275" i="16"/>
  <c r="AF243" i="16"/>
  <c r="AF257" i="16"/>
  <c r="AF252" i="16"/>
  <c r="AF235" i="16"/>
  <c r="AF304" i="16"/>
  <c r="AF301" i="16"/>
  <c r="AF297" i="16"/>
  <c r="AF293" i="16"/>
  <c r="AF289" i="16"/>
  <c r="AF285" i="16"/>
  <c r="AF281" i="16"/>
  <c r="AF280" i="16"/>
  <c r="AF271" i="16"/>
  <c r="AF239" i="16"/>
  <c r="AF253" i="16"/>
  <c r="AF248" i="16"/>
  <c r="AE220" i="16"/>
  <c r="AC210" i="16"/>
  <c r="AE200" i="16"/>
  <c r="AE184" i="16"/>
  <c r="AE168" i="16"/>
  <c r="AC146" i="16"/>
  <c r="AE124" i="16"/>
  <c r="AE229" i="16"/>
  <c r="AC203" i="16"/>
  <c r="AC187" i="16"/>
  <c r="AE161" i="16"/>
  <c r="AE153" i="16"/>
  <c r="AC131" i="16"/>
  <c r="AC224" i="16"/>
  <c r="AE210" i="16"/>
  <c r="AE198" i="16"/>
  <c r="AC184" i="16"/>
  <c r="AE170" i="16"/>
  <c r="AC144" i="16"/>
  <c r="AE130" i="16"/>
  <c r="AE113" i="16"/>
  <c r="AE41" i="16"/>
  <c r="W214" i="16"/>
  <c r="W299" i="16"/>
  <c r="W295" i="16"/>
  <c r="W302" i="16"/>
  <c r="W291" i="16"/>
  <c r="W298" i="16"/>
  <c r="W247" i="16"/>
  <c r="W278" i="16"/>
  <c r="W288" i="16"/>
  <c r="W287" i="16"/>
  <c r="W294" i="16"/>
  <c r="W305" i="16"/>
  <c r="W304" i="16"/>
  <c r="W283" i="16"/>
  <c r="W297" i="16"/>
  <c r="W275" i="16"/>
  <c r="W303" i="16"/>
  <c r="W271" i="16"/>
  <c r="W292" i="16"/>
  <c r="W267" i="16"/>
  <c r="W263" i="16"/>
  <c r="W259" i="16"/>
  <c r="W255" i="16"/>
  <c r="W251" i="16"/>
  <c r="W286" i="16"/>
  <c r="W282" i="16"/>
  <c r="W285" i="16"/>
  <c r="W284" i="16"/>
  <c r="W249" i="16"/>
  <c r="W262" i="16"/>
  <c r="W300" i="16"/>
  <c r="W281" i="16"/>
  <c r="W280" i="16"/>
  <c r="W254" i="16"/>
  <c r="W245" i="16"/>
  <c r="W266" i="16"/>
  <c r="W253" i="16"/>
  <c r="W236" i="16"/>
  <c r="W277" i="16"/>
  <c r="W276" i="16"/>
  <c r="W250" i="16"/>
  <c r="W241" i="16"/>
  <c r="W256" i="16"/>
  <c r="W289" i="16"/>
  <c r="W273" i="16"/>
  <c r="W272" i="16"/>
  <c r="W246" i="16"/>
  <c r="W237" i="16"/>
  <c r="W252" i="16"/>
  <c r="W235" i="16"/>
  <c r="W270" i="16"/>
  <c r="W301" i="16"/>
  <c r="W290" i="16"/>
  <c r="W269" i="16"/>
  <c r="W268" i="16"/>
  <c r="W242" i="16"/>
  <c r="W248" i="16"/>
  <c r="W258" i="16"/>
  <c r="W265" i="16"/>
  <c r="W264" i="16"/>
  <c r="W238" i="16"/>
  <c r="W261" i="16"/>
  <c r="W244" i="16"/>
  <c r="W243" i="16"/>
  <c r="W279" i="16"/>
  <c r="W296" i="16"/>
  <c r="W293" i="16"/>
  <c r="W260" i="16"/>
  <c r="W257" i="16"/>
  <c r="W240" i="16"/>
  <c r="W239" i="16"/>
  <c r="W274" i="16"/>
  <c r="Z46" i="16"/>
  <c r="AC110" i="16"/>
  <c r="AA98" i="16"/>
  <c r="AA50" i="16"/>
  <c r="AH27" i="16"/>
  <c r="AA275" i="16"/>
  <c r="AA256" i="16"/>
  <c r="AA300" i="16"/>
  <c r="AA280" i="16"/>
  <c r="AA257" i="16"/>
  <c r="AA236" i="16"/>
  <c r="AA292" i="16"/>
  <c r="AA260" i="16"/>
  <c r="AA281" i="16"/>
  <c r="AB53" i="16"/>
  <c r="AB288" i="16"/>
  <c r="AB303" i="16"/>
  <c r="AB284" i="16"/>
  <c r="AB302" i="16"/>
  <c r="AB280" i="16"/>
  <c r="AB295" i="16"/>
  <c r="AB256" i="16"/>
  <c r="AB267" i="16"/>
  <c r="AB298" i="16"/>
  <c r="AB305" i="16"/>
  <c r="AB276" i="16"/>
  <c r="AB294" i="16"/>
  <c r="AB301" i="16"/>
  <c r="AB293" i="16"/>
  <c r="AB296" i="16"/>
  <c r="AB289" i="16"/>
  <c r="AB292" i="16"/>
  <c r="AB300" i="16"/>
  <c r="AB252" i="16"/>
  <c r="AB248" i="16"/>
  <c r="AB244" i="16"/>
  <c r="AB240" i="16"/>
  <c r="AB236" i="16"/>
  <c r="AB290" i="16"/>
  <c r="AB281" i="16"/>
  <c r="AB249" i="16"/>
  <c r="AB258" i="16"/>
  <c r="AB268" i="16"/>
  <c r="AB264" i="16"/>
  <c r="AB260" i="16"/>
  <c r="AB286" i="16"/>
  <c r="AB277" i="16"/>
  <c r="AB245" i="16"/>
  <c r="AB254" i="16"/>
  <c r="AB253" i="16"/>
  <c r="AB291" i="16"/>
  <c r="AB287" i="16"/>
  <c r="AB283" i="16"/>
  <c r="AB279" i="16"/>
  <c r="AB282" i="16"/>
  <c r="AB273" i="16"/>
  <c r="AB241" i="16"/>
  <c r="AB255" i="16"/>
  <c r="AB250" i="16"/>
  <c r="AB275" i="16"/>
  <c r="AB285" i="16"/>
  <c r="AB299" i="16"/>
  <c r="AB278" i="16"/>
  <c r="AB269" i="16"/>
  <c r="AB237" i="16"/>
  <c r="AB251" i="16"/>
  <c r="AB246" i="16"/>
  <c r="AB259" i="16"/>
  <c r="AB235" i="16"/>
  <c r="AB297" i="16"/>
  <c r="AB274" i="16"/>
  <c r="AB265" i="16"/>
  <c r="AB247" i="16"/>
  <c r="AB242" i="16"/>
  <c r="AB304" i="16"/>
  <c r="AB270" i="16"/>
  <c r="AB261" i="16"/>
  <c r="AB243" i="16"/>
  <c r="AB238" i="16"/>
  <c r="AB263" i="16"/>
  <c r="AB266" i="16"/>
  <c r="AB257" i="16"/>
  <c r="AB239" i="16"/>
  <c r="AB272" i="16"/>
  <c r="AB271" i="16"/>
  <c r="AB262" i="16"/>
  <c r="AE228" i="16"/>
  <c r="AE208" i="16"/>
  <c r="AC198" i="16"/>
  <c r="Z191" i="16"/>
  <c r="AC182" i="16"/>
  <c r="Z175" i="16"/>
  <c r="AE160" i="16"/>
  <c r="AE152" i="16"/>
  <c r="AE144" i="16"/>
  <c r="AC138" i="16"/>
  <c r="AC130" i="16"/>
  <c r="AE209" i="16"/>
  <c r="AE193" i="16"/>
  <c r="AC179" i="16"/>
  <c r="AC171" i="16"/>
  <c r="AC151" i="16"/>
  <c r="AC143" i="16"/>
  <c r="AE129" i="16"/>
  <c r="AC232" i="16"/>
  <c r="AE222" i="16"/>
  <c r="AC208" i="16"/>
  <c r="AE182" i="16"/>
  <c r="AE154" i="16"/>
  <c r="AE118" i="16"/>
  <c r="AC95" i="16"/>
  <c r="AE73" i="16"/>
  <c r="AE21" i="16"/>
  <c r="AC45" i="16"/>
  <c r="AE46" i="16"/>
  <c r="AC177" i="16"/>
  <c r="AA250" i="16"/>
  <c r="AA282" i="16"/>
  <c r="AA251" i="16"/>
  <c r="AA284" i="16"/>
  <c r="AA235" i="16"/>
  <c r="AA262" i="16"/>
  <c r="AA285" i="16"/>
  <c r="AA261" i="16"/>
  <c r="AA303" i="16"/>
  <c r="X296" i="16"/>
  <c r="X303" i="16"/>
  <c r="X274" i="16"/>
  <c r="X299" i="16"/>
  <c r="X302" i="16"/>
  <c r="X270" i="16"/>
  <c r="X295" i="16"/>
  <c r="X298" i="16"/>
  <c r="X281" i="16"/>
  <c r="X242" i="16"/>
  <c r="X291" i="16"/>
  <c r="X294" i="16"/>
  <c r="X304" i="16"/>
  <c r="X282" i="16"/>
  <c r="X300" i="16"/>
  <c r="X278" i="16"/>
  <c r="X286" i="16"/>
  <c r="X276" i="16"/>
  <c r="X267" i="16"/>
  <c r="X235" i="16"/>
  <c r="X249" i="16"/>
  <c r="X244" i="16"/>
  <c r="X305" i="16"/>
  <c r="X272" i="16"/>
  <c r="X263" i="16"/>
  <c r="X245" i="16"/>
  <c r="X240" i="16"/>
  <c r="X301" i="16"/>
  <c r="X285" i="16"/>
  <c r="X268" i="16"/>
  <c r="X259" i="16"/>
  <c r="X241" i="16"/>
  <c r="X236" i="16"/>
  <c r="X297" i="16"/>
  <c r="X271" i="16"/>
  <c r="X277" i="16"/>
  <c r="X273" i="16"/>
  <c r="X269" i="16"/>
  <c r="X265" i="16"/>
  <c r="X261" i="16"/>
  <c r="X264" i="16"/>
  <c r="X287" i="16"/>
  <c r="X255" i="16"/>
  <c r="X237" i="16"/>
  <c r="X289" i="16"/>
  <c r="X238" i="16"/>
  <c r="X292" i="16"/>
  <c r="X260" i="16"/>
  <c r="X283" i="16"/>
  <c r="X251" i="16"/>
  <c r="X293" i="16"/>
  <c r="X253" i="16"/>
  <c r="X290" i="16"/>
  <c r="X266" i="16"/>
  <c r="X262" i="16"/>
  <c r="X258" i="16"/>
  <c r="X254" i="16"/>
  <c r="X250" i="16"/>
  <c r="X246" i="16"/>
  <c r="X288" i="16"/>
  <c r="X279" i="16"/>
  <c r="X247" i="16"/>
  <c r="X256" i="16"/>
  <c r="X284" i="16"/>
  <c r="X275" i="16"/>
  <c r="X243" i="16"/>
  <c r="X257" i="16"/>
  <c r="X252" i="16"/>
  <c r="X280" i="16"/>
  <c r="X239" i="16"/>
  <c r="X248" i="16"/>
  <c r="AC218" i="16"/>
  <c r="AC190" i="16"/>
  <c r="AC174" i="16"/>
  <c r="AH151" i="16"/>
  <c r="AC122" i="16"/>
  <c r="AC219" i="16"/>
  <c r="AE177" i="16"/>
  <c r="AE141" i="16"/>
  <c r="AE194" i="16"/>
  <c r="AE178" i="16"/>
  <c r="AC128" i="16"/>
  <c r="AE65" i="16"/>
  <c r="AA258" i="16"/>
  <c r="AA283" i="16"/>
  <c r="AA286" i="16"/>
  <c r="AA288" i="16"/>
  <c r="AA238" i="16"/>
  <c r="AA263" i="16"/>
  <c r="AA302" i="16"/>
  <c r="AA273" i="16"/>
  <c r="T217" i="16"/>
  <c r="T163" i="16"/>
  <c r="T106" i="16"/>
  <c r="V203" i="16"/>
  <c r="AF197" i="16"/>
  <c r="V183" i="16"/>
  <c r="V135" i="16"/>
  <c r="W233" i="16"/>
  <c r="AF194" i="16"/>
  <c r="W153" i="16"/>
  <c r="T195" i="16"/>
  <c r="Y16" i="16"/>
  <c r="Y32" i="16"/>
  <c r="Y80" i="16"/>
  <c r="Y112" i="16"/>
  <c r="Y21" i="16"/>
  <c r="Y81" i="16"/>
  <c r="Y63" i="16"/>
  <c r="Y136" i="16"/>
  <c r="Y168" i="16"/>
  <c r="Y200" i="16"/>
  <c r="Y127" i="16"/>
  <c r="Y96" i="16"/>
  <c r="Y65" i="16"/>
  <c r="Y31" i="16"/>
  <c r="Y111" i="16"/>
  <c r="Y152" i="16"/>
  <c r="Y184" i="16"/>
  <c r="Y216" i="16"/>
  <c r="U206" i="16"/>
  <c r="AG198" i="16"/>
  <c r="U194" i="16"/>
  <c r="V191" i="16"/>
  <c r="AG182" i="16"/>
  <c r="V175" i="16"/>
  <c r="W156" i="16"/>
  <c r="V143" i="16"/>
  <c r="V127" i="16"/>
  <c r="V232" i="16"/>
  <c r="V204" i="16"/>
  <c r="AG195" i="16"/>
  <c r="V176" i="16"/>
  <c r="V148" i="16"/>
  <c r="U143" i="16"/>
  <c r="T227" i="16"/>
  <c r="U208" i="16"/>
  <c r="AG160" i="16"/>
  <c r="Y78" i="16"/>
  <c r="U14" i="16"/>
  <c r="U76" i="16"/>
  <c r="Y64" i="16"/>
  <c r="AG39" i="16"/>
  <c r="AG144" i="16"/>
  <c r="AG176" i="16"/>
  <c r="AG208" i="16"/>
  <c r="AG7" i="16"/>
  <c r="AG71" i="16"/>
  <c r="AG119" i="16"/>
  <c r="AC26" i="16"/>
  <c r="AC71" i="16"/>
  <c r="AC83" i="16"/>
  <c r="AC115" i="16"/>
  <c r="AC119" i="16"/>
  <c r="AC148" i="16"/>
  <c r="AC156" i="16"/>
  <c r="AC180" i="16"/>
  <c r="AC188" i="16"/>
  <c r="AC212" i="16"/>
  <c r="AC220" i="16"/>
  <c r="AC228" i="16"/>
  <c r="AC135" i="16"/>
  <c r="AC63" i="16"/>
  <c r="AC99" i="16"/>
  <c r="AC124" i="16"/>
  <c r="AC136" i="16"/>
  <c r="AC168" i="16"/>
  <c r="AC200" i="16"/>
  <c r="W60" i="16"/>
  <c r="W45" i="16"/>
  <c r="W77" i="16"/>
  <c r="W134" i="16"/>
  <c r="W166" i="16"/>
  <c r="W198" i="16"/>
  <c r="V54" i="16"/>
  <c r="V24" i="16"/>
  <c r="V56" i="16"/>
  <c r="V76" i="16"/>
  <c r="V80" i="16"/>
  <c r="V88" i="16"/>
  <c r="V96" i="16"/>
  <c r="V104" i="16"/>
  <c r="V121" i="16"/>
  <c r="V129" i="16"/>
  <c r="V133" i="16"/>
  <c r="V141" i="16"/>
  <c r="V161" i="16"/>
  <c r="V165" i="16"/>
  <c r="V173" i="16"/>
  <c r="V193" i="16"/>
  <c r="V197" i="16"/>
  <c r="V205" i="16"/>
  <c r="V225" i="16"/>
  <c r="V124" i="16"/>
  <c r="V132" i="16"/>
  <c r="V75" i="16"/>
  <c r="V108" i="16"/>
  <c r="V116" i="16"/>
  <c r="V145" i="16"/>
  <c r="V149" i="16"/>
  <c r="V157" i="16"/>
  <c r="V177" i="16"/>
  <c r="V181" i="16"/>
  <c r="V189" i="16"/>
  <c r="V209" i="16"/>
  <c r="V213" i="16"/>
  <c r="V221" i="16"/>
  <c r="AF36" i="16"/>
  <c r="AF102" i="16"/>
  <c r="AF127" i="16"/>
  <c r="AF159" i="16"/>
  <c r="AF191" i="16"/>
  <c r="AF223" i="16"/>
  <c r="V227" i="16"/>
  <c r="V219" i="16"/>
  <c r="V211" i="16"/>
  <c r="V199" i="16"/>
  <c r="AF181" i="16"/>
  <c r="V159" i="16"/>
  <c r="V151" i="16"/>
  <c r="AF149" i="16"/>
  <c r="AF133" i="16"/>
  <c r="V119" i="16"/>
  <c r="T230" i="16"/>
  <c r="W217" i="16"/>
  <c r="V196" i="16"/>
  <c r="W169" i="16"/>
  <c r="T166" i="16"/>
  <c r="V140" i="16"/>
  <c r="V136" i="16"/>
  <c r="V201" i="16"/>
  <c r="W182" i="16"/>
  <c r="V153" i="16"/>
  <c r="V100" i="16"/>
  <c r="AG87" i="16"/>
  <c r="AG55" i="16"/>
  <c r="V13" i="16"/>
  <c r="U38" i="16"/>
  <c r="U114" i="16"/>
  <c r="U97" i="16"/>
  <c r="U110" i="16"/>
  <c r="U60" i="16"/>
  <c r="U92" i="16"/>
  <c r="U100" i="16"/>
  <c r="U7" i="16"/>
  <c r="U31" i="16"/>
  <c r="U99" i="16"/>
  <c r="U107" i="16"/>
  <c r="U111" i="16"/>
  <c r="U123" i="16"/>
  <c r="U124" i="16"/>
  <c r="U152" i="16"/>
  <c r="U184" i="16"/>
  <c r="U216" i="16"/>
  <c r="U232" i="16"/>
  <c r="U139" i="16"/>
  <c r="U44" i="16"/>
  <c r="U68" i="16"/>
  <c r="U90" i="16"/>
  <c r="U9" i="16"/>
  <c r="U19" i="16"/>
  <c r="U27" i="16"/>
  <c r="U35" i="16"/>
  <c r="U47" i="16"/>
  <c r="U51" i="16"/>
  <c r="U59" i="16"/>
  <c r="U67" i="16"/>
  <c r="U91" i="16"/>
  <c r="U95" i="16"/>
  <c r="U103" i="16"/>
  <c r="U120" i="16"/>
  <c r="U128" i="16"/>
  <c r="U160" i="16"/>
  <c r="U192" i="16"/>
  <c r="U224" i="16"/>
  <c r="U17" i="16"/>
  <c r="Z49" i="16"/>
  <c r="Z62" i="16"/>
  <c r="Z12" i="16"/>
  <c r="Z112" i="16"/>
  <c r="Z153" i="16"/>
  <c r="Z185" i="16"/>
  <c r="Z217" i="16"/>
  <c r="Z233" i="16"/>
  <c r="Z140" i="16"/>
  <c r="Z17" i="16"/>
  <c r="Z33" i="16"/>
  <c r="Z81" i="16"/>
  <c r="Z113" i="16"/>
  <c r="Z27" i="16"/>
  <c r="Z30" i="16"/>
  <c r="Z80" i="16"/>
  <c r="Z96" i="16"/>
  <c r="Z121" i="16"/>
  <c r="V231" i="16"/>
  <c r="Z223" i="16"/>
  <c r="U222" i="16"/>
  <c r="V215" i="16"/>
  <c r="AF213" i="16"/>
  <c r="Z207" i="16"/>
  <c r="U186" i="16"/>
  <c r="U178" i="16"/>
  <c r="U170" i="16"/>
  <c r="T153" i="16"/>
  <c r="AG150" i="16"/>
  <c r="U146" i="16"/>
  <c r="U138" i="16"/>
  <c r="AG134" i="16"/>
  <c r="U130" i="16"/>
  <c r="U122" i="16"/>
  <c r="AG118" i="16"/>
  <c r="U227" i="16"/>
  <c r="V224" i="16"/>
  <c r="Y219" i="16"/>
  <c r="V216" i="16"/>
  <c r="V212" i="16"/>
  <c r="U207" i="16"/>
  <c r="U199" i="16"/>
  <c r="U191" i="16"/>
  <c r="V188" i="16"/>
  <c r="U183" i="16"/>
  <c r="Y171" i="16"/>
  <c r="V168" i="16"/>
  <c r="U163" i="16"/>
  <c r="V160" i="16"/>
  <c r="Y155" i="16"/>
  <c r="V152" i="16"/>
  <c r="AG135" i="16"/>
  <c r="Z128" i="16"/>
  <c r="U200" i="16"/>
  <c r="U180" i="16"/>
  <c r="U156" i="16"/>
  <c r="Z137" i="16"/>
  <c r="U132" i="16"/>
  <c r="V120" i="16"/>
  <c r="AG103" i="16"/>
  <c r="U87" i="16"/>
  <c r="Y79" i="16"/>
  <c r="U71" i="16"/>
  <c r="Z64" i="16"/>
  <c r="U55" i="16"/>
  <c r="V44" i="16"/>
  <c r="Y11" i="16"/>
  <c r="AG230" i="16"/>
  <c r="U226" i="16"/>
  <c r="V223" i="16"/>
  <c r="U218" i="16"/>
  <c r="AG214" i="16"/>
  <c r="U210" i="16"/>
  <c r="V207" i="16"/>
  <c r="U202" i="16"/>
  <c r="W188" i="16"/>
  <c r="T185" i="16"/>
  <c r="W172" i="16"/>
  <c r="U166" i="16"/>
  <c r="V163" i="16"/>
  <c r="Y158" i="16"/>
  <c r="V155" i="16"/>
  <c r="W140" i="16"/>
  <c r="W124" i="16"/>
  <c r="T121" i="16"/>
  <c r="V228" i="16"/>
  <c r="AF226" i="16"/>
  <c r="Z220" i="16"/>
  <c r="U219" i="16"/>
  <c r="AG211" i="16"/>
  <c r="W201" i="16"/>
  <c r="T198" i="16"/>
  <c r="W185" i="16"/>
  <c r="U179" i="16"/>
  <c r="Z172" i="16"/>
  <c r="U171" i="16"/>
  <c r="V164" i="16"/>
  <c r="AF162" i="16"/>
  <c r="Z156" i="16"/>
  <c r="U155" i="16"/>
  <c r="AG147" i="16"/>
  <c r="Y139" i="16"/>
  <c r="U135" i="16"/>
  <c r="U131" i="16"/>
  <c r="V128" i="16"/>
  <c r="W125" i="16"/>
  <c r="V233" i="16"/>
  <c r="W230" i="16"/>
  <c r="V217" i="16"/>
  <c r="U212" i="16"/>
  <c r="AG192" i="16"/>
  <c r="U188" i="16"/>
  <c r="Z169" i="16"/>
  <c r="U164" i="16"/>
  <c r="U140" i="16"/>
  <c r="V137" i="16"/>
  <c r="T131" i="16"/>
  <c r="U119" i="16"/>
  <c r="W109" i="16"/>
  <c r="AC103" i="16"/>
  <c r="W93" i="16"/>
  <c r="U79" i="16"/>
  <c r="V68" i="16"/>
  <c r="U63" i="16"/>
  <c r="U43" i="16"/>
  <c r="W29" i="16"/>
  <c r="AC15" i="16"/>
  <c r="U11" i="16"/>
  <c r="V78" i="16"/>
  <c r="U13" i="16"/>
  <c r="U106" i="16"/>
  <c r="Y62" i="16"/>
  <c r="Z97" i="16"/>
  <c r="T75" i="16"/>
  <c r="Y48" i="16"/>
  <c r="U28" i="16"/>
  <c r="AH71" i="16"/>
  <c r="AH104" i="16"/>
  <c r="AC229" i="16"/>
  <c r="AC53" i="16"/>
  <c r="AC29" i="16"/>
  <c r="AE38" i="16"/>
  <c r="Z14" i="16"/>
  <c r="Y22" i="16"/>
  <c r="AF105" i="17"/>
  <c r="AG105" i="17" s="1"/>
  <c r="AE108" i="17"/>
  <c r="AH57" i="16"/>
  <c r="AH41" i="16"/>
  <c r="AH228" i="16"/>
  <c r="AH212" i="16"/>
  <c r="AH196" i="16"/>
  <c r="AH180" i="16"/>
  <c r="AH164" i="16"/>
  <c r="AH148" i="16"/>
  <c r="AH40" i="16"/>
  <c r="AH231" i="16"/>
  <c r="AH119" i="16"/>
  <c r="AH225" i="16"/>
  <c r="AH209" i="16"/>
  <c r="AH161" i="16"/>
  <c r="AH145" i="16"/>
  <c r="AH88" i="16"/>
  <c r="AH72" i="16"/>
  <c r="AH24" i="16"/>
  <c r="AH73" i="16"/>
  <c r="AH215" i="16"/>
  <c r="AH199" i="16"/>
  <c r="AH136" i="16"/>
  <c r="AH120" i="16"/>
  <c r="AH8" i="16"/>
  <c r="AH89" i="16"/>
  <c r="AH183" i="16"/>
  <c r="AH167" i="16"/>
  <c r="AH193" i="16"/>
  <c r="AH177" i="16"/>
  <c r="AH129" i="16"/>
  <c r="AH56" i="16"/>
  <c r="AH16" i="16"/>
  <c r="AH105" i="16"/>
  <c r="AH25" i="16"/>
  <c r="X31" i="16"/>
  <c r="X47" i="16"/>
  <c r="X63" i="16"/>
  <c r="X79" i="16"/>
  <c r="X95" i="16"/>
  <c r="X111" i="16"/>
  <c r="X30" i="16"/>
  <c r="X62" i="16"/>
  <c r="X15" i="16"/>
  <c r="X8" i="16"/>
  <c r="X10" i="16"/>
  <c r="X46" i="16"/>
  <c r="X205" i="16"/>
  <c r="X173" i="16"/>
  <c r="X141" i="16"/>
  <c r="X218" i="16"/>
  <c r="X186" i="16"/>
  <c r="X154" i="16"/>
  <c r="X183" i="16"/>
  <c r="X151" i="16"/>
  <c r="X119" i="16"/>
  <c r="X94" i="16"/>
  <c r="AF210" i="16"/>
  <c r="AF178" i="16"/>
  <c r="AF146" i="16"/>
  <c r="AF134" i="16"/>
  <c r="AF207" i="16"/>
  <c r="AF175" i="16"/>
  <c r="AF143" i="16"/>
  <c r="AD125" i="16"/>
  <c r="AF118" i="16"/>
  <c r="AD100" i="16"/>
  <c r="T90" i="16"/>
  <c r="AF54" i="16"/>
  <c r="AE19" i="16"/>
  <c r="T101" i="16"/>
  <c r="AC82" i="16"/>
  <c r="AE68" i="16"/>
  <c r="AC34" i="16"/>
  <c r="AE94" i="16"/>
  <c r="AE86" i="16"/>
  <c r="T59" i="16"/>
  <c r="AE30" i="16"/>
  <c r="AE22" i="16"/>
  <c r="AE56" i="16"/>
  <c r="AE31" i="16"/>
  <c r="AE139" i="16"/>
  <c r="AE179" i="16"/>
  <c r="AE191" i="16"/>
  <c r="AE231" i="16"/>
  <c r="AE11" i="16"/>
  <c r="AE35" i="16"/>
  <c r="AE14" i="16"/>
  <c r="AE16" i="16"/>
  <c r="AE76" i="16"/>
  <c r="AE63" i="16"/>
  <c r="AE79" i="16"/>
  <c r="AE9" i="16"/>
  <c r="AE13" i="16"/>
  <c r="AE37" i="16"/>
  <c r="AE69" i="16"/>
  <c r="AE52" i="16"/>
  <c r="AE91" i="16"/>
  <c r="AE167" i="16"/>
  <c r="AE219" i="16"/>
  <c r="AE100" i="16"/>
  <c r="AE48" i="16"/>
  <c r="AE25" i="16"/>
  <c r="AE45" i="16"/>
  <c r="AE49" i="16"/>
  <c r="AE57" i="16"/>
  <c r="AE77" i="16"/>
  <c r="AE81" i="16"/>
  <c r="AE89" i="16"/>
  <c r="AE47" i="16"/>
  <c r="AE107" i="16"/>
  <c r="AE60" i="16"/>
  <c r="AE72" i="16"/>
  <c r="AE108" i="16"/>
  <c r="AE116" i="16"/>
  <c r="AE23" i="16"/>
  <c r="AE75" i="16"/>
  <c r="AE53" i="16"/>
  <c r="V98" i="16"/>
  <c r="V7" i="16"/>
  <c r="V43" i="16"/>
  <c r="V91" i="16"/>
  <c r="V63" i="16"/>
  <c r="V71" i="16"/>
  <c r="V20" i="16"/>
  <c r="V32" i="16"/>
  <c r="V52" i="16"/>
  <c r="V64" i="16"/>
  <c r="V84" i="16"/>
  <c r="V38" i="16"/>
  <c r="V70" i="16"/>
  <c r="V114" i="16"/>
  <c r="V59" i="16"/>
  <c r="V22" i="16"/>
  <c r="V12" i="16"/>
  <c r="V16" i="16"/>
  <c r="V28" i="16"/>
  <c r="V40" i="16"/>
  <c r="V60" i="16"/>
  <c r="V72" i="16"/>
  <c r="V130" i="16"/>
  <c r="V27" i="16"/>
  <c r="V107" i="16"/>
  <c r="V21" i="16"/>
  <c r="V29" i="16"/>
  <c r="V37" i="16"/>
  <c r="V45" i="16"/>
  <c r="V53" i="16"/>
  <c r="V61" i="16"/>
  <c r="V69" i="16"/>
  <c r="V77" i="16"/>
  <c r="V85" i="16"/>
  <c r="V93" i="16"/>
  <c r="V101" i="16"/>
  <c r="V109" i="16"/>
  <c r="V117" i="16"/>
  <c r="V51" i="16"/>
  <c r="V67" i="16"/>
  <c r="V18" i="16"/>
  <c r="V34" i="16"/>
  <c r="V82" i="16"/>
  <c r="V8" i="16"/>
  <c r="V36" i="16"/>
  <c r="V48" i="16"/>
  <c r="V210" i="16"/>
  <c r="V158" i="16"/>
  <c r="T112" i="16"/>
  <c r="X215" i="16"/>
  <c r="T10" i="16"/>
  <c r="T64" i="16"/>
  <c r="T128" i="16"/>
  <c r="T11" i="16"/>
  <c r="T37" i="16"/>
  <c r="T85" i="16"/>
  <c r="T56" i="16"/>
  <c r="T72" i="16"/>
  <c r="T18" i="16"/>
  <c r="T42" i="16"/>
  <c r="T74" i="16"/>
  <c r="T13" i="16"/>
  <c r="T144" i="16"/>
  <c r="T156" i="16"/>
  <c r="T184" i="16"/>
  <c r="T196" i="16"/>
  <c r="T208" i="16"/>
  <c r="T21" i="16"/>
  <c r="T40" i="16"/>
  <c r="T96" i="16"/>
  <c r="T172" i="16"/>
  <c r="T224" i="16"/>
  <c r="T24" i="16"/>
  <c r="T26" i="16"/>
  <c r="T58" i="16"/>
  <c r="AF13" i="16"/>
  <c r="AF23" i="16"/>
  <c r="AF39" i="16"/>
  <c r="AF55" i="16"/>
  <c r="AF71" i="16"/>
  <c r="AF87" i="16"/>
  <c r="AF103" i="16"/>
  <c r="AF9" i="16"/>
  <c r="AF113" i="16"/>
  <c r="AF14" i="16"/>
  <c r="AF38" i="16"/>
  <c r="AF70" i="16"/>
  <c r="AF33" i="16"/>
  <c r="AF81" i="16"/>
  <c r="AF97" i="16"/>
  <c r="AF52" i="16"/>
  <c r="T233" i="16"/>
  <c r="X221" i="16"/>
  <c r="T201" i="16"/>
  <c r="X189" i="16"/>
  <c r="T169" i="16"/>
  <c r="X157" i="16"/>
  <c r="T137" i="16"/>
  <c r="X125" i="16"/>
  <c r="X234" i="16"/>
  <c r="T214" i="16"/>
  <c r="X202" i="16"/>
  <c r="T182" i="16"/>
  <c r="X170" i="16"/>
  <c r="T150" i="16"/>
  <c r="X138" i="16"/>
  <c r="X126" i="16"/>
  <c r="X231" i="16"/>
  <c r="T211" i="16"/>
  <c r="AE206" i="16"/>
  <c r="X199" i="16"/>
  <c r="AC196" i="16"/>
  <c r="T179" i="16"/>
  <c r="AE174" i="16"/>
  <c r="X167" i="16"/>
  <c r="AC164" i="16"/>
  <c r="T147" i="16"/>
  <c r="AE142" i="16"/>
  <c r="X135" i="16"/>
  <c r="AC132" i="16"/>
  <c r="T122" i="16"/>
  <c r="AE117" i="16"/>
  <c r="X110" i="16"/>
  <c r="AC107" i="16"/>
  <c r="AF86" i="16"/>
  <c r="AC75" i="16"/>
  <c r="AE61" i="16"/>
  <c r="AC51" i="16"/>
  <c r="AC39" i="16"/>
  <c r="AE33" i="16"/>
  <c r="AC19" i="16"/>
  <c r="AC69" i="16"/>
  <c r="X117" i="16"/>
  <c r="T107" i="16"/>
  <c r="AE78" i="16"/>
  <c r="AE70" i="16"/>
  <c r="T43" i="16"/>
  <c r="AE84" i="16"/>
  <c r="V198" i="16"/>
  <c r="V146" i="16"/>
  <c r="X78" i="16"/>
  <c r="T84" i="16"/>
  <c r="T28" i="16"/>
  <c r="T53" i="16"/>
  <c r="AD31" i="16"/>
  <c r="AD91" i="16"/>
  <c r="AD107" i="16"/>
  <c r="AD14" i="16"/>
  <c r="AD52" i="16"/>
  <c r="AD84" i="16"/>
  <c r="T91" i="16"/>
  <c r="T27" i="16"/>
  <c r="AC98" i="16"/>
  <c r="AC89" i="16"/>
  <c r="AC153" i="16"/>
  <c r="AC165" i="16"/>
  <c r="AC205" i="16"/>
  <c r="AC217" i="16"/>
  <c r="AC46" i="16"/>
  <c r="AC54" i="16"/>
  <c r="AC37" i="16"/>
  <c r="AC7" i="16"/>
  <c r="AC11" i="16"/>
  <c r="AC27" i="16"/>
  <c r="AC59" i="16"/>
  <c r="AC91" i="16"/>
  <c r="AC94" i="16"/>
  <c r="AC105" i="16"/>
  <c r="AC17" i="16"/>
  <c r="AC20" i="16"/>
  <c r="AC28" i="16"/>
  <c r="AC36" i="16"/>
  <c r="AC44" i="16"/>
  <c r="AC52" i="16"/>
  <c r="AC60" i="16"/>
  <c r="AC68" i="16"/>
  <c r="AC76" i="16"/>
  <c r="AC84" i="16"/>
  <c r="AC92" i="16"/>
  <c r="AC100" i="16"/>
  <c r="AC108" i="16"/>
  <c r="AC116" i="16"/>
  <c r="AC30" i="16"/>
  <c r="AC38" i="16"/>
  <c r="AC66" i="16"/>
  <c r="AC114" i="16"/>
  <c r="AC33" i="16"/>
  <c r="AC49" i="16"/>
  <c r="AC57" i="16"/>
  <c r="AC73" i="16"/>
  <c r="AC23" i="16"/>
  <c r="AC35" i="16"/>
  <c r="AC47" i="16"/>
  <c r="AC55" i="16"/>
  <c r="AC67" i="16"/>
  <c r="AC79" i="16"/>
  <c r="AC87" i="16"/>
  <c r="AC18" i="16"/>
  <c r="AC62" i="16"/>
  <c r="AC13" i="16"/>
  <c r="AC121" i="16"/>
  <c r="AC78" i="16"/>
  <c r="AC12" i="16"/>
  <c r="AC22" i="16"/>
  <c r="AC42" i="16"/>
  <c r="AC41" i="16"/>
  <c r="AC61" i="16"/>
  <c r="AC43" i="16"/>
  <c r="T80" i="16"/>
  <c r="AE36" i="16"/>
  <c r="V186" i="16"/>
  <c r="AC137" i="16"/>
  <c r="T88" i="16"/>
  <c r="X194" i="16"/>
  <c r="U61" i="16"/>
  <c r="U209" i="16"/>
  <c r="U197" i="16"/>
  <c r="U185" i="16"/>
  <c r="U157" i="16"/>
  <c r="U145" i="16"/>
  <c r="U77" i="16"/>
  <c r="U98" i="16"/>
  <c r="AG94" i="16"/>
  <c r="AG104" i="16"/>
  <c r="AG88" i="16"/>
  <c r="AG72" i="16"/>
  <c r="AG56" i="16"/>
  <c r="AG40" i="16"/>
  <c r="AG24" i="16"/>
  <c r="V31" i="16"/>
  <c r="U45" i="16"/>
  <c r="U66" i="16"/>
  <c r="AH154" i="16"/>
  <c r="U129" i="16"/>
  <c r="AG34" i="16"/>
  <c r="AF231" i="16"/>
  <c r="U113" i="16"/>
  <c r="U82" i="16"/>
  <c r="U50" i="16"/>
  <c r="Z63" i="16"/>
  <c r="AB225" i="16"/>
  <c r="AB209" i="16"/>
  <c r="AB161" i="16"/>
  <c r="AB129" i="16"/>
  <c r="AB158" i="16"/>
  <c r="AB142" i="16"/>
  <c r="AB219" i="16"/>
  <c r="AB155" i="16"/>
  <c r="AB139" i="16"/>
  <c r="AB82" i="16"/>
  <c r="AB34" i="16"/>
  <c r="AB22" i="16"/>
  <c r="W75" i="16"/>
  <c r="W43" i="16"/>
  <c r="W104" i="16"/>
  <c r="AD69" i="16"/>
  <c r="AB67" i="16"/>
  <c r="W62" i="16"/>
  <c r="W46" i="16"/>
  <c r="AD37" i="16"/>
  <c r="AB35" i="16"/>
  <c r="AD21" i="16"/>
  <c r="AB19" i="16"/>
  <c r="AA18" i="16"/>
  <c r="AF88" i="16"/>
  <c r="AG73" i="16"/>
  <c r="AA51" i="16"/>
  <c r="AH103" i="16"/>
  <c r="AD59" i="16"/>
  <c r="X53" i="16"/>
  <c r="Y46" i="16"/>
  <c r="AH39" i="16"/>
  <c r="AB33" i="16"/>
  <c r="AH23" i="16"/>
  <c r="AG233" i="16"/>
  <c r="AG221" i="16"/>
  <c r="Z214" i="16"/>
  <c r="Y213" i="16"/>
  <c r="W211" i="16"/>
  <c r="AA203" i="16"/>
  <c r="Y201" i="16"/>
  <c r="AH194" i="16"/>
  <c r="AF192" i="16"/>
  <c r="X188" i="16"/>
  <c r="AG181" i="16"/>
  <c r="AB176" i="16"/>
  <c r="Z174" i="16"/>
  <c r="AH170" i="16"/>
  <c r="AF168" i="16"/>
  <c r="AD166" i="16"/>
  <c r="AA163" i="16"/>
  <c r="Y161" i="16"/>
  <c r="W159" i="16"/>
  <c r="AA151" i="16"/>
  <c r="X148" i="16"/>
  <c r="W147" i="16"/>
  <c r="AA135" i="16"/>
  <c r="X132" i="16"/>
  <c r="AG125" i="16"/>
  <c r="Z118" i="16"/>
  <c r="W115" i="16"/>
  <c r="AG109" i="16"/>
  <c r="Z102" i="16"/>
  <c r="X100" i="16"/>
  <c r="AG93" i="16"/>
  <c r="AG85" i="16"/>
  <c r="Y57" i="16"/>
  <c r="AH50" i="16"/>
  <c r="AD34" i="16"/>
  <c r="AA23" i="16"/>
  <c r="X20" i="16"/>
  <c r="Z10" i="16"/>
  <c r="AB117" i="16"/>
  <c r="AG110" i="16"/>
  <c r="Z107" i="16"/>
  <c r="AA104" i="16"/>
  <c r="X101" i="16"/>
  <c r="Z91" i="16"/>
  <c r="W88" i="16"/>
  <c r="X85" i="16"/>
  <c r="AG78" i="16"/>
  <c r="Z75" i="16"/>
  <c r="W72" i="16"/>
  <c r="AF65" i="16"/>
  <c r="Z59" i="16"/>
  <c r="AH55" i="16"/>
  <c r="AG46" i="16"/>
  <c r="AD43" i="16"/>
  <c r="AA40" i="16"/>
  <c r="X37" i="16"/>
  <c r="AG30" i="16"/>
  <c r="AD27" i="16"/>
  <c r="AA24" i="16"/>
  <c r="AB21" i="16"/>
  <c r="AH15" i="16"/>
  <c r="W8" i="16"/>
  <c r="X224" i="16"/>
  <c r="X14" i="16"/>
  <c r="AG234" i="16"/>
  <c r="AF233" i="16"/>
  <c r="AD231" i="16"/>
  <c r="AB229" i="16"/>
  <c r="AA228" i="16"/>
  <c r="Z227" i="16"/>
  <c r="Y226" i="16"/>
  <c r="X225" i="16"/>
  <c r="W224" i="16"/>
  <c r="T221" i="16"/>
  <c r="AH219" i="16"/>
  <c r="AG218" i="16"/>
  <c r="AF217" i="16"/>
  <c r="AD215" i="16"/>
  <c r="AB213" i="16"/>
  <c r="AA212" i="16"/>
  <c r="Z211" i="16"/>
  <c r="Y210" i="16"/>
  <c r="X209" i="16"/>
  <c r="W208" i="16"/>
  <c r="T205" i="16"/>
  <c r="AH203" i="16"/>
  <c r="AG202" i="16"/>
  <c r="AF201" i="16"/>
  <c r="AD199" i="16"/>
  <c r="AB197" i="16"/>
  <c r="AA196" i="16"/>
  <c r="Z195" i="16"/>
  <c r="Y194" i="16"/>
  <c r="X193" i="16"/>
  <c r="W192" i="16"/>
  <c r="T189" i="16"/>
  <c r="AH187" i="16"/>
  <c r="AG186" i="16"/>
  <c r="AF185" i="16"/>
  <c r="AD183" i="16"/>
  <c r="AB181" i="16"/>
  <c r="AA180" i="16"/>
  <c r="Z179" i="16"/>
  <c r="Y178" i="16"/>
  <c r="X177" i="16"/>
  <c r="W176" i="16"/>
  <c r="T173" i="16"/>
  <c r="AH171" i="16"/>
  <c r="AG170" i="16"/>
  <c r="AF169" i="16"/>
  <c r="AD167" i="16"/>
  <c r="AB165" i="16"/>
  <c r="AA164" i="16"/>
  <c r="Z163" i="16"/>
  <c r="Y162" i="16"/>
  <c r="X161" i="16"/>
  <c r="W160" i="16"/>
  <c r="T157" i="16"/>
  <c r="AH155" i="16"/>
  <c r="AG154" i="16"/>
  <c r="AF153" i="16"/>
  <c r="AD151" i="16"/>
  <c r="AB149" i="16"/>
  <c r="AA148" i="16"/>
  <c r="Z147" i="16"/>
  <c r="Y146" i="16"/>
  <c r="X145" i="16"/>
  <c r="W144" i="16"/>
  <c r="T141" i="16"/>
  <c r="AH139" i="16"/>
  <c r="AG138" i="16"/>
  <c r="AF137" i="16"/>
  <c r="AD135" i="16"/>
  <c r="AB133" i="16"/>
  <c r="AA132" i="16"/>
  <c r="Z131" i="16"/>
  <c r="Y130" i="16"/>
  <c r="X129" i="16"/>
  <c r="W128" i="16"/>
  <c r="T125" i="16"/>
  <c r="AH123" i="16"/>
  <c r="AG122" i="16"/>
  <c r="AF121" i="16"/>
  <c r="AD119" i="16"/>
  <c r="T234" i="16"/>
  <c r="AH232" i="16"/>
  <c r="AG231" i="16"/>
  <c r="AF230" i="16"/>
  <c r="AD228" i="16"/>
  <c r="AB226" i="16"/>
  <c r="AA225" i="16"/>
  <c r="Z224" i="16"/>
  <c r="Y223" i="16"/>
  <c r="X222" i="16"/>
  <c r="W221" i="16"/>
  <c r="T218" i="16"/>
  <c r="AH216" i="16"/>
  <c r="AG215" i="16"/>
  <c r="AF214" i="16"/>
  <c r="AD212" i="16"/>
  <c r="AB210" i="16"/>
  <c r="AA209" i="16"/>
  <c r="Z208" i="16"/>
  <c r="Y207" i="16"/>
  <c r="X206" i="16"/>
  <c r="W205" i="16"/>
  <c r="T202" i="16"/>
  <c r="AH200" i="16"/>
  <c r="AG199" i="16"/>
  <c r="AF198" i="16"/>
  <c r="AD196" i="16"/>
  <c r="AB194" i="16"/>
  <c r="AA193" i="16"/>
  <c r="Z192" i="16"/>
  <c r="Y191" i="16"/>
  <c r="X190" i="16"/>
  <c r="W189" i="16"/>
  <c r="T186" i="16"/>
  <c r="AH184" i="16"/>
  <c r="AG183" i="16"/>
  <c r="AF182" i="16"/>
  <c r="AD180" i="16"/>
  <c r="AB178" i="16"/>
  <c r="AA177" i="16"/>
  <c r="Z176" i="16"/>
  <c r="Y175" i="16"/>
  <c r="X174" i="16"/>
  <c r="W173" i="16"/>
  <c r="T170" i="16"/>
  <c r="AH168" i="16"/>
  <c r="AG167" i="16"/>
  <c r="AF166" i="16"/>
  <c r="AD164" i="16"/>
  <c r="AB162" i="16"/>
  <c r="AA161" i="16"/>
  <c r="Z160" i="16"/>
  <c r="Y159" i="16"/>
  <c r="X158" i="16"/>
  <c r="W157" i="16"/>
  <c r="T154" i="16"/>
  <c r="AH152" i="16"/>
  <c r="AG151" i="16"/>
  <c r="AF150" i="16"/>
  <c r="AD148" i="16"/>
  <c r="AB146" i="16"/>
  <c r="AA145" i="16"/>
  <c r="Z144" i="16"/>
  <c r="Y143" i="16"/>
  <c r="X142" i="16"/>
  <c r="W141" i="16"/>
  <c r="AD136" i="16"/>
  <c r="AB134" i="16"/>
  <c r="AA133" i="16"/>
  <c r="Z132" i="16"/>
  <c r="Y131" i="16"/>
  <c r="X130" i="16"/>
  <c r="W129" i="16"/>
  <c r="T126" i="16"/>
  <c r="AH124" i="16"/>
  <c r="AG123" i="16"/>
  <c r="W234" i="16"/>
  <c r="T231" i="16"/>
  <c r="AH229" i="16"/>
  <c r="AG228" i="16"/>
  <c r="AF227" i="16"/>
  <c r="AD225" i="16"/>
  <c r="AB223" i="16"/>
  <c r="AA222" i="16"/>
  <c r="Z221" i="16"/>
  <c r="Y220" i="16"/>
  <c r="X219" i="16"/>
  <c r="W218" i="16"/>
  <c r="T215" i="16"/>
  <c r="AH213" i="16"/>
  <c r="AG212" i="16"/>
  <c r="AF211" i="16"/>
  <c r="AD209" i="16"/>
  <c r="AB207" i="16"/>
  <c r="AA206" i="16"/>
  <c r="Z205" i="16"/>
  <c r="Y204" i="16"/>
  <c r="X203" i="16"/>
  <c r="W202" i="16"/>
  <c r="T199" i="16"/>
  <c r="AH197" i="16"/>
  <c r="AG196" i="16"/>
  <c r="AF195" i="16"/>
  <c r="AD193" i="16"/>
  <c r="AB191" i="16"/>
  <c r="AA190" i="16"/>
  <c r="Z189" i="16"/>
  <c r="Y188" i="16"/>
  <c r="X187" i="16"/>
  <c r="W186" i="16"/>
  <c r="T183" i="16"/>
  <c r="AH181" i="16"/>
  <c r="AG180" i="16"/>
  <c r="AF179" i="16"/>
  <c r="AD177" i="16"/>
  <c r="AB175" i="16"/>
  <c r="AA174" i="16"/>
  <c r="Z173" i="16"/>
  <c r="Y172" i="16"/>
  <c r="X171" i="16"/>
  <c r="W170" i="16"/>
  <c r="T167" i="16"/>
  <c r="AH165" i="16"/>
  <c r="AG164" i="16"/>
  <c r="AF163" i="16"/>
  <c r="AD161" i="16"/>
  <c r="AB159" i="16"/>
  <c r="AA158" i="16"/>
  <c r="Z157" i="16"/>
  <c r="Y156" i="16"/>
  <c r="X155" i="16"/>
  <c r="W154" i="16"/>
  <c r="T151" i="16"/>
  <c r="AH149" i="16"/>
  <c r="AG148" i="16"/>
  <c r="AF147" i="16"/>
  <c r="AD145" i="16"/>
  <c r="AB143" i="16"/>
  <c r="AA142" i="16"/>
  <c r="Z141" i="16"/>
  <c r="Y140" i="16"/>
  <c r="X139" i="16"/>
  <c r="W138" i="16"/>
  <c r="T135" i="16"/>
  <c r="AH133" i="16"/>
  <c r="AG132" i="16"/>
  <c r="AF131" i="16"/>
  <c r="AD129" i="16"/>
  <c r="AB127" i="16"/>
  <c r="AA126" i="16"/>
  <c r="Z125" i="16"/>
  <c r="Y124" i="16"/>
  <c r="X123" i="16"/>
  <c r="W122" i="16"/>
  <c r="T119" i="16"/>
  <c r="AF122" i="16"/>
  <c r="AD120" i="16"/>
  <c r="AB118" i="16"/>
  <c r="AA117" i="16"/>
  <c r="Z116" i="16"/>
  <c r="Y115" i="16"/>
  <c r="X114" i="16"/>
  <c r="W113" i="16"/>
  <c r="T110" i="16"/>
  <c r="AH108" i="16"/>
  <c r="AG107" i="16"/>
  <c r="AF106" i="16"/>
  <c r="AD104" i="16"/>
  <c r="AB102" i="16"/>
  <c r="AA101" i="16"/>
  <c r="Z100" i="16"/>
  <c r="Y99" i="16"/>
  <c r="X98" i="16"/>
  <c r="W97" i="16"/>
  <c r="T94" i="16"/>
  <c r="AH92" i="16"/>
  <c r="AG91" i="16"/>
  <c r="AF90" i="16"/>
  <c r="AD88" i="16"/>
  <c r="AB86" i="16"/>
  <c r="AA85" i="16"/>
  <c r="Z84" i="16"/>
  <c r="Y83" i="16"/>
  <c r="X82" i="16"/>
  <c r="W81" i="16"/>
  <c r="T78" i="16"/>
  <c r="AH76" i="16"/>
  <c r="AG75" i="16"/>
  <c r="AF74" i="16"/>
  <c r="AD72" i="16"/>
  <c r="AB70" i="16"/>
  <c r="AA69" i="16"/>
  <c r="Z68" i="16"/>
  <c r="Y67" i="16"/>
  <c r="X66" i="16"/>
  <c r="W65" i="16"/>
  <c r="T62" i="16"/>
  <c r="AH60" i="16"/>
  <c r="AG59" i="16"/>
  <c r="AF58" i="16"/>
  <c r="AD56" i="16"/>
  <c r="AB54" i="16"/>
  <c r="AA53" i="16"/>
  <c r="Z52" i="16"/>
  <c r="Y51" i="16"/>
  <c r="X50" i="16"/>
  <c r="W49" i="16"/>
  <c r="T46" i="16"/>
  <c r="AH44" i="16"/>
  <c r="AG43" i="16"/>
  <c r="AF42" i="16"/>
  <c r="AD40" i="16"/>
  <c r="AB38" i="16"/>
  <c r="AA37" i="16"/>
  <c r="Z36" i="16"/>
  <c r="Y35" i="16"/>
  <c r="X34" i="16"/>
  <c r="W33" i="16"/>
  <c r="T30" i="16"/>
  <c r="AH28" i="16"/>
  <c r="AG27" i="16"/>
  <c r="AF26" i="16"/>
  <c r="AD24" i="16"/>
  <c r="X22" i="16"/>
  <c r="W21" i="16"/>
  <c r="AD16" i="16"/>
  <c r="AB14" i="16"/>
  <c r="W13" i="16"/>
  <c r="AD8" i="16"/>
  <c r="AA83" i="16"/>
  <c r="AB80" i="16"/>
  <c r="Y77" i="16"/>
  <c r="AD74" i="16"/>
  <c r="W71" i="16"/>
  <c r="X68" i="16"/>
  <c r="AB64" i="16"/>
  <c r="Z58" i="16"/>
  <c r="W55" i="16"/>
  <c r="T52" i="16"/>
  <c r="AF48" i="16"/>
  <c r="Z42" i="16"/>
  <c r="W39" i="16"/>
  <c r="T36" i="16"/>
  <c r="AF32" i="16"/>
  <c r="AG29" i="16"/>
  <c r="W27" i="16"/>
  <c r="AB20" i="16"/>
  <c r="Y17" i="16"/>
  <c r="AG13" i="16"/>
  <c r="AD10" i="16"/>
  <c r="AA7" i="16"/>
  <c r="T113" i="16"/>
  <c r="Y110" i="16"/>
  <c r="AG106" i="16"/>
  <c r="AD103" i="16"/>
  <c r="AA100" i="16"/>
  <c r="T97" i="16"/>
  <c r="AF93" i="16"/>
  <c r="AG90" i="16"/>
  <c r="AD87" i="16"/>
  <c r="W84" i="16"/>
  <c r="T81" i="16"/>
  <c r="AB77" i="16"/>
  <c r="Y74" i="16"/>
  <c r="AH67" i="16"/>
  <c r="T65" i="16"/>
  <c r="AB61" i="16"/>
  <c r="Y58" i="16"/>
  <c r="Z55" i="16"/>
  <c r="AH51" i="16"/>
  <c r="AF45" i="16"/>
  <c r="Z39" i="16"/>
  <c r="W36" i="16"/>
  <c r="T33" i="16"/>
  <c r="AF29" i="16"/>
  <c r="Z23" i="16"/>
  <c r="W20" i="16"/>
  <c r="T17" i="16"/>
  <c r="AG14" i="16"/>
  <c r="AD11" i="16"/>
  <c r="X9" i="16"/>
  <c r="AA118" i="16"/>
  <c r="Z117" i="16"/>
  <c r="Y116" i="16"/>
  <c r="X115" i="16"/>
  <c r="W114" i="16"/>
  <c r="V113" i="16"/>
  <c r="U112" i="16"/>
  <c r="T111" i="16"/>
  <c r="AH109" i="16"/>
  <c r="AG108" i="16"/>
  <c r="AF107" i="16"/>
  <c r="AE106" i="16"/>
  <c r="AD105" i="16"/>
  <c r="AC104" i="16"/>
  <c r="AB103" i="16"/>
  <c r="AA102" i="16"/>
  <c r="Z101" i="16"/>
  <c r="Y100" i="16"/>
  <c r="X99" i="16"/>
  <c r="W98" i="16"/>
  <c r="V97" i="16"/>
  <c r="U96" i="16"/>
  <c r="T95" i="16"/>
  <c r="AH93" i="16"/>
  <c r="AG92" i="16"/>
  <c r="AF91" i="16"/>
  <c r="AE90" i="16"/>
  <c r="AD89" i="16"/>
  <c r="AC88" i="16"/>
  <c r="AB87" i="16"/>
  <c r="AA86" i="16"/>
  <c r="Z85" i="16"/>
  <c r="Y84" i="16"/>
  <c r="X83" i="16"/>
  <c r="W82" i="16"/>
  <c r="V81" i="16"/>
  <c r="U80" i="16"/>
  <c r="T79" i="16"/>
  <c r="AH77" i="16"/>
  <c r="AG76" i="16"/>
  <c r="AF75" i="16"/>
  <c r="AE74" i="16"/>
  <c r="AD73" i="16"/>
  <c r="AC72" i="16"/>
  <c r="AB71" i="16"/>
  <c r="AA70" i="16"/>
  <c r="Z69" i="16"/>
  <c r="Y68" i="16"/>
  <c r="X67" i="16"/>
  <c r="W66" i="16"/>
  <c r="V65" i="16"/>
  <c r="U64" i="16"/>
  <c r="T63" i="16"/>
  <c r="AH61" i="16"/>
  <c r="AG60" i="16"/>
  <c r="AF59" i="16"/>
  <c r="AE58" i="16"/>
  <c r="AD57" i="16"/>
  <c r="AC56" i="16"/>
  <c r="AB55" i="16"/>
  <c r="AA54" i="16"/>
  <c r="Z53" i="16"/>
  <c r="Y52" i="16"/>
  <c r="X51" i="16"/>
  <c r="W50" i="16"/>
  <c r="V49" i="16"/>
  <c r="U48" i="16"/>
  <c r="T47" i="16"/>
  <c r="AH45" i="16"/>
  <c r="AG44" i="16"/>
  <c r="AF43" i="16"/>
  <c r="AE42" i="16"/>
  <c r="AD41" i="16"/>
  <c r="AC40" i="16"/>
  <c r="AB39" i="16"/>
  <c r="AA38" i="16"/>
  <c r="Z37" i="16"/>
  <c r="Y36" i="16"/>
  <c r="X35" i="16"/>
  <c r="W34" i="16"/>
  <c r="V33" i="16"/>
  <c r="U32" i="16"/>
  <c r="T31" i="16"/>
  <c r="AH29" i="16"/>
  <c r="AG28" i="16"/>
  <c r="AF27" i="16"/>
  <c r="AE26" i="16"/>
  <c r="AD25" i="16"/>
  <c r="AC24" i="16"/>
  <c r="AB23" i="16"/>
  <c r="AA22" i="16"/>
  <c r="Z21" i="16"/>
  <c r="Y20" i="16"/>
  <c r="X19" i="16"/>
  <c r="W18" i="16"/>
  <c r="V17" i="16"/>
  <c r="U16" i="16"/>
  <c r="T15" i="16"/>
  <c r="AH13" i="16"/>
  <c r="AG12" i="16"/>
  <c r="AF11" i="16"/>
  <c r="AE10" i="16"/>
  <c r="W10" i="16"/>
  <c r="AD9" i="16"/>
  <c r="V9" i="16"/>
  <c r="AC8" i="16"/>
  <c r="U8" i="16"/>
  <c r="AB7" i="16"/>
  <c r="T7" i="16"/>
  <c r="AD82" i="16"/>
  <c r="W79" i="16"/>
  <c r="X76" i="16"/>
  <c r="U73" i="16"/>
  <c r="AG69" i="16"/>
  <c r="AD66" i="16"/>
  <c r="AA63" i="16"/>
  <c r="X60" i="16"/>
  <c r="U57" i="16"/>
  <c r="AG53" i="16"/>
  <c r="AD50" i="16"/>
  <c r="AA47" i="16"/>
  <c r="X44" i="16"/>
  <c r="U41" i="16"/>
  <c r="AG37" i="16"/>
  <c r="W35" i="16"/>
  <c r="AA31" i="16"/>
  <c r="U29" i="16"/>
  <c r="V26" i="16"/>
  <c r="W23" i="16"/>
  <c r="T20" i="16"/>
  <c r="AF16" i="16"/>
  <c r="V14" i="16"/>
  <c r="AH10" i="16"/>
  <c r="AE7" i="16"/>
  <c r="Z115" i="16"/>
  <c r="AA112" i="16"/>
  <c r="X109" i="16"/>
  <c r="Y106" i="16"/>
  <c r="V103" i="16"/>
  <c r="AH99" i="16"/>
  <c r="AE96" i="16"/>
  <c r="AB93" i="16"/>
  <c r="Y90" i="16"/>
  <c r="V87" i="16"/>
  <c r="AH83" i="16"/>
  <c r="AE80" i="16"/>
  <c r="U78" i="16"/>
  <c r="AG74" i="16"/>
  <c r="AD71" i="16"/>
  <c r="AA68" i="16"/>
  <c r="X65" i="16"/>
  <c r="U62" i="16"/>
  <c r="AG58" i="16"/>
  <c r="AD55" i="16"/>
  <c r="AA52" i="16"/>
  <c r="T49" i="16"/>
  <c r="AB45" i="16"/>
  <c r="Y42" i="16"/>
  <c r="V39" i="16"/>
  <c r="AH35" i="16"/>
  <c r="AE32" i="16"/>
  <c r="AB29" i="16"/>
  <c r="Y26" i="16"/>
  <c r="V23" i="16"/>
  <c r="AD19" i="16"/>
  <c r="Y14" i="16"/>
  <c r="V11" i="16"/>
  <c r="AE8" i="16"/>
  <c r="V190" i="16"/>
  <c r="AD234" i="16"/>
  <c r="AC233" i="16"/>
  <c r="AB232" i="16"/>
  <c r="AA231" i="16"/>
  <c r="Z230" i="16"/>
  <c r="Y229" i="16"/>
  <c r="X228" i="16"/>
  <c r="W227" i="16"/>
  <c r="V226" i="16"/>
  <c r="U225" i="16"/>
  <c r="AE223" i="16"/>
  <c r="AD222" i="16"/>
  <c r="AC221" i="16"/>
  <c r="AB220" i="16"/>
  <c r="AA219" i="16"/>
  <c r="Z218" i="16"/>
  <c r="Y217" i="16"/>
  <c r="X216" i="16"/>
  <c r="W215" i="16"/>
  <c r="V214" i="16"/>
  <c r="U213" i="16"/>
  <c r="T212" i="16"/>
  <c r="AH210" i="16"/>
  <c r="AG209" i="16"/>
  <c r="AF208" i="16"/>
  <c r="AE207" i="16"/>
  <c r="Z206" i="16"/>
  <c r="Y205" i="16"/>
  <c r="X204" i="16"/>
  <c r="W203" i="16"/>
  <c r="V202" i="16"/>
  <c r="U201" i="16"/>
  <c r="T200" i="16"/>
  <c r="AH198" i="16"/>
  <c r="AG197" i="16"/>
  <c r="AF196" i="16"/>
  <c r="AE195" i="16"/>
  <c r="AD194" i="16"/>
  <c r="AC193" i="16"/>
  <c r="AB192" i="16"/>
  <c r="AA191" i="16"/>
  <c r="Z190" i="16"/>
  <c r="U189" i="16"/>
  <c r="T188" i="16"/>
  <c r="AH186" i="16"/>
  <c r="AG185" i="16"/>
  <c r="AF184" i="16"/>
  <c r="AE183" i="16"/>
  <c r="AD182" i="16"/>
  <c r="AC181" i="16"/>
  <c r="AB180" i="16"/>
  <c r="AA179" i="16"/>
  <c r="Z178" i="16"/>
  <c r="Y177" i="16"/>
  <c r="X176" i="16"/>
  <c r="W175" i="16"/>
  <c r="V174" i="16"/>
  <c r="AF172" i="16"/>
  <c r="AE171" i="16"/>
  <c r="AD170" i="16"/>
  <c r="AC169" i="16"/>
  <c r="AB168" i="16"/>
  <c r="AA167" i="16"/>
  <c r="Z166" i="16"/>
  <c r="Y165" i="16"/>
  <c r="X164" i="16"/>
  <c r="W163" i="16"/>
  <c r="V162" i="16"/>
  <c r="U161" i="16"/>
  <c r="T160" i="16"/>
  <c r="AH158" i="16"/>
  <c r="AG157" i="16"/>
  <c r="AF156" i="16"/>
  <c r="AE155" i="16"/>
  <c r="Z154" i="16"/>
  <c r="Y153" i="16"/>
  <c r="X152" i="16"/>
  <c r="W151" i="16"/>
  <c r="V150" i="16"/>
  <c r="U149" i="16"/>
  <c r="T148" i="16"/>
  <c r="AH146" i="16"/>
  <c r="AG145" i="16"/>
  <c r="AF144" i="16"/>
  <c r="AE143" i="16"/>
  <c r="AD142" i="16"/>
  <c r="AC141" i="16"/>
  <c r="AB140" i="16"/>
  <c r="AA139" i="16"/>
  <c r="Z138" i="16"/>
  <c r="Y137" i="16"/>
  <c r="X136" i="16"/>
  <c r="W135" i="16"/>
  <c r="V134" i="16"/>
  <c r="U133" i="16"/>
  <c r="T132" i="16"/>
  <c r="AH130" i="16"/>
  <c r="AG129" i="16"/>
  <c r="AF128" i="16"/>
  <c r="AE127" i="16"/>
  <c r="AD126" i="16"/>
  <c r="AC125" i="16"/>
  <c r="AB124" i="16"/>
  <c r="AA123" i="16"/>
  <c r="Z122" i="16"/>
  <c r="Y121" i="16"/>
  <c r="X120" i="16"/>
  <c r="W119" i="16"/>
  <c r="V118" i="16"/>
  <c r="U117" i="16"/>
  <c r="T116" i="16"/>
  <c r="AH114" i="16"/>
  <c r="AG113" i="16"/>
  <c r="AF112" i="16"/>
  <c r="AE111" i="16"/>
  <c r="AD110" i="16"/>
  <c r="AC109" i="16"/>
  <c r="AB108" i="16"/>
  <c r="AA107" i="16"/>
  <c r="Z106" i="16"/>
  <c r="Y105" i="16"/>
  <c r="X104" i="16"/>
  <c r="W103" i="16"/>
  <c r="V102" i="16"/>
  <c r="U101" i="16"/>
  <c r="T100" i="16"/>
  <c r="AH98" i="16"/>
  <c r="AG97" i="16"/>
  <c r="AF96" i="16"/>
  <c r="AE95" i="16"/>
  <c r="AD94" i="16"/>
  <c r="AC93" i="16"/>
  <c r="AB92" i="16"/>
  <c r="AA91" i="16"/>
  <c r="Z90" i="16"/>
  <c r="Y89" i="16"/>
  <c r="AE87" i="16"/>
  <c r="AD86" i="16"/>
  <c r="AC85" i="16"/>
  <c r="AB84" i="16"/>
  <c r="Z82" i="16"/>
  <c r="AA79" i="16"/>
  <c r="T76" i="16"/>
  <c r="AB72" i="16"/>
  <c r="Y69" i="16"/>
  <c r="V66" i="16"/>
  <c r="AH62" i="16"/>
  <c r="AE59" i="16"/>
  <c r="AB56" i="16"/>
  <c r="Y53" i="16"/>
  <c r="V50" i="16"/>
  <c r="AH46" i="16"/>
  <c r="AE43" i="16"/>
  <c r="AB40" i="16"/>
  <c r="Y37" i="16"/>
  <c r="AG33" i="16"/>
  <c r="AH30" i="16"/>
  <c r="AG25" i="16"/>
  <c r="AD22" i="16"/>
  <c r="AA19" i="16"/>
  <c r="T16" i="16"/>
  <c r="AF12" i="16"/>
  <c r="AC9" i="16"/>
  <c r="AA116" i="16"/>
  <c r="X113" i="16"/>
  <c r="AF109" i="16"/>
  <c r="AC106" i="16"/>
  <c r="Z103" i="16"/>
  <c r="W100" i="16"/>
  <c r="X97" i="16"/>
  <c r="U94" i="16"/>
  <c r="AC90" i="16"/>
  <c r="Z87" i="16"/>
  <c r="AA84" i="16"/>
  <c r="X81" i="16"/>
  <c r="AF77" i="16"/>
  <c r="AC74" i="16"/>
  <c r="Z71" i="16"/>
  <c r="W68" i="16"/>
  <c r="AE64" i="16"/>
  <c r="AF61" i="16"/>
  <c r="AC58" i="16"/>
  <c r="V55" i="16"/>
  <c r="W52" i="16"/>
  <c r="X49" i="16"/>
  <c r="U46" i="16"/>
  <c r="AG42" i="16"/>
  <c r="AD39" i="16"/>
  <c r="AA36" i="16"/>
  <c r="X33" i="16"/>
  <c r="U30" i="16"/>
  <c r="AG26" i="16"/>
  <c r="AD23" i="16"/>
  <c r="AE20" i="16"/>
  <c r="AF17" i="16"/>
  <c r="V15" i="16"/>
  <c r="W12" i="16"/>
  <c r="Z7" i="16"/>
  <c r="AF22" i="16"/>
  <c r="W207" i="16"/>
  <c r="AB193" i="16"/>
  <c r="AB177" i="16"/>
  <c r="AB145" i="16"/>
  <c r="AB222" i="16"/>
  <c r="AB190" i="16"/>
  <c r="AB130" i="16"/>
  <c r="AB187" i="16"/>
  <c r="AB171" i="16"/>
  <c r="AB98" i="16"/>
  <c r="AB66" i="16"/>
  <c r="AB50" i="16"/>
  <c r="W59" i="16"/>
  <c r="AB24" i="16"/>
  <c r="AB65" i="16"/>
  <c r="AB49" i="16"/>
  <c r="AD101" i="16"/>
  <c r="AB99" i="16"/>
  <c r="W94" i="16"/>
  <c r="AD85" i="16"/>
  <c r="AB83" i="16"/>
  <c r="AD53" i="16"/>
  <c r="AB51" i="16"/>
  <c r="W14" i="16"/>
  <c r="AD70" i="16"/>
  <c r="X64" i="16"/>
  <c r="AD54" i="16"/>
  <c r="X48" i="16"/>
  <c r="AG41" i="16"/>
  <c r="X32" i="16"/>
  <c r="AD26" i="16"/>
  <c r="AB8" i="16"/>
  <c r="AB97" i="16"/>
  <c r="AA72" i="16"/>
  <c r="AA56" i="16"/>
  <c r="AD15" i="16"/>
  <c r="AB228" i="16"/>
  <c r="Y225" i="16"/>
  <c r="AB216" i="16"/>
  <c r="Z202" i="16"/>
  <c r="W199" i="16"/>
  <c r="AG193" i="16"/>
  <c r="AD190" i="16"/>
  <c r="W187" i="16"/>
  <c r="AB164" i="16"/>
  <c r="Z150" i="16"/>
  <c r="AG141" i="16"/>
  <c r="Z134" i="16"/>
  <c r="W131" i="16"/>
  <c r="AB120" i="16"/>
  <c r="Y117" i="16"/>
  <c r="AB104" i="16"/>
  <c r="Y101" i="16"/>
  <c r="AH94" i="16"/>
  <c r="AF92" i="16"/>
  <c r="W83" i="16"/>
  <c r="AB60" i="16"/>
  <c r="Y41" i="16"/>
  <c r="AH26" i="16"/>
  <c r="AA232" i="16"/>
  <c r="Y230" i="16"/>
  <c r="W228" i="16"/>
  <c r="AH223" i="16"/>
  <c r="AD219" i="16"/>
  <c r="AB217" i="16"/>
  <c r="Z215" i="16"/>
  <c r="X213" i="16"/>
  <c r="T209" i="16"/>
  <c r="AG206" i="16"/>
  <c r="AF205" i="16"/>
  <c r="AD203" i="16"/>
  <c r="AB201" i="16"/>
  <c r="Z199" i="16"/>
  <c r="X197" i="16"/>
  <c r="T193" i="16"/>
  <c r="AG190" i="16"/>
  <c r="AF189" i="16"/>
  <c r="Z183" i="16"/>
  <c r="X181" i="16"/>
  <c r="AH175" i="16"/>
  <c r="AF173" i="16"/>
  <c r="AA168" i="16"/>
  <c r="Y166" i="16"/>
  <c r="W164" i="16"/>
  <c r="T161" i="16"/>
  <c r="AG158" i="16"/>
  <c r="AD155" i="16"/>
  <c r="AB153" i="16"/>
  <c r="Z151" i="16"/>
  <c r="X149" i="16"/>
  <c r="T145" i="16"/>
  <c r="AG142" i="16"/>
  <c r="AF141" i="16"/>
  <c r="AD139" i="16"/>
  <c r="AB137" i="16"/>
  <c r="Z135" i="16"/>
  <c r="X133" i="16"/>
  <c r="AH127" i="16"/>
  <c r="AF125" i="16"/>
  <c r="AA120" i="16"/>
  <c r="AF234" i="16"/>
  <c r="AA229" i="16"/>
  <c r="X226" i="16"/>
  <c r="AH220" i="16"/>
  <c r="AD216" i="16"/>
  <c r="AA213" i="16"/>
  <c r="Y211" i="16"/>
  <c r="W209" i="16"/>
  <c r="AH204" i="16"/>
  <c r="AF202" i="16"/>
  <c r="AA197" i="16"/>
  <c r="Y195" i="16"/>
  <c r="W193" i="16"/>
  <c r="T190" i="16"/>
  <c r="AG187" i="16"/>
  <c r="AF186" i="16"/>
  <c r="AD184" i="16"/>
  <c r="AB182" i="16"/>
  <c r="Z180" i="16"/>
  <c r="X178" i="16"/>
  <c r="AH172" i="16"/>
  <c r="AD168" i="16"/>
  <c r="AB166" i="16"/>
  <c r="Z164" i="16"/>
  <c r="X162" i="16"/>
  <c r="T158" i="16"/>
  <c r="AG155" i="16"/>
  <c r="AF154" i="16"/>
  <c r="Z148" i="16"/>
  <c r="X146" i="16"/>
  <c r="T142" i="16"/>
  <c r="AG139" i="16"/>
  <c r="Z136" i="16"/>
  <c r="X134" i="16"/>
  <c r="T130" i="16"/>
  <c r="AG127" i="16"/>
  <c r="AF126" i="16"/>
  <c r="AD124" i="16"/>
  <c r="AH233" i="16"/>
  <c r="AD229" i="16"/>
  <c r="AB227" i="16"/>
  <c r="Z225" i="16"/>
  <c r="X223" i="16"/>
  <c r="W222" i="16"/>
  <c r="AH217" i="16"/>
  <c r="AG216" i="16"/>
  <c r="AF215" i="16"/>
  <c r="AD213" i="16"/>
  <c r="AB211" i="16"/>
  <c r="AA210" i="16"/>
  <c r="Z209" i="16"/>
  <c r="Y208" i="16"/>
  <c r="X207" i="16"/>
  <c r="W206" i="16"/>
  <c r="T203" i="16"/>
  <c r="AH201" i="16"/>
  <c r="AG200" i="16"/>
  <c r="AF199" i="16"/>
  <c r="AD197" i="16"/>
  <c r="AB195" i="16"/>
  <c r="Z193" i="16"/>
  <c r="Y192" i="16"/>
  <c r="X191" i="16"/>
  <c r="W190" i="16"/>
  <c r="T187" i="16"/>
  <c r="AH185" i="16"/>
  <c r="AG184" i="16"/>
  <c r="AF183" i="16"/>
  <c r="AD181" i="16"/>
  <c r="AB179" i="16"/>
  <c r="AA178" i="16"/>
  <c r="Z177" i="16"/>
  <c r="Y176" i="16"/>
  <c r="X175" i="16"/>
  <c r="W174" i="16"/>
  <c r="T171" i="16"/>
  <c r="AH169" i="16"/>
  <c r="AG168" i="16"/>
  <c r="AF167" i="16"/>
  <c r="AD165" i="16"/>
  <c r="AB163" i="16"/>
  <c r="AA162" i="16"/>
  <c r="Z161" i="16"/>
  <c r="Y160" i="16"/>
  <c r="X159" i="16"/>
  <c r="W158" i="16"/>
  <c r="T155" i="16"/>
  <c r="AH153" i="16"/>
  <c r="AG152" i="16"/>
  <c r="AF151" i="16"/>
  <c r="AD149" i="16"/>
  <c r="AB147" i="16"/>
  <c r="AA146" i="16"/>
  <c r="Z145" i="16"/>
  <c r="Y144" i="16"/>
  <c r="X143" i="16"/>
  <c r="W142" i="16"/>
  <c r="T139" i="16"/>
  <c r="AH137" i="16"/>
  <c r="AG136" i="16"/>
  <c r="AF135" i="16"/>
  <c r="AD133" i="16"/>
  <c r="AB131" i="16"/>
  <c r="AA130" i="16"/>
  <c r="Z129" i="16"/>
  <c r="Y128" i="16"/>
  <c r="X127" i="16"/>
  <c r="W126" i="16"/>
  <c r="T123" i="16"/>
  <c r="AH121" i="16"/>
  <c r="AG120" i="16"/>
  <c r="AF119" i="16"/>
  <c r="T138" i="16"/>
  <c r="AB122" i="16"/>
  <c r="AA121" i="16"/>
  <c r="Z120" i="16"/>
  <c r="Y119" i="16"/>
  <c r="X118" i="16"/>
  <c r="W117" i="16"/>
  <c r="T114" i="16"/>
  <c r="AH112" i="16"/>
  <c r="AG111" i="16"/>
  <c r="AF110" i="16"/>
  <c r="AD108" i="16"/>
  <c r="AB106" i="16"/>
  <c r="AA105" i="16"/>
  <c r="Z104" i="16"/>
  <c r="Y103" i="16"/>
  <c r="X102" i="16"/>
  <c r="W101" i="16"/>
  <c r="T98" i="16"/>
  <c r="AH96" i="16"/>
  <c r="AG95" i="16"/>
  <c r="AF94" i="16"/>
  <c r="AD92" i="16"/>
  <c r="AB90" i="16"/>
  <c r="AA89" i="16"/>
  <c r="Z88" i="16"/>
  <c r="Y87" i="16"/>
  <c r="X86" i="16"/>
  <c r="W85" i="16"/>
  <c r="T82" i="16"/>
  <c r="AH80" i="16"/>
  <c r="AG79" i="16"/>
  <c r="AF78" i="16"/>
  <c r="AD76" i="16"/>
  <c r="AB74" i="16"/>
  <c r="AA73" i="16"/>
  <c r="Z72" i="16"/>
  <c r="Y71" i="16"/>
  <c r="X70" i="16"/>
  <c r="W69" i="16"/>
  <c r="T66" i="16"/>
  <c r="AH64" i="16"/>
  <c r="AG63" i="16"/>
  <c r="AF62" i="16"/>
  <c r="AD60" i="16"/>
  <c r="AB58" i="16"/>
  <c r="AA57" i="16"/>
  <c r="Z56" i="16"/>
  <c r="Y55" i="16"/>
  <c r="X54" i="16"/>
  <c r="W53" i="16"/>
  <c r="T50" i="16"/>
  <c r="AH48" i="16"/>
  <c r="AG47" i="16"/>
  <c r="AF46" i="16"/>
  <c r="AD44" i="16"/>
  <c r="AB42" i="16"/>
  <c r="AA41" i="16"/>
  <c r="Z40" i="16"/>
  <c r="Y39" i="16"/>
  <c r="X38" i="16"/>
  <c r="W37" i="16"/>
  <c r="T34" i="16"/>
  <c r="AH32" i="16"/>
  <c r="AG31" i="16"/>
  <c r="AF30" i="16"/>
  <c r="AD28" i="16"/>
  <c r="AB26" i="16"/>
  <c r="AA25" i="16"/>
  <c r="Z24" i="16"/>
  <c r="Y23" i="16"/>
  <c r="T22" i="16"/>
  <c r="AH20" i="16"/>
  <c r="AG19" i="16"/>
  <c r="AF18" i="16"/>
  <c r="AA17" i="16"/>
  <c r="Z16" i="16"/>
  <c r="Y15" i="16"/>
  <c r="T14" i="16"/>
  <c r="AH12" i="16"/>
  <c r="AG11" i="16"/>
  <c r="AF10" i="16"/>
  <c r="AA9" i="16"/>
  <c r="Z8" i="16"/>
  <c r="Y7" i="16"/>
  <c r="AH82" i="16"/>
  <c r="AB76" i="16"/>
  <c r="Z70" i="16"/>
  <c r="AA67" i="16"/>
  <c r="AF60" i="16"/>
  <c r="Z54" i="16"/>
  <c r="W51" i="16"/>
  <c r="T48" i="16"/>
  <c r="AF44" i="16"/>
  <c r="Z38" i="16"/>
  <c r="AH34" i="16"/>
  <c r="T32" i="16"/>
  <c r="Y29" i="16"/>
  <c r="Z26" i="16"/>
  <c r="AH22" i="16"/>
  <c r="AB16" i="16"/>
  <c r="AG9" i="16"/>
  <c r="AH115" i="16"/>
  <c r="W112" i="16"/>
  <c r="AB109" i="16"/>
  <c r="AG102" i="16"/>
  <c r="AD99" i="16"/>
  <c r="W96" i="16"/>
  <c r="T93" i="16"/>
  <c r="AG86" i="16"/>
  <c r="Z83" i="16"/>
  <c r="AA80" i="16"/>
  <c r="AB73" i="16"/>
  <c r="Y70" i="16"/>
  <c r="W64" i="16"/>
  <c r="AB57" i="16"/>
  <c r="W48" i="16"/>
  <c r="T45" i="16"/>
  <c r="AF41" i="16"/>
  <c r="Z35" i="16"/>
  <c r="W32" i="16"/>
  <c r="T29" i="16"/>
  <c r="AF25" i="16"/>
  <c r="Z19" i="16"/>
  <c r="AG10" i="16"/>
  <c r="AA8" i="16"/>
  <c r="W118" i="16"/>
  <c r="T115" i="16"/>
  <c r="AH113" i="16"/>
  <c r="AG112" i="16"/>
  <c r="AF111" i="16"/>
  <c r="AD109" i="16"/>
  <c r="AB107" i="16"/>
  <c r="AA106" i="16"/>
  <c r="Z105" i="16"/>
  <c r="Y104" i="16"/>
  <c r="X103" i="16"/>
  <c r="W102" i="16"/>
  <c r="T99" i="16"/>
  <c r="AH97" i="16"/>
  <c r="AG96" i="16"/>
  <c r="AF95" i="16"/>
  <c r="AD93" i="16"/>
  <c r="AB91" i="16"/>
  <c r="AA90" i="16"/>
  <c r="Z89" i="16"/>
  <c r="Y88" i="16"/>
  <c r="X87" i="16"/>
  <c r="W86" i="16"/>
  <c r="T83" i="16"/>
  <c r="AH81" i="16"/>
  <c r="AG80" i="16"/>
  <c r="AF79" i="16"/>
  <c r="AD77" i="16"/>
  <c r="AB75" i="16"/>
  <c r="AA74" i="16"/>
  <c r="Z73" i="16"/>
  <c r="Y72" i="16"/>
  <c r="X71" i="16"/>
  <c r="W70" i="16"/>
  <c r="T67" i="16"/>
  <c r="AH65" i="16"/>
  <c r="AG64" i="16"/>
  <c r="AF63" i="16"/>
  <c r="AD61" i="16"/>
  <c r="AB59" i="16"/>
  <c r="AA58" i="16"/>
  <c r="Z57" i="16"/>
  <c r="Y56" i="16"/>
  <c r="X55" i="16"/>
  <c r="W54" i="16"/>
  <c r="T51" i="16"/>
  <c r="AH49" i="16"/>
  <c r="AG48" i="16"/>
  <c r="AF47" i="16"/>
  <c r="AD45" i="16"/>
  <c r="AB43" i="16"/>
  <c r="AA42" i="16"/>
  <c r="Z41" i="16"/>
  <c r="Y40" i="16"/>
  <c r="X39" i="16"/>
  <c r="W38" i="16"/>
  <c r="T35" i="16"/>
  <c r="AH33" i="16"/>
  <c r="AG32" i="16"/>
  <c r="AF31" i="16"/>
  <c r="AD29" i="16"/>
  <c r="AB27" i="16"/>
  <c r="AA26" i="16"/>
  <c r="Z25" i="16"/>
  <c r="Y24" i="16"/>
  <c r="X23" i="16"/>
  <c r="W22" i="16"/>
  <c r="T19" i="16"/>
  <c r="AH17" i="16"/>
  <c r="AG16" i="16"/>
  <c r="AF15" i="16"/>
  <c r="AD13" i="16"/>
  <c r="AB11" i="16"/>
  <c r="AC81" i="16"/>
  <c r="Z78" i="16"/>
  <c r="AA75" i="16"/>
  <c r="X72" i="16"/>
  <c r="AB68" i="16"/>
  <c r="AC65" i="16"/>
  <c r="AD62" i="16"/>
  <c r="AA59" i="16"/>
  <c r="X56" i="16"/>
  <c r="U53" i="16"/>
  <c r="AG49" i="16"/>
  <c r="AD46" i="16"/>
  <c r="AA43" i="16"/>
  <c r="X40" i="16"/>
  <c r="U37" i="16"/>
  <c r="Z34" i="16"/>
  <c r="AD30" i="16"/>
  <c r="X28" i="16"/>
  <c r="AC25" i="16"/>
  <c r="Z22" i="16"/>
  <c r="W19" i="16"/>
  <c r="X16" i="16"/>
  <c r="Y13" i="16"/>
  <c r="V10" i="16"/>
  <c r="Y118" i="16"/>
  <c r="AG114" i="16"/>
  <c r="AH111" i="16"/>
  <c r="AA108" i="16"/>
  <c r="AB105" i="16"/>
  <c r="Y102" i="16"/>
  <c r="V99" i="16"/>
  <c r="AH95" i="16"/>
  <c r="AE92" i="16"/>
  <c r="AB89" i="16"/>
  <c r="Y86" i="16"/>
  <c r="V83" i="16"/>
  <c r="AH79" i="16"/>
  <c r="X77" i="16"/>
  <c r="U74" i="16"/>
  <c r="AG70" i="16"/>
  <c r="AD67" i="16"/>
  <c r="AA64" i="16"/>
  <c r="X61" i="16"/>
  <c r="U58" i="16"/>
  <c r="AG54" i="16"/>
  <c r="AD51" i="16"/>
  <c r="AH47" i="16"/>
  <c r="AE44" i="16"/>
  <c r="AB41" i="16"/>
  <c r="Y38" i="16"/>
  <c r="V35" i="16"/>
  <c r="AH31" i="16"/>
  <c r="AE28" i="16"/>
  <c r="AB25" i="16"/>
  <c r="U22" i="16"/>
  <c r="AG18" i="16"/>
  <c r="AB13" i="16"/>
  <c r="AC10" i="16"/>
  <c r="AH7" i="16"/>
  <c r="Z234" i="16"/>
  <c r="Y233" i="16"/>
  <c r="X232" i="16"/>
  <c r="W231" i="16"/>
  <c r="V230" i="16"/>
  <c r="U229" i="16"/>
  <c r="T228" i="16"/>
  <c r="AH226" i="16"/>
  <c r="AG225" i="16"/>
  <c r="AF224" i="16"/>
  <c r="AA223" i="16"/>
  <c r="Z222" i="16"/>
  <c r="Y221" i="16"/>
  <c r="X220" i="16"/>
  <c r="W219" i="16"/>
  <c r="V218" i="16"/>
  <c r="U217" i="16"/>
  <c r="T216" i="16"/>
  <c r="AH214" i="16"/>
  <c r="AG213" i="16"/>
  <c r="AF212" i="16"/>
  <c r="AE211" i="16"/>
  <c r="AD210" i="16"/>
  <c r="AC209" i="16"/>
  <c r="AB208" i="16"/>
  <c r="AA207" i="16"/>
  <c r="V206" i="16"/>
  <c r="U205" i="16"/>
  <c r="T204" i="16"/>
  <c r="AH202" i="16"/>
  <c r="AG201" i="16"/>
  <c r="AF200" i="16"/>
  <c r="AE199" i="16"/>
  <c r="AD198" i="16"/>
  <c r="AC197" i="16"/>
  <c r="AB196" i="16"/>
  <c r="AA195" i="16"/>
  <c r="Z194" i="16"/>
  <c r="Y193" i="16"/>
  <c r="X192" i="16"/>
  <c r="W191" i="16"/>
  <c r="AG189" i="16"/>
  <c r="AF188" i="16"/>
  <c r="AE187" i="16"/>
  <c r="AD186" i="16"/>
  <c r="AC185" i="16"/>
  <c r="AB184" i="16"/>
  <c r="AA183" i="16"/>
  <c r="Z182" i="16"/>
  <c r="Y181" i="16"/>
  <c r="X180" i="16"/>
  <c r="W179" i="16"/>
  <c r="V178" i="16"/>
  <c r="U177" i="16"/>
  <c r="T176" i="16"/>
  <c r="AH174" i="16"/>
  <c r="AG173" i="16"/>
  <c r="AB172" i="16"/>
  <c r="AA171" i="16"/>
  <c r="Z170" i="16"/>
  <c r="Y169" i="16"/>
  <c r="X168" i="16"/>
  <c r="W167" i="16"/>
  <c r="V166" i="16"/>
  <c r="U165" i="16"/>
  <c r="T164" i="16"/>
  <c r="AH162" i="16"/>
  <c r="AG161" i="16"/>
  <c r="AF160" i="16"/>
  <c r="AE159" i="16"/>
  <c r="AD158" i="16"/>
  <c r="AC157" i="16"/>
  <c r="AB156" i="16"/>
  <c r="AA155" i="16"/>
  <c r="V154" i="16"/>
  <c r="U153" i="16"/>
  <c r="T152" i="16"/>
  <c r="AH150" i="16"/>
  <c r="AG149" i="16"/>
  <c r="AF148" i="16"/>
  <c r="AE147" i="16"/>
  <c r="AD146" i="16"/>
  <c r="AC145" i="16"/>
  <c r="AB144" i="16"/>
  <c r="AA143" i="16"/>
  <c r="Z142" i="16"/>
  <c r="Y141" i="16"/>
  <c r="X140" i="16"/>
  <c r="W139" i="16"/>
  <c r="V138" i="16"/>
  <c r="U137" i="16"/>
  <c r="T136" i="16"/>
  <c r="AH134" i="16"/>
  <c r="AG133" i="16"/>
  <c r="AF132" i="16"/>
  <c r="AE131" i="16"/>
  <c r="AD130" i="16"/>
  <c r="AC129" i="16"/>
  <c r="AB128" i="16"/>
  <c r="AA127" i="16"/>
  <c r="Z126" i="16"/>
  <c r="Y125" i="16"/>
  <c r="X124" i="16"/>
  <c r="W123" i="16"/>
  <c r="V122" i="16"/>
  <c r="U121" i="16"/>
  <c r="T120" i="16"/>
  <c r="AH118" i="16"/>
  <c r="AG117" i="16"/>
  <c r="AF116" i="16"/>
  <c r="AE115" i="16"/>
  <c r="AD114" i="16"/>
  <c r="AC113" i="16"/>
  <c r="AB112" i="16"/>
  <c r="AA111" i="16"/>
  <c r="Z110" i="16"/>
  <c r="Y109" i="16"/>
  <c r="X108" i="16"/>
  <c r="W107" i="16"/>
  <c r="V106" i="16"/>
  <c r="U105" i="16"/>
  <c r="T104" i="16"/>
  <c r="AH102" i="16"/>
  <c r="AG101" i="16"/>
  <c r="AF100" i="16"/>
  <c r="AE99" i="16"/>
  <c r="AD98" i="16"/>
  <c r="AC97" i="16"/>
  <c r="AB96" i="16"/>
  <c r="AA95" i="16"/>
  <c r="Z94" i="16"/>
  <c r="Y93" i="16"/>
  <c r="X92" i="16"/>
  <c r="W91" i="16"/>
  <c r="V90" i="16"/>
  <c r="U89" i="16"/>
  <c r="AA87" i="16"/>
  <c r="Z86" i="16"/>
  <c r="Y85" i="16"/>
  <c r="X84" i="16"/>
  <c r="AG81" i="16"/>
  <c r="AD78" i="16"/>
  <c r="AH74" i="16"/>
  <c r="AE71" i="16"/>
  <c r="AF68" i="16"/>
  <c r="AG65" i="16"/>
  <c r="V62" i="16"/>
  <c r="AH58" i="16"/>
  <c r="AE55" i="16"/>
  <c r="AB52" i="16"/>
  <c r="Y49" i="16"/>
  <c r="V46" i="16"/>
  <c r="AH42" i="16"/>
  <c r="AE39" i="16"/>
  <c r="AB36" i="16"/>
  <c r="U33" i="16"/>
  <c r="AB28" i="16"/>
  <c r="U25" i="16"/>
  <c r="AG21" i="16"/>
  <c r="AD18" i="16"/>
  <c r="W15" i="16"/>
  <c r="T12" i="16"/>
  <c r="AF8" i="16"/>
  <c r="AD115" i="16"/>
  <c r="AE112" i="16"/>
  <c r="T109" i="16"/>
  <c r="AF105" i="16"/>
  <c r="AC102" i="16"/>
  <c r="Z99" i="16"/>
  <c r="AA96" i="16"/>
  <c r="X93" i="16"/>
  <c r="AF89" i="16"/>
  <c r="AC86" i="16"/>
  <c r="AD83" i="16"/>
  <c r="W80" i="16"/>
  <c r="T77" i="16"/>
  <c r="AF73" i="16"/>
  <c r="AC70" i="16"/>
  <c r="Z67" i="16"/>
  <c r="AH63" i="16"/>
  <c r="T61" i="16"/>
  <c r="AF57" i="16"/>
  <c r="Y54" i="16"/>
  <c r="Z51" i="16"/>
  <c r="AA48" i="16"/>
  <c r="X45" i="16"/>
  <c r="U42" i="16"/>
  <c r="AG38" i="16"/>
  <c r="AD35" i="16"/>
  <c r="AA32" i="16"/>
  <c r="X29" i="16"/>
  <c r="U26" i="16"/>
  <c r="AG22" i="16"/>
  <c r="AH19" i="16"/>
  <c r="X17" i="16"/>
  <c r="AC14" i="16"/>
  <c r="Z11" i="16"/>
  <c r="AB18" i="16"/>
  <c r="U173" i="16"/>
  <c r="AB206" i="16"/>
  <c r="AB174" i="16"/>
  <c r="AB203" i="16"/>
  <c r="AB123" i="16"/>
  <c r="AB114" i="16"/>
  <c r="W56" i="16"/>
  <c r="W40" i="16"/>
  <c r="W24" i="16"/>
  <c r="AB17" i="16"/>
  <c r="AD117" i="16"/>
  <c r="AB115" i="16"/>
  <c r="W110" i="16"/>
  <c r="W78" i="16"/>
  <c r="W30" i="16"/>
  <c r="AF76" i="16"/>
  <c r="W67" i="16"/>
  <c r="AG57" i="16"/>
  <c r="AD38" i="16"/>
  <c r="AF20" i="16"/>
  <c r="AH14" i="16"/>
  <c r="W116" i="16"/>
  <c r="AB113" i="16"/>
  <c r="Y94" i="16"/>
  <c r="AH87" i="16"/>
  <c r="AB81" i="16"/>
  <c r="AD75" i="16"/>
  <c r="X69" i="16"/>
  <c r="AG62" i="16"/>
  <c r="AF49" i="16"/>
  <c r="Y30" i="16"/>
  <c r="AA20" i="16"/>
  <c r="AH11" i="16"/>
  <c r="AB9" i="16"/>
  <c r="AH234" i="16"/>
  <c r="AF232" i="16"/>
  <c r="AD230" i="16"/>
  <c r="AA227" i="16"/>
  <c r="Z226" i="16"/>
  <c r="AH222" i="16"/>
  <c r="AF220" i="16"/>
  <c r="AD218" i="16"/>
  <c r="AA215" i="16"/>
  <c r="X212" i="16"/>
  <c r="AD206" i="16"/>
  <c r="AB204" i="16"/>
  <c r="X200" i="16"/>
  <c r="Y189" i="16"/>
  <c r="AH182" i="16"/>
  <c r="AF180" i="16"/>
  <c r="AD178" i="16"/>
  <c r="AA175" i="16"/>
  <c r="Y173" i="16"/>
  <c r="AG169" i="16"/>
  <c r="Z162" i="16"/>
  <c r="X160" i="16"/>
  <c r="AD154" i="16"/>
  <c r="AB152" i="16"/>
  <c r="Y149" i="16"/>
  <c r="AH142" i="16"/>
  <c r="AF140" i="16"/>
  <c r="AD138" i="16"/>
  <c r="AB136" i="16"/>
  <c r="Y133" i="16"/>
  <c r="AH126" i="16"/>
  <c r="AF124" i="16"/>
  <c r="AD122" i="16"/>
  <c r="AA119" i="16"/>
  <c r="X116" i="16"/>
  <c r="AH110" i="16"/>
  <c r="AF108" i="16"/>
  <c r="AD106" i="16"/>
  <c r="AA103" i="16"/>
  <c r="W99" i="16"/>
  <c r="AD90" i="16"/>
  <c r="AH86" i="16"/>
  <c r="AF84" i="16"/>
  <c r="X80" i="16"/>
  <c r="Y73" i="16"/>
  <c r="AH66" i="16"/>
  <c r="AB44" i="16"/>
  <c r="W7" i="16"/>
  <c r="AB233" i="16"/>
  <c r="Z231" i="16"/>
  <c r="X229" i="16"/>
  <c r="T225" i="16"/>
  <c r="AG222" i="16"/>
  <c r="AF221" i="16"/>
  <c r="AA216" i="16"/>
  <c r="Y214" i="16"/>
  <c r="W212" i="16"/>
  <c r="AH207" i="16"/>
  <c r="AA200" i="16"/>
  <c r="Y198" i="16"/>
  <c r="W196" i="16"/>
  <c r="AH191" i="16"/>
  <c r="AD187" i="16"/>
  <c r="AB185" i="16"/>
  <c r="AA184" i="16"/>
  <c r="Y182" i="16"/>
  <c r="W180" i="16"/>
  <c r="T177" i="16"/>
  <c r="AG174" i="16"/>
  <c r="AD171" i="16"/>
  <c r="AB169" i="16"/>
  <c r="Z167" i="16"/>
  <c r="X165" i="16"/>
  <c r="AH159" i="16"/>
  <c r="AF157" i="16"/>
  <c r="AA152" i="16"/>
  <c r="Y150" i="16"/>
  <c r="W148" i="16"/>
  <c r="AH143" i="16"/>
  <c r="AA136" i="16"/>
  <c r="Y134" i="16"/>
  <c r="W132" i="16"/>
  <c r="T129" i="16"/>
  <c r="AG126" i="16"/>
  <c r="AD123" i="16"/>
  <c r="AB121" i="16"/>
  <c r="Z119" i="16"/>
  <c r="AD232" i="16"/>
  <c r="AB230" i="16"/>
  <c r="Z228" i="16"/>
  <c r="Y227" i="16"/>
  <c r="W225" i="16"/>
  <c r="T222" i="16"/>
  <c r="AG219" i="16"/>
  <c r="AF218" i="16"/>
  <c r="AB214" i="16"/>
  <c r="Z212" i="16"/>
  <c r="X210" i="16"/>
  <c r="T206" i="16"/>
  <c r="AG203" i="16"/>
  <c r="AD200" i="16"/>
  <c r="AB198" i="16"/>
  <c r="Z196" i="16"/>
  <c r="AH188" i="16"/>
  <c r="AA181" i="16"/>
  <c r="Y179" i="16"/>
  <c r="W177" i="16"/>
  <c r="T174" i="16"/>
  <c r="AG171" i="16"/>
  <c r="AF170" i="16"/>
  <c r="AA165" i="16"/>
  <c r="Y163" i="16"/>
  <c r="W161" i="16"/>
  <c r="AH156" i="16"/>
  <c r="AD152" i="16"/>
  <c r="AB150" i="16"/>
  <c r="AA149" i="16"/>
  <c r="Y147" i="16"/>
  <c r="W145" i="16"/>
  <c r="AH140" i="16"/>
  <c r="AF138" i="16"/>
  <c r="AA137" i="16"/>
  <c r="Y135" i="16"/>
  <c r="W133" i="16"/>
  <c r="AH128" i="16"/>
  <c r="AG232" i="16"/>
  <c r="AA226" i="16"/>
  <c r="Y224" i="16"/>
  <c r="T219" i="16"/>
  <c r="AA194" i="16"/>
  <c r="Y234" i="16"/>
  <c r="X233" i="16"/>
  <c r="W232" i="16"/>
  <c r="T229" i="16"/>
  <c r="AH227" i="16"/>
  <c r="AG226" i="16"/>
  <c r="AF225" i="16"/>
  <c r="AD223" i="16"/>
  <c r="AB221" i="16"/>
  <c r="AA220" i="16"/>
  <c r="Z219" i="16"/>
  <c r="Y218" i="16"/>
  <c r="X217" i="16"/>
  <c r="W216" i="16"/>
  <c r="T213" i="16"/>
  <c r="AH211" i="16"/>
  <c r="AG210" i="16"/>
  <c r="AF209" i="16"/>
  <c r="AD207" i="16"/>
  <c r="AB205" i="16"/>
  <c r="AA204" i="16"/>
  <c r="Z203" i="16"/>
  <c r="Y202" i="16"/>
  <c r="X201" i="16"/>
  <c r="W200" i="16"/>
  <c r="T197" i="16"/>
  <c r="AH195" i="16"/>
  <c r="AG194" i="16"/>
  <c r="AF193" i="16"/>
  <c r="AD191" i="16"/>
  <c r="AB189" i="16"/>
  <c r="AA188" i="16"/>
  <c r="Z187" i="16"/>
  <c r="Y186" i="16"/>
  <c r="X185" i="16"/>
  <c r="W184" i="16"/>
  <c r="T181" i="16"/>
  <c r="AH179" i="16"/>
  <c r="AG178" i="16"/>
  <c r="AF177" i="16"/>
  <c r="AD175" i="16"/>
  <c r="AB173" i="16"/>
  <c r="AA172" i="16"/>
  <c r="Z171" i="16"/>
  <c r="Y170" i="16"/>
  <c r="X169" i="16"/>
  <c r="W168" i="16"/>
  <c r="T165" i="16"/>
  <c r="AH163" i="16"/>
  <c r="AG162" i="16"/>
  <c r="AF161" i="16"/>
  <c r="AD159" i="16"/>
  <c r="AB157" i="16"/>
  <c r="AA156" i="16"/>
  <c r="Z155" i="16"/>
  <c r="Y154" i="16"/>
  <c r="X153" i="16"/>
  <c r="W152" i="16"/>
  <c r="T149" i="16"/>
  <c r="AH147" i="16"/>
  <c r="AG146" i="16"/>
  <c r="AF145" i="16"/>
  <c r="AD143" i="16"/>
  <c r="AB141" i="16"/>
  <c r="AA140" i="16"/>
  <c r="Z139" i="16"/>
  <c r="Y138" i="16"/>
  <c r="X137" i="16"/>
  <c r="W136" i="16"/>
  <c r="T133" i="16"/>
  <c r="AH131" i="16"/>
  <c r="AG130" i="16"/>
  <c r="AF129" i="16"/>
  <c r="AD127" i="16"/>
  <c r="AB125" i="16"/>
  <c r="AA124" i="16"/>
  <c r="Z123" i="16"/>
  <c r="Y122" i="16"/>
  <c r="X121" i="16"/>
  <c r="W120" i="16"/>
  <c r="AB234" i="16"/>
  <c r="AA233" i="16"/>
  <c r="Z232" i="16"/>
  <c r="Y231" i="16"/>
  <c r="X230" i="16"/>
  <c r="W229" i="16"/>
  <c r="T226" i="16"/>
  <c r="AH224" i="16"/>
  <c r="AG223" i="16"/>
  <c r="AF222" i="16"/>
  <c r="AD220" i="16"/>
  <c r="AB218" i="16"/>
  <c r="AA217" i="16"/>
  <c r="Z216" i="16"/>
  <c r="Y215" i="16"/>
  <c r="X214" i="16"/>
  <c r="W213" i="16"/>
  <c r="T210" i="16"/>
  <c r="AH208" i="16"/>
  <c r="AG207" i="16"/>
  <c r="AF206" i="16"/>
  <c r="AD204" i="16"/>
  <c r="AB202" i="16"/>
  <c r="AA201" i="16"/>
  <c r="Z200" i="16"/>
  <c r="Y199" i="16"/>
  <c r="X198" i="16"/>
  <c r="W197" i="16"/>
  <c r="T194" i="16"/>
  <c r="AH192" i="16"/>
  <c r="AG191" i="16"/>
  <c r="AF190" i="16"/>
  <c r="AD188" i="16"/>
  <c r="AB186" i="16"/>
  <c r="AA185" i="16"/>
  <c r="Z184" i="16"/>
  <c r="Y183" i="16"/>
  <c r="X182" i="16"/>
  <c r="W181" i="16"/>
  <c r="T178" i="16"/>
  <c r="AH176" i="16"/>
  <c r="AG175" i="16"/>
  <c r="AF174" i="16"/>
  <c r="AD172" i="16"/>
  <c r="AB170" i="16"/>
  <c r="AA169" i="16"/>
  <c r="Z168" i="16"/>
  <c r="Y167" i="16"/>
  <c r="X166" i="16"/>
  <c r="W165" i="16"/>
  <c r="T162" i="16"/>
  <c r="AH160" i="16"/>
  <c r="AG159" i="16"/>
  <c r="AF158" i="16"/>
  <c r="AD156" i="16"/>
  <c r="AB154" i="16"/>
  <c r="AA153" i="16"/>
  <c r="Z152" i="16"/>
  <c r="Y151" i="16"/>
  <c r="X150" i="16"/>
  <c r="W149" i="16"/>
  <c r="T146" i="16"/>
  <c r="AH144" i="16"/>
  <c r="AG143" i="16"/>
  <c r="AF142" i="16"/>
  <c r="AD140" i="16"/>
  <c r="AB138" i="16"/>
  <c r="W137" i="16"/>
  <c r="T134" i="16"/>
  <c r="AH132" i="16"/>
  <c r="AG131" i="16"/>
  <c r="AF130" i="16"/>
  <c r="AD128" i="16"/>
  <c r="AB126" i="16"/>
  <c r="AA125" i="16"/>
  <c r="Z124" i="16"/>
  <c r="AD233" i="16"/>
  <c r="AB231" i="16"/>
  <c r="AA230" i="16"/>
  <c r="Z229" i="16"/>
  <c r="Y228" i="16"/>
  <c r="X227" i="16"/>
  <c r="W226" i="16"/>
  <c r="T223" i="16"/>
  <c r="AH221" i="16"/>
  <c r="AG220" i="16"/>
  <c r="AF219" i="16"/>
  <c r="AD217" i="16"/>
  <c r="AB215" i="16"/>
  <c r="AA214" i="16"/>
  <c r="Z213" i="16"/>
  <c r="Y212" i="16"/>
  <c r="X211" i="16"/>
  <c r="W210" i="16"/>
  <c r="T207" i="16"/>
  <c r="AH205" i="16"/>
  <c r="AG204" i="16"/>
  <c r="AF203" i="16"/>
  <c r="AD201" i="16"/>
  <c r="AB199" i="16"/>
  <c r="AA198" i="16"/>
  <c r="Z197" i="16"/>
  <c r="Y196" i="16"/>
  <c r="X195" i="16"/>
  <c r="W194" i="16"/>
  <c r="T191" i="16"/>
  <c r="AH189" i="16"/>
  <c r="AG188" i="16"/>
  <c r="AF187" i="16"/>
  <c r="AD185" i="16"/>
  <c r="AB183" i="16"/>
  <c r="AA182" i="16"/>
  <c r="Z181" i="16"/>
  <c r="Y180" i="16"/>
  <c r="X179" i="16"/>
  <c r="W178" i="16"/>
  <c r="T175" i="16"/>
  <c r="AH173" i="16"/>
  <c r="AG172" i="16"/>
  <c r="AF171" i="16"/>
  <c r="AD169" i="16"/>
  <c r="AB167" i="16"/>
  <c r="AA166" i="16"/>
  <c r="Z165" i="16"/>
  <c r="Y164" i="16"/>
  <c r="X163" i="16"/>
  <c r="W162" i="16"/>
  <c r="T159" i="16"/>
  <c r="AH157" i="16"/>
  <c r="AG156" i="16"/>
  <c r="AF155" i="16"/>
  <c r="AD153" i="16"/>
  <c r="AB151" i="16"/>
  <c r="AA150" i="16"/>
  <c r="Z149" i="16"/>
  <c r="Y148" i="16"/>
  <c r="X147" i="16"/>
  <c r="W146" i="16"/>
  <c r="T143" i="16"/>
  <c r="AH141" i="16"/>
  <c r="AG140" i="16"/>
  <c r="AF139" i="16"/>
  <c r="AD137" i="16"/>
  <c r="AB135" i="16"/>
  <c r="AA134" i="16"/>
  <c r="Z133" i="16"/>
  <c r="Y132" i="16"/>
  <c r="X131" i="16"/>
  <c r="W130" i="16"/>
  <c r="T127" i="16"/>
  <c r="AH125" i="16"/>
  <c r="AG124" i="16"/>
  <c r="AF123" i="16"/>
  <c r="AD121" i="16"/>
  <c r="AB119" i="16"/>
  <c r="Y123" i="16"/>
  <c r="X122" i="16"/>
  <c r="W121" i="16"/>
  <c r="T118" i="16"/>
  <c r="AH116" i="16"/>
  <c r="AG115" i="16"/>
  <c r="AF114" i="16"/>
  <c r="AD112" i="16"/>
  <c r="AB110" i="16"/>
  <c r="AA109" i="16"/>
  <c r="Z108" i="16"/>
  <c r="Y107" i="16"/>
  <c r="X106" i="16"/>
  <c r="W105" i="16"/>
  <c r="T102" i="16"/>
  <c r="AH100" i="16"/>
  <c r="AG99" i="16"/>
  <c r="AF98" i="16"/>
  <c r="AD96" i="16"/>
  <c r="AB94" i="16"/>
  <c r="AA93" i="16"/>
  <c r="Z92" i="16"/>
  <c r="Y91" i="16"/>
  <c r="X90" i="16"/>
  <c r="W89" i="16"/>
  <c r="T86" i="16"/>
  <c r="AH84" i="16"/>
  <c r="AG83" i="16"/>
  <c r="AF82" i="16"/>
  <c r="AD80" i="16"/>
  <c r="AB78" i="16"/>
  <c r="AA77" i="16"/>
  <c r="Z76" i="16"/>
  <c r="Y75" i="16"/>
  <c r="X74" i="16"/>
  <c r="W73" i="16"/>
  <c r="T70" i="16"/>
  <c r="AH68" i="16"/>
  <c r="AG67" i="16"/>
  <c r="AF66" i="16"/>
  <c r="AD64" i="16"/>
  <c r="AB62" i="16"/>
  <c r="AA61" i="16"/>
  <c r="Z60" i="16"/>
  <c r="Y59" i="16"/>
  <c r="X58" i="16"/>
  <c r="W57" i="16"/>
  <c r="T54" i="16"/>
  <c r="AH52" i="16"/>
  <c r="AG51" i="16"/>
  <c r="AF50" i="16"/>
  <c r="AD48" i="16"/>
  <c r="AB46" i="16"/>
  <c r="AA45" i="16"/>
  <c r="Z44" i="16"/>
  <c r="Y43" i="16"/>
  <c r="X42" i="16"/>
  <c r="W41" i="16"/>
  <c r="T38" i="16"/>
  <c r="AH36" i="16"/>
  <c r="AG35" i="16"/>
  <c r="AF34" i="16"/>
  <c r="AD32" i="16"/>
  <c r="AB30" i="16"/>
  <c r="AA29" i="16"/>
  <c r="Z28" i="16"/>
  <c r="Y27" i="16"/>
  <c r="X26" i="16"/>
  <c r="W25" i="16"/>
  <c r="AD20" i="16"/>
  <c r="X18" i="16"/>
  <c r="W17" i="16"/>
  <c r="AD12" i="16"/>
  <c r="AB10" i="16"/>
  <c r="W9" i="16"/>
  <c r="AB88" i="16"/>
  <c r="AH78" i="16"/>
  <c r="AF72" i="16"/>
  <c r="Z66" i="16"/>
  <c r="W63" i="16"/>
  <c r="T60" i="16"/>
  <c r="AF56" i="16"/>
  <c r="Z50" i="16"/>
  <c r="W47" i="16"/>
  <c r="T44" i="16"/>
  <c r="AF40" i="16"/>
  <c r="W31" i="16"/>
  <c r="AF28" i="16"/>
  <c r="Y25" i="16"/>
  <c r="AH18" i="16"/>
  <c r="AA15" i="16"/>
  <c r="X12" i="16"/>
  <c r="AF117" i="16"/>
  <c r="Z111" i="16"/>
  <c r="T105" i="16"/>
  <c r="AF101" i="16"/>
  <c r="AG98" i="16"/>
  <c r="AD95" i="16"/>
  <c r="AA92" i="16"/>
  <c r="X89" i="16"/>
  <c r="Z79" i="16"/>
  <c r="AH75" i="16"/>
  <c r="AB69" i="16"/>
  <c r="AH59" i="16"/>
  <c r="T57" i="16"/>
  <c r="AF53" i="16"/>
  <c r="Y50" i="16"/>
  <c r="Z47" i="16"/>
  <c r="W44" i="16"/>
  <c r="T41" i="16"/>
  <c r="AF37" i="16"/>
  <c r="Z31" i="16"/>
  <c r="W28" i="16"/>
  <c r="T25" i="16"/>
  <c r="AF21" i="16"/>
  <c r="Y18" i="16"/>
  <c r="W16" i="16"/>
  <c r="X13" i="16"/>
  <c r="Y10" i="16"/>
  <c r="AD7" i="16"/>
  <c r="AH117" i="16"/>
  <c r="AG116" i="16"/>
  <c r="AF115" i="16"/>
  <c r="AE114" i="16"/>
  <c r="AD113" i="16"/>
  <c r="AC112" i="16"/>
  <c r="AB111" i="16"/>
  <c r="AA110" i="16"/>
  <c r="Z109" i="16"/>
  <c r="Y108" i="16"/>
  <c r="X107" i="16"/>
  <c r="W106" i="16"/>
  <c r="V105" i="16"/>
  <c r="U104" i="16"/>
  <c r="T103" i="16"/>
  <c r="AH101" i="16"/>
  <c r="AG100" i="16"/>
  <c r="AF99" i="16"/>
  <c r="AE98" i="16"/>
  <c r="AD97" i="16"/>
  <c r="AC96" i="16"/>
  <c r="AB95" i="16"/>
  <c r="AA94" i="16"/>
  <c r="Z93" i="16"/>
  <c r="Y92" i="16"/>
  <c r="X91" i="16"/>
  <c r="W90" i="16"/>
  <c r="V89" i="16"/>
  <c r="U88" i="16"/>
  <c r="T87" i="16"/>
  <c r="AH85" i="16"/>
  <c r="AG84" i="16"/>
  <c r="AF83" i="16"/>
  <c r="AE82" i="16"/>
  <c r="AD81" i="16"/>
  <c r="AC80" i="16"/>
  <c r="AB79" i="16"/>
  <c r="AA78" i="16"/>
  <c r="Z77" i="16"/>
  <c r="Y76" i="16"/>
  <c r="X75" i="16"/>
  <c r="W74" i="16"/>
  <c r="V73" i="16"/>
  <c r="U72" i="16"/>
  <c r="T71" i="16"/>
  <c r="AH69" i="16"/>
  <c r="AG68" i="16"/>
  <c r="AF67" i="16"/>
  <c r="AE66" i="16"/>
  <c r="AD65" i="16"/>
  <c r="AC64" i="16"/>
  <c r="AB63" i="16"/>
  <c r="AA62" i="16"/>
  <c r="Z61" i="16"/>
  <c r="Y60" i="16"/>
  <c r="X59" i="16"/>
  <c r="W58" i="16"/>
  <c r="V57" i="16"/>
  <c r="U56" i="16"/>
  <c r="T55" i="16"/>
  <c r="AH53" i="16"/>
  <c r="AG52" i="16"/>
  <c r="AF51" i="16"/>
  <c r="AE50" i="16"/>
  <c r="AD49" i="16"/>
  <c r="AC48" i="16"/>
  <c r="AB47" i="16"/>
  <c r="AA46" i="16"/>
  <c r="Z45" i="16"/>
  <c r="Y44" i="16"/>
  <c r="X43" i="16"/>
  <c r="W42" i="16"/>
  <c r="V41" i="16"/>
  <c r="U40" i="16"/>
  <c r="T39" i="16"/>
  <c r="AH37" i="16"/>
  <c r="AG36" i="16"/>
  <c r="AF35" i="16"/>
  <c r="AE34" i="16"/>
  <c r="AD33" i="16"/>
  <c r="AC32" i="16"/>
  <c r="AB31" i="16"/>
  <c r="AA30" i="16"/>
  <c r="Z29" i="16"/>
  <c r="Y28" i="16"/>
  <c r="X27" i="16"/>
  <c r="W26" i="16"/>
  <c r="V25" i="16"/>
  <c r="U24" i="16"/>
  <c r="T23" i="16"/>
  <c r="AH21" i="16"/>
  <c r="AG20" i="16"/>
  <c r="AF19" i="16"/>
  <c r="AD17" i="16"/>
  <c r="AC16" i="16"/>
  <c r="AB15" i="16"/>
  <c r="AA14" i="16"/>
  <c r="Z13" i="16"/>
  <c r="Y12" i="16"/>
  <c r="X11" i="16"/>
  <c r="AA10" i="16"/>
  <c r="AH9" i="16"/>
  <c r="Z9" i="16"/>
  <c r="AG8" i="16"/>
  <c r="Y8" i="16"/>
  <c r="AF7" i="16"/>
  <c r="X7" i="16"/>
  <c r="AF80" i="16"/>
  <c r="AC77" i="16"/>
  <c r="Z74" i="16"/>
  <c r="AA71" i="16"/>
  <c r="AE67" i="16"/>
  <c r="AF64" i="16"/>
  <c r="AG61" i="16"/>
  <c r="AD58" i="16"/>
  <c r="AA55" i="16"/>
  <c r="X52" i="16"/>
  <c r="U49" i="16"/>
  <c r="AG45" i="16"/>
  <c r="AD42" i="16"/>
  <c r="AA39" i="16"/>
  <c r="X36" i="16"/>
  <c r="Y33" i="16"/>
  <c r="V30" i="16"/>
  <c r="AA27" i="16"/>
  <c r="AF24" i="16"/>
  <c r="AC21" i="16"/>
  <c r="Z18" i="16"/>
  <c r="AE15" i="16"/>
  <c r="AB12" i="16"/>
  <c r="Y9" i="16"/>
  <c r="T117" i="16"/>
  <c r="Y114" i="16"/>
  <c r="V111" i="16"/>
  <c r="AH107" i="16"/>
  <c r="AE104" i="16"/>
  <c r="AB101" i="16"/>
  <c r="Y98" i="16"/>
  <c r="V95" i="16"/>
  <c r="AH91" i="16"/>
  <c r="AE88" i="16"/>
  <c r="AB85" i="16"/>
  <c r="Y82" i="16"/>
  <c r="V79" i="16"/>
  <c r="AA76" i="16"/>
  <c r="X73" i="16"/>
  <c r="U70" i="16"/>
  <c r="AG66" i="16"/>
  <c r="AD63" i="16"/>
  <c r="AA60" i="16"/>
  <c r="X57" i="16"/>
  <c r="U54" i="16"/>
  <c r="AC50" i="16"/>
  <c r="V47" i="16"/>
  <c r="AH43" i="16"/>
  <c r="AE40" i="16"/>
  <c r="AB37" i="16"/>
  <c r="Y34" i="16"/>
  <c r="AE24" i="16"/>
  <c r="X21" i="16"/>
  <c r="U18" i="16"/>
  <c r="AE12" i="16"/>
  <c r="U10" i="16"/>
  <c r="V234" i="16"/>
  <c r="U233" i="16"/>
  <c r="T232" i="16"/>
  <c r="AH230" i="16"/>
  <c r="AG229" i="16"/>
  <c r="AF228" i="16"/>
  <c r="AE227" i="16"/>
  <c r="AD226" i="16"/>
  <c r="AC225" i="16"/>
  <c r="AB224" i="16"/>
  <c r="W223" i="16"/>
  <c r="V222" i="16"/>
  <c r="U221" i="16"/>
  <c r="T220" i="16"/>
  <c r="AH218" i="16"/>
  <c r="AG217" i="16"/>
  <c r="AF216" i="16"/>
  <c r="AE215" i="16"/>
  <c r="AD214" i="16"/>
  <c r="AC213" i="16"/>
  <c r="AB212" i="16"/>
  <c r="AA211" i="16"/>
  <c r="Z210" i="16"/>
  <c r="Y209" i="16"/>
  <c r="X208" i="16"/>
  <c r="AH206" i="16"/>
  <c r="AG205" i="16"/>
  <c r="AF204" i="16"/>
  <c r="AE203" i="16"/>
  <c r="AD202" i="16"/>
  <c r="AC201" i="16"/>
  <c r="AB200" i="16"/>
  <c r="AA199" i="16"/>
  <c r="Z198" i="16"/>
  <c r="Y197" i="16"/>
  <c r="X196" i="16"/>
  <c r="W195" i="16"/>
  <c r="V194" i="16"/>
  <c r="U193" i="16"/>
  <c r="T192" i="16"/>
  <c r="AH190" i="16"/>
  <c r="AC189" i="16"/>
  <c r="AB188" i="16"/>
  <c r="AA187" i="16"/>
  <c r="Z186" i="16"/>
  <c r="Y185" i="16"/>
  <c r="X184" i="16"/>
  <c r="W183" i="16"/>
  <c r="V182" i="16"/>
  <c r="U181" i="16"/>
  <c r="T180" i="16"/>
  <c r="AH178" i="16"/>
  <c r="AG177" i="16"/>
  <c r="AF176" i="16"/>
  <c r="AE175" i="16"/>
  <c r="AD174" i="16"/>
  <c r="AC173" i="16"/>
  <c r="X172" i="16"/>
  <c r="W171" i="16"/>
  <c r="V170" i="16"/>
  <c r="U169" i="16"/>
  <c r="T168" i="16"/>
  <c r="AH166" i="16"/>
  <c r="AG165" i="16"/>
  <c r="AF164" i="16"/>
  <c r="AE163" i="16"/>
  <c r="AD162" i="16"/>
  <c r="AC161" i="16"/>
  <c r="AB160" i="16"/>
  <c r="AA159" i="16"/>
  <c r="Z158" i="16"/>
  <c r="Y157" i="16"/>
  <c r="X156" i="16"/>
  <c r="W155" i="16"/>
  <c r="AG153" i="16"/>
  <c r="AF152" i="16"/>
  <c r="AE151" i="16"/>
  <c r="AD150" i="16"/>
  <c r="AC149" i="16"/>
  <c r="AB148" i="16"/>
  <c r="AA147" i="16"/>
  <c r="Z146" i="16"/>
  <c r="Y145" i="16"/>
  <c r="X144" i="16"/>
  <c r="W143" i="16"/>
  <c r="V142" i="16"/>
  <c r="U141" i="16"/>
  <c r="T140" i="16"/>
  <c r="AH138" i="16"/>
  <c r="AG137" i="16"/>
  <c r="AF136" i="16"/>
  <c r="AE135" i="16"/>
  <c r="AD134" i="16"/>
  <c r="AC133" i="16"/>
  <c r="AB132" i="16"/>
  <c r="AA131" i="16"/>
  <c r="Z130" i="16"/>
  <c r="Y129" i="16"/>
  <c r="X128" i="16"/>
  <c r="W127" i="16"/>
  <c r="V126" i="16"/>
  <c r="U125" i="16"/>
  <c r="T124" i="16"/>
  <c r="AH122" i="16"/>
  <c r="AG121" i="16"/>
  <c r="AF120" i="16"/>
  <c r="AE119" i="16"/>
  <c r="AD118" i="16"/>
  <c r="AC117" i="16"/>
  <c r="AB116" i="16"/>
  <c r="AA115" i="16"/>
  <c r="Z114" i="16"/>
  <c r="Y113" i="16"/>
  <c r="X112" i="16"/>
  <c r="W111" i="16"/>
  <c r="V110" i="16"/>
  <c r="U109" i="16"/>
  <c r="T108" i="16"/>
  <c r="AH106" i="16"/>
  <c r="AG105" i="16"/>
  <c r="AF104" i="16"/>
  <c r="AE103" i="16"/>
  <c r="AD102" i="16"/>
  <c r="AC101" i="16"/>
  <c r="AB100" i="16"/>
  <c r="AA99" i="16"/>
  <c r="Z98" i="16"/>
  <c r="Y97" i="16"/>
  <c r="X96" i="16"/>
  <c r="W95" i="16"/>
  <c r="V94" i="16"/>
  <c r="U93" i="16"/>
  <c r="T92" i="16"/>
  <c r="AH90" i="16"/>
  <c r="AG89" i="16"/>
  <c r="X88" i="16"/>
  <c r="W87" i="16"/>
  <c r="V86" i="16"/>
  <c r="U85" i="16"/>
  <c r="AE83" i="16"/>
  <c r="U81" i="16"/>
  <c r="AG77" i="16"/>
  <c r="V74" i="16"/>
  <c r="AH70" i="16"/>
  <c r="T68" i="16"/>
  <c r="U65" i="16"/>
  <c r="Y61" i="16"/>
  <c r="V58" i="16"/>
  <c r="AH54" i="16"/>
  <c r="AE51" i="16"/>
  <c r="AB48" i="16"/>
  <c r="Y45" i="16"/>
  <c r="V42" i="16"/>
  <c r="AH38" i="16"/>
  <c r="AA35" i="16"/>
  <c r="AB32" i="16"/>
  <c r="AE27" i="16"/>
  <c r="X24" i="16"/>
  <c r="U21" i="16"/>
  <c r="AG17" i="16"/>
  <c r="W11" i="16"/>
  <c r="T8" i="16"/>
  <c r="U118" i="16"/>
  <c r="V115" i="16"/>
  <c r="AD111" i="16"/>
  <c r="W108" i="16"/>
  <c r="X105" i="16"/>
  <c r="U102" i="16"/>
  <c r="Z95" i="16"/>
  <c r="W92" i="16"/>
  <c r="T89" i="16"/>
  <c r="AF85" i="16"/>
  <c r="AG82" i="16"/>
  <c r="AD79" i="16"/>
  <c r="W76" i="16"/>
  <c r="T73" i="16"/>
  <c r="AF69" i="16"/>
  <c r="Y66" i="16"/>
  <c r="AG50" i="16"/>
  <c r="AD47" i="16"/>
  <c r="AA44" i="16"/>
  <c r="X41" i="16"/>
  <c r="AA28" i="16"/>
  <c r="X25" i="16"/>
  <c r="V19" i="16"/>
  <c r="T9" i="16"/>
  <c r="L443" i="10"/>
  <c r="P443" i="10" s="1"/>
  <c r="W443" i="10" s="1"/>
  <c r="X443" i="10" s="1"/>
  <c r="M443" i="10"/>
  <c r="Q443" i="10" s="1"/>
  <c r="N443" i="10"/>
  <c r="R443" i="10"/>
  <c r="L444" i="10"/>
  <c r="P444" i="10" s="1"/>
  <c r="M444" i="10"/>
  <c r="N444" i="10"/>
  <c r="R444" i="10" s="1"/>
  <c r="Q444" i="10"/>
  <c r="H443" i="10"/>
  <c r="H444" i="10"/>
  <c r="H443" i="8"/>
  <c r="Q443" i="8"/>
  <c r="R443" i="8"/>
  <c r="S443" i="8"/>
  <c r="T443" i="8"/>
  <c r="H444" i="8"/>
  <c r="Q444" i="8"/>
  <c r="R444" i="8"/>
  <c r="S444" i="8"/>
  <c r="T444" i="8"/>
  <c r="J445" i="8" s="1"/>
  <c r="H443" i="2"/>
  <c r="H444" i="2"/>
  <c r="N444" i="2"/>
  <c r="S444" i="2"/>
  <c r="N445" i="2"/>
  <c r="S445" i="2"/>
  <c r="B445" i="8" l="1"/>
  <c r="C445" i="8"/>
  <c r="J444" i="8"/>
  <c r="B444" i="8" s="1"/>
  <c r="AF106" i="17"/>
  <c r="AG106" i="17" s="1"/>
  <c r="AE109" i="17"/>
  <c r="T444" i="10"/>
  <c r="U444" i="10" s="1"/>
  <c r="W444" i="10"/>
  <c r="X444" i="10" s="1"/>
  <c r="T443" i="10"/>
  <c r="U443" i="10" s="1"/>
  <c r="Z443" i="10" s="1"/>
  <c r="AA443" i="10" s="1"/>
  <c r="AB443" i="10" s="1"/>
  <c r="J444" i="10" s="1"/>
  <c r="B444" i="10" s="1"/>
  <c r="C444" i="8" l="1"/>
  <c r="G444" i="8" s="1"/>
  <c r="AF107" i="17"/>
  <c r="AG107" i="17" s="1"/>
  <c r="AE110" i="17"/>
  <c r="C444" i="10"/>
  <c r="Z444" i="10"/>
  <c r="AA444" i="10" s="1"/>
  <c r="AB444" i="10" s="1"/>
  <c r="J445" i="10" s="1"/>
  <c r="L6" i="10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L27" i="10"/>
  <c r="L28" i="10"/>
  <c r="L29" i="10"/>
  <c r="L30" i="10"/>
  <c r="L31" i="10"/>
  <c r="L32" i="10"/>
  <c r="L33" i="10"/>
  <c r="L34" i="10"/>
  <c r="L35" i="10"/>
  <c r="L36" i="10"/>
  <c r="L37" i="10"/>
  <c r="L38" i="10"/>
  <c r="L39" i="10"/>
  <c r="L40" i="10"/>
  <c r="L41" i="10"/>
  <c r="L42" i="10"/>
  <c r="L43" i="10"/>
  <c r="L44" i="10"/>
  <c r="L45" i="10"/>
  <c r="L46" i="10"/>
  <c r="L47" i="10"/>
  <c r="L48" i="10"/>
  <c r="L49" i="10"/>
  <c r="L50" i="10"/>
  <c r="L51" i="10"/>
  <c r="L52" i="10"/>
  <c r="L53" i="10"/>
  <c r="L54" i="10"/>
  <c r="L55" i="10"/>
  <c r="L56" i="10"/>
  <c r="L57" i="10"/>
  <c r="L58" i="10"/>
  <c r="L59" i="10"/>
  <c r="L60" i="10"/>
  <c r="L61" i="10"/>
  <c r="L62" i="10"/>
  <c r="L63" i="10"/>
  <c r="L64" i="10"/>
  <c r="L65" i="10"/>
  <c r="L66" i="10"/>
  <c r="L67" i="10"/>
  <c r="L68" i="10"/>
  <c r="L69" i="10"/>
  <c r="L70" i="10"/>
  <c r="L71" i="10"/>
  <c r="L72" i="10"/>
  <c r="L73" i="10"/>
  <c r="L74" i="10"/>
  <c r="L75" i="10"/>
  <c r="L76" i="10"/>
  <c r="L77" i="10"/>
  <c r="L78" i="10"/>
  <c r="L79" i="10"/>
  <c r="L80" i="10"/>
  <c r="L81" i="10"/>
  <c r="L82" i="10"/>
  <c r="L83" i="10"/>
  <c r="L84" i="10"/>
  <c r="L85" i="10"/>
  <c r="L86" i="10"/>
  <c r="L87" i="10"/>
  <c r="L88" i="10"/>
  <c r="L89" i="10"/>
  <c r="L90" i="10"/>
  <c r="L91" i="10"/>
  <c r="L92" i="10"/>
  <c r="L93" i="10"/>
  <c r="L94" i="10"/>
  <c r="L95" i="10"/>
  <c r="L96" i="10"/>
  <c r="L97" i="10"/>
  <c r="L98" i="10"/>
  <c r="L99" i="10"/>
  <c r="L100" i="10"/>
  <c r="L101" i="10"/>
  <c r="L102" i="10"/>
  <c r="L103" i="10"/>
  <c r="L104" i="10"/>
  <c r="L105" i="10"/>
  <c r="L106" i="10"/>
  <c r="L107" i="10"/>
  <c r="L108" i="10"/>
  <c r="L109" i="10"/>
  <c r="L110" i="10"/>
  <c r="L111" i="10"/>
  <c r="L112" i="10"/>
  <c r="L113" i="10"/>
  <c r="L114" i="10"/>
  <c r="L115" i="10"/>
  <c r="L116" i="10"/>
  <c r="L117" i="10"/>
  <c r="L118" i="10"/>
  <c r="L119" i="10"/>
  <c r="L120" i="10"/>
  <c r="L121" i="10"/>
  <c r="L122" i="10"/>
  <c r="L123" i="10"/>
  <c r="L124" i="10"/>
  <c r="L125" i="10"/>
  <c r="L126" i="10"/>
  <c r="L127" i="10"/>
  <c r="L128" i="10"/>
  <c r="L129" i="10"/>
  <c r="L130" i="10"/>
  <c r="L131" i="10"/>
  <c r="L132" i="10"/>
  <c r="L133" i="10"/>
  <c r="L134" i="10"/>
  <c r="L135" i="10"/>
  <c r="L136" i="10"/>
  <c r="L137" i="10"/>
  <c r="L138" i="10"/>
  <c r="L139" i="10"/>
  <c r="L140" i="10"/>
  <c r="L141" i="10"/>
  <c r="L142" i="10"/>
  <c r="L143" i="10"/>
  <c r="L144" i="10"/>
  <c r="L145" i="10"/>
  <c r="L146" i="10"/>
  <c r="L147" i="10"/>
  <c r="L148" i="10"/>
  <c r="L149" i="10"/>
  <c r="L150" i="10"/>
  <c r="L151" i="10"/>
  <c r="L152" i="10"/>
  <c r="L153" i="10"/>
  <c r="L154" i="10"/>
  <c r="L155" i="10"/>
  <c r="L156" i="10"/>
  <c r="L157" i="10"/>
  <c r="L158" i="10"/>
  <c r="L159" i="10"/>
  <c r="L160" i="10"/>
  <c r="L161" i="10"/>
  <c r="L162" i="10"/>
  <c r="L163" i="10"/>
  <c r="L164" i="10"/>
  <c r="L165" i="10"/>
  <c r="L166" i="10"/>
  <c r="L167" i="10"/>
  <c r="L168" i="10"/>
  <c r="L169" i="10"/>
  <c r="L170" i="10"/>
  <c r="L171" i="10"/>
  <c r="L172" i="10"/>
  <c r="L194" i="10"/>
  <c r="L195" i="10"/>
  <c r="L196" i="10"/>
  <c r="L197" i="10"/>
  <c r="L198" i="10"/>
  <c r="L199" i="10"/>
  <c r="L200" i="10"/>
  <c r="L201" i="10"/>
  <c r="L202" i="10"/>
  <c r="L203" i="10"/>
  <c r="L204" i="10"/>
  <c r="L205" i="10"/>
  <c r="L206" i="10"/>
  <c r="L207" i="10"/>
  <c r="L208" i="10"/>
  <c r="L209" i="10"/>
  <c r="L210" i="10"/>
  <c r="L211" i="10"/>
  <c r="L212" i="10"/>
  <c r="L213" i="10"/>
  <c r="L214" i="10"/>
  <c r="L215" i="10"/>
  <c r="L216" i="10"/>
  <c r="L217" i="10"/>
  <c r="L218" i="10"/>
  <c r="L219" i="10"/>
  <c r="L220" i="10"/>
  <c r="L221" i="10"/>
  <c r="L222" i="10"/>
  <c r="L223" i="10"/>
  <c r="L224" i="10"/>
  <c r="L225" i="10"/>
  <c r="L226" i="10"/>
  <c r="L227" i="10"/>
  <c r="L228" i="10"/>
  <c r="L229" i="10"/>
  <c r="L230" i="10"/>
  <c r="L231" i="10"/>
  <c r="L232" i="10"/>
  <c r="L233" i="10"/>
  <c r="L234" i="10"/>
  <c r="L235" i="10"/>
  <c r="L236" i="10"/>
  <c r="L237" i="10"/>
  <c r="L238" i="10"/>
  <c r="L239" i="10"/>
  <c r="L240" i="10"/>
  <c r="L241" i="10"/>
  <c r="L242" i="10"/>
  <c r="L243" i="10"/>
  <c r="L244" i="10"/>
  <c r="L245" i="10"/>
  <c r="L246" i="10"/>
  <c r="L247" i="10"/>
  <c r="L248" i="10"/>
  <c r="L249" i="10"/>
  <c r="L250" i="10"/>
  <c r="L251" i="10"/>
  <c r="L252" i="10"/>
  <c r="L253" i="10"/>
  <c r="L254" i="10"/>
  <c r="L255" i="10"/>
  <c r="L256" i="10"/>
  <c r="L257" i="10"/>
  <c r="L258" i="10"/>
  <c r="L259" i="10"/>
  <c r="L260" i="10"/>
  <c r="L261" i="10"/>
  <c r="L262" i="10"/>
  <c r="L263" i="10"/>
  <c r="L264" i="10"/>
  <c r="L265" i="10"/>
  <c r="L266" i="10"/>
  <c r="L267" i="10"/>
  <c r="L268" i="10"/>
  <c r="L269" i="10"/>
  <c r="L270" i="10"/>
  <c r="L271" i="10"/>
  <c r="L272" i="10"/>
  <c r="L273" i="10"/>
  <c r="L274" i="10"/>
  <c r="L275" i="10"/>
  <c r="L276" i="10"/>
  <c r="L277" i="10"/>
  <c r="L278" i="10"/>
  <c r="L279" i="10"/>
  <c r="L280" i="10"/>
  <c r="L281" i="10"/>
  <c r="L282" i="10"/>
  <c r="L283" i="10"/>
  <c r="L284" i="10"/>
  <c r="L285" i="10"/>
  <c r="L286" i="10"/>
  <c r="L287" i="10"/>
  <c r="L288" i="10"/>
  <c r="L289" i="10"/>
  <c r="L290" i="10"/>
  <c r="L291" i="10"/>
  <c r="L292" i="10"/>
  <c r="L293" i="10"/>
  <c r="L294" i="10"/>
  <c r="L295" i="10"/>
  <c r="L296" i="10"/>
  <c r="L297" i="10"/>
  <c r="L298" i="10"/>
  <c r="L299" i="10"/>
  <c r="L300" i="10"/>
  <c r="L301" i="10"/>
  <c r="L302" i="10"/>
  <c r="L303" i="10"/>
  <c r="L304" i="10"/>
  <c r="L305" i="10"/>
  <c r="L306" i="10"/>
  <c r="L307" i="10"/>
  <c r="L308" i="10"/>
  <c r="L309" i="10"/>
  <c r="L310" i="10"/>
  <c r="L311" i="10"/>
  <c r="L312" i="10"/>
  <c r="L313" i="10"/>
  <c r="L314" i="10"/>
  <c r="L315" i="10"/>
  <c r="L316" i="10"/>
  <c r="L317" i="10"/>
  <c r="L318" i="10"/>
  <c r="L319" i="10"/>
  <c r="L320" i="10"/>
  <c r="L321" i="10"/>
  <c r="L322" i="10"/>
  <c r="L323" i="10"/>
  <c r="L324" i="10"/>
  <c r="L325" i="10"/>
  <c r="L326" i="10"/>
  <c r="L327" i="10"/>
  <c r="L328" i="10"/>
  <c r="L329" i="10"/>
  <c r="L330" i="10"/>
  <c r="L331" i="10"/>
  <c r="L332" i="10"/>
  <c r="L333" i="10"/>
  <c r="L334" i="10"/>
  <c r="L335" i="10"/>
  <c r="L336" i="10"/>
  <c r="L337" i="10"/>
  <c r="L338" i="10"/>
  <c r="L339" i="10"/>
  <c r="L340" i="10"/>
  <c r="L341" i="10"/>
  <c r="L342" i="10"/>
  <c r="L343" i="10"/>
  <c r="L344" i="10"/>
  <c r="L345" i="10"/>
  <c r="L346" i="10"/>
  <c r="L347" i="10"/>
  <c r="L348" i="10"/>
  <c r="L349" i="10"/>
  <c r="L350" i="10"/>
  <c r="L351" i="10"/>
  <c r="L352" i="10"/>
  <c r="L353" i="10"/>
  <c r="L354" i="10"/>
  <c r="L355" i="10"/>
  <c r="L356" i="10"/>
  <c r="L357" i="10"/>
  <c r="L358" i="10"/>
  <c r="L359" i="10"/>
  <c r="L360" i="10"/>
  <c r="L361" i="10"/>
  <c r="L362" i="10"/>
  <c r="L363" i="10"/>
  <c r="L364" i="10"/>
  <c r="L365" i="10"/>
  <c r="L366" i="10"/>
  <c r="L367" i="10"/>
  <c r="L368" i="10"/>
  <c r="L369" i="10"/>
  <c r="L370" i="10"/>
  <c r="L371" i="10"/>
  <c r="L372" i="10"/>
  <c r="L373" i="10"/>
  <c r="L374" i="10"/>
  <c r="L375" i="10"/>
  <c r="L376" i="10"/>
  <c r="L377" i="10"/>
  <c r="L378" i="10"/>
  <c r="L379" i="10"/>
  <c r="L380" i="10"/>
  <c r="L381" i="10"/>
  <c r="L382" i="10"/>
  <c r="L383" i="10"/>
  <c r="L384" i="10"/>
  <c r="L385" i="10"/>
  <c r="L386" i="10"/>
  <c r="L387" i="10"/>
  <c r="L388" i="10"/>
  <c r="L389" i="10"/>
  <c r="L390" i="10"/>
  <c r="L391" i="10"/>
  <c r="L392" i="10"/>
  <c r="L393" i="10"/>
  <c r="L394" i="10"/>
  <c r="L395" i="10"/>
  <c r="L396" i="10"/>
  <c r="L397" i="10"/>
  <c r="L398" i="10"/>
  <c r="L399" i="10"/>
  <c r="L400" i="10"/>
  <c r="L401" i="10"/>
  <c r="L402" i="10"/>
  <c r="L403" i="10"/>
  <c r="L404" i="10"/>
  <c r="L405" i="10"/>
  <c r="L406" i="10"/>
  <c r="L407" i="10"/>
  <c r="L408" i="10"/>
  <c r="L409" i="10"/>
  <c r="L410" i="10"/>
  <c r="L411" i="10"/>
  <c r="L412" i="10"/>
  <c r="L413" i="10"/>
  <c r="L414" i="10"/>
  <c r="L415" i="10"/>
  <c r="L416" i="10"/>
  <c r="L417" i="10"/>
  <c r="L418" i="10"/>
  <c r="L419" i="10"/>
  <c r="L420" i="10"/>
  <c r="L421" i="10"/>
  <c r="L422" i="10"/>
  <c r="L423" i="10"/>
  <c r="L424" i="10"/>
  <c r="L425" i="10"/>
  <c r="L426" i="10"/>
  <c r="L427" i="10"/>
  <c r="L428" i="10"/>
  <c r="L429" i="10"/>
  <c r="L430" i="10"/>
  <c r="L431" i="10"/>
  <c r="L432" i="10"/>
  <c r="L433" i="10"/>
  <c r="L434" i="10"/>
  <c r="L435" i="10"/>
  <c r="L436" i="10"/>
  <c r="L437" i="10"/>
  <c r="L438" i="10"/>
  <c r="L439" i="10"/>
  <c r="L440" i="10"/>
  <c r="L441" i="10"/>
  <c r="L442" i="10"/>
  <c r="L5" i="10"/>
  <c r="AF108" i="17" l="1"/>
  <c r="AG108" i="17" s="1"/>
  <c r="AE111" i="17"/>
  <c r="C445" i="10"/>
  <c r="B445" i="10"/>
  <c r="G444" i="10"/>
  <c r="M7" i="10"/>
  <c r="N7" i="10"/>
  <c r="R7" i="10" s="1"/>
  <c r="P7" i="10"/>
  <c r="Q7" i="10"/>
  <c r="M8" i="10"/>
  <c r="N8" i="10"/>
  <c r="R8" i="10" s="1"/>
  <c r="P8" i="10"/>
  <c r="T8" i="10" s="1"/>
  <c r="U8" i="10" s="1"/>
  <c r="Q8" i="10"/>
  <c r="M9" i="10"/>
  <c r="Q9" i="10" s="1"/>
  <c r="N9" i="10"/>
  <c r="R9" i="10" s="1"/>
  <c r="P9" i="10"/>
  <c r="P10" i="10"/>
  <c r="M10" i="10"/>
  <c r="Q10" i="10" s="1"/>
  <c r="N10" i="10"/>
  <c r="R10" i="10" s="1"/>
  <c r="P11" i="10"/>
  <c r="M11" i="10"/>
  <c r="Q11" i="10" s="1"/>
  <c r="N11" i="10"/>
  <c r="R11" i="10" s="1"/>
  <c r="M12" i="10"/>
  <c r="N12" i="10"/>
  <c r="R12" i="10" s="1"/>
  <c r="P12" i="10"/>
  <c r="Q12" i="10"/>
  <c r="M13" i="10"/>
  <c r="Q13" i="10" s="1"/>
  <c r="N13" i="10"/>
  <c r="R13" i="10" s="1"/>
  <c r="P13" i="10"/>
  <c r="P14" i="10"/>
  <c r="M14" i="10"/>
  <c r="Q14" i="10" s="1"/>
  <c r="N14" i="10"/>
  <c r="R14" i="10" s="1"/>
  <c r="W14" i="10" s="1"/>
  <c r="X14" i="10" s="1"/>
  <c r="M15" i="10"/>
  <c r="Q15" i="10" s="1"/>
  <c r="W15" i="10" s="1"/>
  <c r="X15" i="10" s="1"/>
  <c r="N15" i="10"/>
  <c r="R15" i="10" s="1"/>
  <c r="P15" i="10"/>
  <c r="M16" i="10"/>
  <c r="Q16" i="10" s="1"/>
  <c r="N16" i="10"/>
  <c r="R16" i="10" s="1"/>
  <c r="P16" i="10"/>
  <c r="M17" i="10"/>
  <c r="Q17" i="10" s="1"/>
  <c r="N17" i="10"/>
  <c r="R17" i="10" s="1"/>
  <c r="P17" i="10"/>
  <c r="P18" i="10"/>
  <c r="M18" i="10"/>
  <c r="N18" i="10"/>
  <c r="Q18" i="10"/>
  <c r="R18" i="10"/>
  <c r="M19" i="10"/>
  <c r="Q19" i="10" s="1"/>
  <c r="W19" i="10" s="1"/>
  <c r="X19" i="10" s="1"/>
  <c r="N19" i="10"/>
  <c r="P19" i="10"/>
  <c r="R19" i="10"/>
  <c r="M20" i="10"/>
  <c r="Q20" i="10" s="1"/>
  <c r="N20" i="10"/>
  <c r="R20" i="10" s="1"/>
  <c r="P20" i="10"/>
  <c r="M21" i="10"/>
  <c r="Q21" i="10" s="1"/>
  <c r="N21" i="10"/>
  <c r="P21" i="10"/>
  <c r="R21" i="10"/>
  <c r="P22" i="10"/>
  <c r="M22" i="10"/>
  <c r="Q22" i="10" s="1"/>
  <c r="N22" i="10"/>
  <c r="R22" i="10"/>
  <c r="M23" i="10"/>
  <c r="Q23" i="10" s="1"/>
  <c r="N23" i="10"/>
  <c r="P23" i="10"/>
  <c r="R23" i="10"/>
  <c r="M24" i="10"/>
  <c r="N24" i="10"/>
  <c r="R24" i="10" s="1"/>
  <c r="P24" i="10"/>
  <c r="Q24" i="10"/>
  <c r="M25" i="10"/>
  <c r="Q25" i="10" s="1"/>
  <c r="N25" i="10"/>
  <c r="R25" i="10" s="1"/>
  <c r="T25" i="10" s="1"/>
  <c r="U25" i="10" s="1"/>
  <c r="P25" i="10"/>
  <c r="P26" i="10"/>
  <c r="M26" i="10"/>
  <c r="Q26" i="10" s="1"/>
  <c r="N26" i="10"/>
  <c r="R26" i="10"/>
  <c r="P27" i="10"/>
  <c r="M27" i="10"/>
  <c r="Q27" i="10" s="1"/>
  <c r="N27" i="10"/>
  <c r="R27" i="10" s="1"/>
  <c r="M28" i="10"/>
  <c r="N28" i="10"/>
  <c r="R28" i="10" s="1"/>
  <c r="P28" i="10"/>
  <c r="T28" i="10" s="1"/>
  <c r="U28" i="10" s="1"/>
  <c r="Q28" i="10"/>
  <c r="M29" i="10"/>
  <c r="Q29" i="10" s="1"/>
  <c r="T29" i="10" s="1"/>
  <c r="U29" i="10" s="1"/>
  <c r="N29" i="10"/>
  <c r="R29" i="10" s="1"/>
  <c r="P29" i="10"/>
  <c r="P30" i="10"/>
  <c r="M30" i="10"/>
  <c r="Q30" i="10" s="1"/>
  <c r="N30" i="10"/>
  <c r="R30" i="10"/>
  <c r="P31" i="10"/>
  <c r="M31" i="10"/>
  <c r="Q31" i="10" s="1"/>
  <c r="N31" i="10"/>
  <c r="R31" i="10" s="1"/>
  <c r="M32" i="10"/>
  <c r="N32" i="10"/>
  <c r="R32" i="10" s="1"/>
  <c r="P32" i="10"/>
  <c r="Q32" i="10"/>
  <c r="M33" i="10"/>
  <c r="Q33" i="10" s="1"/>
  <c r="N33" i="10"/>
  <c r="R33" i="10" s="1"/>
  <c r="P33" i="10"/>
  <c r="P34" i="10"/>
  <c r="M34" i="10"/>
  <c r="Q34" i="10" s="1"/>
  <c r="N34" i="10"/>
  <c r="R34" i="10"/>
  <c r="M35" i="10"/>
  <c r="N35" i="10"/>
  <c r="R35" i="10" s="1"/>
  <c r="P35" i="10"/>
  <c r="Q35" i="10"/>
  <c r="W35" i="10" s="1"/>
  <c r="X35" i="10" s="1"/>
  <c r="M36" i="10"/>
  <c r="Q36" i="10" s="1"/>
  <c r="N36" i="10"/>
  <c r="R36" i="10" s="1"/>
  <c r="P36" i="10"/>
  <c r="M37" i="10"/>
  <c r="Q37" i="10" s="1"/>
  <c r="N37" i="10"/>
  <c r="R37" i="10" s="1"/>
  <c r="P37" i="10"/>
  <c r="P38" i="10"/>
  <c r="M38" i="10"/>
  <c r="N38" i="10"/>
  <c r="R38" i="10" s="1"/>
  <c r="Q38" i="10"/>
  <c r="M39" i="10"/>
  <c r="Q39" i="10" s="1"/>
  <c r="N39" i="10"/>
  <c r="P39" i="10"/>
  <c r="R39" i="10"/>
  <c r="M40" i="10"/>
  <c r="N40" i="10"/>
  <c r="R40" i="10" s="1"/>
  <c r="P40" i="10"/>
  <c r="T40" i="10" s="1"/>
  <c r="U40" i="10" s="1"/>
  <c r="Q40" i="10"/>
  <c r="M41" i="10"/>
  <c r="Q41" i="10" s="1"/>
  <c r="N41" i="10"/>
  <c r="R41" i="10" s="1"/>
  <c r="T41" i="10" s="1"/>
  <c r="U41" i="10" s="1"/>
  <c r="P41" i="10"/>
  <c r="P42" i="10"/>
  <c r="M42" i="10"/>
  <c r="Q42" i="10" s="1"/>
  <c r="N42" i="10"/>
  <c r="R42" i="10" s="1"/>
  <c r="M43" i="10"/>
  <c r="Q43" i="10" s="1"/>
  <c r="N43" i="10"/>
  <c r="R43" i="10" s="1"/>
  <c r="P43" i="10"/>
  <c r="M44" i="10"/>
  <c r="Q44" i="10" s="1"/>
  <c r="T44" i="10" s="1"/>
  <c r="U44" i="10" s="1"/>
  <c r="N44" i="10"/>
  <c r="R44" i="10" s="1"/>
  <c r="P44" i="10"/>
  <c r="P45" i="10"/>
  <c r="M45" i="10"/>
  <c r="Q45" i="10" s="1"/>
  <c r="N45" i="10"/>
  <c r="R45" i="10"/>
  <c r="P46" i="10"/>
  <c r="M46" i="10"/>
  <c r="Q46" i="10" s="1"/>
  <c r="N46" i="10"/>
  <c r="R46" i="10"/>
  <c r="M47" i="10"/>
  <c r="Q47" i="10" s="1"/>
  <c r="N47" i="10"/>
  <c r="R47" i="10" s="1"/>
  <c r="P47" i="10"/>
  <c r="M48" i="10"/>
  <c r="Q48" i="10" s="1"/>
  <c r="N48" i="10"/>
  <c r="R48" i="10" s="1"/>
  <c r="P48" i="10"/>
  <c r="M49" i="10"/>
  <c r="Q49" i="10" s="1"/>
  <c r="N49" i="10"/>
  <c r="R49" i="10" s="1"/>
  <c r="P49" i="10"/>
  <c r="P50" i="10"/>
  <c r="T50" i="10" s="1"/>
  <c r="U50" i="10" s="1"/>
  <c r="M50" i="10"/>
  <c r="N50" i="10"/>
  <c r="R50" i="10" s="1"/>
  <c r="Q50" i="10"/>
  <c r="M51" i="10"/>
  <c r="Q51" i="10" s="1"/>
  <c r="N51" i="10"/>
  <c r="R51" i="10" s="1"/>
  <c r="P51" i="10"/>
  <c r="P52" i="10"/>
  <c r="M52" i="10"/>
  <c r="Q52" i="10" s="1"/>
  <c r="N52" i="10"/>
  <c r="R52" i="10" s="1"/>
  <c r="P53" i="10"/>
  <c r="M53" i="10"/>
  <c r="Q53" i="10" s="1"/>
  <c r="N53" i="10"/>
  <c r="R53" i="10"/>
  <c r="P54" i="10"/>
  <c r="M54" i="10"/>
  <c r="Q54" i="10" s="1"/>
  <c r="N54" i="10"/>
  <c r="R54" i="10" s="1"/>
  <c r="M55" i="10"/>
  <c r="Q55" i="10" s="1"/>
  <c r="N55" i="10"/>
  <c r="R55" i="10" s="1"/>
  <c r="P55" i="10"/>
  <c r="P56" i="10"/>
  <c r="T56" i="10" s="1"/>
  <c r="U56" i="10" s="1"/>
  <c r="M56" i="10"/>
  <c r="Q56" i="10" s="1"/>
  <c r="N56" i="10"/>
  <c r="R56" i="10" s="1"/>
  <c r="P57" i="10"/>
  <c r="M57" i="10"/>
  <c r="Q57" i="10" s="1"/>
  <c r="N57" i="10"/>
  <c r="R57" i="10" s="1"/>
  <c r="P58" i="10"/>
  <c r="M58" i="10"/>
  <c r="Q58" i="10" s="1"/>
  <c r="N58" i="10"/>
  <c r="R58" i="10" s="1"/>
  <c r="M59" i="10"/>
  <c r="Q59" i="10" s="1"/>
  <c r="N59" i="10"/>
  <c r="R59" i="10" s="1"/>
  <c r="P59" i="10"/>
  <c r="P60" i="10"/>
  <c r="M60" i="10"/>
  <c r="Q60" i="10" s="1"/>
  <c r="N60" i="10"/>
  <c r="R60" i="10" s="1"/>
  <c r="T60" i="10" s="1"/>
  <c r="U60" i="10" s="1"/>
  <c r="P61" i="10"/>
  <c r="M61" i="10"/>
  <c r="Q61" i="10" s="1"/>
  <c r="N61" i="10"/>
  <c r="R61" i="10"/>
  <c r="P62" i="10"/>
  <c r="M62" i="10"/>
  <c r="Q62" i="10" s="1"/>
  <c r="N62" i="10"/>
  <c r="R62" i="10" s="1"/>
  <c r="M63" i="10"/>
  <c r="Q63" i="10" s="1"/>
  <c r="N63" i="10"/>
  <c r="R63" i="10" s="1"/>
  <c r="P63" i="10"/>
  <c r="P64" i="10"/>
  <c r="M64" i="10"/>
  <c r="Q64" i="10" s="1"/>
  <c r="N64" i="10"/>
  <c r="R64" i="10" s="1"/>
  <c r="P65" i="10"/>
  <c r="M65" i="10"/>
  <c r="Q65" i="10" s="1"/>
  <c r="N65" i="10"/>
  <c r="R65" i="10"/>
  <c r="P66" i="10"/>
  <c r="M66" i="10"/>
  <c r="Q66" i="10" s="1"/>
  <c r="N66" i="10"/>
  <c r="R66" i="10" s="1"/>
  <c r="M67" i="10"/>
  <c r="Q67" i="10" s="1"/>
  <c r="N67" i="10"/>
  <c r="R67" i="10" s="1"/>
  <c r="P67" i="10"/>
  <c r="P68" i="10"/>
  <c r="M68" i="10"/>
  <c r="Q68" i="10" s="1"/>
  <c r="N68" i="10"/>
  <c r="R68" i="10" s="1"/>
  <c r="P69" i="10"/>
  <c r="M69" i="10"/>
  <c r="Q69" i="10" s="1"/>
  <c r="N69" i="10"/>
  <c r="R69" i="10"/>
  <c r="P70" i="10"/>
  <c r="M70" i="10"/>
  <c r="Q70" i="10" s="1"/>
  <c r="N70" i="10"/>
  <c r="R70" i="10" s="1"/>
  <c r="M71" i="10"/>
  <c r="Q71" i="10" s="1"/>
  <c r="N71" i="10"/>
  <c r="R71" i="10" s="1"/>
  <c r="P71" i="10"/>
  <c r="P72" i="10"/>
  <c r="M72" i="10"/>
  <c r="Q72" i="10" s="1"/>
  <c r="N72" i="10"/>
  <c r="R72" i="10" s="1"/>
  <c r="P73" i="10"/>
  <c r="M73" i="10"/>
  <c r="N73" i="10"/>
  <c r="R73" i="10" s="1"/>
  <c r="Q73" i="10"/>
  <c r="P74" i="10"/>
  <c r="M74" i="10"/>
  <c r="Q74" i="10" s="1"/>
  <c r="N74" i="10"/>
  <c r="R74" i="10" s="1"/>
  <c r="M75" i="10"/>
  <c r="Q75" i="10" s="1"/>
  <c r="N75" i="10"/>
  <c r="R75" i="10" s="1"/>
  <c r="T75" i="10" s="1"/>
  <c r="U75" i="10" s="1"/>
  <c r="P75" i="10"/>
  <c r="P76" i="10"/>
  <c r="M76" i="10"/>
  <c r="Q76" i="10" s="1"/>
  <c r="N76" i="10"/>
  <c r="R76" i="10" s="1"/>
  <c r="P77" i="10"/>
  <c r="M77" i="10"/>
  <c r="Q77" i="10" s="1"/>
  <c r="N77" i="10"/>
  <c r="R77" i="10"/>
  <c r="M78" i="10"/>
  <c r="Q78" i="10" s="1"/>
  <c r="W78" i="10" s="1"/>
  <c r="X78" i="10" s="1"/>
  <c r="N78" i="10"/>
  <c r="R78" i="10" s="1"/>
  <c r="P78" i="10"/>
  <c r="M79" i="10"/>
  <c r="Q79" i="10" s="1"/>
  <c r="N79" i="10"/>
  <c r="P79" i="10"/>
  <c r="R79" i="10"/>
  <c r="P80" i="10"/>
  <c r="M80" i="10"/>
  <c r="Q80" i="10" s="1"/>
  <c r="N80" i="10"/>
  <c r="R80" i="10" s="1"/>
  <c r="P81" i="10"/>
  <c r="M81" i="10"/>
  <c r="Q81" i="10" s="1"/>
  <c r="N81" i="10"/>
  <c r="R81" i="10"/>
  <c r="P82" i="10"/>
  <c r="W82" i="10" s="1"/>
  <c r="X82" i="10" s="1"/>
  <c r="M82" i="10"/>
  <c r="N82" i="10"/>
  <c r="R82" i="10" s="1"/>
  <c r="Q82" i="10"/>
  <c r="T82" i="10"/>
  <c r="U82" i="10" s="1"/>
  <c r="Z82" i="10" s="1"/>
  <c r="AA82" i="10" s="1"/>
  <c r="AB82" i="10" s="1"/>
  <c r="J83" i="10" s="1"/>
  <c r="M83" i="10"/>
  <c r="Q83" i="10" s="1"/>
  <c r="N83" i="10"/>
  <c r="R83" i="10" s="1"/>
  <c r="P83" i="10"/>
  <c r="P84" i="10"/>
  <c r="M84" i="10"/>
  <c r="N84" i="10"/>
  <c r="Q84" i="10"/>
  <c r="R84" i="10"/>
  <c r="P85" i="10"/>
  <c r="M85" i="10"/>
  <c r="Q85" i="10" s="1"/>
  <c r="N85" i="10"/>
  <c r="R85" i="10"/>
  <c r="M86" i="10"/>
  <c r="Q86" i="10" s="1"/>
  <c r="N86" i="10"/>
  <c r="R86" i="10" s="1"/>
  <c r="P86" i="10"/>
  <c r="P87" i="10"/>
  <c r="M87" i="10"/>
  <c r="Q87" i="10" s="1"/>
  <c r="N87" i="10"/>
  <c r="R87" i="10" s="1"/>
  <c r="P88" i="10"/>
  <c r="M88" i="10"/>
  <c r="Q88" i="10" s="1"/>
  <c r="N88" i="10"/>
  <c r="R88" i="10"/>
  <c r="P89" i="10"/>
  <c r="W89" i="10" s="1"/>
  <c r="X89" i="10" s="1"/>
  <c r="M89" i="10"/>
  <c r="Q89" i="10" s="1"/>
  <c r="N89" i="10"/>
  <c r="R89" i="10" s="1"/>
  <c r="M90" i="10"/>
  <c r="Q90" i="10" s="1"/>
  <c r="N90" i="10"/>
  <c r="R90" i="10" s="1"/>
  <c r="P90" i="10"/>
  <c r="P91" i="10"/>
  <c r="M91" i="10"/>
  <c r="Q91" i="10" s="1"/>
  <c r="N91" i="10"/>
  <c r="R91" i="10" s="1"/>
  <c r="P92" i="10"/>
  <c r="M92" i="10"/>
  <c r="Q92" i="10" s="1"/>
  <c r="N92" i="10"/>
  <c r="R92" i="10" s="1"/>
  <c r="P93" i="10"/>
  <c r="M93" i="10"/>
  <c r="Q93" i="10" s="1"/>
  <c r="N93" i="10"/>
  <c r="R93" i="10" s="1"/>
  <c r="M94" i="10"/>
  <c r="Q94" i="10" s="1"/>
  <c r="N94" i="10"/>
  <c r="R94" i="10" s="1"/>
  <c r="P94" i="10"/>
  <c r="P95" i="10"/>
  <c r="M95" i="10"/>
  <c r="Q95" i="10" s="1"/>
  <c r="N95" i="10"/>
  <c r="R95" i="10" s="1"/>
  <c r="P96" i="10"/>
  <c r="M96" i="10"/>
  <c r="Q96" i="10" s="1"/>
  <c r="N96" i="10"/>
  <c r="R96" i="10" s="1"/>
  <c r="P97" i="10"/>
  <c r="T97" i="10" s="1"/>
  <c r="U97" i="10" s="1"/>
  <c r="M97" i="10"/>
  <c r="N97" i="10"/>
  <c r="R97" i="10" s="1"/>
  <c r="Q97" i="10"/>
  <c r="W97" i="10"/>
  <c r="X97" i="10" s="1"/>
  <c r="M98" i="10"/>
  <c r="Q98" i="10" s="1"/>
  <c r="N98" i="10"/>
  <c r="R98" i="10" s="1"/>
  <c r="P98" i="10"/>
  <c r="P99" i="10"/>
  <c r="M99" i="10"/>
  <c r="Q99" i="10" s="1"/>
  <c r="N99" i="10"/>
  <c r="R99" i="10" s="1"/>
  <c r="P100" i="10"/>
  <c r="M100" i="10"/>
  <c r="Q100" i="10" s="1"/>
  <c r="N100" i="10"/>
  <c r="R100" i="10"/>
  <c r="P101" i="10"/>
  <c r="M101" i="10"/>
  <c r="Q101" i="10" s="1"/>
  <c r="N101" i="10"/>
  <c r="R101" i="10" s="1"/>
  <c r="M102" i="10"/>
  <c r="Q102" i="10" s="1"/>
  <c r="N102" i="10"/>
  <c r="R102" i="10" s="1"/>
  <c r="P102" i="10"/>
  <c r="P103" i="10"/>
  <c r="M103" i="10"/>
  <c r="Q103" i="10" s="1"/>
  <c r="N103" i="10"/>
  <c r="R103" i="10" s="1"/>
  <c r="P104" i="10"/>
  <c r="M104" i="10"/>
  <c r="Q104" i="10" s="1"/>
  <c r="N104" i="10"/>
  <c r="R104" i="10"/>
  <c r="P105" i="10"/>
  <c r="M105" i="10"/>
  <c r="N105" i="10"/>
  <c r="R105" i="10" s="1"/>
  <c r="Q105" i="10"/>
  <c r="M106" i="10"/>
  <c r="Q106" i="10" s="1"/>
  <c r="N106" i="10"/>
  <c r="R106" i="10" s="1"/>
  <c r="P106" i="10"/>
  <c r="P107" i="10"/>
  <c r="M107" i="10"/>
  <c r="Q107" i="10" s="1"/>
  <c r="N107" i="10"/>
  <c r="R107" i="10" s="1"/>
  <c r="P108" i="10"/>
  <c r="M108" i="10"/>
  <c r="Q108" i="10" s="1"/>
  <c r="N108" i="10"/>
  <c r="R108" i="10" s="1"/>
  <c r="P109" i="10"/>
  <c r="M109" i="10"/>
  <c r="N109" i="10"/>
  <c r="R109" i="10" s="1"/>
  <c r="Q109" i="10"/>
  <c r="M110" i="10"/>
  <c r="Q110" i="10" s="1"/>
  <c r="N110" i="10"/>
  <c r="R110" i="10" s="1"/>
  <c r="P110" i="10"/>
  <c r="P111" i="10"/>
  <c r="M111" i="10"/>
  <c r="Q111" i="10" s="1"/>
  <c r="N111" i="10"/>
  <c r="R111" i="10" s="1"/>
  <c r="P112" i="10"/>
  <c r="M112" i="10"/>
  <c r="Q112" i="10" s="1"/>
  <c r="N112" i="10"/>
  <c r="R112" i="10" s="1"/>
  <c r="M113" i="10"/>
  <c r="N113" i="10"/>
  <c r="R113" i="10" s="1"/>
  <c r="P113" i="10"/>
  <c r="Q113" i="10"/>
  <c r="M114" i="10"/>
  <c r="Q114" i="10" s="1"/>
  <c r="N114" i="10"/>
  <c r="R114" i="10" s="1"/>
  <c r="P114" i="10"/>
  <c r="P115" i="10"/>
  <c r="M115" i="10"/>
  <c r="Q115" i="10" s="1"/>
  <c r="N115" i="10"/>
  <c r="R115" i="10" s="1"/>
  <c r="P116" i="10"/>
  <c r="M116" i="10"/>
  <c r="N116" i="10"/>
  <c r="R116" i="10" s="1"/>
  <c r="Q116" i="10"/>
  <c r="M117" i="10"/>
  <c r="Q117" i="10" s="1"/>
  <c r="N117" i="10"/>
  <c r="R117" i="10" s="1"/>
  <c r="P117" i="10"/>
  <c r="M118" i="10"/>
  <c r="Q118" i="10" s="1"/>
  <c r="N118" i="10"/>
  <c r="R118" i="10" s="1"/>
  <c r="P118" i="10"/>
  <c r="P119" i="10"/>
  <c r="M119" i="10"/>
  <c r="N119" i="10"/>
  <c r="R119" i="10" s="1"/>
  <c r="Q119" i="10"/>
  <c r="P120" i="10"/>
  <c r="M120" i="10"/>
  <c r="Q120" i="10" s="1"/>
  <c r="N120" i="10"/>
  <c r="R120" i="10" s="1"/>
  <c r="M121" i="10"/>
  <c r="N121" i="10"/>
  <c r="R121" i="10" s="1"/>
  <c r="P121" i="10"/>
  <c r="Q121" i="10"/>
  <c r="M122" i="10"/>
  <c r="Q122" i="10" s="1"/>
  <c r="N122" i="10"/>
  <c r="R122" i="10" s="1"/>
  <c r="P122" i="10"/>
  <c r="P123" i="10"/>
  <c r="M123" i="10"/>
  <c r="Q123" i="10" s="1"/>
  <c r="W123" i="10" s="1"/>
  <c r="X123" i="10" s="1"/>
  <c r="N123" i="10"/>
  <c r="R123" i="10" s="1"/>
  <c r="P124" i="10"/>
  <c r="M124" i="10"/>
  <c r="Q124" i="10" s="1"/>
  <c r="N124" i="10"/>
  <c r="R124" i="10" s="1"/>
  <c r="M125" i="10"/>
  <c r="N125" i="10"/>
  <c r="R125" i="10" s="1"/>
  <c r="P125" i="10"/>
  <c r="Q125" i="10"/>
  <c r="M126" i="10"/>
  <c r="Q126" i="10" s="1"/>
  <c r="N126" i="10"/>
  <c r="R126" i="10" s="1"/>
  <c r="P126" i="10"/>
  <c r="P127" i="10"/>
  <c r="M127" i="10"/>
  <c r="Q127" i="10" s="1"/>
  <c r="N127" i="10"/>
  <c r="R127" i="10" s="1"/>
  <c r="P128" i="10"/>
  <c r="M128" i="10"/>
  <c r="Q128" i="10" s="1"/>
  <c r="N128" i="10"/>
  <c r="R128" i="10"/>
  <c r="M129" i="10"/>
  <c r="Q129" i="10" s="1"/>
  <c r="N129" i="10"/>
  <c r="R129" i="10" s="1"/>
  <c r="P129" i="10"/>
  <c r="M130" i="10"/>
  <c r="Q130" i="10" s="1"/>
  <c r="N130" i="10"/>
  <c r="P130" i="10"/>
  <c r="R130" i="10"/>
  <c r="P131" i="10"/>
  <c r="M131" i="10"/>
  <c r="Q131" i="10" s="1"/>
  <c r="N131" i="10"/>
  <c r="R131" i="10" s="1"/>
  <c r="P132" i="10"/>
  <c r="M132" i="10"/>
  <c r="Q132" i="10" s="1"/>
  <c r="N132" i="10"/>
  <c r="R132" i="10"/>
  <c r="M133" i="10"/>
  <c r="Q133" i="10" s="1"/>
  <c r="N133" i="10"/>
  <c r="R133" i="10" s="1"/>
  <c r="P133" i="10"/>
  <c r="M134" i="10"/>
  <c r="Q134" i="10" s="1"/>
  <c r="N134" i="10"/>
  <c r="R134" i="10" s="1"/>
  <c r="P134" i="10"/>
  <c r="P135" i="10"/>
  <c r="M135" i="10"/>
  <c r="Q135" i="10" s="1"/>
  <c r="N135" i="10"/>
  <c r="R135" i="10"/>
  <c r="P136" i="10"/>
  <c r="T136" i="10" s="1"/>
  <c r="U136" i="10" s="1"/>
  <c r="M136" i="10"/>
  <c r="N136" i="10"/>
  <c r="R136" i="10" s="1"/>
  <c r="Q136" i="10"/>
  <c r="W136" i="10"/>
  <c r="X136" i="10" s="1"/>
  <c r="M137" i="10"/>
  <c r="Q137" i="10" s="1"/>
  <c r="N137" i="10"/>
  <c r="P137" i="10"/>
  <c r="R137" i="10"/>
  <c r="P138" i="10"/>
  <c r="M138" i="10"/>
  <c r="N138" i="10"/>
  <c r="R138" i="10" s="1"/>
  <c r="Q138" i="10"/>
  <c r="M139" i="10"/>
  <c r="Q139" i="10" s="1"/>
  <c r="N139" i="10"/>
  <c r="P139" i="10"/>
  <c r="R139" i="10"/>
  <c r="P140" i="10"/>
  <c r="M140" i="10"/>
  <c r="N140" i="10"/>
  <c r="R140" i="10" s="1"/>
  <c r="Q140" i="10"/>
  <c r="M141" i="10"/>
  <c r="Q141" i="10" s="1"/>
  <c r="N141" i="10"/>
  <c r="P141" i="10"/>
  <c r="R141" i="10"/>
  <c r="P142" i="10"/>
  <c r="M142" i="10"/>
  <c r="N142" i="10"/>
  <c r="R142" i="10" s="1"/>
  <c r="Q142" i="10"/>
  <c r="M143" i="10"/>
  <c r="Q143" i="10" s="1"/>
  <c r="N143" i="10"/>
  <c r="P143" i="10"/>
  <c r="R143" i="10"/>
  <c r="P144" i="10"/>
  <c r="M144" i="10"/>
  <c r="N144" i="10"/>
  <c r="R144" i="10" s="1"/>
  <c r="Q144" i="10"/>
  <c r="M145" i="10"/>
  <c r="Q145" i="10" s="1"/>
  <c r="N145" i="10"/>
  <c r="P145" i="10"/>
  <c r="R145" i="10"/>
  <c r="P146" i="10"/>
  <c r="M146" i="10"/>
  <c r="N146" i="10"/>
  <c r="R146" i="10" s="1"/>
  <c r="Q146" i="10"/>
  <c r="T146" i="10" s="1"/>
  <c r="U146" i="10" s="1"/>
  <c r="M147" i="10"/>
  <c r="Q147" i="10" s="1"/>
  <c r="N147" i="10"/>
  <c r="R147" i="10" s="1"/>
  <c r="P147" i="10"/>
  <c r="P148" i="10"/>
  <c r="M148" i="10"/>
  <c r="Q148" i="10" s="1"/>
  <c r="N148" i="10"/>
  <c r="R148" i="10" s="1"/>
  <c r="M149" i="10"/>
  <c r="Q149" i="10" s="1"/>
  <c r="N149" i="10"/>
  <c r="P149" i="10"/>
  <c r="R149" i="10"/>
  <c r="P150" i="10"/>
  <c r="M150" i="10"/>
  <c r="Q150" i="10" s="1"/>
  <c r="N150" i="10"/>
  <c r="R150" i="10" s="1"/>
  <c r="M151" i="10"/>
  <c r="Q151" i="10" s="1"/>
  <c r="N151" i="10"/>
  <c r="P151" i="10"/>
  <c r="R151" i="10"/>
  <c r="P152" i="10"/>
  <c r="M152" i="10"/>
  <c r="N152" i="10"/>
  <c r="R152" i="10" s="1"/>
  <c r="Q152" i="10"/>
  <c r="M153" i="10"/>
  <c r="Q153" i="10" s="1"/>
  <c r="N153" i="10"/>
  <c r="R153" i="10" s="1"/>
  <c r="P153" i="10"/>
  <c r="P154" i="10"/>
  <c r="M154" i="10"/>
  <c r="Q154" i="10" s="1"/>
  <c r="N154" i="10"/>
  <c r="R154" i="10" s="1"/>
  <c r="M155" i="10"/>
  <c r="Q155" i="10" s="1"/>
  <c r="N155" i="10"/>
  <c r="R155" i="10" s="1"/>
  <c r="P155" i="10"/>
  <c r="P156" i="10"/>
  <c r="M156" i="10"/>
  <c r="Q156" i="10" s="1"/>
  <c r="N156" i="10"/>
  <c r="R156" i="10" s="1"/>
  <c r="M157" i="10"/>
  <c r="Q157" i="10" s="1"/>
  <c r="N157" i="10"/>
  <c r="R157" i="10" s="1"/>
  <c r="P157" i="10"/>
  <c r="P158" i="10"/>
  <c r="M158" i="10"/>
  <c r="Q158" i="10" s="1"/>
  <c r="N158" i="10"/>
  <c r="R158" i="10" s="1"/>
  <c r="M159" i="10"/>
  <c r="Q159" i="10" s="1"/>
  <c r="N159" i="10"/>
  <c r="R159" i="10" s="1"/>
  <c r="P159" i="10"/>
  <c r="P160" i="10"/>
  <c r="M160" i="10"/>
  <c r="Q160" i="10" s="1"/>
  <c r="N160" i="10"/>
  <c r="R160" i="10" s="1"/>
  <c r="M161" i="10"/>
  <c r="Q161" i="10" s="1"/>
  <c r="N161" i="10"/>
  <c r="R161" i="10" s="1"/>
  <c r="P161" i="10"/>
  <c r="P162" i="10"/>
  <c r="M162" i="10"/>
  <c r="Q162" i="10" s="1"/>
  <c r="T162" i="10" s="1"/>
  <c r="U162" i="10" s="1"/>
  <c r="N162" i="10"/>
  <c r="R162" i="10" s="1"/>
  <c r="M163" i="10"/>
  <c r="Q163" i="10" s="1"/>
  <c r="N163" i="10"/>
  <c r="P163" i="10"/>
  <c r="R163" i="10"/>
  <c r="P164" i="10"/>
  <c r="T164" i="10" s="1"/>
  <c r="U164" i="10" s="1"/>
  <c r="M164" i="10"/>
  <c r="N164" i="10"/>
  <c r="R164" i="10" s="1"/>
  <c r="Q164" i="10"/>
  <c r="W164" i="10"/>
  <c r="X164" i="10" s="1"/>
  <c r="M165" i="10"/>
  <c r="Q165" i="10" s="1"/>
  <c r="N165" i="10"/>
  <c r="P165" i="10"/>
  <c r="R165" i="10"/>
  <c r="P166" i="10"/>
  <c r="M166" i="10"/>
  <c r="N166" i="10"/>
  <c r="R166" i="10" s="1"/>
  <c r="Q166" i="10"/>
  <c r="T166" i="10" s="1"/>
  <c r="U166" i="10" s="1"/>
  <c r="M167" i="10"/>
  <c r="Q167" i="10" s="1"/>
  <c r="N167" i="10"/>
  <c r="R167" i="10" s="1"/>
  <c r="P167" i="10"/>
  <c r="P168" i="10"/>
  <c r="M168" i="10"/>
  <c r="Q168" i="10" s="1"/>
  <c r="W168" i="10" s="1"/>
  <c r="X168" i="10" s="1"/>
  <c r="N168" i="10"/>
  <c r="R168" i="10" s="1"/>
  <c r="M169" i="10"/>
  <c r="Q169" i="10" s="1"/>
  <c r="N169" i="10"/>
  <c r="R169" i="10" s="1"/>
  <c r="P169" i="10"/>
  <c r="P170" i="10"/>
  <c r="M170" i="10"/>
  <c r="Q170" i="10" s="1"/>
  <c r="N170" i="10"/>
  <c r="R170" i="10" s="1"/>
  <c r="M171" i="10"/>
  <c r="Q171" i="10" s="1"/>
  <c r="N171" i="10"/>
  <c r="R171" i="10" s="1"/>
  <c r="P171" i="10"/>
  <c r="P172" i="10"/>
  <c r="M172" i="10"/>
  <c r="Q172" i="10" s="1"/>
  <c r="N172" i="10"/>
  <c r="R172" i="10" s="1"/>
  <c r="M173" i="10"/>
  <c r="Q173" i="10" s="1"/>
  <c r="N173" i="10"/>
  <c r="R173" i="10" s="1"/>
  <c r="P173" i="10"/>
  <c r="P174" i="10"/>
  <c r="M174" i="10"/>
  <c r="Q174" i="10" s="1"/>
  <c r="N174" i="10"/>
  <c r="R174" i="10" s="1"/>
  <c r="M175" i="10"/>
  <c r="Q175" i="10" s="1"/>
  <c r="N175" i="10"/>
  <c r="R175" i="10" s="1"/>
  <c r="P175" i="10"/>
  <c r="P176" i="10"/>
  <c r="M176" i="10"/>
  <c r="Q176" i="10" s="1"/>
  <c r="N176" i="10"/>
  <c r="R176" i="10" s="1"/>
  <c r="M177" i="10"/>
  <c r="Q177" i="10" s="1"/>
  <c r="N177" i="10"/>
  <c r="R177" i="10" s="1"/>
  <c r="P177" i="10"/>
  <c r="P178" i="10"/>
  <c r="M178" i="10"/>
  <c r="Q178" i="10" s="1"/>
  <c r="N178" i="10"/>
  <c r="R178" i="10" s="1"/>
  <c r="M179" i="10"/>
  <c r="Q179" i="10" s="1"/>
  <c r="N179" i="10"/>
  <c r="R179" i="10" s="1"/>
  <c r="P179" i="10"/>
  <c r="P180" i="10"/>
  <c r="M180" i="10"/>
  <c r="Q180" i="10" s="1"/>
  <c r="N180" i="10"/>
  <c r="R180" i="10" s="1"/>
  <c r="M181" i="10"/>
  <c r="Q181" i="10" s="1"/>
  <c r="T181" i="10" s="1"/>
  <c r="U181" i="10" s="1"/>
  <c r="N181" i="10"/>
  <c r="R181" i="10" s="1"/>
  <c r="P181" i="10"/>
  <c r="P182" i="10"/>
  <c r="M182" i="10"/>
  <c r="N182" i="10"/>
  <c r="R182" i="10" s="1"/>
  <c r="Q182" i="10"/>
  <c r="P183" i="10"/>
  <c r="M183" i="10"/>
  <c r="Q183" i="10" s="1"/>
  <c r="N183" i="10"/>
  <c r="R183" i="10" s="1"/>
  <c r="P184" i="10"/>
  <c r="M184" i="10"/>
  <c r="N184" i="10"/>
  <c r="R184" i="10" s="1"/>
  <c r="Q184" i="10"/>
  <c r="M185" i="10"/>
  <c r="Q185" i="10" s="1"/>
  <c r="N185" i="10"/>
  <c r="R185" i="10" s="1"/>
  <c r="P185" i="10"/>
  <c r="P186" i="10"/>
  <c r="M186" i="10"/>
  <c r="Q186" i="10" s="1"/>
  <c r="N186" i="10"/>
  <c r="R186" i="10" s="1"/>
  <c r="M187" i="10"/>
  <c r="Q187" i="10" s="1"/>
  <c r="N187" i="10"/>
  <c r="R187" i="10" s="1"/>
  <c r="P187" i="10"/>
  <c r="P188" i="10"/>
  <c r="M188" i="10"/>
  <c r="N188" i="10"/>
  <c r="R188" i="10" s="1"/>
  <c r="Q188" i="10"/>
  <c r="M189" i="10"/>
  <c r="Q189" i="10" s="1"/>
  <c r="N189" i="10"/>
  <c r="P189" i="10"/>
  <c r="R189" i="10"/>
  <c r="P190" i="10"/>
  <c r="M190" i="10"/>
  <c r="N190" i="10"/>
  <c r="R190" i="10" s="1"/>
  <c r="Q190" i="10"/>
  <c r="P191" i="10"/>
  <c r="M191" i="10"/>
  <c r="Q191" i="10" s="1"/>
  <c r="N191" i="10"/>
  <c r="R191" i="10" s="1"/>
  <c r="P192" i="10"/>
  <c r="M192" i="10"/>
  <c r="N192" i="10"/>
  <c r="R192" i="10" s="1"/>
  <c r="Q192" i="10"/>
  <c r="M193" i="10"/>
  <c r="Q193" i="10" s="1"/>
  <c r="N193" i="10"/>
  <c r="R193" i="10" s="1"/>
  <c r="P193" i="10"/>
  <c r="P194" i="10"/>
  <c r="M194" i="10"/>
  <c r="Q194" i="10" s="1"/>
  <c r="T194" i="10" s="1"/>
  <c r="U194" i="10" s="1"/>
  <c r="N194" i="10"/>
  <c r="R194" i="10" s="1"/>
  <c r="M195" i="10"/>
  <c r="Q195" i="10" s="1"/>
  <c r="N195" i="10"/>
  <c r="R195" i="10" s="1"/>
  <c r="P195" i="10"/>
  <c r="P196" i="10"/>
  <c r="M196" i="10"/>
  <c r="N196" i="10"/>
  <c r="R196" i="10" s="1"/>
  <c r="Q196" i="10"/>
  <c r="M197" i="10"/>
  <c r="Q197" i="10" s="1"/>
  <c r="N197" i="10"/>
  <c r="R197" i="10" s="1"/>
  <c r="T197" i="10" s="1"/>
  <c r="U197" i="10" s="1"/>
  <c r="P197" i="10"/>
  <c r="P198" i="10"/>
  <c r="M198" i="10"/>
  <c r="N198" i="10"/>
  <c r="R198" i="10" s="1"/>
  <c r="Q198" i="10"/>
  <c r="P199" i="10"/>
  <c r="M199" i="10"/>
  <c r="Q199" i="10" s="1"/>
  <c r="N199" i="10"/>
  <c r="R199" i="10"/>
  <c r="P200" i="10"/>
  <c r="M200" i="10"/>
  <c r="N200" i="10"/>
  <c r="R200" i="10" s="1"/>
  <c r="Q200" i="10"/>
  <c r="M201" i="10"/>
  <c r="Q201" i="10" s="1"/>
  <c r="N201" i="10"/>
  <c r="R201" i="10" s="1"/>
  <c r="P201" i="10"/>
  <c r="P202" i="10"/>
  <c r="M202" i="10"/>
  <c r="Q202" i="10" s="1"/>
  <c r="N202" i="10"/>
  <c r="R202" i="10"/>
  <c r="M203" i="10"/>
  <c r="Q203" i="10" s="1"/>
  <c r="N203" i="10"/>
  <c r="R203" i="10" s="1"/>
  <c r="P203" i="10"/>
  <c r="P204" i="10"/>
  <c r="M204" i="10"/>
  <c r="N204" i="10"/>
  <c r="R204" i="10" s="1"/>
  <c r="Q204" i="10"/>
  <c r="M205" i="10"/>
  <c r="Q205" i="10" s="1"/>
  <c r="N205" i="10"/>
  <c r="R205" i="10" s="1"/>
  <c r="P205" i="10"/>
  <c r="P206" i="10"/>
  <c r="M206" i="10"/>
  <c r="N206" i="10"/>
  <c r="R206" i="10" s="1"/>
  <c r="Q206" i="10"/>
  <c r="M207" i="10"/>
  <c r="Q207" i="10" s="1"/>
  <c r="N207" i="10"/>
  <c r="P207" i="10"/>
  <c r="R207" i="10"/>
  <c r="P208" i="10"/>
  <c r="M208" i="10"/>
  <c r="N208" i="10"/>
  <c r="R208" i="10" s="1"/>
  <c r="Q208" i="10"/>
  <c r="M209" i="10"/>
  <c r="Q209" i="10" s="1"/>
  <c r="N209" i="10"/>
  <c r="R209" i="10" s="1"/>
  <c r="P209" i="10"/>
  <c r="P210" i="10"/>
  <c r="M210" i="10"/>
  <c r="Q210" i="10" s="1"/>
  <c r="N210" i="10"/>
  <c r="R210" i="10"/>
  <c r="M211" i="10"/>
  <c r="Q211" i="10" s="1"/>
  <c r="N211" i="10"/>
  <c r="R211" i="10" s="1"/>
  <c r="P211" i="10"/>
  <c r="P212" i="10"/>
  <c r="M212" i="10"/>
  <c r="N212" i="10"/>
  <c r="R212" i="10" s="1"/>
  <c r="Q212" i="10"/>
  <c r="M213" i="10"/>
  <c r="Q213" i="10" s="1"/>
  <c r="T213" i="10" s="1"/>
  <c r="U213" i="10" s="1"/>
  <c r="N213" i="10"/>
  <c r="P213" i="10"/>
  <c r="R213" i="10"/>
  <c r="P214" i="10"/>
  <c r="M214" i="10"/>
  <c r="Q214" i="10" s="1"/>
  <c r="N214" i="10"/>
  <c r="R214" i="10" s="1"/>
  <c r="M215" i="10"/>
  <c r="Q215" i="10" s="1"/>
  <c r="N215" i="10"/>
  <c r="P215" i="10"/>
  <c r="R215" i="10"/>
  <c r="P216" i="10"/>
  <c r="M216" i="10"/>
  <c r="Q216" i="10" s="1"/>
  <c r="N216" i="10"/>
  <c r="R216" i="10" s="1"/>
  <c r="M217" i="10"/>
  <c r="Q217" i="10" s="1"/>
  <c r="N217" i="10"/>
  <c r="R217" i="10" s="1"/>
  <c r="P217" i="10"/>
  <c r="P218" i="10"/>
  <c r="M218" i="10"/>
  <c r="N218" i="10"/>
  <c r="R218" i="10" s="1"/>
  <c r="Q218" i="10"/>
  <c r="W218" i="10" s="1"/>
  <c r="X218" i="10" s="1"/>
  <c r="M219" i="10"/>
  <c r="Q219" i="10" s="1"/>
  <c r="N219" i="10"/>
  <c r="P219" i="10"/>
  <c r="R219" i="10"/>
  <c r="P220" i="10"/>
  <c r="M220" i="10"/>
  <c r="N220" i="10"/>
  <c r="R220" i="10" s="1"/>
  <c r="Q220" i="10"/>
  <c r="T220" i="10" s="1"/>
  <c r="U220" i="10" s="1"/>
  <c r="M221" i="10"/>
  <c r="Q221" i="10" s="1"/>
  <c r="N221" i="10"/>
  <c r="P221" i="10"/>
  <c r="R221" i="10"/>
  <c r="P222" i="10"/>
  <c r="M222" i="10"/>
  <c r="Q222" i="10" s="1"/>
  <c r="W222" i="10" s="1"/>
  <c r="X222" i="10" s="1"/>
  <c r="N222" i="10"/>
  <c r="R222" i="10" s="1"/>
  <c r="M223" i="10"/>
  <c r="Q223" i="10" s="1"/>
  <c r="N223" i="10"/>
  <c r="R223" i="10" s="1"/>
  <c r="P223" i="10"/>
  <c r="P224" i="10"/>
  <c r="M224" i="10"/>
  <c r="Q224" i="10" s="1"/>
  <c r="N224" i="10"/>
  <c r="R224" i="10" s="1"/>
  <c r="M225" i="10"/>
  <c r="Q225" i="10" s="1"/>
  <c r="N225" i="10"/>
  <c r="R225" i="10" s="1"/>
  <c r="P225" i="10"/>
  <c r="P226" i="10"/>
  <c r="M226" i="10"/>
  <c r="Q226" i="10" s="1"/>
  <c r="W226" i="10" s="1"/>
  <c r="X226" i="10" s="1"/>
  <c r="N226" i="10"/>
  <c r="R226" i="10" s="1"/>
  <c r="M227" i="10"/>
  <c r="Q227" i="10" s="1"/>
  <c r="N227" i="10"/>
  <c r="R227" i="10" s="1"/>
  <c r="P227" i="10"/>
  <c r="P228" i="10"/>
  <c r="M228" i="10"/>
  <c r="Q228" i="10" s="1"/>
  <c r="N228" i="10"/>
  <c r="R228" i="10" s="1"/>
  <c r="M229" i="10"/>
  <c r="Q229" i="10" s="1"/>
  <c r="N229" i="10"/>
  <c r="R229" i="10" s="1"/>
  <c r="P229" i="10"/>
  <c r="P230" i="10"/>
  <c r="M230" i="10"/>
  <c r="Q230" i="10" s="1"/>
  <c r="N230" i="10"/>
  <c r="R230" i="10" s="1"/>
  <c r="M231" i="10"/>
  <c r="Q231" i="10" s="1"/>
  <c r="N231" i="10"/>
  <c r="P231" i="10"/>
  <c r="R231" i="10"/>
  <c r="P232" i="10"/>
  <c r="M232" i="10"/>
  <c r="Q232" i="10" s="1"/>
  <c r="N232" i="10"/>
  <c r="R232" i="10" s="1"/>
  <c r="M233" i="10"/>
  <c r="Q233" i="10" s="1"/>
  <c r="N233" i="10"/>
  <c r="P233" i="10"/>
  <c r="R233" i="10"/>
  <c r="P234" i="10"/>
  <c r="T234" i="10" s="1"/>
  <c r="U234" i="10" s="1"/>
  <c r="M234" i="10"/>
  <c r="N234" i="10"/>
  <c r="R234" i="10" s="1"/>
  <c r="Q234" i="10"/>
  <c r="M235" i="10"/>
  <c r="Q235" i="10" s="1"/>
  <c r="N235" i="10"/>
  <c r="R235" i="10" s="1"/>
  <c r="P235" i="10"/>
  <c r="P236" i="10"/>
  <c r="M236" i="10"/>
  <c r="N236" i="10"/>
  <c r="R236" i="10" s="1"/>
  <c r="Q236" i="10"/>
  <c r="P237" i="10"/>
  <c r="M237" i="10"/>
  <c r="Q237" i="10" s="1"/>
  <c r="N237" i="10"/>
  <c r="R237" i="10" s="1"/>
  <c r="M238" i="10"/>
  <c r="Q238" i="10" s="1"/>
  <c r="W238" i="10" s="1"/>
  <c r="X238" i="10" s="1"/>
  <c r="N238" i="10"/>
  <c r="R238" i="10" s="1"/>
  <c r="P238" i="10"/>
  <c r="M239" i="10"/>
  <c r="Q239" i="10" s="1"/>
  <c r="N239" i="10"/>
  <c r="P239" i="10"/>
  <c r="R239" i="10"/>
  <c r="P240" i="10"/>
  <c r="M240" i="10"/>
  <c r="Q240" i="10" s="1"/>
  <c r="N240" i="10"/>
  <c r="R240" i="10" s="1"/>
  <c r="P241" i="10"/>
  <c r="M241" i="10"/>
  <c r="Q241" i="10" s="1"/>
  <c r="N241" i="10"/>
  <c r="R241" i="10"/>
  <c r="M242" i="10"/>
  <c r="N242" i="10"/>
  <c r="R242" i="10" s="1"/>
  <c r="P242" i="10"/>
  <c r="T242" i="10" s="1"/>
  <c r="U242" i="10" s="1"/>
  <c r="Q242" i="10"/>
  <c r="M243" i="10"/>
  <c r="Q243" i="10" s="1"/>
  <c r="N243" i="10"/>
  <c r="R243" i="10" s="1"/>
  <c r="T243" i="10" s="1"/>
  <c r="U243" i="10" s="1"/>
  <c r="P243" i="10"/>
  <c r="P244" i="10"/>
  <c r="M244" i="10"/>
  <c r="Q244" i="10" s="1"/>
  <c r="N244" i="10"/>
  <c r="R244" i="10" s="1"/>
  <c r="P245" i="10"/>
  <c r="M245" i="10"/>
  <c r="Q245" i="10" s="1"/>
  <c r="N245" i="10"/>
  <c r="R245" i="10"/>
  <c r="M246" i="10"/>
  <c r="Q246" i="10" s="1"/>
  <c r="W246" i="10" s="1"/>
  <c r="X246" i="10" s="1"/>
  <c r="N246" i="10"/>
  <c r="R246" i="10" s="1"/>
  <c r="P246" i="10"/>
  <c r="M247" i="10"/>
  <c r="Q247" i="10" s="1"/>
  <c r="N247" i="10"/>
  <c r="P247" i="10"/>
  <c r="R247" i="10"/>
  <c r="P248" i="10"/>
  <c r="M248" i="10"/>
  <c r="Q248" i="10" s="1"/>
  <c r="N248" i="10"/>
  <c r="R248" i="10" s="1"/>
  <c r="P249" i="10"/>
  <c r="M249" i="10"/>
  <c r="N249" i="10"/>
  <c r="Q249" i="10"/>
  <c r="R249" i="10"/>
  <c r="M250" i="10"/>
  <c r="N250" i="10"/>
  <c r="R250" i="10" s="1"/>
  <c r="P250" i="10"/>
  <c r="Q250" i="10"/>
  <c r="M251" i="10"/>
  <c r="Q251" i="10" s="1"/>
  <c r="N251" i="10"/>
  <c r="R251" i="10" s="1"/>
  <c r="P251" i="10"/>
  <c r="P252" i="10"/>
  <c r="M252" i="10"/>
  <c r="Q252" i="10" s="1"/>
  <c r="N252" i="10"/>
  <c r="R252" i="10"/>
  <c r="P253" i="10"/>
  <c r="M253" i="10"/>
  <c r="Q253" i="10" s="1"/>
  <c r="N253" i="10"/>
  <c r="R253" i="10"/>
  <c r="M254" i="10"/>
  <c r="N254" i="10"/>
  <c r="R254" i="10" s="1"/>
  <c r="P254" i="10"/>
  <c r="Q254" i="10"/>
  <c r="W254" i="10" s="1"/>
  <c r="X254" i="10" s="1"/>
  <c r="M255" i="10"/>
  <c r="Q255" i="10" s="1"/>
  <c r="N255" i="10"/>
  <c r="R255" i="10" s="1"/>
  <c r="P255" i="10"/>
  <c r="P256" i="10"/>
  <c r="M256" i="10"/>
  <c r="Q256" i="10" s="1"/>
  <c r="N256" i="10"/>
  <c r="R256" i="10" s="1"/>
  <c r="P257" i="10"/>
  <c r="M257" i="10"/>
  <c r="N257" i="10"/>
  <c r="R257" i="10" s="1"/>
  <c r="Q257" i="10"/>
  <c r="P258" i="10"/>
  <c r="M258" i="10"/>
  <c r="Q258" i="10" s="1"/>
  <c r="T258" i="10" s="1"/>
  <c r="U258" i="10" s="1"/>
  <c r="N258" i="10"/>
  <c r="R258" i="10" s="1"/>
  <c r="M259" i="10"/>
  <c r="Q259" i="10" s="1"/>
  <c r="N259" i="10"/>
  <c r="R259" i="10" s="1"/>
  <c r="P259" i="10"/>
  <c r="P260" i="10"/>
  <c r="M260" i="10"/>
  <c r="Q260" i="10" s="1"/>
  <c r="N260" i="10"/>
  <c r="R260" i="10" s="1"/>
  <c r="P261" i="10"/>
  <c r="M261" i="10"/>
  <c r="Q261" i="10" s="1"/>
  <c r="N261" i="10"/>
  <c r="R261" i="10"/>
  <c r="M262" i="10"/>
  <c r="N262" i="10"/>
  <c r="R262" i="10" s="1"/>
  <c r="P262" i="10"/>
  <c r="Q262" i="10"/>
  <c r="M263" i="10"/>
  <c r="Q263" i="10" s="1"/>
  <c r="N263" i="10"/>
  <c r="R263" i="10" s="1"/>
  <c r="P263" i="10"/>
  <c r="P264" i="10"/>
  <c r="M264" i="10"/>
  <c r="Q264" i="10" s="1"/>
  <c r="T264" i="10" s="1"/>
  <c r="U264" i="10" s="1"/>
  <c r="N264" i="10"/>
  <c r="R264" i="10" s="1"/>
  <c r="P265" i="10"/>
  <c r="M265" i="10"/>
  <c r="Q265" i="10" s="1"/>
  <c r="N265" i="10"/>
  <c r="R265" i="10" s="1"/>
  <c r="P266" i="10"/>
  <c r="M266" i="10"/>
  <c r="Q266" i="10" s="1"/>
  <c r="T266" i="10" s="1"/>
  <c r="U266" i="10" s="1"/>
  <c r="N266" i="10"/>
  <c r="R266" i="10" s="1"/>
  <c r="M267" i="10"/>
  <c r="Q267" i="10" s="1"/>
  <c r="N267" i="10"/>
  <c r="R267" i="10" s="1"/>
  <c r="P267" i="10"/>
  <c r="P268" i="10"/>
  <c r="M268" i="10"/>
  <c r="N268" i="10"/>
  <c r="Q268" i="10"/>
  <c r="R268" i="10"/>
  <c r="P269" i="10"/>
  <c r="M269" i="10"/>
  <c r="Q269" i="10" s="1"/>
  <c r="N269" i="10"/>
  <c r="R269" i="10"/>
  <c r="M270" i="10"/>
  <c r="N270" i="10"/>
  <c r="R270" i="10" s="1"/>
  <c r="P270" i="10"/>
  <c r="Q270" i="10"/>
  <c r="M271" i="10"/>
  <c r="Q271" i="10" s="1"/>
  <c r="N271" i="10"/>
  <c r="P271" i="10"/>
  <c r="R271" i="10"/>
  <c r="P272" i="10"/>
  <c r="M272" i="10"/>
  <c r="Q272" i="10" s="1"/>
  <c r="N272" i="10"/>
  <c r="R272" i="10" s="1"/>
  <c r="W272" i="10" s="1"/>
  <c r="X272" i="10" s="1"/>
  <c r="P273" i="10"/>
  <c r="M273" i="10"/>
  <c r="Q273" i="10" s="1"/>
  <c r="N273" i="10"/>
  <c r="R273" i="10"/>
  <c r="P274" i="10"/>
  <c r="M274" i="10"/>
  <c r="N274" i="10"/>
  <c r="R274" i="10" s="1"/>
  <c r="Q274" i="10"/>
  <c r="T274" i="10" s="1"/>
  <c r="U274" i="10" s="1"/>
  <c r="M275" i="10"/>
  <c r="Q275" i="10" s="1"/>
  <c r="N275" i="10"/>
  <c r="R275" i="10" s="1"/>
  <c r="P275" i="10"/>
  <c r="P276" i="10"/>
  <c r="M276" i="10"/>
  <c r="N276" i="10"/>
  <c r="R276" i="10" s="1"/>
  <c r="Q276" i="10"/>
  <c r="P277" i="10"/>
  <c r="M277" i="10"/>
  <c r="Q277" i="10" s="1"/>
  <c r="N277" i="10"/>
  <c r="R277" i="10" s="1"/>
  <c r="M278" i="10"/>
  <c r="Q278" i="10" s="1"/>
  <c r="N278" i="10"/>
  <c r="R278" i="10" s="1"/>
  <c r="P278" i="10"/>
  <c r="M279" i="10"/>
  <c r="Q279" i="10" s="1"/>
  <c r="N279" i="10"/>
  <c r="R279" i="10" s="1"/>
  <c r="P279" i="10"/>
  <c r="P280" i="10"/>
  <c r="W280" i="10" s="1"/>
  <c r="X280" i="10" s="1"/>
  <c r="M280" i="10"/>
  <c r="Q280" i="10" s="1"/>
  <c r="N280" i="10"/>
  <c r="R280" i="10" s="1"/>
  <c r="P281" i="10"/>
  <c r="M281" i="10"/>
  <c r="Q281" i="10" s="1"/>
  <c r="N281" i="10"/>
  <c r="R281" i="10" s="1"/>
  <c r="P282" i="10"/>
  <c r="M282" i="10"/>
  <c r="Q282" i="10" s="1"/>
  <c r="N282" i="10"/>
  <c r="R282" i="10" s="1"/>
  <c r="M283" i="10"/>
  <c r="Q283" i="10" s="1"/>
  <c r="N283" i="10"/>
  <c r="R283" i="10" s="1"/>
  <c r="P283" i="10"/>
  <c r="P284" i="10"/>
  <c r="M284" i="10"/>
  <c r="Q284" i="10" s="1"/>
  <c r="N284" i="10"/>
  <c r="R284" i="10"/>
  <c r="P285" i="10"/>
  <c r="M285" i="10"/>
  <c r="Q285" i="10" s="1"/>
  <c r="N285" i="10"/>
  <c r="R285" i="10"/>
  <c r="M286" i="10"/>
  <c r="Q286" i="10" s="1"/>
  <c r="W286" i="10" s="1"/>
  <c r="X286" i="10" s="1"/>
  <c r="N286" i="10"/>
  <c r="R286" i="10" s="1"/>
  <c r="P286" i="10"/>
  <c r="M287" i="10"/>
  <c r="Q287" i="10" s="1"/>
  <c r="N287" i="10"/>
  <c r="P287" i="10"/>
  <c r="R287" i="10"/>
  <c r="P288" i="10"/>
  <c r="M288" i="10"/>
  <c r="Q288" i="10" s="1"/>
  <c r="N288" i="10"/>
  <c r="R288" i="10" s="1"/>
  <c r="P289" i="10"/>
  <c r="M289" i="10"/>
  <c r="N289" i="10"/>
  <c r="Q289" i="10"/>
  <c r="R289" i="10"/>
  <c r="P290" i="10"/>
  <c r="M290" i="10"/>
  <c r="N290" i="10"/>
  <c r="R290" i="10" s="1"/>
  <c r="Q290" i="10"/>
  <c r="M291" i="10"/>
  <c r="Q291" i="10" s="1"/>
  <c r="N291" i="10"/>
  <c r="R291" i="10" s="1"/>
  <c r="P291" i="10"/>
  <c r="P292" i="10"/>
  <c r="M292" i="10"/>
  <c r="N292" i="10"/>
  <c r="Q292" i="10"/>
  <c r="R292" i="10"/>
  <c r="P293" i="10"/>
  <c r="M293" i="10"/>
  <c r="Q293" i="10" s="1"/>
  <c r="N293" i="10"/>
  <c r="R293" i="10"/>
  <c r="M294" i="10"/>
  <c r="N294" i="10"/>
  <c r="R294" i="10" s="1"/>
  <c r="P294" i="10"/>
  <c r="W294" i="10" s="1"/>
  <c r="X294" i="10" s="1"/>
  <c r="Q294" i="10"/>
  <c r="M295" i="10"/>
  <c r="Q295" i="10" s="1"/>
  <c r="N295" i="10"/>
  <c r="R295" i="10" s="1"/>
  <c r="P295" i="10"/>
  <c r="P296" i="10"/>
  <c r="M296" i="10"/>
  <c r="Q296" i="10" s="1"/>
  <c r="N296" i="10"/>
  <c r="R296" i="10" s="1"/>
  <c r="M297" i="10"/>
  <c r="N297" i="10"/>
  <c r="R297" i="10" s="1"/>
  <c r="P297" i="10"/>
  <c r="Q297" i="10"/>
  <c r="P298" i="10"/>
  <c r="M298" i="10"/>
  <c r="Q298" i="10" s="1"/>
  <c r="T298" i="10" s="1"/>
  <c r="U298" i="10" s="1"/>
  <c r="N298" i="10"/>
  <c r="R298" i="10" s="1"/>
  <c r="M299" i="10"/>
  <c r="Q299" i="10" s="1"/>
  <c r="N299" i="10"/>
  <c r="R299" i="10" s="1"/>
  <c r="P299" i="10"/>
  <c r="T299" i="10" s="1"/>
  <c r="U299" i="10" s="1"/>
  <c r="P300" i="10"/>
  <c r="M300" i="10"/>
  <c r="Q300" i="10" s="1"/>
  <c r="N300" i="10"/>
  <c r="R300" i="10" s="1"/>
  <c r="P301" i="10"/>
  <c r="M301" i="10"/>
  <c r="Q301" i="10" s="1"/>
  <c r="N301" i="10"/>
  <c r="R301" i="10"/>
  <c r="M302" i="10"/>
  <c r="Q302" i="10" s="1"/>
  <c r="N302" i="10"/>
  <c r="R302" i="10" s="1"/>
  <c r="P302" i="10"/>
  <c r="M303" i="10"/>
  <c r="Q303" i="10" s="1"/>
  <c r="N303" i="10"/>
  <c r="R303" i="10" s="1"/>
  <c r="P303" i="10"/>
  <c r="P304" i="10"/>
  <c r="W304" i="10" s="1"/>
  <c r="X304" i="10" s="1"/>
  <c r="M304" i="10"/>
  <c r="Q304" i="10" s="1"/>
  <c r="N304" i="10"/>
  <c r="R304" i="10" s="1"/>
  <c r="P305" i="10"/>
  <c r="M305" i="10"/>
  <c r="Q305" i="10" s="1"/>
  <c r="N305" i="10"/>
  <c r="R305" i="10"/>
  <c r="P306" i="10"/>
  <c r="W306" i="10" s="1"/>
  <c r="X306" i="10" s="1"/>
  <c r="M306" i="10"/>
  <c r="N306" i="10"/>
  <c r="R306" i="10" s="1"/>
  <c r="Q306" i="10"/>
  <c r="M307" i="10"/>
  <c r="Q307" i="10" s="1"/>
  <c r="N307" i="10"/>
  <c r="R307" i="10" s="1"/>
  <c r="P307" i="10"/>
  <c r="P308" i="10"/>
  <c r="M308" i="10"/>
  <c r="N308" i="10"/>
  <c r="Q308" i="10"/>
  <c r="R308" i="10"/>
  <c r="P309" i="10"/>
  <c r="M309" i="10"/>
  <c r="Q309" i="10" s="1"/>
  <c r="N309" i="10"/>
  <c r="R309" i="10"/>
  <c r="M310" i="10"/>
  <c r="N310" i="10"/>
  <c r="R310" i="10" s="1"/>
  <c r="P310" i="10"/>
  <c r="Q310" i="10"/>
  <c r="M311" i="10"/>
  <c r="Q311" i="10" s="1"/>
  <c r="N311" i="10"/>
  <c r="P311" i="10"/>
  <c r="R311" i="10"/>
  <c r="P312" i="10"/>
  <c r="M312" i="10"/>
  <c r="Q312" i="10" s="1"/>
  <c r="N312" i="10"/>
  <c r="R312" i="10"/>
  <c r="M313" i="10"/>
  <c r="Q313" i="10" s="1"/>
  <c r="N313" i="10"/>
  <c r="R313" i="10" s="1"/>
  <c r="P313" i="10"/>
  <c r="P314" i="10"/>
  <c r="T314" i="10" s="1"/>
  <c r="U314" i="10" s="1"/>
  <c r="M314" i="10"/>
  <c r="N314" i="10"/>
  <c r="Q314" i="10"/>
  <c r="R314" i="10"/>
  <c r="P315" i="10"/>
  <c r="M315" i="10"/>
  <c r="N315" i="10"/>
  <c r="R315" i="10" s="1"/>
  <c r="Q315" i="10"/>
  <c r="M316" i="10"/>
  <c r="Q316" i="10" s="1"/>
  <c r="N316" i="10"/>
  <c r="R316" i="10" s="1"/>
  <c r="P316" i="10"/>
  <c r="M317" i="10"/>
  <c r="Q317" i="10" s="1"/>
  <c r="N317" i="10"/>
  <c r="R317" i="10" s="1"/>
  <c r="P317" i="10"/>
  <c r="P318" i="10"/>
  <c r="M318" i="10"/>
  <c r="Q318" i="10" s="1"/>
  <c r="N318" i="10"/>
  <c r="R318" i="10" s="1"/>
  <c r="P319" i="10"/>
  <c r="M319" i="10"/>
  <c r="N319" i="10"/>
  <c r="R319" i="10" s="1"/>
  <c r="Q319" i="10"/>
  <c r="M320" i="10"/>
  <c r="Q320" i="10" s="1"/>
  <c r="N320" i="10"/>
  <c r="R320" i="10" s="1"/>
  <c r="P320" i="10"/>
  <c r="M321" i="10"/>
  <c r="Q321" i="10" s="1"/>
  <c r="N321" i="10"/>
  <c r="R321" i="10" s="1"/>
  <c r="P321" i="10"/>
  <c r="P322" i="10"/>
  <c r="M322" i="10"/>
  <c r="N322" i="10"/>
  <c r="R322" i="10" s="1"/>
  <c r="Q322" i="10"/>
  <c r="P323" i="10"/>
  <c r="M323" i="10"/>
  <c r="Q323" i="10" s="1"/>
  <c r="N323" i="10"/>
  <c r="R323" i="10" s="1"/>
  <c r="M324" i="10"/>
  <c r="Q324" i="10" s="1"/>
  <c r="N324" i="10"/>
  <c r="R324" i="10" s="1"/>
  <c r="P324" i="10"/>
  <c r="M325" i="10"/>
  <c r="Q325" i="10" s="1"/>
  <c r="N325" i="10"/>
  <c r="R325" i="10" s="1"/>
  <c r="P325" i="10"/>
  <c r="P326" i="10"/>
  <c r="M326" i="10"/>
  <c r="Q326" i="10" s="1"/>
  <c r="N326" i="10"/>
  <c r="R326" i="10" s="1"/>
  <c r="P327" i="10"/>
  <c r="M327" i="10"/>
  <c r="Q327" i="10" s="1"/>
  <c r="N327" i="10"/>
  <c r="R327" i="10" s="1"/>
  <c r="M328" i="10"/>
  <c r="Q328" i="10" s="1"/>
  <c r="N328" i="10"/>
  <c r="R328" i="10" s="1"/>
  <c r="P328" i="10"/>
  <c r="M329" i="10"/>
  <c r="Q329" i="10" s="1"/>
  <c r="N329" i="10"/>
  <c r="R329" i="10" s="1"/>
  <c r="P329" i="10"/>
  <c r="P330" i="10"/>
  <c r="T330" i="10" s="1"/>
  <c r="U330" i="10" s="1"/>
  <c r="M330" i="10"/>
  <c r="N330" i="10"/>
  <c r="Q330" i="10"/>
  <c r="R330" i="10"/>
  <c r="P331" i="10"/>
  <c r="M331" i="10"/>
  <c r="N331" i="10"/>
  <c r="R331" i="10" s="1"/>
  <c r="Q331" i="10"/>
  <c r="M332" i="10"/>
  <c r="Q332" i="10" s="1"/>
  <c r="N332" i="10"/>
  <c r="R332" i="10" s="1"/>
  <c r="P332" i="10"/>
  <c r="M333" i="10"/>
  <c r="Q333" i="10" s="1"/>
  <c r="N333" i="10"/>
  <c r="R333" i="10" s="1"/>
  <c r="P333" i="10"/>
  <c r="P334" i="10"/>
  <c r="M334" i="10"/>
  <c r="Q334" i="10" s="1"/>
  <c r="N334" i="10"/>
  <c r="R334" i="10" s="1"/>
  <c r="P335" i="10"/>
  <c r="M335" i="10"/>
  <c r="N335" i="10"/>
  <c r="R335" i="10" s="1"/>
  <c r="Q335" i="10"/>
  <c r="M336" i="10"/>
  <c r="Q336" i="10" s="1"/>
  <c r="N336" i="10"/>
  <c r="R336" i="10" s="1"/>
  <c r="P336" i="10"/>
  <c r="M337" i="10"/>
  <c r="Q337" i="10" s="1"/>
  <c r="N337" i="10"/>
  <c r="R337" i="10" s="1"/>
  <c r="P337" i="10"/>
  <c r="P338" i="10"/>
  <c r="M338" i="10"/>
  <c r="N338" i="10"/>
  <c r="R338" i="10" s="1"/>
  <c r="Q338" i="10"/>
  <c r="P339" i="10"/>
  <c r="M339" i="10"/>
  <c r="Q339" i="10" s="1"/>
  <c r="N339" i="10"/>
  <c r="R339" i="10" s="1"/>
  <c r="M340" i="10"/>
  <c r="Q340" i="10" s="1"/>
  <c r="N340" i="10"/>
  <c r="R340" i="10" s="1"/>
  <c r="P340" i="10"/>
  <c r="M341" i="10"/>
  <c r="Q341" i="10" s="1"/>
  <c r="N341" i="10"/>
  <c r="R341" i="10" s="1"/>
  <c r="P341" i="10"/>
  <c r="P342" i="10"/>
  <c r="M342" i="10"/>
  <c r="Q342" i="10" s="1"/>
  <c r="W342" i="10" s="1"/>
  <c r="X342" i="10" s="1"/>
  <c r="N342" i="10"/>
  <c r="R342" i="10" s="1"/>
  <c r="P343" i="10"/>
  <c r="M343" i="10"/>
  <c r="Q343" i="10" s="1"/>
  <c r="N343" i="10"/>
  <c r="R343" i="10" s="1"/>
  <c r="M344" i="10"/>
  <c r="Q344" i="10" s="1"/>
  <c r="N344" i="10"/>
  <c r="R344" i="10" s="1"/>
  <c r="P344" i="10"/>
  <c r="M345" i="10"/>
  <c r="Q345" i="10" s="1"/>
  <c r="N345" i="10"/>
  <c r="R345" i="10" s="1"/>
  <c r="P345" i="10"/>
  <c r="P346" i="10"/>
  <c r="M346" i="10"/>
  <c r="Q346" i="10" s="1"/>
  <c r="N346" i="10"/>
  <c r="R346" i="10" s="1"/>
  <c r="P347" i="10"/>
  <c r="M347" i="10"/>
  <c r="Q347" i="10" s="1"/>
  <c r="N347" i="10"/>
  <c r="R347" i="10"/>
  <c r="M348" i="10"/>
  <c r="Q348" i="10" s="1"/>
  <c r="N348" i="10"/>
  <c r="R348" i="10" s="1"/>
  <c r="P348" i="10"/>
  <c r="M349" i="10"/>
  <c r="Q349" i="10" s="1"/>
  <c r="N349" i="10"/>
  <c r="P349" i="10"/>
  <c r="R349" i="10"/>
  <c r="P350" i="10"/>
  <c r="M350" i="10"/>
  <c r="Q350" i="10" s="1"/>
  <c r="N350" i="10"/>
  <c r="R350" i="10" s="1"/>
  <c r="P351" i="10"/>
  <c r="M351" i="10"/>
  <c r="Q351" i="10" s="1"/>
  <c r="N351" i="10"/>
  <c r="R351" i="10"/>
  <c r="M352" i="10"/>
  <c r="Q352" i="10" s="1"/>
  <c r="W352" i="10" s="1"/>
  <c r="X352" i="10" s="1"/>
  <c r="N352" i="10"/>
  <c r="R352" i="10" s="1"/>
  <c r="P352" i="10"/>
  <c r="M353" i="10"/>
  <c r="Q353" i="10" s="1"/>
  <c r="N353" i="10"/>
  <c r="R353" i="10" s="1"/>
  <c r="P353" i="10"/>
  <c r="P354" i="10"/>
  <c r="T354" i="10" s="1"/>
  <c r="U354" i="10" s="1"/>
  <c r="M354" i="10"/>
  <c r="N354" i="10"/>
  <c r="Q354" i="10"/>
  <c r="R354" i="10"/>
  <c r="P355" i="10"/>
  <c r="M355" i="10"/>
  <c r="N355" i="10"/>
  <c r="R355" i="10" s="1"/>
  <c r="Q355" i="10"/>
  <c r="M356" i="10"/>
  <c r="Q356" i="10" s="1"/>
  <c r="N356" i="10"/>
  <c r="R356" i="10" s="1"/>
  <c r="P356" i="10"/>
  <c r="M357" i="10"/>
  <c r="Q357" i="10" s="1"/>
  <c r="N357" i="10"/>
  <c r="R357" i="10" s="1"/>
  <c r="P357" i="10"/>
  <c r="P358" i="10"/>
  <c r="M358" i="10"/>
  <c r="Q358" i="10" s="1"/>
  <c r="N358" i="10"/>
  <c r="R358" i="10" s="1"/>
  <c r="P359" i="10"/>
  <c r="M359" i="10"/>
  <c r="N359" i="10"/>
  <c r="R359" i="10" s="1"/>
  <c r="Q359" i="10"/>
  <c r="M360" i="10"/>
  <c r="Q360" i="10" s="1"/>
  <c r="N360" i="10"/>
  <c r="R360" i="10" s="1"/>
  <c r="P360" i="10"/>
  <c r="M361" i="10"/>
  <c r="Q361" i="10" s="1"/>
  <c r="N361" i="10"/>
  <c r="R361" i="10" s="1"/>
  <c r="P361" i="10"/>
  <c r="P362" i="10"/>
  <c r="M362" i="10"/>
  <c r="N362" i="10"/>
  <c r="R362" i="10" s="1"/>
  <c r="Q362" i="10"/>
  <c r="P363" i="10"/>
  <c r="M363" i="10"/>
  <c r="Q363" i="10" s="1"/>
  <c r="N363" i="10"/>
  <c r="R363" i="10" s="1"/>
  <c r="M364" i="10"/>
  <c r="Q364" i="10" s="1"/>
  <c r="W364" i="10" s="1"/>
  <c r="X364" i="10" s="1"/>
  <c r="N364" i="10"/>
  <c r="R364" i="10" s="1"/>
  <c r="P364" i="10"/>
  <c r="M365" i="10"/>
  <c r="Q365" i="10" s="1"/>
  <c r="N365" i="10"/>
  <c r="P365" i="10"/>
  <c r="R365" i="10"/>
  <c r="P366" i="10"/>
  <c r="M366" i="10"/>
  <c r="Q366" i="10" s="1"/>
  <c r="N366" i="10"/>
  <c r="R366" i="10" s="1"/>
  <c r="P367" i="10"/>
  <c r="M367" i="10"/>
  <c r="Q367" i="10" s="1"/>
  <c r="N367" i="10"/>
  <c r="R367" i="10"/>
  <c r="M368" i="10"/>
  <c r="Q368" i="10" s="1"/>
  <c r="N368" i="10"/>
  <c r="P368" i="10"/>
  <c r="R368" i="10"/>
  <c r="P369" i="10"/>
  <c r="M369" i="10"/>
  <c r="N369" i="10"/>
  <c r="R369" i="10" s="1"/>
  <c r="Q369" i="10"/>
  <c r="M370" i="10"/>
  <c r="Q370" i="10" s="1"/>
  <c r="N370" i="10"/>
  <c r="P370" i="10"/>
  <c r="R370" i="10"/>
  <c r="P371" i="10"/>
  <c r="M371" i="10"/>
  <c r="N371" i="10"/>
  <c r="R371" i="10" s="1"/>
  <c r="Q371" i="10"/>
  <c r="M372" i="10"/>
  <c r="Q372" i="10" s="1"/>
  <c r="N372" i="10"/>
  <c r="P372" i="10"/>
  <c r="R372" i="10"/>
  <c r="P373" i="10"/>
  <c r="M373" i="10"/>
  <c r="N373" i="10"/>
  <c r="R373" i="10" s="1"/>
  <c r="Q373" i="10"/>
  <c r="M374" i="10"/>
  <c r="Q374" i="10" s="1"/>
  <c r="N374" i="10"/>
  <c r="P374" i="10"/>
  <c r="R374" i="10"/>
  <c r="P375" i="10"/>
  <c r="M375" i="10"/>
  <c r="N375" i="10"/>
  <c r="R375" i="10" s="1"/>
  <c r="Q375" i="10"/>
  <c r="M376" i="10"/>
  <c r="Q376" i="10" s="1"/>
  <c r="N376" i="10"/>
  <c r="P376" i="10"/>
  <c r="R376" i="10"/>
  <c r="P377" i="10"/>
  <c r="M377" i="10"/>
  <c r="N377" i="10"/>
  <c r="R377" i="10" s="1"/>
  <c r="Q377" i="10"/>
  <c r="M378" i="10"/>
  <c r="Q378" i="10" s="1"/>
  <c r="N378" i="10"/>
  <c r="P378" i="10"/>
  <c r="R378" i="10"/>
  <c r="P379" i="10"/>
  <c r="M379" i="10"/>
  <c r="N379" i="10"/>
  <c r="R379" i="10" s="1"/>
  <c r="Q379" i="10"/>
  <c r="M380" i="10"/>
  <c r="Q380" i="10" s="1"/>
  <c r="N380" i="10"/>
  <c r="P380" i="10"/>
  <c r="R380" i="10"/>
  <c r="P381" i="10"/>
  <c r="M381" i="10"/>
  <c r="N381" i="10"/>
  <c r="R381" i="10" s="1"/>
  <c r="Q381" i="10"/>
  <c r="M382" i="10"/>
  <c r="Q382" i="10" s="1"/>
  <c r="N382" i="10"/>
  <c r="P382" i="10"/>
  <c r="R382" i="10"/>
  <c r="P383" i="10"/>
  <c r="M383" i="10"/>
  <c r="N383" i="10"/>
  <c r="R383" i="10" s="1"/>
  <c r="Q383" i="10"/>
  <c r="M384" i="10"/>
  <c r="Q384" i="10" s="1"/>
  <c r="N384" i="10"/>
  <c r="P384" i="10"/>
  <c r="R384" i="10"/>
  <c r="P385" i="10"/>
  <c r="M385" i="10"/>
  <c r="N385" i="10"/>
  <c r="R385" i="10" s="1"/>
  <c r="Q385" i="10"/>
  <c r="M386" i="10"/>
  <c r="Q386" i="10" s="1"/>
  <c r="N386" i="10"/>
  <c r="P386" i="10"/>
  <c r="R386" i="10"/>
  <c r="P387" i="10"/>
  <c r="M387" i="10"/>
  <c r="Q387" i="10" s="1"/>
  <c r="N387" i="10"/>
  <c r="R387" i="10" s="1"/>
  <c r="P388" i="10"/>
  <c r="M388" i="10"/>
  <c r="Q388" i="10" s="1"/>
  <c r="N388" i="10"/>
  <c r="R388" i="10"/>
  <c r="P389" i="10"/>
  <c r="M389" i="10"/>
  <c r="N389" i="10"/>
  <c r="R389" i="10" s="1"/>
  <c r="Q389" i="10"/>
  <c r="M390" i="10"/>
  <c r="Q390" i="10" s="1"/>
  <c r="N390" i="10"/>
  <c r="R390" i="10" s="1"/>
  <c r="P390" i="10"/>
  <c r="P391" i="10"/>
  <c r="M391" i="10"/>
  <c r="Q391" i="10" s="1"/>
  <c r="N391" i="10"/>
  <c r="R391" i="10" s="1"/>
  <c r="P392" i="10"/>
  <c r="M392" i="10"/>
  <c r="Q392" i="10" s="1"/>
  <c r="N392" i="10"/>
  <c r="R392" i="10" s="1"/>
  <c r="P393" i="10"/>
  <c r="M393" i="10"/>
  <c r="Q393" i="10" s="1"/>
  <c r="N393" i="10"/>
  <c r="R393" i="10" s="1"/>
  <c r="M394" i="10"/>
  <c r="Q394" i="10" s="1"/>
  <c r="N394" i="10"/>
  <c r="R394" i="10" s="1"/>
  <c r="P394" i="10"/>
  <c r="P395" i="10"/>
  <c r="M395" i="10"/>
  <c r="Q395" i="10" s="1"/>
  <c r="N395" i="10"/>
  <c r="R395" i="10" s="1"/>
  <c r="P396" i="10"/>
  <c r="M396" i="10"/>
  <c r="Q396" i="10" s="1"/>
  <c r="N396" i="10"/>
  <c r="R396" i="10"/>
  <c r="P397" i="10"/>
  <c r="M397" i="10"/>
  <c r="Q397" i="10" s="1"/>
  <c r="N397" i="10"/>
  <c r="R397" i="10" s="1"/>
  <c r="M398" i="10"/>
  <c r="Q398" i="10" s="1"/>
  <c r="N398" i="10"/>
  <c r="R398" i="10" s="1"/>
  <c r="P398" i="10"/>
  <c r="P399" i="10"/>
  <c r="M399" i="10"/>
  <c r="Q399" i="10" s="1"/>
  <c r="N399" i="10"/>
  <c r="R399" i="10" s="1"/>
  <c r="P400" i="10"/>
  <c r="M400" i="10"/>
  <c r="Q400" i="10" s="1"/>
  <c r="N400" i="10"/>
  <c r="R400" i="10" s="1"/>
  <c r="P401" i="10"/>
  <c r="M401" i="10"/>
  <c r="Q401" i="10" s="1"/>
  <c r="N401" i="10"/>
  <c r="R401" i="10" s="1"/>
  <c r="M402" i="10"/>
  <c r="Q402" i="10" s="1"/>
  <c r="N402" i="10"/>
  <c r="R402" i="10" s="1"/>
  <c r="P402" i="10"/>
  <c r="P403" i="10"/>
  <c r="M403" i="10"/>
  <c r="Q403" i="10" s="1"/>
  <c r="N403" i="10"/>
  <c r="R403" i="10" s="1"/>
  <c r="P404" i="10"/>
  <c r="M404" i="10"/>
  <c r="Q404" i="10" s="1"/>
  <c r="N404" i="10"/>
  <c r="R404" i="10"/>
  <c r="P405" i="10"/>
  <c r="M405" i="10"/>
  <c r="N405" i="10"/>
  <c r="R405" i="10" s="1"/>
  <c r="Q405" i="10"/>
  <c r="M406" i="10"/>
  <c r="Q406" i="10" s="1"/>
  <c r="N406" i="10"/>
  <c r="R406" i="10" s="1"/>
  <c r="P406" i="10"/>
  <c r="P407" i="10"/>
  <c r="M407" i="10"/>
  <c r="Q407" i="10" s="1"/>
  <c r="N407" i="10"/>
  <c r="R407" i="10" s="1"/>
  <c r="P408" i="10"/>
  <c r="M408" i="10"/>
  <c r="Q408" i="10" s="1"/>
  <c r="N408" i="10"/>
  <c r="R408" i="10" s="1"/>
  <c r="P409" i="10"/>
  <c r="M409" i="10"/>
  <c r="Q409" i="10" s="1"/>
  <c r="N409" i="10"/>
  <c r="R409" i="10" s="1"/>
  <c r="M410" i="10"/>
  <c r="Q410" i="10" s="1"/>
  <c r="N410" i="10"/>
  <c r="R410" i="10" s="1"/>
  <c r="P410" i="10"/>
  <c r="P411" i="10"/>
  <c r="M411" i="10"/>
  <c r="Q411" i="10" s="1"/>
  <c r="N411" i="10"/>
  <c r="R411" i="10" s="1"/>
  <c r="P412" i="10"/>
  <c r="M412" i="10"/>
  <c r="Q412" i="10" s="1"/>
  <c r="N412" i="10"/>
  <c r="R412" i="10"/>
  <c r="P413" i="10"/>
  <c r="M413" i="10"/>
  <c r="Q413" i="10" s="1"/>
  <c r="N413" i="10"/>
  <c r="R413" i="10" s="1"/>
  <c r="M414" i="10"/>
  <c r="Q414" i="10" s="1"/>
  <c r="N414" i="10"/>
  <c r="R414" i="10" s="1"/>
  <c r="P414" i="10"/>
  <c r="P415" i="10"/>
  <c r="M415" i="10"/>
  <c r="Q415" i="10" s="1"/>
  <c r="N415" i="10"/>
  <c r="R415" i="10" s="1"/>
  <c r="P416" i="10"/>
  <c r="M416" i="10"/>
  <c r="Q416" i="10" s="1"/>
  <c r="N416" i="10"/>
  <c r="R416" i="10" s="1"/>
  <c r="P417" i="10"/>
  <c r="M417" i="10"/>
  <c r="Q417" i="10" s="1"/>
  <c r="N417" i="10"/>
  <c r="R417" i="10" s="1"/>
  <c r="M418" i="10"/>
  <c r="Q418" i="10" s="1"/>
  <c r="N418" i="10"/>
  <c r="R418" i="10" s="1"/>
  <c r="P418" i="10"/>
  <c r="P419" i="10"/>
  <c r="M419" i="10"/>
  <c r="Q419" i="10" s="1"/>
  <c r="N419" i="10"/>
  <c r="R419" i="10" s="1"/>
  <c r="P420" i="10"/>
  <c r="M420" i="10"/>
  <c r="Q420" i="10" s="1"/>
  <c r="N420" i="10"/>
  <c r="R420" i="10"/>
  <c r="P421" i="10"/>
  <c r="M421" i="10"/>
  <c r="N421" i="10"/>
  <c r="R421" i="10" s="1"/>
  <c r="Q421" i="10"/>
  <c r="M422" i="10"/>
  <c r="Q422" i="10" s="1"/>
  <c r="N422" i="10"/>
  <c r="R422" i="10" s="1"/>
  <c r="P422" i="10"/>
  <c r="P423" i="10"/>
  <c r="M423" i="10"/>
  <c r="Q423" i="10" s="1"/>
  <c r="N423" i="10"/>
  <c r="R423" i="10" s="1"/>
  <c r="P424" i="10"/>
  <c r="M424" i="10"/>
  <c r="Q424" i="10" s="1"/>
  <c r="N424" i="10"/>
  <c r="R424" i="10" s="1"/>
  <c r="P425" i="10"/>
  <c r="M425" i="10"/>
  <c r="Q425" i="10" s="1"/>
  <c r="N425" i="10"/>
  <c r="R425" i="10" s="1"/>
  <c r="M426" i="10"/>
  <c r="Q426" i="10" s="1"/>
  <c r="N426" i="10"/>
  <c r="R426" i="10" s="1"/>
  <c r="P426" i="10"/>
  <c r="P427" i="10"/>
  <c r="M427" i="10"/>
  <c r="Q427" i="10" s="1"/>
  <c r="N427" i="10"/>
  <c r="R427" i="10" s="1"/>
  <c r="T427" i="10"/>
  <c r="U427" i="10" s="1"/>
  <c r="P428" i="10"/>
  <c r="M428" i="10"/>
  <c r="Q428" i="10" s="1"/>
  <c r="N428" i="10"/>
  <c r="R428" i="10"/>
  <c r="P429" i="10"/>
  <c r="M429" i="10"/>
  <c r="N429" i="10"/>
  <c r="R429" i="10" s="1"/>
  <c r="Q429" i="10"/>
  <c r="W429" i="10" s="1"/>
  <c r="X429" i="10" s="1"/>
  <c r="M430" i="10"/>
  <c r="Q430" i="10" s="1"/>
  <c r="N430" i="10"/>
  <c r="R430" i="10" s="1"/>
  <c r="P430" i="10"/>
  <c r="P431" i="10"/>
  <c r="M431" i="10"/>
  <c r="Q431" i="10" s="1"/>
  <c r="N431" i="10"/>
  <c r="R431" i="10" s="1"/>
  <c r="P432" i="10"/>
  <c r="M432" i="10"/>
  <c r="Q432" i="10" s="1"/>
  <c r="N432" i="10"/>
  <c r="R432" i="10"/>
  <c r="P433" i="10"/>
  <c r="M433" i="10"/>
  <c r="Q433" i="10" s="1"/>
  <c r="N433" i="10"/>
  <c r="R433" i="10" s="1"/>
  <c r="M434" i="10"/>
  <c r="Q434" i="10" s="1"/>
  <c r="N434" i="10"/>
  <c r="R434" i="10" s="1"/>
  <c r="P434" i="10"/>
  <c r="P435" i="10"/>
  <c r="M435" i="10"/>
  <c r="Q435" i="10" s="1"/>
  <c r="N435" i="10"/>
  <c r="R435" i="10" s="1"/>
  <c r="P436" i="10"/>
  <c r="M436" i="10"/>
  <c r="Q436" i="10" s="1"/>
  <c r="N436" i="10"/>
  <c r="R436" i="10"/>
  <c r="P437" i="10"/>
  <c r="M437" i="10"/>
  <c r="N437" i="10"/>
  <c r="R437" i="10" s="1"/>
  <c r="Q437" i="10"/>
  <c r="M438" i="10"/>
  <c r="Q438" i="10" s="1"/>
  <c r="N438" i="10"/>
  <c r="R438" i="10" s="1"/>
  <c r="P438" i="10"/>
  <c r="P439" i="10"/>
  <c r="M439" i="10"/>
  <c r="Q439" i="10" s="1"/>
  <c r="N439" i="10"/>
  <c r="R439" i="10" s="1"/>
  <c r="P440" i="10"/>
  <c r="M440" i="10"/>
  <c r="Q440" i="10" s="1"/>
  <c r="N440" i="10"/>
  <c r="R440" i="10" s="1"/>
  <c r="P441" i="10"/>
  <c r="M441" i="10"/>
  <c r="Q441" i="10" s="1"/>
  <c r="N441" i="10"/>
  <c r="R441" i="10" s="1"/>
  <c r="M442" i="10"/>
  <c r="Q442" i="10" s="1"/>
  <c r="N442" i="10"/>
  <c r="R442" i="10" s="1"/>
  <c r="P442" i="10"/>
  <c r="P5" i="10"/>
  <c r="M5" i="10"/>
  <c r="Q5" i="10" s="1"/>
  <c r="N5" i="10"/>
  <c r="R5" i="10" s="1"/>
  <c r="M6" i="10"/>
  <c r="Q6" i="10" s="1"/>
  <c r="N6" i="10"/>
  <c r="R6" i="10" s="1"/>
  <c r="P6" i="10"/>
  <c r="Z194" i="10" l="1"/>
  <c r="AA194" i="10" s="1"/>
  <c r="AB194" i="10" s="1"/>
  <c r="J195" i="10" s="1"/>
  <c r="W148" i="10"/>
  <c r="X148" i="10" s="1"/>
  <c r="T205" i="10"/>
  <c r="U205" i="10" s="1"/>
  <c r="W187" i="10"/>
  <c r="X187" i="10" s="1"/>
  <c r="T150" i="10"/>
  <c r="U150" i="10" s="1"/>
  <c r="T328" i="10"/>
  <c r="U328" i="10" s="1"/>
  <c r="W328" i="10"/>
  <c r="X328" i="10" s="1"/>
  <c r="Z328" i="10" s="1"/>
  <c r="AA328" i="10" s="1"/>
  <c r="AB328" i="10" s="1"/>
  <c r="J329" i="10" s="1"/>
  <c r="B329" i="10" s="1"/>
  <c r="W211" i="10"/>
  <c r="X211" i="10" s="1"/>
  <c r="W360" i="10"/>
  <c r="X360" i="10" s="1"/>
  <c r="T356" i="10"/>
  <c r="U356" i="10" s="1"/>
  <c r="W320" i="10"/>
  <c r="X320" i="10" s="1"/>
  <c r="T316" i="10"/>
  <c r="U316" i="10" s="1"/>
  <c r="T306" i="10"/>
  <c r="U306" i="10" s="1"/>
  <c r="Z306" i="10" s="1"/>
  <c r="AA306" i="10" s="1"/>
  <c r="AB306" i="10" s="1"/>
  <c r="J307" i="10" s="1"/>
  <c r="T278" i="10"/>
  <c r="U278" i="10" s="1"/>
  <c r="W232" i="10"/>
  <c r="X232" i="10" s="1"/>
  <c r="W20" i="10"/>
  <c r="X20" i="10" s="1"/>
  <c r="W421" i="10"/>
  <c r="X421" i="10" s="1"/>
  <c r="T297" i="10"/>
  <c r="U297" i="10" s="1"/>
  <c r="W282" i="10"/>
  <c r="X282" i="10" s="1"/>
  <c r="T280" i="10"/>
  <c r="U280" i="10" s="1"/>
  <c r="T270" i="10"/>
  <c r="U270" i="10" s="1"/>
  <c r="W230" i="10"/>
  <c r="X230" i="10" s="1"/>
  <c r="T118" i="10"/>
  <c r="U118" i="10" s="1"/>
  <c r="T68" i="10"/>
  <c r="U68" i="10" s="1"/>
  <c r="T35" i="10"/>
  <c r="U35" i="10" s="1"/>
  <c r="Z35" i="10" s="1"/>
  <c r="AA35" i="10" s="1"/>
  <c r="AB35" i="10" s="1"/>
  <c r="J36" i="10" s="1"/>
  <c r="T13" i="10"/>
  <c r="U13" i="10" s="1"/>
  <c r="T435" i="10"/>
  <c r="U435" i="10" s="1"/>
  <c r="W414" i="10"/>
  <c r="X414" i="10" s="1"/>
  <c r="W398" i="10"/>
  <c r="X398" i="10" s="1"/>
  <c r="T352" i="10"/>
  <c r="U352" i="10" s="1"/>
  <c r="Z352" i="10" s="1"/>
  <c r="AA352" i="10" s="1"/>
  <c r="AB352" i="10" s="1"/>
  <c r="J353" i="10" s="1"/>
  <c r="T348" i="10"/>
  <c r="U348" i="10" s="1"/>
  <c r="W310" i="10"/>
  <c r="X310" i="10" s="1"/>
  <c r="T251" i="10"/>
  <c r="U251" i="10" s="1"/>
  <c r="W240" i="10"/>
  <c r="X240" i="10" s="1"/>
  <c r="T238" i="10"/>
  <c r="U238" i="10" s="1"/>
  <c r="T222" i="10"/>
  <c r="U222" i="10" s="1"/>
  <c r="T163" i="10"/>
  <c r="U163" i="10" s="1"/>
  <c r="W162" i="10"/>
  <c r="X162" i="10" s="1"/>
  <c r="Z162" i="10" s="1"/>
  <c r="AA162" i="10" s="1"/>
  <c r="AB162" i="10" s="1"/>
  <c r="J163" i="10" s="1"/>
  <c r="B163" i="10" s="1"/>
  <c r="T133" i="10"/>
  <c r="U133" i="10" s="1"/>
  <c r="W74" i="10"/>
  <c r="X74" i="10" s="1"/>
  <c r="T58" i="10"/>
  <c r="U58" i="10" s="1"/>
  <c r="T49" i="10"/>
  <c r="U49" i="10" s="1"/>
  <c r="T42" i="10"/>
  <c r="U42" i="10" s="1"/>
  <c r="W36" i="10"/>
  <c r="X36" i="10" s="1"/>
  <c r="T23" i="10"/>
  <c r="U23" i="10" s="1"/>
  <c r="T439" i="10"/>
  <c r="U439" i="10" s="1"/>
  <c r="T362" i="10"/>
  <c r="U362" i="10" s="1"/>
  <c r="T344" i="10"/>
  <c r="U344" i="10" s="1"/>
  <c r="T322" i="10"/>
  <c r="U322" i="10" s="1"/>
  <c r="T304" i="10"/>
  <c r="U304" i="10" s="1"/>
  <c r="Z304" i="10" s="1"/>
  <c r="AA304" i="10" s="1"/>
  <c r="AB304" i="10" s="1"/>
  <c r="J305" i="10" s="1"/>
  <c r="T302" i="10"/>
  <c r="U302" i="10" s="1"/>
  <c r="T291" i="10"/>
  <c r="U291" i="10" s="1"/>
  <c r="T283" i="10"/>
  <c r="U283" i="10" s="1"/>
  <c r="W274" i="10"/>
  <c r="X274" i="10" s="1"/>
  <c r="Z274" i="10" s="1"/>
  <c r="AA274" i="10" s="1"/>
  <c r="AB274" i="10" s="1"/>
  <c r="J275" i="10" s="1"/>
  <c r="W220" i="10"/>
  <c r="X220" i="10" s="1"/>
  <c r="Z220" i="10" s="1"/>
  <c r="AA220" i="10" s="1"/>
  <c r="AB220" i="10" s="1"/>
  <c r="J221" i="10" s="1"/>
  <c r="T152" i="10"/>
  <c r="U152" i="10" s="1"/>
  <c r="W131" i="10"/>
  <c r="X131" i="10" s="1"/>
  <c r="T125" i="10"/>
  <c r="U125" i="10" s="1"/>
  <c r="T121" i="10"/>
  <c r="U121" i="10" s="1"/>
  <c r="T111" i="10"/>
  <c r="U111" i="10" s="1"/>
  <c r="T105" i="10"/>
  <c r="U105" i="10" s="1"/>
  <c r="W21" i="10"/>
  <c r="X21" i="10" s="1"/>
  <c r="T12" i="10"/>
  <c r="U12" i="10" s="1"/>
  <c r="T336" i="10"/>
  <c r="U336" i="10" s="1"/>
  <c r="T332" i="10"/>
  <c r="U332" i="10" s="1"/>
  <c r="T232" i="10"/>
  <c r="U232" i="10" s="1"/>
  <c r="Z232" i="10" s="1"/>
  <c r="AA232" i="10" s="1"/>
  <c r="AB232" i="10" s="1"/>
  <c r="J233" i="10" s="1"/>
  <c r="W150" i="10"/>
  <c r="X150" i="10" s="1"/>
  <c r="W50" i="10"/>
  <c r="X50" i="10" s="1"/>
  <c r="W382" i="10"/>
  <c r="X382" i="10" s="1"/>
  <c r="T380" i="10"/>
  <c r="U380" i="10" s="1"/>
  <c r="W374" i="10"/>
  <c r="X374" i="10" s="1"/>
  <c r="T372" i="10"/>
  <c r="U372" i="10" s="1"/>
  <c r="T361" i="10"/>
  <c r="U361" i="10" s="1"/>
  <c r="W334" i="10"/>
  <c r="X334" i="10" s="1"/>
  <c r="T282" i="10"/>
  <c r="U282" i="10" s="1"/>
  <c r="Z282" i="10" s="1"/>
  <c r="AA282" i="10" s="1"/>
  <c r="AB282" i="10" s="1"/>
  <c r="J283" i="10" s="1"/>
  <c r="W266" i="10"/>
  <c r="X266" i="10" s="1"/>
  <c r="Z266" i="10" s="1"/>
  <c r="AA266" i="10" s="1"/>
  <c r="AB266" i="10" s="1"/>
  <c r="J267" i="10" s="1"/>
  <c r="T254" i="10"/>
  <c r="U254" i="10" s="1"/>
  <c r="W250" i="10"/>
  <c r="X250" i="10" s="1"/>
  <c r="T230" i="10"/>
  <c r="U230" i="10" s="1"/>
  <c r="W194" i="10"/>
  <c r="X194" i="10" s="1"/>
  <c r="T148" i="10"/>
  <c r="U148" i="10" s="1"/>
  <c r="W144" i="10"/>
  <c r="X144" i="10" s="1"/>
  <c r="T142" i="10"/>
  <c r="U142" i="10" s="1"/>
  <c r="T138" i="10"/>
  <c r="U138" i="10" s="1"/>
  <c r="T89" i="10"/>
  <c r="U89" i="10" s="1"/>
  <c r="W42" i="10"/>
  <c r="X42" i="10" s="1"/>
  <c r="Z42" i="10" s="1"/>
  <c r="AA42" i="10" s="1"/>
  <c r="AB42" i="10" s="1"/>
  <c r="J43" i="10" s="1"/>
  <c r="C43" i="10" s="1"/>
  <c r="G43" i="10" s="1"/>
  <c r="W38" i="10"/>
  <c r="X38" i="10" s="1"/>
  <c r="T24" i="10"/>
  <c r="U24" i="10" s="1"/>
  <c r="T368" i="10"/>
  <c r="U368" i="10" s="1"/>
  <c r="T353" i="10"/>
  <c r="U353" i="10" s="1"/>
  <c r="T346" i="10"/>
  <c r="U346" i="10" s="1"/>
  <c r="T313" i="10"/>
  <c r="U313" i="10" s="1"/>
  <c r="T286" i="10"/>
  <c r="U286" i="10" s="1"/>
  <c r="W258" i="10"/>
  <c r="X258" i="10" s="1"/>
  <c r="Z258" i="10" s="1"/>
  <c r="AA258" i="10" s="1"/>
  <c r="AB258" i="10" s="1"/>
  <c r="J259" i="10" s="1"/>
  <c r="T246" i="10"/>
  <c r="U246" i="10" s="1"/>
  <c r="W242" i="10"/>
  <c r="X242" i="10" s="1"/>
  <c r="T195" i="10"/>
  <c r="U195" i="10" s="1"/>
  <c r="T189" i="10"/>
  <c r="U189" i="10" s="1"/>
  <c r="T168" i="10"/>
  <c r="U168" i="10" s="1"/>
  <c r="T74" i="10"/>
  <c r="U74" i="10" s="1"/>
  <c r="Z74" i="10" s="1"/>
  <c r="AA74" i="10" s="1"/>
  <c r="AB74" i="10" s="1"/>
  <c r="J75" i="10" s="1"/>
  <c r="W58" i="10"/>
  <c r="X58" i="10" s="1"/>
  <c r="W44" i="10"/>
  <c r="X44" i="10" s="1"/>
  <c r="Z44" i="10" s="1"/>
  <c r="AA44" i="10" s="1"/>
  <c r="AB44" i="10" s="1"/>
  <c r="J45" i="10" s="1"/>
  <c r="T39" i="10"/>
  <c r="U39" i="10" s="1"/>
  <c r="W37" i="10"/>
  <c r="X37" i="10" s="1"/>
  <c r="W34" i="10"/>
  <c r="X34" i="10" s="1"/>
  <c r="W30" i="10"/>
  <c r="X30" i="10" s="1"/>
  <c r="T20" i="10"/>
  <c r="U20" i="10" s="1"/>
  <c r="Z20" i="10" s="1"/>
  <c r="AA20" i="10" s="1"/>
  <c r="AB20" i="10" s="1"/>
  <c r="J21" i="10" s="1"/>
  <c r="T19" i="10"/>
  <c r="U19" i="10" s="1"/>
  <c r="Z19" i="10" s="1"/>
  <c r="AA19" i="10" s="1"/>
  <c r="AB19" i="10" s="1"/>
  <c r="J20" i="10" s="1"/>
  <c r="T364" i="10"/>
  <c r="U364" i="10" s="1"/>
  <c r="T338" i="10"/>
  <c r="U338" i="10" s="1"/>
  <c r="W324" i="10"/>
  <c r="X324" i="10" s="1"/>
  <c r="T307" i="10"/>
  <c r="U307" i="10" s="1"/>
  <c r="W290" i="10"/>
  <c r="X290" i="10" s="1"/>
  <c r="W234" i="10"/>
  <c r="X234" i="10" s="1"/>
  <c r="Z234" i="10" s="1"/>
  <c r="AA234" i="10" s="1"/>
  <c r="AB234" i="10" s="1"/>
  <c r="J235" i="10" s="1"/>
  <c r="T228" i="10"/>
  <c r="U228" i="10" s="1"/>
  <c r="T224" i="10"/>
  <c r="U224" i="10" s="1"/>
  <c r="W166" i="10"/>
  <c r="X166" i="10" s="1"/>
  <c r="Z166" i="10" s="1"/>
  <c r="AA166" i="10" s="1"/>
  <c r="AB166" i="10" s="1"/>
  <c r="J167" i="10" s="1"/>
  <c r="B167" i="10" s="1"/>
  <c r="W152" i="10"/>
  <c r="X152" i="10" s="1"/>
  <c r="Z152" i="10" s="1"/>
  <c r="AA152" i="10" s="1"/>
  <c r="AB152" i="10" s="1"/>
  <c r="J153" i="10" s="1"/>
  <c r="T147" i="10"/>
  <c r="U147" i="10" s="1"/>
  <c r="W146" i="10"/>
  <c r="X146" i="10" s="1"/>
  <c r="Z146" i="10" s="1"/>
  <c r="AA146" i="10" s="1"/>
  <c r="AB146" i="10" s="1"/>
  <c r="J147" i="10" s="1"/>
  <c r="B147" i="10" s="1"/>
  <c r="W105" i="10"/>
  <c r="X105" i="10" s="1"/>
  <c r="W101" i="10"/>
  <c r="X101" i="10" s="1"/>
  <c r="T78" i="10"/>
  <c r="U78" i="10" s="1"/>
  <c r="T37" i="10"/>
  <c r="U37" i="10" s="1"/>
  <c r="AF109" i="17"/>
  <c r="AG109" i="17" s="1"/>
  <c r="AE112" i="17"/>
  <c r="W441" i="10"/>
  <c r="X441" i="10" s="1"/>
  <c r="W433" i="10"/>
  <c r="X433" i="10" s="1"/>
  <c r="T340" i="10"/>
  <c r="U340" i="10" s="1"/>
  <c r="W340" i="10"/>
  <c r="X340" i="10" s="1"/>
  <c r="W336" i="10"/>
  <c r="X336" i="10" s="1"/>
  <c r="Z336" i="10" s="1"/>
  <c r="AA336" i="10" s="1"/>
  <c r="AB336" i="10" s="1"/>
  <c r="J337" i="10" s="1"/>
  <c r="T321" i="10"/>
  <c r="U321" i="10" s="1"/>
  <c r="Z321" i="10" s="1"/>
  <c r="AA321" i="10" s="1"/>
  <c r="AB321" i="10" s="1"/>
  <c r="J322" i="10" s="1"/>
  <c r="W312" i="10"/>
  <c r="X312" i="10" s="1"/>
  <c r="T262" i="10"/>
  <c r="U262" i="10" s="1"/>
  <c r="W262" i="10"/>
  <c r="X262" i="10" s="1"/>
  <c r="T129" i="10"/>
  <c r="U129" i="10" s="1"/>
  <c r="W129" i="10"/>
  <c r="X129" i="10" s="1"/>
  <c r="W112" i="10"/>
  <c r="X112" i="10" s="1"/>
  <c r="T110" i="10"/>
  <c r="U110" i="10" s="1"/>
  <c r="T83" i="10"/>
  <c r="U83" i="10" s="1"/>
  <c r="T360" i="10"/>
  <c r="U360" i="10" s="1"/>
  <c r="Z360" i="10" s="1"/>
  <c r="AA360" i="10" s="1"/>
  <c r="AB360" i="10" s="1"/>
  <c r="J361" i="10" s="1"/>
  <c r="W344" i="10"/>
  <c r="X344" i="10" s="1"/>
  <c r="Z344" i="10" s="1"/>
  <c r="AA344" i="10" s="1"/>
  <c r="AB344" i="10" s="1"/>
  <c r="J345" i="10" s="1"/>
  <c r="T329" i="10"/>
  <c r="U329" i="10" s="1"/>
  <c r="T275" i="10"/>
  <c r="U275" i="10" s="1"/>
  <c r="T259" i="10"/>
  <c r="U259" i="10" s="1"/>
  <c r="W133" i="10"/>
  <c r="X133" i="10" s="1"/>
  <c r="Z133" i="10" s="1"/>
  <c r="AA133" i="10" s="1"/>
  <c r="AB133" i="10" s="1"/>
  <c r="J134" i="10" s="1"/>
  <c r="W125" i="10"/>
  <c r="X125" i="10" s="1"/>
  <c r="Z125" i="10" s="1"/>
  <c r="AA125" i="10" s="1"/>
  <c r="AB125" i="10" s="1"/>
  <c r="J126" i="10" s="1"/>
  <c r="T36" i="10"/>
  <c r="U36" i="10" s="1"/>
  <c r="Z36" i="10" s="1"/>
  <c r="AA36" i="10" s="1"/>
  <c r="AB36" i="10" s="1"/>
  <c r="J37" i="10" s="1"/>
  <c r="T423" i="10"/>
  <c r="U423" i="10" s="1"/>
  <c r="T320" i="10"/>
  <c r="U320" i="10" s="1"/>
  <c r="Z320" i="10" s="1"/>
  <c r="AA320" i="10" s="1"/>
  <c r="AB320" i="10" s="1"/>
  <c r="J321" i="10" s="1"/>
  <c r="T312" i="10"/>
  <c r="U312" i="10" s="1"/>
  <c r="T250" i="10"/>
  <c r="U250" i="10" s="1"/>
  <c r="Z242" i="10"/>
  <c r="AA242" i="10" s="1"/>
  <c r="AB242" i="10" s="1"/>
  <c r="J243" i="10" s="1"/>
  <c r="T210" i="10"/>
  <c r="U210" i="10" s="1"/>
  <c r="T202" i="10"/>
  <c r="U202" i="10" s="1"/>
  <c r="T170" i="10"/>
  <c r="U170" i="10" s="1"/>
  <c r="W156" i="10"/>
  <c r="X156" i="10" s="1"/>
  <c r="T134" i="10"/>
  <c r="U134" i="10" s="1"/>
  <c r="W121" i="10"/>
  <c r="X121" i="10" s="1"/>
  <c r="W41" i="10"/>
  <c r="X41" i="10" s="1"/>
  <c r="Z41" i="10" s="1"/>
  <c r="AA41" i="10" s="1"/>
  <c r="AB41" i="10" s="1"/>
  <c r="J42" i="10" s="1"/>
  <c r="C42" i="10" s="1"/>
  <c r="G42" i="10" s="1"/>
  <c r="T33" i="10"/>
  <c r="U33" i="10" s="1"/>
  <c r="W18" i="10"/>
  <c r="X18" i="10" s="1"/>
  <c r="W437" i="10"/>
  <c r="X437" i="10" s="1"/>
  <c r="T431" i="10"/>
  <c r="U431" i="10" s="1"/>
  <c r="W425" i="10"/>
  <c r="X425" i="10" s="1"/>
  <c r="W366" i="10"/>
  <c r="X366" i="10" s="1"/>
  <c r="Z364" i="10"/>
  <c r="AA364" i="10" s="1"/>
  <c r="AB364" i="10" s="1"/>
  <c r="J365" i="10" s="1"/>
  <c r="W358" i="10"/>
  <c r="X358" i="10" s="1"/>
  <c r="T345" i="10"/>
  <c r="U345" i="10" s="1"/>
  <c r="T337" i="10"/>
  <c r="U337" i="10" s="1"/>
  <c r="W318" i="10"/>
  <c r="X318" i="10" s="1"/>
  <c r="T296" i="10"/>
  <c r="U296" i="10" s="1"/>
  <c r="T267" i="10"/>
  <c r="U267" i="10" s="1"/>
  <c r="W248" i="10"/>
  <c r="X248" i="10" s="1"/>
  <c r="T186" i="10"/>
  <c r="U186" i="10" s="1"/>
  <c r="W160" i="10"/>
  <c r="X160" i="10" s="1"/>
  <c r="T158" i="10"/>
  <c r="U158" i="10" s="1"/>
  <c r="T154" i="10"/>
  <c r="U154" i="10" s="1"/>
  <c r="W140" i="10"/>
  <c r="X140" i="10" s="1"/>
  <c r="T126" i="10"/>
  <c r="U126" i="10" s="1"/>
  <c r="W116" i="10"/>
  <c r="X116" i="10" s="1"/>
  <c r="T115" i="10"/>
  <c r="U115" i="10" s="1"/>
  <c r="T114" i="10"/>
  <c r="U114" i="10" s="1"/>
  <c r="W93" i="10"/>
  <c r="X93" i="10" s="1"/>
  <c r="W54" i="10"/>
  <c r="X54" i="10" s="1"/>
  <c r="T21" i="10"/>
  <c r="U21" i="10" s="1"/>
  <c r="T17" i="10"/>
  <c r="U17" i="10" s="1"/>
  <c r="T9" i="10"/>
  <c r="U9" i="10" s="1"/>
  <c r="W438" i="10"/>
  <c r="X438" i="10" s="1"/>
  <c r="T438" i="10"/>
  <c r="U438" i="10" s="1"/>
  <c r="W430" i="10"/>
  <c r="X430" i="10" s="1"/>
  <c r="T430" i="10"/>
  <c r="U430" i="10" s="1"/>
  <c r="T424" i="10"/>
  <c r="U424" i="10" s="1"/>
  <c r="W424" i="10"/>
  <c r="X424" i="10" s="1"/>
  <c r="W422" i="10"/>
  <c r="X422" i="10" s="1"/>
  <c r="T422" i="10"/>
  <c r="U422" i="10" s="1"/>
  <c r="W419" i="10"/>
  <c r="X419" i="10" s="1"/>
  <c r="T419" i="10"/>
  <c r="U419" i="10" s="1"/>
  <c r="T417" i="10"/>
  <c r="U417" i="10" s="1"/>
  <c r="W417" i="10"/>
  <c r="X417" i="10" s="1"/>
  <c r="T416" i="10"/>
  <c r="U416" i="10" s="1"/>
  <c r="W416" i="10"/>
  <c r="X416" i="10" s="1"/>
  <c r="W403" i="10"/>
  <c r="X403" i="10" s="1"/>
  <c r="T403" i="10"/>
  <c r="U403" i="10" s="1"/>
  <c r="T401" i="10"/>
  <c r="U401" i="10" s="1"/>
  <c r="W401" i="10"/>
  <c r="X401" i="10" s="1"/>
  <c r="T400" i="10"/>
  <c r="U400" i="10" s="1"/>
  <c r="W400" i="10"/>
  <c r="X400" i="10" s="1"/>
  <c r="W387" i="10"/>
  <c r="X387" i="10" s="1"/>
  <c r="T387" i="10"/>
  <c r="U387" i="10" s="1"/>
  <c r="W379" i="10"/>
  <c r="X379" i="10" s="1"/>
  <c r="T379" i="10"/>
  <c r="U379" i="10" s="1"/>
  <c r="W371" i="10"/>
  <c r="X371" i="10" s="1"/>
  <c r="T371" i="10"/>
  <c r="U371" i="10" s="1"/>
  <c r="T367" i="10"/>
  <c r="U367" i="10" s="1"/>
  <c r="W367" i="10"/>
  <c r="X367" i="10" s="1"/>
  <c r="T359" i="10"/>
  <c r="U359" i="10" s="1"/>
  <c r="W359" i="10"/>
  <c r="X359" i="10" s="1"/>
  <c r="T331" i="10"/>
  <c r="U331" i="10" s="1"/>
  <c r="W331" i="10"/>
  <c r="X331" i="10" s="1"/>
  <c r="T326" i="10"/>
  <c r="U326" i="10" s="1"/>
  <c r="T319" i="10"/>
  <c r="U319" i="10" s="1"/>
  <c r="W319" i="10"/>
  <c r="X319" i="10" s="1"/>
  <c r="T305" i="10"/>
  <c r="U305" i="10" s="1"/>
  <c r="W305" i="10"/>
  <c r="X305" i="10" s="1"/>
  <c r="Z291" i="10"/>
  <c r="AA291" i="10" s="1"/>
  <c r="AB291" i="10" s="1"/>
  <c r="J292" i="10" s="1"/>
  <c r="W439" i="10"/>
  <c r="X439" i="10" s="1"/>
  <c r="T437" i="10"/>
  <c r="U437" i="10" s="1"/>
  <c r="W431" i="10"/>
  <c r="X431" i="10" s="1"/>
  <c r="T429" i="10"/>
  <c r="U429" i="10" s="1"/>
  <c r="Z429" i="10" s="1"/>
  <c r="AA429" i="10" s="1"/>
  <c r="AB429" i="10" s="1"/>
  <c r="J430" i="10" s="1"/>
  <c r="W423" i="10"/>
  <c r="X423" i="10" s="1"/>
  <c r="Z423" i="10" s="1"/>
  <c r="AA423" i="10" s="1"/>
  <c r="AB423" i="10" s="1"/>
  <c r="J424" i="10" s="1"/>
  <c r="T421" i="10"/>
  <c r="U421" i="10" s="1"/>
  <c r="Z421" i="10" s="1"/>
  <c r="AA421" i="10" s="1"/>
  <c r="AB421" i="10" s="1"/>
  <c r="J422" i="10" s="1"/>
  <c r="T420" i="10"/>
  <c r="U420" i="10" s="1"/>
  <c r="W420" i="10"/>
  <c r="X420" i="10" s="1"/>
  <c r="W418" i="10"/>
  <c r="X418" i="10" s="1"/>
  <c r="W407" i="10"/>
  <c r="X407" i="10" s="1"/>
  <c r="T407" i="10"/>
  <c r="U407" i="10" s="1"/>
  <c r="T405" i="10"/>
  <c r="U405" i="10" s="1"/>
  <c r="W405" i="10"/>
  <c r="X405" i="10" s="1"/>
  <c r="T404" i="10"/>
  <c r="U404" i="10" s="1"/>
  <c r="Z404" i="10" s="1"/>
  <c r="AA404" i="10" s="1"/>
  <c r="AB404" i="10" s="1"/>
  <c r="J405" i="10" s="1"/>
  <c r="W404" i="10"/>
  <c r="X404" i="10" s="1"/>
  <c r="W402" i="10"/>
  <c r="X402" i="10" s="1"/>
  <c r="W391" i="10"/>
  <c r="X391" i="10" s="1"/>
  <c r="T391" i="10"/>
  <c r="U391" i="10" s="1"/>
  <c r="T389" i="10"/>
  <c r="U389" i="10" s="1"/>
  <c r="W389" i="10"/>
  <c r="X389" i="10" s="1"/>
  <c r="T388" i="10"/>
  <c r="U388" i="10" s="1"/>
  <c r="W388" i="10"/>
  <c r="X388" i="10" s="1"/>
  <c r="T385" i="10"/>
  <c r="U385" i="10" s="1"/>
  <c r="W385" i="10"/>
  <c r="X385" i="10" s="1"/>
  <c r="T377" i="10"/>
  <c r="U377" i="10" s="1"/>
  <c r="W377" i="10"/>
  <c r="X377" i="10" s="1"/>
  <c r="T369" i="10"/>
  <c r="U369" i="10" s="1"/>
  <c r="W369" i="10"/>
  <c r="X369" i="10" s="1"/>
  <c r="W350" i="10"/>
  <c r="X350" i="10" s="1"/>
  <c r="T347" i="10"/>
  <c r="U347" i="10" s="1"/>
  <c r="W347" i="10"/>
  <c r="X347" i="10" s="1"/>
  <c r="T342" i="10"/>
  <c r="U342" i="10" s="1"/>
  <c r="Z342" i="10" s="1"/>
  <c r="AA342" i="10" s="1"/>
  <c r="AB342" i="10" s="1"/>
  <c r="J343" i="10" s="1"/>
  <c r="T339" i="10"/>
  <c r="U339" i="10" s="1"/>
  <c r="W339" i="10"/>
  <c r="X339" i="10" s="1"/>
  <c r="T334" i="10"/>
  <c r="U334" i="10" s="1"/>
  <c r="Z334" i="10" s="1"/>
  <c r="AA334" i="10" s="1"/>
  <c r="AB334" i="10" s="1"/>
  <c r="J335" i="10" s="1"/>
  <c r="T327" i="10"/>
  <c r="U327" i="10" s="1"/>
  <c r="W327" i="10"/>
  <c r="X327" i="10" s="1"/>
  <c r="T440" i="10"/>
  <c r="U440" i="10" s="1"/>
  <c r="W440" i="10"/>
  <c r="X440" i="10" s="1"/>
  <c r="T432" i="10"/>
  <c r="U432" i="10" s="1"/>
  <c r="W432" i="10"/>
  <c r="X432" i="10" s="1"/>
  <c r="W442" i="10"/>
  <c r="X442" i="10" s="1"/>
  <c r="T442" i="10"/>
  <c r="U442" i="10" s="1"/>
  <c r="T436" i="10"/>
  <c r="U436" i="10" s="1"/>
  <c r="Z436" i="10" s="1"/>
  <c r="AA436" i="10" s="1"/>
  <c r="AB436" i="10" s="1"/>
  <c r="J437" i="10" s="1"/>
  <c r="W436" i="10"/>
  <c r="X436" i="10" s="1"/>
  <c r="W434" i="10"/>
  <c r="X434" i="10" s="1"/>
  <c r="T434" i="10"/>
  <c r="U434" i="10" s="1"/>
  <c r="T428" i="10"/>
  <c r="U428" i="10" s="1"/>
  <c r="W428" i="10"/>
  <c r="X428" i="10" s="1"/>
  <c r="W426" i="10"/>
  <c r="X426" i="10" s="1"/>
  <c r="T426" i="10"/>
  <c r="U426" i="10" s="1"/>
  <c r="W411" i="10"/>
  <c r="X411" i="10" s="1"/>
  <c r="T411" i="10"/>
  <c r="U411" i="10" s="1"/>
  <c r="W409" i="10"/>
  <c r="X409" i="10" s="1"/>
  <c r="T409" i="10"/>
  <c r="U409" i="10" s="1"/>
  <c r="T408" i="10"/>
  <c r="U408" i="10" s="1"/>
  <c r="W408" i="10"/>
  <c r="X408" i="10" s="1"/>
  <c r="W406" i="10"/>
  <c r="X406" i="10" s="1"/>
  <c r="W395" i="10"/>
  <c r="X395" i="10" s="1"/>
  <c r="T395" i="10"/>
  <c r="U395" i="10" s="1"/>
  <c r="W393" i="10"/>
  <c r="X393" i="10" s="1"/>
  <c r="T393" i="10"/>
  <c r="U393" i="10" s="1"/>
  <c r="Z393" i="10" s="1"/>
  <c r="AA393" i="10" s="1"/>
  <c r="AB393" i="10" s="1"/>
  <c r="J394" i="10" s="1"/>
  <c r="T392" i="10"/>
  <c r="U392" i="10" s="1"/>
  <c r="W392" i="10"/>
  <c r="X392" i="10" s="1"/>
  <c r="W390" i="10"/>
  <c r="X390" i="10" s="1"/>
  <c r="W386" i="10"/>
  <c r="X386" i="10" s="1"/>
  <c r="W383" i="10"/>
  <c r="X383" i="10" s="1"/>
  <c r="T383" i="10"/>
  <c r="U383" i="10" s="1"/>
  <c r="Z383" i="10" s="1"/>
  <c r="AA383" i="10" s="1"/>
  <c r="AB383" i="10" s="1"/>
  <c r="J384" i="10" s="1"/>
  <c r="W378" i="10"/>
  <c r="X378" i="10" s="1"/>
  <c r="W375" i="10"/>
  <c r="X375" i="10" s="1"/>
  <c r="T375" i="10"/>
  <c r="U375" i="10" s="1"/>
  <c r="W370" i="10"/>
  <c r="X370" i="10" s="1"/>
  <c r="T355" i="10"/>
  <c r="U355" i="10" s="1"/>
  <c r="W355" i="10"/>
  <c r="X355" i="10" s="1"/>
  <c r="T350" i="10"/>
  <c r="U350" i="10" s="1"/>
  <c r="T343" i="10"/>
  <c r="U343" i="10" s="1"/>
  <c r="W343" i="10"/>
  <c r="X343" i="10" s="1"/>
  <c r="T335" i="10"/>
  <c r="U335" i="10" s="1"/>
  <c r="W335" i="10"/>
  <c r="X335" i="10" s="1"/>
  <c r="T315" i="10"/>
  <c r="U315" i="10" s="1"/>
  <c r="W315" i="10"/>
  <c r="X315" i="10" s="1"/>
  <c r="T441" i="10"/>
  <c r="U441" i="10" s="1"/>
  <c r="Z441" i="10" s="1"/>
  <c r="AA441" i="10" s="1"/>
  <c r="AB441" i="10" s="1"/>
  <c r="J442" i="10" s="1"/>
  <c r="W435" i="10"/>
  <c r="X435" i="10" s="1"/>
  <c r="Z435" i="10" s="1"/>
  <c r="AA435" i="10" s="1"/>
  <c r="AB435" i="10" s="1"/>
  <c r="J436" i="10" s="1"/>
  <c r="T433" i="10"/>
  <c r="U433" i="10" s="1"/>
  <c r="Z433" i="10" s="1"/>
  <c r="AA433" i="10" s="1"/>
  <c r="AB433" i="10" s="1"/>
  <c r="J434" i="10" s="1"/>
  <c r="W427" i="10"/>
  <c r="X427" i="10" s="1"/>
  <c r="Z427" i="10" s="1"/>
  <c r="AA427" i="10" s="1"/>
  <c r="AB427" i="10" s="1"/>
  <c r="J428" i="10" s="1"/>
  <c r="T425" i="10"/>
  <c r="U425" i="10" s="1"/>
  <c r="Z425" i="10" s="1"/>
  <c r="AA425" i="10" s="1"/>
  <c r="AB425" i="10" s="1"/>
  <c r="J426" i="10" s="1"/>
  <c r="W415" i="10"/>
  <c r="X415" i="10" s="1"/>
  <c r="T415" i="10"/>
  <c r="U415" i="10" s="1"/>
  <c r="Z415" i="10" s="1"/>
  <c r="AA415" i="10" s="1"/>
  <c r="AB415" i="10" s="1"/>
  <c r="J416" i="10" s="1"/>
  <c r="T413" i="10"/>
  <c r="U413" i="10" s="1"/>
  <c r="W413" i="10"/>
  <c r="X413" i="10" s="1"/>
  <c r="T412" i="10"/>
  <c r="U412" i="10" s="1"/>
  <c r="W412" i="10"/>
  <c r="X412" i="10" s="1"/>
  <c r="W410" i="10"/>
  <c r="X410" i="10" s="1"/>
  <c r="W399" i="10"/>
  <c r="X399" i="10" s="1"/>
  <c r="T399" i="10"/>
  <c r="U399" i="10" s="1"/>
  <c r="W397" i="10"/>
  <c r="X397" i="10" s="1"/>
  <c r="T397" i="10"/>
  <c r="U397" i="10" s="1"/>
  <c r="T396" i="10"/>
  <c r="U396" i="10" s="1"/>
  <c r="W396" i="10"/>
  <c r="X396" i="10" s="1"/>
  <c r="W394" i="10"/>
  <c r="X394" i="10" s="1"/>
  <c r="T384" i="10"/>
  <c r="U384" i="10" s="1"/>
  <c r="T381" i="10"/>
  <c r="U381" i="10" s="1"/>
  <c r="W381" i="10"/>
  <c r="X381" i="10" s="1"/>
  <c r="T376" i="10"/>
  <c r="U376" i="10" s="1"/>
  <c r="T373" i="10"/>
  <c r="U373" i="10" s="1"/>
  <c r="W373" i="10"/>
  <c r="X373" i="10" s="1"/>
  <c r="T366" i="10"/>
  <c r="U366" i="10" s="1"/>
  <c r="T363" i="10"/>
  <c r="U363" i="10" s="1"/>
  <c r="W363" i="10"/>
  <c r="X363" i="10" s="1"/>
  <c r="T358" i="10"/>
  <c r="U358" i="10" s="1"/>
  <c r="Z358" i="10" s="1"/>
  <c r="AA358" i="10" s="1"/>
  <c r="AB358" i="10" s="1"/>
  <c r="J359" i="10" s="1"/>
  <c r="T351" i="10"/>
  <c r="U351" i="10" s="1"/>
  <c r="W351" i="10"/>
  <c r="X351" i="10" s="1"/>
  <c r="W326" i="10"/>
  <c r="X326" i="10" s="1"/>
  <c r="T323" i="10"/>
  <c r="U323" i="10" s="1"/>
  <c r="W323" i="10"/>
  <c r="X323" i="10" s="1"/>
  <c r="T318" i="10"/>
  <c r="U318" i="10" s="1"/>
  <c r="Z302" i="10"/>
  <c r="AA302" i="10" s="1"/>
  <c r="AB302" i="10" s="1"/>
  <c r="J303" i="10" s="1"/>
  <c r="W356" i="10"/>
  <c r="X356" i="10" s="1"/>
  <c r="Z356" i="10" s="1"/>
  <c r="AA356" i="10" s="1"/>
  <c r="AB356" i="10" s="1"/>
  <c r="J357" i="10" s="1"/>
  <c r="W332" i="10"/>
  <c r="X332" i="10" s="1"/>
  <c r="Z332" i="10" s="1"/>
  <c r="AA332" i="10" s="1"/>
  <c r="AB332" i="10" s="1"/>
  <c r="J333" i="10" s="1"/>
  <c r="B333" i="10" s="1"/>
  <c r="W316" i="10"/>
  <c r="X316" i="10" s="1"/>
  <c r="Z316" i="10" s="1"/>
  <c r="AA316" i="10" s="1"/>
  <c r="AB316" i="10" s="1"/>
  <c r="J317" i="10" s="1"/>
  <c r="W303" i="10"/>
  <c r="X303" i="10" s="1"/>
  <c r="T303" i="10"/>
  <c r="U303" i="10" s="1"/>
  <c r="T290" i="10"/>
  <c r="U290" i="10" s="1"/>
  <c r="Z290" i="10" s="1"/>
  <c r="AA290" i="10" s="1"/>
  <c r="AB290" i="10" s="1"/>
  <c r="J291" i="10" s="1"/>
  <c r="T253" i="10"/>
  <c r="U253" i="10" s="1"/>
  <c r="W253" i="10"/>
  <c r="X253" i="10" s="1"/>
  <c r="W219" i="10"/>
  <c r="X219" i="10" s="1"/>
  <c r="T219" i="10"/>
  <c r="U219" i="10" s="1"/>
  <c r="T190" i="10"/>
  <c r="U190" i="10" s="1"/>
  <c r="W190" i="10"/>
  <c r="X190" i="10" s="1"/>
  <c r="T414" i="10"/>
  <c r="U414" i="10" s="1"/>
  <c r="Z414" i="10" s="1"/>
  <c r="AA414" i="10" s="1"/>
  <c r="AB414" i="10" s="1"/>
  <c r="J415" i="10" s="1"/>
  <c r="T410" i="10"/>
  <c r="U410" i="10" s="1"/>
  <c r="T406" i="10"/>
  <c r="U406" i="10" s="1"/>
  <c r="T402" i="10"/>
  <c r="U402" i="10" s="1"/>
  <c r="Z402" i="10" s="1"/>
  <c r="AA402" i="10" s="1"/>
  <c r="AB402" i="10" s="1"/>
  <c r="J403" i="10" s="1"/>
  <c r="T398" i="10"/>
  <c r="U398" i="10" s="1"/>
  <c r="Z398" i="10" s="1"/>
  <c r="AA398" i="10" s="1"/>
  <c r="AB398" i="10" s="1"/>
  <c r="J399" i="10" s="1"/>
  <c r="T394" i="10"/>
  <c r="U394" i="10" s="1"/>
  <c r="T390" i="10"/>
  <c r="U390" i="10" s="1"/>
  <c r="Z390" i="10" s="1"/>
  <c r="AA390" i="10" s="1"/>
  <c r="AB390" i="10" s="1"/>
  <c r="J391" i="10" s="1"/>
  <c r="T386" i="10"/>
  <c r="U386" i="10" s="1"/>
  <c r="Z386" i="10" s="1"/>
  <c r="AA386" i="10" s="1"/>
  <c r="AB386" i="10" s="1"/>
  <c r="J387" i="10" s="1"/>
  <c r="W384" i="10"/>
  <c r="X384" i="10" s="1"/>
  <c r="T382" i="10"/>
  <c r="U382" i="10" s="1"/>
  <c r="Z382" i="10" s="1"/>
  <c r="AA382" i="10" s="1"/>
  <c r="AB382" i="10" s="1"/>
  <c r="J383" i="10" s="1"/>
  <c r="W380" i="10"/>
  <c r="X380" i="10" s="1"/>
  <c r="T378" i="10"/>
  <c r="U378" i="10" s="1"/>
  <c r="Z378" i="10" s="1"/>
  <c r="AA378" i="10" s="1"/>
  <c r="AB378" i="10" s="1"/>
  <c r="J379" i="10" s="1"/>
  <c r="C379" i="10" s="1"/>
  <c r="G379" i="10" s="1"/>
  <c r="W376" i="10"/>
  <c r="X376" i="10" s="1"/>
  <c r="T374" i="10"/>
  <c r="U374" i="10" s="1"/>
  <c r="Z374" i="10" s="1"/>
  <c r="AA374" i="10" s="1"/>
  <c r="AB374" i="10" s="1"/>
  <c r="J375" i="10" s="1"/>
  <c r="W372" i="10"/>
  <c r="X372" i="10" s="1"/>
  <c r="Z372" i="10" s="1"/>
  <c r="AA372" i="10" s="1"/>
  <c r="AB372" i="10" s="1"/>
  <c r="J373" i="10" s="1"/>
  <c r="C373" i="10" s="1"/>
  <c r="G373" i="10" s="1"/>
  <c r="T370" i="10"/>
  <c r="U370" i="10" s="1"/>
  <c r="W368" i="10"/>
  <c r="X368" i="10" s="1"/>
  <c r="Z368" i="10" s="1"/>
  <c r="AA368" i="10" s="1"/>
  <c r="AB368" i="10" s="1"/>
  <c r="J369" i="10" s="1"/>
  <c r="W365" i="10"/>
  <c r="X365" i="10" s="1"/>
  <c r="W357" i="10"/>
  <c r="X357" i="10" s="1"/>
  <c r="W349" i="10"/>
  <c r="X349" i="10" s="1"/>
  <c r="W341" i="10"/>
  <c r="X341" i="10" s="1"/>
  <c r="W333" i="10"/>
  <c r="X333" i="10" s="1"/>
  <c r="W325" i="10"/>
  <c r="X325" i="10" s="1"/>
  <c r="W317" i="10"/>
  <c r="X317" i="10" s="1"/>
  <c r="T309" i="10"/>
  <c r="U309" i="10" s="1"/>
  <c r="W309" i="10"/>
  <c r="X309" i="10" s="1"/>
  <c r="W302" i="10"/>
  <c r="X302" i="10" s="1"/>
  <c r="T300" i="10"/>
  <c r="U300" i="10" s="1"/>
  <c r="W300" i="10"/>
  <c r="X300" i="10" s="1"/>
  <c r="W297" i="10"/>
  <c r="X297" i="10" s="1"/>
  <c r="W296" i="10"/>
  <c r="X296" i="10" s="1"/>
  <c r="W295" i="10"/>
  <c r="X295" i="10" s="1"/>
  <c r="T295" i="10"/>
  <c r="U295" i="10" s="1"/>
  <c r="T294" i="10"/>
  <c r="U294" i="10" s="1"/>
  <c r="Z294" i="10" s="1"/>
  <c r="AA294" i="10" s="1"/>
  <c r="AB294" i="10" s="1"/>
  <c r="J295" i="10" s="1"/>
  <c r="T288" i="10"/>
  <c r="U288" i="10" s="1"/>
  <c r="T277" i="10"/>
  <c r="U277" i="10" s="1"/>
  <c r="W277" i="10"/>
  <c r="X277" i="10" s="1"/>
  <c r="T265" i="10"/>
  <c r="U265" i="10" s="1"/>
  <c r="W265" i="10"/>
  <c r="X265" i="10" s="1"/>
  <c r="T260" i="10"/>
  <c r="U260" i="10" s="1"/>
  <c r="W260" i="10"/>
  <c r="X260" i="10" s="1"/>
  <c r="T256" i="10"/>
  <c r="U256" i="10" s="1"/>
  <c r="T249" i="10"/>
  <c r="U249" i="10" s="1"/>
  <c r="W249" i="10"/>
  <c r="X249" i="10" s="1"/>
  <c r="T248" i="10"/>
  <c r="U248" i="10" s="1"/>
  <c r="T241" i="10"/>
  <c r="U241" i="10" s="1"/>
  <c r="W241" i="10"/>
  <c r="X241" i="10" s="1"/>
  <c r="T240" i="10"/>
  <c r="U240" i="10" s="1"/>
  <c r="Z240" i="10" s="1"/>
  <c r="AA240" i="10" s="1"/>
  <c r="AB240" i="10" s="1"/>
  <c r="J241" i="10" s="1"/>
  <c r="W216" i="10"/>
  <c r="X216" i="10" s="1"/>
  <c r="T216" i="10"/>
  <c r="U216" i="10" s="1"/>
  <c r="Z216" i="10" s="1"/>
  <c r="AA216" i="10" s="1"/>
  <c r="AB216" i="10" s="1"/>
  <c r="J217" i="10" s="1"/>
  <c r="T203" i="10"/>
  <c r="U203" i="10" s="1"/>
  <c r="W203" i="10"/>
  <c r="X203" i="10" s="1"/>
  <c r="T120" i="10"/>
  <c r="U120" i="10" s="1"/>
  <c r="W120" i="10"/>
  <c r="X120" i="10" s="1"/>
  <c r="W348" i="10"/>
  <c r="X348" i="10" s="1"/>
  <c r="Z348" i="10" s="1"/>
  <c r="AA348" i="10" s="1"/>
  <c r="AB348" i="10" s="1"/>
  <c r="J349" i="10" s="1"/>
  <c r="T285" i="10"/>
  <c r="U285" i="10" s="1"/>
  <c r="W285" i="10"/>
  <c r="X285" i="10" s="1"/>
  <c r="W362" i="10"/>
  <c r="X362" i="10" s="1"/>
  <c r="Z362" i="10" s="1"/>
  <c r="AA362" i="10" s="1"/>
  <c r="AB362" i="10" s="1"/>
  <c r="J363" i="10" s="1"/>
  <c r="W354" i="10"/>
  <c r="X354" i="10" s="1"/>
  <c r="Z354" i="10" s="1"/>
  <c r="AA354" i="10" s="1"/>
  <c r="AB354" i="10" s="1"/>
  <c r="J355" i="10" s="1"/>
  <c r="W346" i="10"/>
  <c r="X346" i="10" s="1"/>
  <c r="Z346" i="10" s="1"/>
  <c r="AA346" i="10" s="1"/>
  <c r="AB346" i="10" s="1"/>
  <c r="J347" i="10" s="1"/>
  <c r="W338" i="10"/>
  <c r="X338" i="10" s="1"/>
  <c r="W330" i="10"/>
  <c r="X330" i="10" s="1"/>
  <c r="Z330" i="10" s="1"/>
  <c r="AA330" i="10" s="1"/>
  <c r="AB330" i="10" s="1"/>
  <c r="J331" i="10" s="1"/>
  <c r="B331" i="10" s="1"/>
  <c r="T324" i="10"/>
  <c r="U324" i="10" s="1"/>
  <c r="Z324" i="10" s="1"/>
  <c r="AA324" i="10" s="1"/>
  <c r="AB324" i="10" s="1"/>
  <c r="J325" i="10" s="1"/>
  <c r="B325" i="10" s="1"/>
  <c r="W322" i="10"/>
  <c r="X322" i="10" s="1"/>
  <c r="Z322" i="10" s="1"/>
  <c r="AA322" i="10" s="1"/>
  <c r="AB322" i="10" s="1"/>
  <c r="J323" i="10" s="1"/>
  <c r="B323" i="10" s="1"/>
  <c r="W314" i="10"/>
  <c r="X314" i="10" s="1"/>
  <c r="Z314" i="10" s="1"/>
  <c r="AA314" i="10" s="1"/>
  <c r="AB314" i="10" s="1"/>
  <c r="J315" i="10" s="1"/>
  <c r="T301" i="10"/>
  <c r="U301" i="10" s="1"/>
  <c r="W301" i="10"/>
  <c r="X301" i="10" s="1"/>
  <c r="T292" i="10"/>
  <c r="U292" i="10" s="1"/>
  <c r="W292" i="10"/>
  <c r="X292" i="10" s="1"/>
  <c r="T289" i="10"/>
  <c r="U289" i="10" s="1"/>
  <c r="W289" i="10"/>
  <c r="X289" i="10" s="1"/>
  <c r="T284" i="10"/>
  <c r="U284" i="10" s="1"/>
  <c r="W284" i="10"/>
  <c r="X284" i="10" s="1"/>
  <c r="Z280" i="10"/>
  <c r="AA280" i="10" s="1"/>
  <c r="AB280" i="10" s="1"/>
  <c r="J281" i="10" s="1"/>
  <c r="W278" i="10"/>
  <c r="X278" i="10" s="1"/>
  <c r="T269" i="10"/>
  <c r="U269" i="10" s="1"/>
  <c r="W269" i="10"/>
  <c r="X269" i="10" s="1"/>
  <c r="W264" i="10"/>
  <c r="X264" i="10" s="1"/>
  <c r="Z264" i="10" s="1"/>
  <c r="AA264" i="10" s="1"/>
  <c r="AB264" i="10" s="1"/>
  <c r="J265" i="10" s="1"/>
  <c r="Z262" i="10"/>
  <c r="AA262" i="10" s="1"/>
  <c r="AB262" i="10" s="1"/>
  <c r="J263" i="10" s="1"/>
  <c r="T257" i="10"/>
  <c r="U257" i="10" s="1"/>
  <c r="W257" i="10"/>
  <c r="X257" i="10" s="1"/>
  <c r="T252" i="10"/>
  <c r="U252" i="10" s="1"/>
  <c r="W252" i="10"/>
  <c r="X252" i="10" s="1"/>
  <c r="Z246" i="10"/>
  <c r="AA246" i="10" s="1"/>
  <c r="AB246" i="10" s="1"/>
  <c r="J247" i="10" s="1"/>
  <c r="T244" i="10"/>
  <c r="U244" i="10" s="1"/>
  <c r="Z244" i="10" s="1"/>
  <c r="AA244" i="10" s="1"/>
  <c r="AB244" i="10" s="1"/>
  <c r="J245" i="10" s="1"/>
  <c r="W244" i="10"/>
  <c r="X244" i="10" s="1"/>
  <c r="Z238" i="10"/>
  <c r="AA238" i="10" s="1"/>
  <c r="AB238" i="10" s="1"/>
  <c r="J239" i="10" s="1"/>
  <c r="T236" i="10"/>
  <c r="U236" i="10" s="1"/>
  <c r="W236" i="10"/>
  <c r="X236" i="10" s="1"/>
  <c r="W200" i="10"/>
  <c r="X200" i="10" s="1"/>
  <c r="T200" i="10"/>
  <c r="U200" i="10" s="1"/>
  <c r="Z136" i="10"/>
  <c r="AA136" i="10" s="1"/>
  <c r="AB136" i="10" s="1"/>
  <c r="J137" i="10" s="1"/>
  <c r="T308" i="10"/>
  <c r="U308" i="10" s="1"/>
  <c r="W308" i="10"/>
  <c r="X308" i="10" s="1"/>
  <c r="Z297" i="10"/>
  <c r="AA297" i="10" s="1"/>
  <c r="AB297" i="10" s="1"/>
  <c r="J298" i="10" s="1"/>
  <c r="T273" i="10"/>
  <c r="U273" i="10" s="1"/>
  <c r="W273" i="10"/>
  <c r="X273" i="10" s="1"/>
  <c r="T268" i="10"/>
  <c r="U268" i="10" s="1"/>
  <c r="Z268" i="10" s="1"/>
  <c r="AA268" i="10" s="1"/>
  <c r="AB268" i="10" s="1"/>
  <c r="J269" i="10" s="1"/>
  <c r="W268" i="10"/>
  <c r="X268" i="10" s="1"/>
  <c r="T245" i="10"/>
  <c r="U245" i="10" s="1"/>
  <c r="W245" i="10"/>
  <c r="X245" i="10" s="1"/>
  <c r="T237" i="10"/>
  <c r="U237" i="10" s="1"/>
  <c r="W237" i="10"/>
  <c r="X237" i="10" s="1"/>
  <c r="Z222" i="10"/>
  <c r="AA222" i="10" s="1"/>
  <c r="AB222" i="10" s="1"/>
  <c r="J223" i="10" s="1"/>
  <c r="T7" i="10"/>
  <c r="U7" i="10" s="1"/>
  <c r="W7" i="10"/>
  <c r="X7" i="10" s="1"/>
  <c r="T418" i="10"/>
  <c r="U418" i="10" s="1"/>
  <c r="T365" i="10"/>
  <c r="U365" i="10" s="1"/>
  <c r="Z365" i="10" s="1"/>
  <c r="AA365" i="10" s="1"/>
  <c r="AB365" i="10" s="1"/>
  <c r="J366" i="10" s="1"/>
  <c r="W361" i="10"/>
  <c r="X361" i="10" s="1"/>
  <c r="Z361" i="10" s="1"/>
  <c r="AA361" i="10" s="1"/>
  <c r="AB361" i="10" s="1"/>
  <c r="J362" i="10" s="1"/>
  <c r="T357" i="10"/>
  <c r="U357" i="10" s="1"/>
  <c r="Z357" i="10" s="1"/>
  <c r="AA357" i="10" s="1"/>
  <c r="AB357" i="10" s="1"/>
  <c r="J358" i="10" s="1"/>
  <c r="W353" i="10"/>
  <c r="X353" i="10" s="1"/>
  <c r="Z353" i="10" s="1"/>
  <c r="AA353" i="10" s="1"/>
  <c r="AB353" i="10" s="1"/>
  <c r="J354" i="10" s="1"/>
  <c r="T349" i="10"/>
  <c r="U349" i="10" s="1"/>
  <c r="W345" i="10"/>
  <c r="X345" i="10" s="1"/>
  <c r="Z345" i="10" s="1"/>
  <c r="AA345" i="10" s="1"/>
  <c r="AB345" i="10" s="1"/>
  <c r="J346" i="10" s="1"/>
  <c r="T341" i="10"/>
  <c r="U341" i="10" s="1"/>
  <c r="Z341" i="10" s="1"/>
  <c r="AA341" i="10" s="1"/>
  <c r="AB341" i="10" s="1"/>
  <c r="J342" i="10" s="1"/>
  <c r="W337" i="10"/>
  <c r="X337" i="10" s="1"/>
  <c r="T333" i="10"/>
  <c r="U333" i="10" s="1"/>
  <c r="Z333" i="10" s="1"/>
  <c r="AA333" i="10" s="1"/>
  <c r="AB333" i="10" s="1"/>
  <c r="J334" i="10" s="1"/>
  <c r="W329" i="10"/>
  <c r="X329" i="10" s="1"/>
  <c r="Z329" i="10" s="1"/>
  <c r="AA329" i="10" s="1"/>
  <c r="AB329" i="10" s="1"/>
  <c r="J330" i="10" s="1"/>
  <c r="T325" i="10"/>
  <c r="U325" i="10" s="1"/>
  <c r="Z325" i="10" s="1"/>
  <c r="AA325" i="10" s="1"/>
  <c r="AB325" i="10" s="1"/>
  <c r="J326" i="10" s="1"/>
  <c r="W321" i="10"/>
  <c r="X321" i="10" s="1"/>
  <c r="T317" i="10"/>
  <c r="U317" i="10" s="1"/>
  <c r="W313" i="10"/>
  <c r="X313" i="10" s="1"/>
  <c r="Z313" i="10" s="1"/>
  <c r="AA313" i="10" s="1"/>
  <c r="AB313" i="10" s="1"/>
  <c r="J314" i="10" s="1"/>
  <c r="W311" i="10"/>
  <c r="X311" i="10" s="1"/>
  <c r="T311" i="10"/>
  <c r="U311" i="10" s="1"/>
  <c r="T310" i="10"/>
  <c r="U310" i="10" s="1"/>
  <c r="Z310" i="10" s="1"/>
  <c r="AA310" i="10" s="1"/>
  <c r="AB310" i="10" s="1"/>
  <c r="J311" i="10" s="1"/>
  <c r="W298" i="10"/>
  <c r="X298" i="10" s="1"/>
  <c r="Z298" i="10" s="1"/>
  <c r="AA298" i="10" s="1"/>
  <c r="AB298" i="10" s="1"/>
  <c r="J299" i="10" s="1"/>
  <c r="T293" i="10"/>
  <c r="U293" i="10" s="1"/>
  <c r="W293" i="10"/>
  <c r="X293" i="10" s="1"/>
  <c r="W288" i="10"/>
  <c r="X288" i="10" s="1"/>
  <c r="Z286" i="10"/>
  <c r="AA286" i="10" s="1"/>
  <c r="AB286" i="10" s="1"/>
  <c r="J287" i="10" s="1"/>
  <c r="T281" i="10"/>
  <c r="U281" i="10" s="1"/>
  <c r="Z281" i="10" s="1"/>
  <c r="AA281" i="10" s="1"/>
  <c r="AB281" i="10" s="1"/>
  <c r="J282" i="10" s="1"/>
  <c r="W281" i="10"/>
  <c r="X281" i="10" s="1"/>
  <c r="T276" i="10"/>
  <c r="U276" i="10" s="1"/>
  <c r="W276" i="10"/>
  <c r="X276" i="10" s="1"/>
  <c r="T272" i="10"/>
  <c r="U272" i="10" s="1"/>
  <c r="Z272" i="10" s="1"/>
  <c r="AA272" i="10" s="1"/>
  <c r="AB272" i="10" s="1"/>
  <c r="J273" i="10" s="1"/>
  <c r="W270" i="10"/>
  <c r="X270" i="10" s="1"/>
  <c r="Z270" i="10" s="1"/>
  <c r="AA270" i="10" s="1"/>
  <c r="AB270" i="10" s="1"/>
  <c r="J271" i="10" s="1"/>
  <c r="T261" i="10"/>
  <c r="U261" i="10" s="1"/>
  <c r="W261" i="10"/>
  <c r="X261" i="10" s="1"/>
  <c r="W256" i="10"/>
  <c r="X256" i="10" s="1"/>
  <c r="Z254" i="10"/>
  <c r="AA254" i="10" s="1"/>
  <c r="AB254" i="10" s="1"/>
  <c r="J255" i="10" s="1"/>
  <c r="T214" i="10"/>
  <c r="U214" i="10" s="1"/>
  <c r="W214" i="10"/>
  <c r="X214" i="10" s="1"/>
  <c r="W193" i="10"/>
  <c r="X193" i="10" s="1"/>
  <c r="T193" i="10"/>
  <c r="U193" i="10" s="1"/>
  <c r="T178" i="10"/>
  <c r="U178" i="10" s="1"/>
  <c r="W178" i="10"/>
  <c r="X178" i="10" s="1"/>
  <c r="W173" i="10"/>
  <c r="X173" i="10" s="1"/>
  <c r="T173" i="10"/>
  <c r="U173" i="10" s="1"/>
  <c r="W287" i="10"/>
  <c r="X287" i="10" s="1"/>
  <c r="W279" i="10"/>
  <c r="X279" i="10" s="1"/>
  <c r="W271" i="10"/>
  <c r="X271" i="10" s="1"/>
  <c r="W263" i="10"/>
  <c r="X263" i="10" s="1"/>
  <c r="W255" i="10"/>
  <c r="X255" i="10" s="1"/>
  <c r="W247" i="10"/>
  <c r="X247" i="10" s="1"/>
  <c r="W239" i="10"/>
  <c r="X239" i="10" s="1"/>
  <c r="W235" i="10"/>
  <c r="X235" i="10" s="1"/>
  <c r="T235" i="10"/>
  <c r="U235" i="10" s="1"/>
  <c r="Z235" i="10" s="1"/>
  <c r="AA235" i="10" s="1"/>
  <c r="AB235" i="10" s="1"/>
  <c r="J236" i="10" s="1"/>
  <c r="B236" i="10" s="1"/>
  <c r="T233" i="10"/>
  <c r="U233" i="10" s="1"/>
  <c r="W233" i="10"/>
  <c r="X233" i="10" s="1"/>
  <c r="W231" i="10"/>
  <c r="X231" i="10" s="1"/>
  <c r="T231" i="10"/>
  <c r="U231" i="10" s="1"/>
  <c r="T229" i="10"/>
  <c r="U229" i="10" s="1"/>
  <c r="W229" i="10"/>
  <c r="X229" i="10" s="1"/>
  <c r="T218" i="10"/>
  <c r="U218" i="10" s="1"/>
  <c r="Z218" i="10" s="1"/>
  <c r="AA218" i="10" s="1"/>
  <c r="AB218" i="10" s="1"/>
  <c r="J219" i="10" s="1"/>
  <c r="W215" i="10"/>
  <c r="X215" i="10" s="1"/>
  <c r="W209" i="10"/>
  <c r="X209" i="10" s="1"/>
  <c r="T209" i="10"/>
  <c r="U209" i="10" s="1"/>
  <c r="T204" i="10"/>
  <c r="U204" i="10" s="1"/>
  <c r="W204" i="10"/>
  <c r="X204" i="10" s="1"/>
  <c r="W202" i="10"/>
  <c r="X202" i="10" s="1"/>
  <c r="T199" i="10"/>
  <c r="U199" i="10" s="1"/>
  <c r="W199" i="10"/>
  <c r="X199" i="10" s="1"/>
  <c r="W192" i="10"/>
  <c r="X192" i="10" s="1"/>
  <c r="T192" i="10"/>
  <c r="U192" i="10" s="1"/>
  <c r="W185" i="10"/>
  <c r="X185" i="10" s="1"/>
  <c r="T185" i="10"/>
  <c r="U185" i="10" s="1"/>
  <c r="T182" i="10"/>
  <c r="U182" i="10" s="1"/>
  <c r="W182" i="10"/>
  <c r="X182" i="10" s="1"/>
  <c r="T180" i="10"/>
  <c r="U180" i="10" s="1"/>
  <c r="W180" i="10"/>
  <c r="X180" i="10" s="1"/>
  <c r="T175" i="10"/>
  <c r="U175" i="10" s="1"/>
  <c r="W175" i="10"/>
  <c r="X175" i="10" s="1"/>
  <c r="T172" i="10"/>
  <c r="U172" i="10" s="1"/>
  <c r="W172" i="10"/>
  <c r="X172" i="10" s="1"/>
  <c r="W91" i="10"/>
  <c r="X91" i="10" s="1"/>
  <c r="T91" i="10"/>
  <c r="U91" i="10" s="1"/>
  <c r="W228" i="10"/>
  <c r="X228" i="10" s="1"/>
  <c r="Z228" i="10" s="1"/>
  <c r="AA228" i="10" s="1"/>
  <c r="AB228" i="10" s="1"/>
  <c r="J229" i="10" s="1"/>
  <c r="W227" i="10"/>
  <c r="X227" i="10" s="1"/>
  <c r="T227" i="10"/>
  <c r="U227" i="10" s="1"/>
  <c r="T225" i="10"/>
  <c r="U225" i="10" s="1"/>
  <c r="T211" i="10"/>
  <c r="U211" i="10" s="1"/>
  <c r="Z211" i="10" s="1"/>
  <c r="AA211" i="10" s="1"/>
  <c r="AB211" i="10" s="1"/>
  <c r="J212" i="10" s="1"/>
  <c r="W208" i="10"/>
  <c r="X208" i="10" s="1"/>
  <c r="T208" i="10"/>
  <c r="U208" i="10" s="1"/>
  <c r="T206" i="10"/>
  <c r="U206" i="10" s="1"/>
  <c r="W206" i="10"/>
  <c r="X206" i="10" s="1"/>
  <c r="T196" i="10"/>
  <c r="U196" i="10" s="1"/>
  <c r="W196" i="10"/>
  <c r="X196" i="10" s="1"/>
  <c r="T191" i="10"/>
  <c r="U191" i="10" s="1"/>
  <c r="W191" i="10"/>
  <c r="X191" i="10" s="1"/>
  <c r="T187" i="10"/>
  <c r="U187" i="10" s="1"/>
  <c r="Z187" i="10" s="1"/>
  <c r="AA187" i="10" s="1"/>
  <c r="AB187" i="10" s="1"/>
  <c r="J188" i="10" s="1"/>
  <c r="W184" i="10"/>
  <c r="X184" i="10" s="1"/>
  <c r="T184" i="10"/>
  <c r="U184" i="10" s="1"/>
  <c r="W177" i="10"/>
  <c r="X177" i="10" s="1"/>
  <c r="T177" i="10"/>
  <c r="U177" i="10" s="1"/>
  <c r="T174" i="10"/>
  <c r="U174" i="10" s="1"/>
  <c r="W174" i="10"/>
  <c r="X174" i="10" s="1"/>
  <c r="Z168" i="10"/>
  <c r="AA168" i="10" s="1"/>
  <c r="AB168" i="10" s="1"/>
  <c r="J169" i="10" s="1"/>
  <c r="W165" i="10"/>
  <c r="X165" i="10" s="1"/>
  <c r="T165" i="10"/>
  <c r="U165" i="10" s="1"/>
  <c r="T128" i="10"/>
  <c r="U128" i="10" s="1"/>
  <c r="W128" i="10"/>
  <c r="X128" i="10" s="1"/>
  <c r="Z97" i="10"/>
  <c r="AA97" i="10" s="1"/>
  <c r="AB97" i="10" s="1"/>
  <c r="J98" i="10" s="1"/>
  <c r="W307" i="10"/>
  <c r="X307" i="10" s="1"/>
  <c r="Z307" i="10" s="1"/>
  <c r="AA307" i="10" s="1"/>
  <c r="AB307" i="10" s="1"/>
  <c r="J308" i="10" s="1"/>
  <c r="W299" i="10"/>
  <c r="X299" i="10" s="1"/>
  <c r="Z299" i="10" s="1"/>
  <c r="AA299" i="10" s="1"/>
  <c r="AB299" i="10" s="1"/>
  <c r="J300" i="10" s="1"/>
  <c r="W291" i="10"/>
  <c r="X291" i="10" s="1"/>
  <c r="T287" i="10"/>
  <c r="U287" i="10" s="1"/>
  <c r="W283" i="10"/>
  <c r="X283" i="10" s="1"/>
  <c r="Z283" i="10" s="1"/>
  <c r="AA283" i="10" s="1"/>
  <c r="AB283" i="10" s="1"/>
  <c r="J284" i="10" s="1"/>
  <c r="T279" i="10"/>
  <c r="U279" i="10" s="1"/>
  <c r="W275" i="10"/>
  <c r="X275" i="10" s="1"/>
  <c r="T271" i="10"/>
  <c r="U271" i="10" s="1"/>
  <c r="W267" i="10"/>
  <c r="X267" i="10" s="1"/>
  <c r="Z267" i="10" s="1"/>
  <c r="AA267" i="10" s="1"/>
  <c r="AB267" i="10" s="1"/>
  <c r="J268" i="10" s="1"/>
  <c r="T263" i="10"/>
  <c r="U263" i="10" s="1"/>
  <c r="Z263" i="10" s="1"/>
  <c r="AA263" i="10" s="1"/>
  <c r="AB263" i="10" s="1"/>
  <c r="J264" i="10" s="1"/>
  <c r="W259" i="10"/>
  <c r="X259" i="10" s="1"/>
  <c r="Z259" i="10" s="1"/>
  <c r="AA259" i="10" s="1"/>
  <c r="AB259" i="10" s="1"/>
  <c r="J260" i="10" s="1"/>
  <c r="T255" i="10"/>
  <c r="U255" i="10" s="1"/>
  <c r="Z255" i="10" s="1"/>
  <c r="AA255" i="10" s="1"/>
  <c r="AB255" i="10" s="1"/>
  <c r="J256" i="10" s="1"/>
  <c r="W251" i="10"/>
  <c r="X251" i="10" s="1"/>
  <c r="Z251" i="10" s="1"/>
  <c r="AA251" i="10" s="1"/>
  <c r="AB251" i="10" s="1"/>
  <c r="J252" i="10" s="1"/>
  <c r="T247" i="10"/>
  <c r="U247" i="10" s="1"/>
  <c r="W243" i="10"/>
  <c r="X243" i="10" s="1"/>
  <c r="Z243" i="10" s="1"/>
  <c r="AA243" i="10" s="1"/>
  <c r="AB243" i="10" s="1"/>
  <c r="J244" i="10" s="1"/>
  <c r="T239" i="10"/>
  <c r="U239" i="10" s="1"/>
  <c r="T226" i="10"/>
  <c r="U226" i="10" s="1"/>
  <c r="Z226" i="10" s="1"/>
  <c r="AA226" i="10" s="1"/>
  <c r="AB226" i="10" s="1"/>
  <c r="J227" i="10" s="1"/>
  <c r="W224" i="10"/>
  <c r="X224" i="10" s="1"/>
  <c r="Z224" i="10" s="1"/>
  <c r="AA224" i="10" s="1"/>
  <c r="AB224" i="10" s="1"/>
  <c r="J225" i="10" s="1"/>
  <c r="W223" i="10"/>
  <c r="X223" i="10" s="1"/>
  <c r="T223" i="10"/>
  <c r="U223" i="10" s="1"/>
  <c r="T221" i="10"/>
  <c r="U221" i="10" s="1"/>
  <c r="W217" i="10"/>
  <c r="X217" i="10" s="1"/>
  <c r="T217" i="10"/>
  <c r="U217" i="10" s="1"/>
  <c r="T212" i="10"/>
  <c r="U212" i="10" s="1"/>
  <c r="W212" i="10"/>
  <c r="X212" i="10" s="1"/>
  <c r="W210" i="10"/>
  <c r="X210" i="10" s="1"/>
  <c r="Z210" i="10" s="1"/>
  <c r="AA210" i="10" s="1"/>
  <c r="AB210" i="10" s="1"/>
  <c r="J211" i="10" s="1"/>
  <c r="W207" i="10"/>
  <c r="X207" i="10" s="1"/>
  <c r="W201" i="10"/>
  <c r="X201" i="10" s="1"/>
  <c r="T201" i="10"/>
  <c r="U201" i="10" s="1"/>
  <c r="T198" i="10"/>
  <c r="U198" i="10" s="1"/>
  <c r="W198" i="10"/>
  <c r="X198" i="10" s="1"/>
  <c r="W195" i="10"/>
  <c r="X195" i="10" s="1"/>
  <c r="Z195" i="10" s="1"/>
  <c r="AA195" i="10" s="1"/>
  <c r="AB195" i="10" s="1"/>
  <c r="J196" i="10" s="1"/>
  <c r="B196" i="10" s="1"/>
  <c r="T188" i="10"/>
  <c r="U188" i="10" s="1"/>
  <c r="W188" i="10"/>
  <c r="X188" i="10" s="1"/>
  <c r="W186" i="10"/>
  <c r="X186" i="10" s="1"/>
  <c r="T183" i="10"/>
  <c r="U183" i="10" s="1"/>
  <c r="W183" i="10"/>
  <c r="X183" i="10" s="1"/>
  <c r="T179" i="10"/>
  <c r="U179" i="10" s="1"/>
  <c r="W179" i="10"/>
  <c r="X179" i="10" s="1"/>
  <c r="T176" i="10"/>
  <c r="U176" i="10" s="1"/>
  <c r="W176" i="10"/>
  <c r="X176" i="10" s="1"/>
  <c r="T171" i="10"/>
  <c r="U171" i="10" s="1"/>
  <c r="W171" i="10"/>
  <c r="X171" i="10" s="1"/>
  <c r="W149" i="10"/>
  <c r="X149" i="10" s="1"/>
  <c r="T149" i="10"/>
  <c r="U149" i="10" s="1"/>
  <c r="Z149" i="10" s="1"/>
  <c r="AA149" i="10" s="1"/>
  <c r="AB149" i="10" s="1"/>
  <c r="J150" i="10" s="1"/>
  <c r="W225" i="10"/>
  <c r="X225" i="10" s="1"/>
  <c r="W221" i="10"/>
  <c r="X221" i="10" s="1"/>
  <c r="Z164" i="10"/>
  <c r="AA164" i="10" s="1"/>
  <c r="AB164" i="10" s="1"/>
  <c r="J165" i="10" s="1"/>
  <c r="W161" i="10"/>
  <c r="X161" i="10" s="1"/>
  <c r="T161" i="10"/>
  <c r="U161" i="10" s="1"/>
  <c r="Z161" i="10" s="1"/>
  <c r="AA161" i="10" s="1"/>
  <c r="AB161" i="10" s="1"/>
  <c r="J162" i="10" s="1"/>
  <c r="T159" i="10"/>
  <c r="U159" i="10" s="1"/>
  <c r="Z148" i="10"/>
  <c r="AA148" i="10" s="1"/>
  <c r="AB148" i="10" s="1"/>
  <c r="J149" i="10" s="1"/>
  <c r="W145" i="10"/>
  <c r="X145" i="10" s="1"/>
  <c r="T145" i="10"/>
  <c r="U145" i="10" s="1"/>
  <c r="T143" i="10"/>
  <c r="U143" i="10" s="1"/>
  <c r="T132" i="10"/>
  <c r="U132" i="10" s="1"/>
  <c r="W132" i="10"/>
  <c r="X132" i="10" s="1"/>
  <c r="T131" i="10"/>
  <c r="U131" i="10" s="1"/>
  <c r="Z131" i="10" s="1"/>
  <c r="AA131" i="10" s="1"/>
  <c r="AB131" i="10" s="1"/>
  <c r="J132" i="10" s="1"/>
  <c r="T124" i="10"/>
  <c r="U124" i="10" s="1"/>
  <c r="W124" i="10"/>
  <c r="X124" i="10" s="1"/>
  <c r="T123" i="10"/>
  <c r="U123" i="10" s="1"/>
  <c r="Z123" i="10" s="1"/>
  <c r="AA123" i="10" s="1"/>
  <c r="AB123" i="10" s="1"/>
  <c r="J124" i="10" s="1"/>
  <c r="Z89" i="10"/>
  <c r="AA89" i="10" s="1"/>
  <c r="AB89" i="10" s="1"/>
  <c r="J90" i="10" s="1"/>
  <c r="T80" i="10"/>
  <c r="U80" i="10" s="1"/>
  <c r="W80" i="10"/>
  <c r="X80" i="10" s="1"/>
  <c r="W71" i="10"/>
  <c r="X71" i="10" s="1"/>
  <c r="T71" i="10"/>
  <c r="U71" i="10" s="1"/>
  <c r="Z71" i="10" s="1"/>
  <c r="AA71" i="10" s="1"/>
  <c r="AB71" i="10" s="1"/>
  <c r="J72" i="10" s="1"/>
  <c r="T70" i="10"/>
  <c r="U70" i="10" s="1"/>
  <c r="W70" i="10"/>
  <c r="X70" i="10" s="1"/>
  <c r="T215" i="10"/>
  <c r="U215" i="10" s="1"/>
  <c r="W213" i="10"/>
  <c r="X213" i="10" s="1"/>
  <c r="Z213" i="10" s="1"/>
  <c r="AA213" i="10" s="1"/>
  <c r="AB213" i="10" s="1"/>
  <c r="J214" i="10" s="1"/>
  <c r="T207" i="10"/>
  <c r="U207" i="10" s="1"/>
  <c r="Z207" i="10" s="1"/>
  <c r="AA207" i="10" s="1"/>
  <c r="AB207" i="10" s="1"/>
  <c r="J208" i="10" s="1"/>
  <c r="B208" i="10" s="1"/>
  <c r="W205" i="10"/>
  <c r="X205" i="10" s="1"/>
  <c r="Z205" i="10" s="1"/>
  <c r="AA205" i="10" s="1"/>
  <c r="AB205" i="10" s="1"/>
  <c r="J206" i="10" s="1"/>
  <c r="W197" i="10"/>
  <c r="X197" i="10" s="1"/>
  <c r="Z197" i="10" s="1"/>
  <c r="AA197" i="10" s="1"/>
  <c r="AB197" i="10" s="1"/>
  <c r="J198" i="10" s="1"/>
  <c r="W189" i="10"/>
  <c r="X189" i="10" s="1"/>
  <c r="Z189" i="10" s="1"/>
  <c r="AA189" i="10" s="1"/>
  <c r="AB189" i="10" s="1"/>
  <c r="J190" i="10" s="1"/>
  <c r="W181" i="10"/>
  <c r="X181" i="10" s="1"/>
  <c r="Z181" i="10" s="1"/>
  <c r="AA181" i="10" s="1"/>
  <c r="AB181" i="10" s="1"/>
  <c r="J182" i="10" s="1"/>
  <c r="AI182" i="10" s="1"/>
  <c r="W170" i="10"/>
  <c r="X170" i="10" s="1"/>
  <c r="T160" i="10"/>
  <c r="U160" i="10" s="1"/>
  <c r="Z160" i="10" s="1"/>
  <c r="AA160" i="10" s="1"/>
  <c r="AB160" i="10" s="1"/>
  <c r="J161" i="10" s="1"/>
  <c r="W158" i="10"/>
  <c r="X158" i="10" s="1"/>
  <c r="Z158" i="10" s="1"/>
  <c r="AA158" i="10" s="1"/>
  <c r="AB158" i="10" s="1"/>
  <c r="J159" i="10" s="1"/>
  <c r="W157" i="10"/>
  <c r="X157" i="10" s="1"/>
  <c r="T157" i="10"/>
  <c r="U157" i="10" s="1"/>
  <c r="T155" i="10"/>
  <c r="U155" i="10" s="1"/>
  <c r="T144" i="10"/>
  <c r="U144" i="10" s="1"/>
  <c r="Z144" i="10" s="1"/>
  <c r="AA144" i="10" s="1"/>
  <c r="AB144" i="10" s="1"/>
  <c r="J145" i="10" s="1"/>
  <c r="W142" i="10"/>
  <c r="X142" i="10" s="1"/>
  <c r="Z142" i="10" s="1"/>
  <c r="AA142" i="10" s="1"/>
  <c r="AB142" i="10" s="1"/>
  <c r="J143" i="10" s="1"/>
  <c r="W141" i="10"/>
  <c r="X141" i="10" s="1"/>
  <c r="T141" i="10"/>
  <c r="U141" i="10" s="1"/>
  <c r="T139" i="10"/>
  <c r="U139" i="10" s="1"/>
  <c r="T135" i="10"/>
  <c r="U135" i="10" s="1"/>
  <c r="W135" i="10"/>
  <c r="X135" i="10" s="1"/>
  <c r="Z129" i="10"/>
  <c r="AA129" i="10" s="1"/>
  <c r="AB129" i="10" s="1"/>
  <c r="J130" i="10" s="1"/>
  <c r="T127" i="10"/>
  <c r="U127" i="10" s="1"/>
  <c r="W127" i="10"/>
  <c r="X127" i="10" s="1"/>
  <c r="Z121" i="10"/>
  <c r="AA121" i="10" s="1"/>
  <c r="AB121" i="10" s="1"/>
  <c r="J122" i="10" s="1"/>
  <c r="T119" i="10"/>
  <c r="U119" i="10" s="1"/>
  <c r="W119" i="10"/>
  <c r="X119" i="10" s="1"/>
  <c r="T117" i="10"/>
  <c r="U117" i="10" s="1"/>
  <c r="W117" i="10"/>
  <c r="X117" i="10" s="1"/>
  <c r="W109" i="10"/>
  <c r="X109" i="10" s="1"/>
  <c r="W107" i="10"/>
  <c r="X107" i="10" s="1"/>
  <c r="T107" i="10"/>
  <c r="U107" i="10" s="1"/>
  <c r="T84" i="10"/>
  <c r="U84" i="10" s="1"/>
  <c r="W84" i="10"/>
  <c r="X84" i="10" s="1"/>
  <c r="W169" i="10"/>
  <c r="X169" i="10" s="1"/>
  <c r="T169" i="10"/>
  <c r="U169" i="10" s="1"/>
  <c r="Z169" i="10" s="1"/>
  <c r="AA169" i="10" s="1"/>
  <c r="AB169" i="10" s="1"/>
  <c r="J170" i="10" s="1"/>
  <c r="T167" i="10"/>
  <c r="U167" i="10" s="1"/>
  <c r="T156" i="10"/>
  <c r="U156" i="10" s="1"/>
  <c r="Z156" i="10" s="1"/>
  <c r="AA156" i="10" s="1"/>
  <c r="AB156" i="10" s="1"/>
  <c r="J157" i="10" s="1"/>
  <c r="W154" i="10"/>
  <c r="X154" i="10" s="1"/>
  <c r="Z154" i="10" s="1"/>
  <c r="AA154" i="10" s="1"/>
  <c r="AB154" i="10" s="1"/>
  <c r="J155" i="10" s="1"/>
  <c r="B155" i="10" s="1"/>
  <c r="W153" i="10"/>
  <c r="X153" i="10" s="1"/>
  <c r="T153" i="10"/>
  <c r="U153" i="10" s="1"/>
  <c r="T151" i="10"/>
  <c r="U151" i="10" s="1"/>
  <c r="T140" i="10"/>
  <c r="U140" i="10" s="1"/>
  <c r="W138" i="10"/>
  <c r="X138" i="10" s="1"/>
  <c r="Z138" i="10" s="1"/>
  <c r="AA138" i="10" s="1"/>
  <c r="AB138" i="10" s="1"/>
  <c r="J139" i="10" s="1"/>
  <c r="B139" i="10" s="1"/>
  <c r="W137" i="10"/>
  <c r="X137" i="10" s="1"/>
  <c r="T137" i="10"/>
  <c r="U137" i="10" s="1"/>
  <c r="T113" i="10"/>
  <c r="U113" i="10" s="1"/>
  <c r="W113" i="10"/>
  <c r="X113" i="10" s="1"/>
  <c r="Z105" i="10"/>
  <c r="AA105" i="10" s="1"/>
  <c r="AB105" i="10" s="1"/>
  <c r="J106" i="10" s="1"/>
  <c r="W99" i="10"/>
  <c r="X99" i="10" s="1"/>
  <c r="T99" i="10"/>
  <c r="U99" i="10" s="1"/>
  <c r="T65" i="10"/>
  <c r="U65" i="10" s="1"/>
  <c r="W65" i="10"/>
  <c r="X65" i="10" s="1"/>
  <c r="W167" i="10"/>
  <c r="X167" i="10" s="1"/>
  <c r="W163" i="10"/>
  <c r="X163" i="10" s="1"/>
  <c r="Z163" i="10" s="1"/>
  <c r="AA163" i="10" s="1"/>
  <c r="AB163" i="10" s="1"/>
  <c r="J164" i="10" s="1"/>
  <c r="W159" i="10"/>
  <c r="X159" i="10" s="1"/>
  <c r="W155" i="10"/>
  <c r="X155" i="10" s="1"/>
  <c r="W151" i="10"/>
  <c r="X151" i="10" s="1"/>
  <c r="W147" i="10"/>
  <c r="X147" i="10" s="1"/>
  <c r="Z147" i="10" s="1"/>
  <c r="AA147" i="10" s="1"/>
  <c r="AB147" i="10" s="1"/>
  <c r="J148" i="10" s="1"/>
  <c r="W143" i="10"/>
  <c r="X143" i="10" s="1"/>
  <c r="W139" i="10"/>
  <c r="X139" i="10" s="1"/>
  <c r="W130" i="10"/>
  <c r="X130" i="10" s="1"/>
  <c r="W122" i="10"/>
  <c r="X122" i="10" s="1"/>
  <c r="T104" i="10"/>
  <c r="U104" i="10" s="1"/>
  <c r="W104" i="10"/>
  <c r="X104" i="10" s="1"/>
  <c r="W102" i="10"/>
  <c r="X102" i="10" s="1"/>
  <c r="T102" i="10"/>
  <c r="U102" i="10" s="1"/>
  <c r="T96" i="10"/>
  <c r="U96" i="10" s="1"/>
  <c r="W96" i="10"/>
  <c r="X96" i="10" s="1"/>
  <c r="W94" i="10"/>
  <c r="X94" i="10" s="1"/>
  <c r="T94" i="10"/>
  <c r="U94" i="10" s="1"/>
  <c r="T88" i="10"/>
  <c r="U88" i="10" s="1"/>
  <c r="W88" i="10"/>
  <c r="X88" i="10" s="1"/>
  <c r="W86" i="10"/>
  <c r="X86" i="10" s="1"/>
  <c r="T86" i="10"/>
  <c r="U86" i="10" s="1"/>
  <c r="T81" i="10"/>
  <c r="U81" i="10" s="1"/>
  <c r="Z81" i="10" s="1"/>
  <c r="AA81" i="10" s="1"/>
  <c r="AB81" i="10" s="1"/>
  <c r="J82" i="10" s="1"/>
  <c r="W81" i="10"/>
  <c r="X81" i="10" s="1"/>
  <c r="T76" i="10"/>
  <c r="U76" i="10" s="1"/>
  <c r="W76" i="10"/>
  <c r="X76" i="10" s="1"/>
  <c r="T72" i="10"/>
  <c r="U72" i="10" s="1"/>
  <c r="T69" i="10"/>
  <c r="U69" i="10" s="1"/>
  <c r="W69" i="10"/>
  <c r="X69" i="10" s="1"/>
  <c r="W115" i="10"/>
  <c r="X115" i="10" s="1"/>
  <c r="W111" i="10"/>
  <c r="X111" i="10" s="1"/>
  <c r="Z111" i="10" s="1"/>
  <c r="AA111" i="10" s="1"/>
  <c r="AB111" i="10" s="1"/>
  <c r="J112" i="10" s="1"/>
  <c r="T109" i="10"/>
  <c r="U109" i="10" s="1"/>
  <c r="Z109" i="10" s="1"/>
  <c r="AA109" i="10" s="1"/>
  <c r="AB109" i="10" s="1"/>
  <c r="J110" i="10" s="1"/>
  <c r="W103" i="10"/>
  <c r="X103" i="10" s="1"/>
  <c r="T101" i="10"/>
  <c r="U101" i="10" s="1"/>
  <c r="Z101" i="10" s="1"/>
  <c r="AA101" i="10" s="1"/>
  <c r="AB101" i="10" s="1"/>
  <c r="J102" i="10" s="1"/>
  <c r="W95" i="10"/>
  <c r="X95" i="10" s="1"/>
  <c r="T93" i="10"/>
  <c r="U93" i="10" s="1"/>
  <c r="Z93" i="10" s="1"/>
  <c r="AA93" i="10" s="1"/>
  <c r="AB93" i="10" s="1"/>
  <c r="J94" i="10" s="1"/>
  <c r="W87" i="10"/>
  <c r="X87" i="10" s="1"/>
  <c r="T85" i="10"/>
  <c r="U85" i="10" s="1"/>
  <c r="W85" i="10"/>
  <c r="X85" i="10" s="1"/>
  <c r="Z78" i="10"/>
  <c r="AA78" i="10" s="1"/>
  <c r="AB78" i="10" s="1"/>
  <c r="J79" i="10" s="1"/>
  <c r="T73" i="10"/>
  <c r="U73" i="10" s="1"/>
  <c r="W73" i="10"/>
  <c r="X73" i="10" s="1"/>
  <c r="W63" i="10"/>
  <c r="X63" i="10" s="1"/>
  <c r="T63" i="10"/>
  <c r="U63" i="10" s="1"/>
  <c r="Z63" i="10" s="1"/>
  <c r="AA63" i="10" s="1"/>
  <c r="AB63" i="10" s="1"/>
  <c r="J64" i="10" s="1"/>
  <c r="T62" i="10"/>
  <c r="U62" i="10" s="1"/>
  <c r="W62" i="10"/>
  <c r="X62" i="10" s="1"/>
  <c r="W134" i="10"/>
  <c r="X134" i="10" s="1"/>
  <c r="T130" i="10"/>
  <c r="U130" i="10" s="1"/>
  <c r="Z130" i="10" s="1"/>
  <c r="AA130" i="10" s="1"/>
  <c r="AB130" i="10" s="1"/>
  <c r="J131" i="10" s="1"/>
  <c r="B131" i="10" s="1"/>
  <c r="W126" i="10"/>
  <c r="X126" i="10" s="1"/>
  <c r="T122" i="10"/>
  <c r="U122" i="10" s="1"/>
  <c r="W118" i="10"/>
  <c r="X118" i="10" s="1"/>
  <c r="Z118" i="10" s="1"/>
  <c r="AA118" i="10" s="1"/>
  <c r="AB118" i="10" s="1"/>
  <c r="J119" i="10" s="1"/>
  <c r="T116" i="10"/>
  <c r="U116" i="10" s="1"/>
  <c r="Z116" i="10" s="1"/>
  <c r="AA116" i="10" s="1"/>
  <c r="AB116" i="10" s="1"/>
  <c r="J117" i="10" s="1"/>
  <c r="W114" i="10"/>
  <c r="X114" i="10" s="1"/>
  <c r="Z114" i="10" s="1"/>
  <c r="AA114" i="10" s="1"/>
  <c r="AB114" i="10" s="1"/>
  <c r="J115" i="10" s="1"/>
  <c r="T112" i="10"/>
  <c r="U112" i="10" s="1"/>
  <c r="Z112" i="10" s="1"/>
  <c r="AA112" i="10" s="1"/>
  <c r="AB112" i="10" s="1"/>
  <c r="J113" i="10" s="1"/>
  <c r="W110" i="10"/>
  <c r="X110" i="10" s="1"/>
  <c r="T108" i="10"/>
  <c r="U108" i="10" s="1"/>
  <c r="W108" i="10"/>
  <c r="X108" i="10" s="1"/>
  <c r="W106" i="10"/>
  <c r="X106" i="10" s="1"/>
  <c r="T106" i="10"/>
  <c r="U106" i="10" s="1"/>
  <c r="T103" i="10"/>
  <c r="U103" i="10" s="1"/>
  <c r="Z103" i="10" s="1"/>
  <c r="AA103" i="10" s="1"/>
  <c r="AB103" i="10" s="1"/>
  <c r="J104" i="10" s="1"/>
  <c r="T100" i="10"/>
  <c r="U100" i="10" s="1"/>
  <c r="W100" i="10"/>
  <c r="X100" i="10" s="1"/>
  <c r="W98" i="10"/>
  <c r="X98" i="10" s="1"/>
  <c r="T98" i="10"/>
  <c r="U98" i="10" s="1"/>
  <c r="T95" i="10"/>
  <c r="U95" i="10" s="1"/>
  <c r="Z95" i="10" s="1"/>
  <c r="AA95" i="10" s="1"/>
  <c r="AB95" i="10" s="1"/>
  <c r="J96" i="10" s="1"/>
  <c r="T92" i="10"/>
  <c r="U92" i="10" s="1"/>
  <c r="W92" i="10"/>
  <c r="X92" i="10" s="1"/>
  <c r="W90" i="10"/>
  <c r="X90" i="10" s="1"/>
  <c r="T90" i="10"/>
  <c r="U90" i="10" s="1"/>
  <c r="T87" i="10"/>
  <c r="U87" i="10" s="1"/>
  <c r="T77" i="10"/>
  <c r="U77" i="10" s="1"/>
  <c r="W77" i="10"/>
  <c r="X77" i="10" s="1"/>
  <c r="W72" i="10"/>
  <c r="X72" i="10" s="1"/>
  <c r="W67" i="10"/>
  <c r="X67" i="10" s="1"/>
  <c r="T67" i="10"/>
  <c r="U67" i="10" s="1"/>
  <c r="T66" i="10"/>
  <c r="U66" i="10" s="1"/>
  <c r="W66" i="10"/>
  <c r="X66" i="10" s="1"/>
  <c r="T64" i="10"/>
  <c r="U64" i="10" s="1"/>
  <c r="T61" i="10"/>
  <c r="U61" i="10" s="1"/>
  <c r="W61" i="10"/>
  <c r="X61" i="10" s="1"/>
  <c r="T46" i="10"/>
  <c r="U46" i="10" s="1"/>
  <c r="W46" i="10"/>
  <c r="X46" i="10" s="1"/>
  <c r="W79" i="10"/>
  <c r="X79" i="10" s="1"/>
  <c r="T53" i="10"/>
  <c r="U53" i="10" s="1"/>
  <c r="W53" i="10"/>
  <c r="X53" i="10" s="1"/>
  <c r="W51" i="10"/>
  <c r="X51" i="10" s="1"/>
  <c r="T51" i="10"/>
  <c r="U51" i="10" s="1"/>
  <c r="Z37" i="10"/>
  <c r="AA37" i="10" s="1"/>
  <c r="AB37" i="10" s="1"/>
  <c r="J38" i="10" s="1"/>
  <c r="C38" i="10" s="1"/>
  <c r="G38" i="10" s="1"/>
  <c r="T31" i="10"/>
  <c r="U31" i="10" s="1"/>
  <c r="W31" i="10"/>
  <c r="X31" i="10" s="1"/>
  <c r="W59" i="10"/>
  <c r="X59" i="10" s="1"/>
  <c r="T59" i="10"/>
  <c r="U59" i="10" s="1"/>
  <c r="Z59" i="10" s="1"/>
  <c r="AA59" i="10" s="1"/>
  <c r="AB59" i="10" s="1"/>
  <c r="J60" i="10" s="1"/>
  <c r="W83" i="10"/>
  <c r="X83" i="10" s="1"/>
  <c r="T79" i="10"/>
  <c r="U79" i="10" s="1"/>
  <c r="W75" i="10"/>
  <c r="X75" i="10" s="1"/>
  <c r="Z75" i="10" s="1"/>
  <c r="AA75" i="10" s="1"/>
  <c r="AB75" i="10" s="1"/>
  <c r="J76" i="10" s="1"/>
  <c r="W68" i="10"/>
  <c r="X68" i="10" s="1"/>
  <c r="Z68" i="10" s="1"/>
  <c r="AA68" i="10" s="1"/>
  <c r="AB68" i="10" s="1"/>
  <c r="J69" i="10" s="1"/>
  <c r="W64" i="10"/>
  <c r="X64" i="10" s="1"/>
  <c r="W60" i="10"/>
  <c r="X60" i="10" s="1"/>
  <c r="Z60" i="10" s="1"/>
  <c r="AA60" i="10" s="1"/>
  <c r="AB60" i="10" s="1"/>
  <c r="J61" i="10" s="1"/>
  <c r="B61" i="10" s="1"/>
  <c r="Z58" i="10"/>
  <c r="AA58" i="10" s="1"/>
  <c r="AB58" i="10" s="1"/>
  <c r="J59" i="10" s="1"/>
  <c r="W48" i="10"/>
  <c r="X48" i="10" s="1"/>
  <c r="T48" i="10"/>
  <c r="U48" i="10" s="1"/>
  <c r="Z48" i="10" s="1"/>
  <c r="AA48" i="10" s="1"/>
  <c r="AB48" i="10" s="1"/>
  <c r="J49" i="10" s="1"/>
  <c r="B49" i="10" s="1"/>
  <c r="Z28" i="10"/>
  <c r="AA28" i="10" s="1"/>
  <c r="AB28" i="10" s="1"/>
  <c r="J29" i="10" s="1"/>
  <c r="W52" i="10"/>
  <c r="X52" i="10" s="1"/>
  <c r="Z50" i="10"/>
  <c r="AA50" i="10" s="1"/>
  <c r="AB50" i="10" s="1"/>
  <c r="J51" i="10" s="1"/>
  <c r="B51" i="10" s="1"/>
  <c r="T45" i="10"/>
  <c r="U45" i="10" s="1"/>
  <c r="W45" i="10"/>
  <c r="X45" i="10" s="1"/>
  <c r="W16" i="10"/>
  <c r="X16" i="10" s="1"/>
  <c r="T16" i="10"/>
  <c r="U16" i="10" s="1"/>
  <c r="T11" i="10"/>
  <c r="U11" i="10" s="1"/>
  <c r="W11" i="10"/>
  <c r="X11" i="10" s="1"/>
  <c r="T10" i="10"/>
  <c r="U10" i="10" s="1"/>
  <c r="W10" i="10"/>
  <c r="X10" i="10" s="1"/>
  <c r="T57" i="10"/>
  <c r="U57" i="10" s="1"/>
  <c r="W57" i="10"/>
  <c r="X57" i="10" s="1"/>
  <c r="W55" i="10"/>
  <c r="X55" i="10" s="1"/>
  <c r="T55" i="10"/>
  <c r="U55" i="10" s="1"/>
  <c r="T52" i="10"/>
  <c r="U52" i="10" s="1"/>
  <c r="W47" i="10"/>
  <c r="X47" i="10" s="1"/>
  <c r="T47" i="10"/>
  <c r="U47" i="10" s="1"/>
  <c r="Z47" i="10" s="1"/>
  <c r="AA47" i="10" s="1"/>
  <c r="AB47" i="10" s="1"/>
  <c r="J48" i="10" s="1"/>
  <c r="W39" i="10"/>
  <c r="X39" i="10" s="1"/>
  <c r="Z39" i="10" s="1"/>
  <c r="AA39" i="10" s="1"/>
  <c r="AB39" i="10" s="1"/>
  <c r="J40" i="10" s="1"/>
  <c r="T27" i="10"/>
  <c r="U27" i="10" s="1"/>
  <c r="W27" i="10"/>
  <c r="X27" i="10" s="1"/>
  <c r="T26" i="10"/>
  <c r="U26" i="10" s="1"/>
  <c r="Z26" i="10" s="1"/>
  <c r="AA26" i="10" s="1"/>
  <c r="AB26" i="10" s="1"/>
  <c r="J27" i="10" s="1"/>
  <c r="W26" i="10"/>
  <c r="X26" i="10" s="1"/>
  <c r="W23" i="10"/>
  <c r="X23" i="10" s="1"/>
  <c r="Z23" i="10" s="1"/>
  <c r="AA23" i="10" s="1"/>
  <c r="AB23" i="10" s="1"/>
  <c r="J24" i="10" s="1"/>
  <c r="W22" i="10"/>
  <c r="X22" i="10" s="1"/>
  <c r="W56" i="10"/>
  <c r="X56" i="10" s="1"/>
  <c r="Z56" i="10" s="1"/>
  <c r="AA56" i="10" s="1"/>
  <c r="AB56" i="10" s="1"/>
  <c r="J57" i="10" s="1"/>
  <c r="T54" i="10"/>
  <c r="U54" i="10" s="1"/>
  <c r="Z54" i="10" s="1"/>
  <c r="AA54" i="10" s="1"/>
  <c r="AB54" i="10" s="1"/>
  <c r="J55" i="10" s="1"/>
  <c r="W43" i="10"/>
  <c r="X43" i="10" s="1"/>
  <c r="T43" i="10"/>
  <c r="U43" i="10" s="1"/>
  <c r="Z43" i="10" s="1"/>
  <c r="AA43" i="10" s="1"/>
  <c r="AB43" i="10" s="1"/>
  <c r="J44" i="10" s="1"/>
  <c r="W32" i="10"/>
  <c r="X32" i="10" s="1"/>
  <c r="T32" i="10"/>
  <c r="U32" i="10" s="1"/>
  <c r="W49" i="10"/>
  <c r="X49" i="10" s="1"/>
  <c r="Z49" i="10" s="1"/>
  <c r="AA49" i="10" s="1"/>
  <c r="AB49" i="10" s="1"/>
  <c r="J50" i="10" s="1"/>
  <c r="T30" i="10"/>
  <c r="U30" i="10" s="1"/>
  <c r="Z30" i="10" s="1"/>
  <c r="AA30" i="10" s="1"/>
  <c r="AB30" i="10" s="1"/>
  <c r="J31" i="10" s="1"/>
  <c r="W25" i="10"/>
  <c r="X25" i="10" s="1"/>
  <c r="Z25" i="10" s="1"/>
  <c r="AA25" i="10" s="1"/>
  <c r="AB25" i="10" s="1"/>
  <c r="J26" i="10" s="1"/>
  <c r="T14" i="10"/>
  <c r="U14" i="10" s="1"/>
  <c r="Z14" i="10" s="1"/>
  <c r="AA14" i="10" s="1"/>
  <c r="AB14" i="10" s="1"/>
  <c r="J15" i="10" s="1"/>
  <c r="W9" i="10"/>
  <c r="X9" i="10" s="1"/>
  <c r="Z9" i="10" s="1"/>
  <c r="AA9" i="10" s="1"/>
  <c r="AB9" i="10" s="1"/>
  <c r="J10" i="10" s="1"/>
  <c r="W40" i="10"/>
  <c r="X40" i="10" s="1"/>
  <c r="Z40" i="10" s="1"/>
  <c r="AA40" i="10" s="1"/>
  <c r="AB40" i="10" s="1"/>
  <c r="J41" i="10" s="1"/>
  <c r="T34" i="10"/>
  <c r="U34" i="10" s="1"/>
  <c r="Z34" i="10" s="1"/>
  <c r="AA34" i="10" s="1"/>
  <c r="AB34" i="10" s="1"/>
  <c r="J35" i="10" s="1"/>
  <c r="W29" i="10"/>
  <c r="X29" i="10" s="1"/>
  <c r="Z29" i="10" s="1"/>
  <c r="AA29" i="10" s="1"/>
  <c r="AB29" i="10" s="1"/>
  <c r="J30" i="10" s="1"/>
  <c r="W24" i="10"/>
  <c r="X24" i="10" s="1"/>
  <c r="Z24" i="10" s="1"/>
  <c r="AA24" i="10" s="1"/>
  <c r="AB24" i="10" s="1"/>
  <c r="J25" i="10" s="1"/>
  <c r="T18" i="10"/>
  <c r="U18" i="10" s="1"/>
  <c r="T15" i="10"/>
  <c r="U15" i="10" s="1"/>
  <c r="Z15" i="10" s="1"/>
  <c r="AA15" i="10" s="1"/>
  <c r="AB15" i="10" s="1"/>
  <c r="J16" i="10" s="1"/>
  <c r="W13" i="10"/>
  <c r="X13" i="10" s="1"/>
  <c r="Z13" i="10" s="1"/>
  <c r="AA13" i="10" s="1"/>
  <c r="AB13" i="10" s="1"/>
  <c r="J14" i="10" s="1"/>
  <c r="W8" i="10"/>
  <c r="X8" i="10" s="1"/>
  <c r="Z8" i="10" s="1"/>
  <c r="AA8" i="10" s="1"/>
  <c r="AB8" i="10" s="1"/>
  <c r="J9" i="10" s="1"/>
  <c r="T38" i="10"/>
  <c r="U38" i="10" s="1"/>
  <c r="Z38" i="10" s="1"/>
  <c r="AA38" i="10" s="1"/>
  <c r="AB38" i="10" s="1"/>
  <c r="J39" i="10" s="1"/>
  <c r="W33" i="10"/>
  <c r="X33" i="10" s="1"/>
  <c r="Z33" i="10" s="1"/>
  <c r="AA33" i="10" s="1"/>
  <c r="AB33" i="10" s="1"/>
  <c r="J34" i="10" s="1"/>
  <c r="W28" i="10"/>
  <c r="X28" i="10" s="1"/>
  <c r="T22" i="10"/>
  <c r="U22" i="10" s="1"/>
  <c r="W17" i="10"/>
  <c r="X17" i="10" s="1"/>
  <c r="W12" i="10"/>
  <c r="X12" i="10" s="1"/>
  <c r="Z12" i="10" s="1"/>
  <c r="AA12" i="10" s="1"/>
  <c r="AB12" i="10" s="1"/>
  <c r="J13" i="10" s="1"/>
  <c r="T5" i="10"/>
  <c r="U5" i="10" s="1"/>
  <c r="W5" i="10"/>
  <c r="X5" i="10" s="1"/>
  <c r="T6" i="10"/>
  <c r="U6" i="10" s="1"/>
  <c r="W6" i="10"/>
  <c r="X6" i="10" s="1"/>
  <c r="Z6" i="10" s="1"/>
  <c r="AA6" i="10" s="1"/>
  <c r="AB6" i="10" s="1"/>
  <c r="J7" i="10" s="1"/>
  <c r="H442" i="10"/>
  <c r="H441" i="10"/>
  <c r="H440" i="10"/>
  <c r="H439" i="10"/>
  <c r="H438" i="10"/>
  <c r="H437" i="10"/>
  <c r="H436" i="10"/>
  <c r="H435" i="10"/>
  <c r="H434" i="10"/>
  <c r="H433" i="10"/>
  <c r="H432" i="10"/>
  <c r="H431" i="10"/>
  <c r="H430" i="10"/>
  <c r="H429" i="10"/>
  <c r="H428" i="10"/>
  <c r="H427" i="10"/>
  <c r="H426" i="10"/>
  <c r="H425" i="10"/>
  <c r="H424" i="10"/>
  <c r="H423" i="10"/>
  <c r="H422" i="10"/>
  <c r="H421" i="10"/>
  <c r="H420" i="10"/>
  <c r="H419" i="10"/>
  <c r="H418" i="10"/>
  <c r="H417" i="10"/>
  <c r="H416" i="10"/>
  <c r="H415" i="10"/>
  <c r="H414" i="10"/>
  <c r="H413" i="10"/>
  <c r="H412" i="10"/>
  <c r="H411" i="10"/>
  <c r="H410" i="10"/>
  <c r="H409" i="10"/>
  <c r="H408" i="10"/>
  <c r="H407" i="10"/>
  <c r="H406" i="10"/>
  <c r="H405" i="10"/>
  <c r="H404" i="10"/>
  <c r="H403" i="10"/>
  <c r="H402" i="10"/>
  <c r="H401" i="10"/>
  <c r="H400" i="10"/>
  <c r="H399" i="10"/>
  <c r="H398" i="10"/>
  <c r="H397" i="10"/>
  <c r="H396" i="10"/>
  <c r="H395" i="10"/>
  <c r="H394" i="10"/>
  <c r="H393" i="10"/>
  <c r="H392" i="10"/>
  <c r="H391" i="10"/>
  <c r="H390" i="10"/>
  <c r="H389" i="10"/>
  <c r="H388" i="10"/>
  <c r="H387" i="10"/>
  <c r="H386" i="10"/>
  <c r="H385" i="10"/>
  <c r="H384" i="10"/>
  <c r="C384" i="10"/>
  <c r="G384" i="10" s="1"/>
  <c r="H383" i="10"/>
  <c r="C383" i="10"/>
  <c r="G383" i="10" s="1"/>
  <c r="H382" i="10"/>
  <c r="H381" i="10"/>
  <c r="H380" i="10"/>
  <c r="H379" i="10"/>
  <c r="H378" i="10"/>
  <c r="H377" i="10"/>
  <c r="H376" i="10"/>
  <c r="H375" i="10"/>
  <c r="C375" i="10"/>
  <c r="G375" i="10" s="1"/>
  <c r="H374" i="10"/>
  <c r="H373" i="10"/>
  <c r="H372" i="10"/>
  <c r="H371" i="10"/>
  <c r="H370" i="10"/>
  <c r="H369" i="10"/>
  <c r="H368" i="10"/>
  <c r="H367" i="10"/>
  <c r="H366" i="10"/>
  <c r="H365" i="10"/>
  <c r="H364" i="10"/>
  <c r="H363" i="10"/>
  <c r="H362" i="10"/>
  <c r="H361" i="10"/>
  <c r="H360" i="10"/>
  <c r="H359" i="10"/>
  <c r="H358" i="10"/>
  <c r="H357" i="10"/>
  <c r="H356" i="10"/>
  <c r="H355" i="10"/>
  <c r="H354" i="10"/>
  <c r="H353" i="10"/>
  <c r="H352" i="10"/>
  <c r="H351" i="10"/>
  <c r="H350" i="10"/>
  <c r="H349" i="10"/>
  <c r="H348" i="10"/>
  <c r="H347" i="10"/>
  <c r="H346" i="10"/>
  <c r="H345" i="10"/>
  <c r="H344" i="10"/>
  <c r="H343" i="10"/>
  <c r="H342" i="10"/>
  <c r="H341" i="10"/>
  <c r="H340" i="10"/>
  <c r="H339" i="10"/>
  <c r="H338" i="10"/>
  <c r="H337" i="10"/>
  <c r="H336" i="10"/>
  <c r="H335" i="10"/>
  <c r="H334" i="10"/>
  <c r="H333" i="10"/>
  <c r="H332" i="10"/>
  <c r="H331" i="10"/>
  <c r="H330" i="10"/>
  <c r="H329" i="10"/>
  <c r="H328" i="10"/>
  <c r="H327" i="10"/>
  <c r="H326" i="10"/>
  <c r="H325" i="10"/>
  <c r="H324" i="10"/>
  <c r="H323" i="10"/>
  <c r="H322" i="10"/>
  <c r="B321" i="10"/>
  <c r="H321" i="10"/>
  <c r="C321" i="10"/>
  <c r="G321" i="10" s="1"/>
  <c r="H320" i="10"/>
  <c r="H319" i="10"/>
  <c r="H318" i="10"/>
  <c r="B317" i="10"/>
  <c r="H317" i="10"/>
  <c r="H316" i="10"/>
  <c r="H315" i="10"/>
  <c r="H314" i="10"/>
  <c r="H313" i="10"/>
  <c r="H312" i="10"/>
  <c r="H311" i="10"/>
  <c r="H310" i="10"/>
  <c r="H309" i="10"/>
  <c r="H308" i="10"/>
  <c r="H307" i="10"/>
  <c r="H306" i="10"/>
  <c r="H305" i="10"/>
  <c r="H304" i="10"/>
  <c r="H303" i="10"/>
  <c r="H302" i="10"/>
  <c r="H301" i="10"/>
  <c r="H300" i="10"/>
  <c r="H299" i="10"/>
  <c r="H298" i="10"/>
  <c r="H297" i="10"/>
  <c r="H296" i="10"/>
  <c r="H295" i="10"/>
  <c r="H294" i="10"/>
  <c r="H293" i="10"/>
  <c r="H292" i="10"/>
  <c r="H291" i="10"/>
  <c r="H290" i="10"/>
  <c r="H289" i="10"/>
  <c r="H288" i="10"/>
  <c r="H287" i="10"/>
  <c r="H286" i="10"/>
  <c r="H285" i="10"/>
  <c r="H284" i="10"/>
  <c r="H283" i="10"/>
  <c r="H282" i="10"/>
  <c r="H281" i="10"/>
  <c r="H280" i="10"/>
  <c r="H279" i="10"/>
  <c r="H278" i="10"/>
  <c r="H277" i="10"/>
  <c r="H276" i="10"/>
  <c r="H275" i="10"/>
  <c r="H274" i="10"/>
  <c r="H273" i="10"/>
  <c r="H272" i="10"/>
  <c r="H271" i="10"/>
  <c r="H270" i="10"/>
  <c r="H269" i="10"/>
  <c r="H268" i="10"/>
  <c r="H267" i="10"/>
  <c r="H266" i="10"/>
  <c r="H265" i="10"/>
  <c r="H264" i="10"/>
  <c r="H263" i="10"/>
  <c r="H262" i="10"/>
  <c r="H261" i="10"/>
  <c r="H260" i="10"/>
  <c r="H259" i="10"/>
  <c r="H258" i="10"/>
  <c r="H257" i="10"/>
  <c r="H256" i="10"/>
  <c r="H255" i="10"/>
  <c r="H254" i="10"/>
  <c r="H253" i="10"/>
  <c r="H252" i="10"/>
  <c r="H251" i="10"/>
  <c r="H250" i="10"/>
  <c r="H249" i="10"/>
  <c r="H248" i="10"/>
  <c r="H247" i="10"/>
  <c r="H246" i="10"/>
  <c r="H245" i="10"/>
  <c r="H244" i="10"/>
  <c r="C244" i="10"/>
  <c r="G244" i="10" s="1"/>
  <c r="B244" i="10"/>
  <c r="H243" i="10"/>
  <c r="H242" i="10"/>
  <c r="H241" i="10"/>
  <c r="H240" i="10"/>
  <c r="H239" i="10"/>
  <c r="H238" i="10"/>
  <c r="H237" i="10"/>
  <c r="H236" i="10"/>
  <c r="H235" i="10"/>
  <c r="H234" i="10"/>
  <c r="H233" i="10"/>
  <c r="H232" i="10"/>
  <c r="H231" i="10"/>
  <c r="H230" i="10"/>
  <c r="H229" i="10"/>
  <c r="H228" i="10"/>
  <c r="H227" i="10"/>
  <c r="H226" i="10"/>
  <c r="H225" i="10"/>
  <c r="H224" i="10"/>
  <c r="H223" i="10"/>
  <c r="H222" i="10"/>
  <c r="H221" i="10"/>
  <c r="H220" i="10"/>
  <c r="H219" i="10"/>
  <c r="H218" i="10"/>
  <c r="H217" i="10"/>
  <c r="H216" i="10"/>
  <c r="H215" i="10"/>
  <c r="H214" i="10"/>
  <c r="H213" i="10"/>
  <c r="H212" i="10"/>
  <c r="C212" i="10"/>
  <c r="G212" i="10" s="1"/>
  <c r="B212" i="10"/>
  <c r="H211" i="10"/>
  <c r="H210" i="10"/>
  <c r="H209" i="10"/>
  <c r="H208" i="10"/>
  <c r="H207" i="10"/>
  <c r="H206" i="10"/>
  <c r="H205" i="10"/>
  <c r="H204" i="10"/>
  <c r="H203" i="10"/>
  <c r="H202" i="10"/>
  <c r="H201" i="10"/>
  <c r="H200" i="10"/>
  <c r="H199" i="10"/>
  <c r="H198" i="10"/>
  <c r="H197" i="10"/>
  <c r="H196" i="10"/>
  <c r="H195" i="10"/>
  <c r="H194" i="10"/>
  <c r="H193" i="10"/>
  <c r="H192" i="10"/>
  <c r="H191" i="10"/>
  <c r="H190" i="10"/>
  <c r="H189" i="10"/>
  <c r="H188" i="10"/>
  <c r="H187" i="10"/>
  <c r="H186" i="10"/>
  <c r="H185" i="10"/>
  <c r="H184" i="10"/>
  <c r="H183" i="10"/>
  <c r="H182" i="10"/>
  <c r="H181" i="10"/>
  <c r="H180" i="10"/>
  <c r="H179" i="10"/>
  <c r="H178" i="10"/>
  <c r="H177" i="10"/>
  <c r="H176" i="10"/>
  <c r="H175" i="10"/>
  <c r="H174" i="10"/>
  <c r="H173" i="10"/>
  <c r="H172" i="10"/>
  <c r="H171" i="10"/>
  <c r="H170" i="10"/>
  <c r="H169" i="10"/>
  <c r="H168" i="10"/>
  <c r="H167" i="10"/>
  <c r="H166" i="10"/>
  <c r="H165" i="10"/>
  <c r="H164" i="10"/>
  <c r="H163" i="10"/>
  <c r="H162" i="10"/>
  <c r="H161" i="10"/>
  <c r="H160" i="10"/>
  <c r="B159" i="10"/>
  <c r="H159" i="10"/>
  <c r="H158" i="10"/>
  <c r="H157" i="10"/>
  <c r="H156" i="10"/>
  <c r="H155" i="10"/>
  <c r="H154" i="10"/>
  <c r="H153" i="10"/>
  <c r="H152" i="10"/>
  <c r="H151" i="10"/>
  <c r="H150" i="10"/>
  <c r="H149" i="10"/>
  <c r="H148" i="10"/>
  <c r="H147" i="10"/>
  <c r="H146" i="10"/>
  <c r="H145" i="10"/>
  <c r="H144" i="10"/>
  <c r="B143" i="10"/>
  <c r="H143" i="10"/>
  <c r="H142" i="10"/>
  <c r="H141" i="10"/>
  <c r="H140" i="10"/>
  <c r="H139" i="10"/>
  <c r="H138" i="10"/>
  <c r="H137" i="10"/>
  <c r="H136" i="10"/>
  <c r="H135" i="10"/>
  <c r="H134" i="10"/>
  <c r="H133" i="10"/>
  <c r="H132" i="10"/>
  <c r="H131" i="10"/>
  <c r="H130" i="10"/>
  <c r="H129" i="10"/>
  <c r="H128" i="10"/>
  <c r="H127" i="10"/>
  <c r="H126" i="10"/>
  <c r="H125" i="10"/>
  <c r="H124" i="10"/>
  <c r="H123" i="10"/>
  <c r="H122" i="10"/>
  <c r="H121" i="10"/>
  <c r="H120" i="10"/>
  <c r="B119" i="10"/>
  <c r="H119" i="10"/>
  <c r="H118" i="10"/>
  <c r="H117" i="10"/>
  <c r="H116" i="10"/>
  <c r="B115" i="10"/>
  <c r="H115" i="10"/>
  <c r="H114" i="10"/>
  <c r="H113" i="10"/>
  <c r="H112" i="10"/>
  <c r="H111" i="10"/>
  <c r="H110" i="10"/>
  <c r="H109" i="10"/>
  <c r="H108" i="10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4" i="10"/>
  <c r="H93" i="10"/>
  <c r="H92" i="10"/>
  <c r="H91" i="10"/>
  <c r="H90" i="10"/>
  <c r="H89" i="10"/>
  <c r="H88" i="10"/>
  <c r="H87" i="10"/>
  <c r="H86" i="10"/>
  <c r="H85" i="10"/>
  <c r="H84" i="10"/>
  <c r="B83" i="10"/>
  <c r="H83" i="10"/>
  <c r="H82" i="10"/>
  <c r="H81" i="10"/>
  <c r="H80" i="10"/>
  <c r="B79" i="10"/>
  <c r="H79" i="10"/>
  <c r="H78" i="10"/>
  <c r="H77" i="10"/>
  <c r="H76" i="10"/>
  <c r="B75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60" i="10"/>
  <c r="B59" i="10"/>
  <c r="H59" i="10"/>
  <c r="C59" i="10"/>
  <c r="G59" i="10" s="1"/>
  <c r="H58" i="10"/>
  <c r="B57" i="10"/>
  <c r="H57" i="10"/>
  <c r="C57" i="10"/>
  <c r="G57" i="10" s="1"/>
  <c r="H56" i="10"/>
  <c r="B55" i="10"/>
  <c r="H55" i="10"/>
  <c r="H54" i="10"/>
  <c r="H53" i="10"/>
  <c r="H52" i="10"/>
  <c r="H51" i="10"/>
  <c r="C51" i="10"/>
  <c r="G51" i="10" s="1"/>
  <c r="H50" i="10"/>
  <c r="H49" i="10"/>
  <c r="H48" i="10"/>
  <c r="H47" i="10"/>
  <c r="H46" i="10"/>
  <c r="H45" i="10"/>
  <c r="H44" i="10"/>
  <c r="H43" i="10"/>
  <c r="H42" i="10"/>
  <c r="H41" i="10"/>
  <c r="H40" i="10"/>
  <c r="H39" i="10"/>
  <c r="C39" i="10"/>
  <c r="G39" i="10" s="1"/>
  <c r="H38" i="10"/>
  <c r="H37" i="10"/>
  <c r="H36" i="10"/>
  <c r="H35" i="10"/>
  <c r="H34" i="10"/>
  <c r="H33" i="10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H19" i="10"/>
  <c r="H18" i="10"/>
  <c r="H17" i="10"/>
  <c r="H16" i="10"/>
  <c r="H15" i="10"/>
  <c r="H14" i="10"/>
  <c r="H13" i="10"/>
  <c r="H12" i="10"/>
  <c r="H11" i="10"/>
  <c r="H10" i="10"/>
  <c r="H9" i="10"/>
  <c r="H8" i="10"/>
  <c r="H7" i="10"/>
  <c r="H6" i="10"/>
  <c r="F4" i="10"/>
  <c r="F5" i="10" s="1"/>
  <c r="Z293" i="10" l="1"/>
  <c r="AA293" i="10" s="1"/>
  <c r="AB293" i="10" s="1"/>
  <c r="J294" i="10" s="1"/>
  <c r="Z237" i="10"/>
  <c r="AA237" i="10" s="1"/>
  <c r="AB237" i="10" s="1"/>
  <c r="J238" i="10" s="1"/>
  <c r="Z351" i="10"/>
  <c r="AA351" i="10" s="1"/>
  <c r="AB351" i="10" s="1"/>
  <c r="J352" i="10" s="1"/>
  <c r="Z408" i="10"/>
  <c r="AA408" i="10" s="1"/>
  <c r="AB408" i="10" s="1"/>
  <c r="J409" i="10" s="1"/>
  <c r="Z428" i="10"/>
  <c r="AA428" i="10" s="1"/>
  <c r="AB428" i="10" s="1"/>
  <c r="J429" i="10" s="1"/>
  <c r="Z432" i="10"/>
  <c r="AA432" i="10" s="1"/>
  <c r="AB432" i="10" s="1"/>
  <c r="J433" i="10" s="1"/>
  <c r="Z437" i="10"/>
  <c r="AA437" i="10" s="1"/>
  <c r="AB437" i="10" s="1"/>
  <c r="J438" i="10" s="1"/>
  <c r="C196" i="10"/>
  <c r="G196" i="10" s="1"/>
  <c r="Z17" i="10"/>
  <c r="AA17" i="10" s="1"/>
  <c r="AB17" i="10" s="1"/>
  <c r="J18" i="10" s="1"/>
  <c r="Z98" i="10"/>
  <c r="AA98" i="10" s="1"/>
  <c r="AB98" i="10" s="1"/>
  <c r="J99" i="10" s="1"/>
  <c r="B99" i="10" s="1"/>
  <c r="Z338" i="10"/>
  <c r="AA338" i="10" s="1"/>
  <c r="AB338" i="10" s="1"/>
  <c r="J339" i="10" s="1"/>
  <c r="Z377" i="10"/>
  <c r="AA377" i="10" s="1"/>
  <c r="AB377" i="10" s="1"/>
  <c r="J378" i="10" s="1"/>
  <c r="C378" i="10" s="1"/>
  <c r="G378" i="10" s="1"/>
  <c r="Z439" i="10"/>
  <c r="AA439" i="10" s="1"/>
  <c r="AB439" i="10" s="1"/>
  <c r="J440" i="10" s="1"/>
  <c r="Z312" i="10"/>
  <c r="AA312" i="10" s="1"/>
  <c r="AB312" i="10" s="1"/>
  <c r="J313" i="10" s="1"/>
  <c r="Z230" i="10"/>
  <c r="AA230" i="10" s="1"/>
  <c r="AB230" i="10" s="1"/>
  <c r="J231" i="10" s="1"/>
  <c r="Z85" i="10"/>
  <c r="AA85" i="10" s="1"/>
  <c r="AB85" i="10" s="1"/>
  <c r="J86" i="10" s="1"/>
  <c r="Z140" i="10"/>
  <c r="AA140" i="10" s="1"/>
  <c r="AB140" i="10" s="1"/>
  <c r="J141" i="10" s="1"/>
  <c r="Z145" i="10"/>
  <c r="AA145" i="10" s="1"/>
  <c r="AB145" i="10" s="1"/>
  <c r="J146" i="10" s="1"/>
  <c r="Z200" i="10"/>
  <c r="AA200" i="10" s="1"/>
  <c r="AB200" i="10" s="1"/>
  <c r="J201" i="10" s="1"/>
  <c r="Z278" i="10"/>
  <c r="AA278" i="10" s="1"/>
  <c r="AB278" i="10" s="1"/>
  <c r="J279" i="10" s="1"/>
  <c r="Z380" i="10"/>
  <c r="AA380" i="10" s="1"/>
  <c r="AB380" i="10" s="1"/>
  <c r="J381" i="10" s="1"/>
  <c r="C381" i="10" s="1"/>
  <c r="G381" i="10" s="1"/>
  <c r="Z318" i="10"/>
  <c r="AA318" i="10" s="1"/>
  <c r="AB318" i="10" s="1"/>
  <c r="J319" i="10" s="1"/>
  <c r="B319" i="10" s="1"/>
  <c r="Z363" i="10"/>
  <c r="AA363" i="10" s="1"/>
  <c r="AB363" i="10" s="1"/>
  <c r="J364" i="10" s="1"/>
  <c r="Z347" i="10"/>
  <c r="AA347" i="10" s="1"/>
  <c r="AB347" i="10" s="1"/>
  <c r="J348" i="10" s="1"/>
  <c r="Z21" i="10"/>
  <c r="AA21" i="10" s="1"/>
  <c r="AB21" i="10" s="1"/>
  <c r="J22" i="10" s="1"/>
  <c r="Z337" i="10"/>
  <c r="AA337" i="10" s="1"/>
  <c r="AB337" i="10" s="1"/>
  <c r="J338" i="10" s="1"/>
  <c r="Z83" i="10"/>
  <c r="AA83" i="10" s="1"/>
  <c r="AB83" i="10" s="1"/>
  <c r="J84" i="10" s="1"/>
  <c r="Z410" i="10"/>
  <c r="AA410" i="10" s="1"/>
  <c r="AB410" i="10" s="1"/>
  <c r="J411" i="10" s="1"/>
  <c r="Z150" i="10"/>
  <c r="AA150" i="10" s="1"/>
  <c r="AB150" i="10" s="1"/>
  <c r="J151" i="10" s="1"/>
  <c r="B151" i="10" s="1"/>
  <c r="Z202" i="10"/>
  <c r="AA202" i="10" s="1"/>
  <c r="AB202" i="10" s="1"/>
  <c r="J203" i="10" s="1"/>
  <c r="Z250" i="10"/>
  <c r="AA250" i="10" s="1"/>
  <c r="AB250" i="10" s="1"/>
  <c r="J251" i="10" s="1"/>
  <c r="C208" i="10"/>
  <c r="G208" i="10" s="1"/>
  <c r="Z107" i="10"/>
  <c r="AA107" i="10" s="1"/>
  <c r="AB107" i="10" s="1"/>
  <c r="J108" i="10" s="1"/>
  <c r="Z223" i="10"/>
  <c r="AA223" i="10" s="1"/>
  <c r="AB223" i="10" s="1"/>
  <c r="J224" i="10" s="1"/>
  <c r="Z287" i="10"/>
  <c r="AA287" i="10" s="1"/>
  <c r="AB287" i="10" s="1"/>
  <c r="J288" i="10" s="1"/>
  <c r="Z231" i="10"/>
  <c r="AA231" i="10" s="1"/>
  <c r="AB231" i="10" s="1"/>
  <c r="J232" i="10" s="1"/>
  <c r="Z400" i="10"/>
  <c r="AA400" i="10" s="1"/>
  <c r="AB400" i="10" s="1"/>
  <c r="J401" i="10" s="1"/>
  <c r="Z417" i="10"/>
  <c r="AA417" i="10" s="1"/>
  <c r="AB417" i="10" s="1"/>
  <c r="J418" i="10" s="1"/>
  <c r="C236" i="10"/>
  <c r="G236" i="10" s="1"/>
  <c r="AF110" i="17"/>
  <c r="AG110" i="17" s="1"/>
  <c r="AE113" i="17"/>
  <c r="Z176" i="10"/>
  <c r="AA176" i="10" s="1"/>
  <c r="AB176" i="10" s="1"/>
  <c r="J177" i="10" s="1"/>
  <c r="AI177" i="10" s="1"/>
  <c r="Z183" i="10"/>
  <c r="AA183" i="10" s="1"/>
  <c r="AB183" i="10" s="1"/>
  <c r="J184" i="10" s="1"/>
  <c r="AI184" i="10" s="1"/>
  <c r="Z186" i="10"/>
  <c r="AA186" i="10" s="1"/>
  <c r="AB186" i="10" s="1"/>
  <c r="J187" i="10" s="1"/>
  <c r="Z177" i="10"/>
  <c r="AA177" i="10" s="1"/>
  <c r="AB177" i="10" s="1"/>
  <c r="J178" i="10" s="1"/>
  <c r="AI178" i="10" s="1"/>
  <c r="Z185" i="10"/>
  <c r="AA185" i="10" s="1"/>
  <c r="AB185" i="10" s="1"/>
  <c r="J186" i="10" s="1"/>
  <c r="AI186" i="10" s="1"/>
  <c r="C49" i="10"/>
  <c r="G49" i="10" s="1"/>
  <c r="C325" i="10"/>
  <c r="G325" i="10" s="1"/>
  <c r="Z18" i="10"/>
  <c r="AA18" i="10" s="1"/>
  <c r="AB18" i="10" s="1"/>
  <c r="J19" i="10" s="1"/>
  <c r="Z55" i="10"/>
  <c r="AA55" i="10" s="1"/>
  <c r="AB55" i="10" s="1"/>
  <c r="J56" i="10" s="1"/>
  <c r="C56" i="10" s="1"/>
  <c r="G56" i="10" s="1"/>
  <c r="Z16" i="10"/>
  <c r="AA16" i="10" s="1"/>
  <c r="AB16" i="10" s="1"/>
  <c r="J17" i="10" s="1"/>
  <c r="Z51" i="10"/>
  <c r="AA51" i="10" s="1"/>
  <c r="AB51" i="10" s="1"/>
  <c r="J52" i="10" s="1"/>
  <c r="Z67" i="10"/>
  <c r="AA67" i="10" s="1"/>
  <c r="AB67" i="10" s="1"/>
  <c r="J68" i="10" s="1"/>
  <c r="C68" i="10" s="1"/>
  <c r="G68" i="10" s="1"/>
  <c r="Z106" i="10"/>
  <c r="AA106" i="10" s="1"/>
  <c r="AB106" i="10" s="1"/>
  <c r="J107" i="10" s="1"/>
  <c r="B107" i="10" s="1"/>
  <c r="Z110" i="10"/>
  <c r="AA110" i="10" s="1"/>
  <c r="AB110" i="10" s="1"/>
  <c r="J111" i="10" s="1"/>
  <c r="B111" i="10" s="1"/>
  <c r="Z134" i="10"/>
  <c r="AA134" i="10" s="1"/>
  <c r="AB134" i="10" s="1"/>
  <c r="J135" i="10" s="1"/>
  <c r="B135" i="10" s="1"/>
  <c r="Z153" i="10"/>
  <c r="AA153" i="10" s="1"/>
  <c r="AB153" i="10" s="1"/>
  <c r="J154" i="10" s="1"/>
  <c r="Z167" i="10"/>
  <c r="AA167" i="10" s="1"/>
  <c r="AB167" i="10" s="1"/>
  <c r="J168" i="10" s="1"/>
  <c r="B168" i="10" s="1"/>
  <c r="Z84" i="10"/>
  <c r="AA84" i="10" s="1"/>
  <c r="AB84" i="10" s="1"/>
  <c r="J85" i="10" s="1"/>
  <c r="Z157" i="10"/>
  <c r="AA157" i="10" s="1"/>
  <c r="AB157" i="10" s="1"/>
  <c r="J158" i="10" s="1"/>
  <c r="Z170" i="10"/>
  <c r="AA170" i="10" s="1"/>
  <c r="AB170" i="10" s="1"/>
  <c r="J171" i="10" s="1"/>
  <c r="B171" i="10" s="1"/>
  <c r="Z217" i="10"/>
  <c r="AA217" i="10" s="1"/>
  <c r="AB217" i="10" s="1"/>
  <c r="J218" i="10" s="1"/>
  <c r="Z275" i="10"/>
  <c r="AA275" i="10" s="1"/>
  <c r="AB275" i="10" s="1"/>
  <c r="J276" i="10" s="1"/>
  <c r="Z208" i="10"/>
  <c r="AA208" i="10" s="1"/>
  <c r="AB208" i="10" s="1"/>
  <c r="J209" i="10" s="1"/>
  <c r="C209" i="10" s="1"/>
  <c r="G209" i="10" s="1"/>
  <c r="Z227" i="10"/>
  <c r="AA227" i="10" s="1"/>
  <c r="AB227" i="10" s="1"/>
  <c r="J228" i="10" s="1"/>
  <c r="Z248" i="10"/>
  <c r="AA248" i="10" s="1"/>
  <c r="AB248" i="10" s="1"/>
  <c r="J249" i="10" s="1"/>
  <c r="Z295" i="10"/>
  <c r="AA295" i="10" s="1"/>
  <c r="AB295" i="10" s="1"/>
  <c r="J296" i="10" s="1"/>
  <c r="Z309" i="10"/>
  <c r="AA309" i="10" s="1"/>
  <c r="AB309" i="10" s="1"/>
  <c r="J310" i="10" s="1"/>
  <c r="B310" i="10" s="1"/>
  <c r="Z303" i="10"/>
  <c r="AA303" i="10" s="1"/>
  <c r="AB303" i="10" s="1"/>
  <c r="J304" i="10" s="1"/>
  <c r="B304" i="10" s="1"/>
  <c r="Z323" i="10"/>
  <c r="AA323" i="10" s="1"/>
  <c r="AB323" i="10" s="1"/>
  <c r="J324" i="10" s="1"/>
  <c r="B324" i="10" s="1"/>
  <c r="Z366" i="10"/>
  <c r="AA366" i="10" s="1"/>
  <c r="AB366" i="10" s="1"/>
  <c r="J367" i="10" s="1"/>
  <c r="Z399" i="10"/>
  <c r="AA399" i="10" s="1"/>
  <c r="AB399" i="10" s="1"/>
  <c r="J400" i="10" s="1"/>
  <c r="C400" i="10" s="1"/>
  <c r="G400" i="10" s="1"/>
  <c r="Z369" i="10"/>
  <c r="AA369" i="10" s="1"/>
  <c r="AB369" i="10" s="1"/>
  <c r="J370" i="10" s="1"/>
  <c r="C370" i="10" s="1"/>
  <c r="G370" i="10" s="1"/>
  <c r="Z388" i="10"/>
  <c r="AA388" i="10" s="1"/>
  <c r="AB388" i="10" s="1"/>
  <c r="J389" i="10" s="1"/>
  <c r="Z359" i="10"/>
  <c r="AA359" i="10" s="1"/>
  <c r="AB359" i="10" s="1"/>
  <c r="J360" i="10" s="1"/>
  <c r="Z371" i="10"/>
  <c r="AA371" i="10" s="1"/>
  <c r="AB371" i="10" s="1"/>
  <c r="J372" i="10" s="1"/>
  <c r="C372" i="10" s="1"/>
  <c r="G372" i="10" s="1"/>
  <c r="Z387" i="10"/>
  <c r="AA387" i="10" s="1"/>
  <c r="AB387" i="10" s="1"/>
  <c r="J388" i="10" s="1"/>
  <c r="C388" i="10" s="1"/>
  <c r="G388" i="10" s="1"/>
  <c r="Z419" i="10"/>
  <c r="AA419" i="10" s="1"/>
  <c r="AB419" i="10" s="1"/>
  <c r="J420" i="10" s="1"/>
  <c r="B420" i="10" s="1"/>
  <c r="Z438" i="10"/>
  <c r="AA438" i="10" s="1"/>
  <c r="AB438" i="10" s="1"/>
  <c r="J439" i="10" s="1"/>
  <c r="Z340" i="10"/>
  <c r="AA340" i="10" s="1"/>
  <c r="AB340" i="10" s="1"/>
  <c r="J341" i="10" s="1"/>
  <c r="B341" i="10" s="1"/>
  <c r="Z115" i="10"/>
  <c r="AA115" i="10" s="1"/>
  <c r="AB115" i="10" s="1"/>
  <c r="J116" i="10" s="1"/>
  <c r="C116" i="10" s="1"/>
  <c r="G116" i="10" s="1"/>
  <c r="Z32" i="10"/>
  <c r="AA32" i="10" s="1"/>
  <c r="AB32" i="10" s="1"/>
  <c r="J33" i="10" s="1"/>
  <c r="Z31" i="10"/>
  <c r="AA31" i="10" s="1"/>
  <c r="AB31" i="10" s="1"/>
  <c r="J32" i="10" s="1"/>
  <c r="Z46" i="10"/>
  <c r="AA46" i="10" s="1"/>
  <c r="AB46" i="10" s="1"/>
  <c r="J47" i="10" s="1"/>
  <c r="B47" i="10" s="1"/>
  <c r="Z90" i="10"/>
  <c r="AA90" i="10" s="1"/>
  <c r="AB90" i="10" s="1"/>
  <c r="J91" i="10" s="1"/>
  <c r="B91" i="10" s="1"/>
  <c r="Z100" i="10"/>
  <c r="AA100" i="10" s="1"/>
  <c r="AB100" i="10" s="1"/>
  <c r="J101" i="10" s="1"/>
  <c r="C101" i="10" s="1"/>
  <c r="G101" i="10" s="1"/>
  <c r="Z126" i="10"/>
  <c r="AA126" i="10" s="1"/>
  <c r="AB126" i="10" s="1"/>
  <c r="J127" i="10" s="1"/>
  <c r="B127" i="10" s="1"/>
  <c r="Z86" i="10"/>
  <c r="AA86" i="10" s="1"/>
  <c r="AB86" i="10" s="1"/>
  <c r="J87" i="10" s="1"/>
  <c r="B87" i="10" s="1"/>
  <c r="Z94" i="10"/>
  <c r="AA94" i="10" s="1"/>
  <c r="AB94" i="10" s="1"/>
  <c r="J95" i="10" s="1"/>
  <c r="B95" i="10" s="1"/>
  <c r="Z102" i="10"/>
  <c r="AA102" i="10" s="1"/>
  <c r="AB102" i="10" s="1"/>
  <c r="J103" i="10" s="1"/>
  <c r="B103" i="10" s="1"/>
  <c r="Z99" i="10"/>
  <c r="AA99" i="10" s="1"/>
  <c r="AB99" i="10" s="1"/>
  <c r="J100" i="10" s="1"/>
  <c r="Z80" i="10"/>
  <c r="AA80" i="10" s="1"/>
  <c r="AB80" i="10" s="1"/>
  <c r="J81" i="10" s="1"/>
  <c r="Z124" i="10"/>
  <c r="AA124" i="10" s="1"/>
  <c r="AB124" i="10" s="1"/>
  <c r="J125" i="10" s="1"/>
  <c r="C125" i="10" s="1"/>
  <c r="G125" i="10" s="1"/>
  <c r="Z143" i="10"/>
  <c r="AA143" i="10" s="1"/>
  <c r="AB143" i="10" s="1"/>
  <c r="J144" i="10" s="1"/>
  <c r="B144" i="10" s="1"/>
  <c r="Z159" i="10"/>
  <c r="AA159" i="10" s="1"/>
  <c r="AB159" i="10" s="1"/>
  <c r="J160" i="10" s="1"/>
  <c r="Z193" i="10"/>
  <c r="AA193" i="10" s="1"/>
  <c r="AB193" i="10" s="1"/>
  <c r="J194" i="10" s="1"/>
  <c r="Z214" i="10"/>
  <c r="AA214" i="10" s="1"/>
  <c r="AB214" i="10" s="1"/>
  <c r="J215" i="10" s="1"/>
  <c r="Z203" i="10"/>
  <c r="AA203" i="10" s="1"/>
  <c r="AB203" i="10" s="1"/>
  <c r="J204" i="10" s="1"/>
  <c r="Z249" i="10"/>
  <c r="AA249" i="10" s="1"/>
  <c r="AB249" i="10" s="1"/>
  <c r="J250" i="10" s="1"/>
  <c r="Z296" i="10"/>
  <c r="AA296" i="10" s="1"/>
  <c r="AB296" i="10" s="1"/>
  <c r="J297" i="10" s="1"/>
  <c r="Z406" i="10"/>
  <c r="AA406" i="10" s="1"/>
  <c r="AB406" i="10" s="1"/>
  <c r="J407" i="10" s="1"/>
  <c r="Z375" i="10"/>
  <c r="AA375" i="10" s="1"/>
  <c r="AB375" i="10" s="1"/>
  <c r="J376" i="10" s="1"/>
  <c r="C376" i="10" s="1"/>
  <c r="G376" i="10" s="1"/>
  <c r="Z409" i="10"/>
  <c r="AA409" i="10" s="1"/>
  <c r="AB409" i="10" s="1"/>
  <c r="J410" i="10" s="1"/>
  <c r="Z426" i="10"/>
  <c r="AA426" i="10" s="1"/>
  <c r="AB426" i="10" s="1"/>
  <c r="J427" i="10" s="1"/>
  <c r="C427" i="10" s="1"/>
  <c r="G427" i="10" s="1"/>
  <c r="Z434" i="10"/>
  <c r="AA434" i="10" s="1"/>
  <c r="AB434" i="10" s="1"/>
  <c r="J435" i="10" s="1"/>
  <c r="C435" i="10" s="1"/>
  <c r="G435" i="10" s="1"/>
  <c r="Z442" i="10"/>
  <c r="AA442" i="10" s="1"/>
  <c r="AB442" i="10" s="1"/>
  <c r="J443" i="10" s="1"/>
  <c r="C443" i="10" s="1"/>
  <c r="G443" i="10" s="1"/>
  <c r="Z327" i="10"/>
  <c r="AA327" i="10" s="1"/>
  <c r="AB327" i="10" s="1"/>
  <c r="J328" i="10" s="1"/>
  <c r="Z339" i="10"/>
  <c r="AA339" i="10" s="1"/>
  <c r="AB339" i="10" s="1"/>
  <c r="J340" i="10" s="1"/>
  <c r="B340" i="10" s="1"/>
  <c r="Z431" i="10"/>
  <c r="AA431" i="10" s="1"/>
  <c r="AB431" i="10" s="1"/>
  <c r="J432" i="10" s="1"/>
  <c r="Z72" i="10"/>
  <c r="AA72" i="10" s="1"/>
  <c r="AB72" i="10" s="1"/>
  <c r="J73" i="10" s="1"/>
  <c r="B73" i="10" s="1"/>
  <c r="Z10" i="10"/>
  <c r="AA10" i="10" s="1"/>
  <c r="AB10" i="10" s="1"/>
  <c r="J11" i="10" s="1"/>
  <c r="Z62" i="10"/>
  <c r="AA62" i="10" s="1"/>
  <c r="AB62" i="10" s="1"/>
  <c r="J63" i="10" s="1"/>
  <c r="B63" i="10" s="1"/>
  <c r="Z96" i="10"/>
  <c r="AA96" i="10" s="1"/>
  <c r="AB96" i="10" s="1"/>
  <c r="J97" i="10" s="1"/>
  <c r="Z65" i="10"/>
  <c r="AA65" i="10" s="1"/>
  <c r="AB65" i="10" s="1"/>
  <c r="J66" i="10" s="1"/>
  <c r="Z239" i="10"/>
  <c r="AA239" i="10" s="1"/>
  <c r="AB239" i="10" s="1"/>
  <c r="J240" i="10" s="1"/>
  <c r="B240" i="10" s="1"/>
  <c r="Z271" i="10"/>
  <c r="AA271" i="10" s="1"/>
  <c r="AB271" i="10" s="1"/>
  <c r="J272" i="10" s="1"/>
  <c r="B272" i="10" s="1"/>
  <c r="Z229" i="10"/>
  <c r="AA229" i="10" s="1"/>
  <c r="AB229" i="10" s="1"/>
  <c r="J230" i="10" s="1"/>
  <c r="Z236" i="10"/>
  <c r="AA236" i="10" s="1"/>
  <c r="AB236" i="10" s="1"/>
  <c r="J237" i="10" s="1"/>
  <c r="Z269" i="10"/>
  <c r="AA269" i="10" s="1"/>
  <c r="AB269" i="10" s="1"/>
  <c r="J270" i="10" s="1"/>
  <c r="Z256" i="10"/>
  <c r="AA256" i="10" s="1"/>
  <c r="AB256" i="10" s="1"/>
  <c r="J257" i="10" s="1"/>
  <c r="B257" i="10" s="1"/>
  <c r="Z27" i="10"/>
  <c r="AA27" i="10" s="1"/>
  <c r="AB27" i="10" s="1"/>
  <c r="J28" i="10" s="1"/>
  <c r="Z61" i="10"/>
  <c r="AA61" i="10" s="1"/>
  <c r="AB61" i="10" s="1"/>
  <c r="J62" i="10" s="1"/>
  <c r="Z76" i="10"/>
  <c r="AA76" i="10" s="1"/>
  <c r="AB76" i="10" s="1"/>
  <c r="J77" i="10" s="1"/>
  <c r="Z113" i="10"/>
  <c r="AA113" i="10" s="1"/>
  <c r="AB113" i="10" s="1"/>
  <c r="J114" i="10" s="1"/>
  <c r="B114" i="10" s="1"/>
  <c r="Z127" i="10"/>
  <c r="AA127" i="10" s="1"/>
  <c r="AB127" i="10" s="1"/>
  <c r="J128" i="10" s="1"/>
  <c r="Z139" i="10"/>
  <c r="AA139" i="10" s="1"/>
  <c r="AB139" i="10" s="1"/>
  <c r="J140" i="10" s="1"/>
  <c r="C140" i="10" s="1"/>
  <c r="G140" i="10" s="1"/>
  <c r="Z171" i="10"/>
  <c r="AA171" i="10" s="1"/>
  <c r="AB171" i="10" s="1"/>
  <c r="J172" i="10" s="1"/>
  <c r="Z179" i="10"/>
  <c r="AA179" i="10" s="1"/>
  <c r="AB179" i="10" s="1"/>
  <c r="J180" i="10" s="1"/>
  <c r="Z198" i="10"/>
  <c r="AA198" i="10" s="1"/>
  <c r="AB198" i="10" s="1"/>
  <c r="J199" i="10" s="1"/>
  <c r="Z204" i="10"/>
  <c r="AA204" i="10" s="1"/>
  <c r="AB204" i="10" s="1"/>
  <c r="J205" i="10" s="1"/>
  <c r="Z178" i="10"/>
  <c r="AA178" i="10" s="1"/>
  <c r="AB178" i="10" s="1"/>
  <c r="J179" i="10" s="1"/>
  <c r="Z261" i="10"/>
  <c r="AA261" i="10" s="1"/>
  <c r="AB261" i="10" s="1"/>
  <c r="J262" i="10" s="1"/>
  <c r="B262" i="10" s="1"/>
  <c r="Z276" i="10"/>
  <c r="AA276" i="10" s="1"/>
  <c r="AB276" i="10" s="1"/>
  <c r="J277" i="10" s="1"/>
  <c r="Z317" i="10"/>
  <c r="AA317" i="10" s="1"/>
  <c r="AB317" i="10" s="1"/>
  <c r="J318" i="10" s="1"/>
  <c r="Z349" i="10"/>
  <c r="AA349" i="10" s="1"/>
  <c r="AB349" i="10" s="1"/>
  <c r="J350" i="10" s="1"/>
  <c r="Z245" i="10"/>
  <c r="AA245" i="10" s="1"/>
  <c r="AB245" i="10" s="1"/>
  <c r="J246" i="10" s="1"/>
  <c r="Z273" i="10"/>
  <c r="AA273" i="10" s="1"/>
  <c r="AB273" i="10" s="1"/>
  <c r="J274" i="10" s="1"/>
  <c r="Z120" i="10"/>
  <c r="AA120" i="10" s="1"/>
  <c r="AB120" i="10" s="1"/>
  <c r="J121" i="10" s="1"/>
  <c r="B121" i="10" s="1"/>
  <c r="Z288" i="10"/>
  <c r="AA288" i="10" s="1"/>
  <c r="AB288" i="10" s="1"/>
  <c r="J289" i="10" s="1"/>
  <c r="Z190" i="10"/>
  <c r="AA190" i="10" s="1"/>
  <c r="AB190" i="10" s="1"/>
  <c r="J191" i="10" s="1"/>
  <c r="Z253" i="10"/>
  <c r="AA253" i="10" s="1"/>
  <c r="AB253" i="10" s="1"/>
  <c r="J254" i="10" s="1"/>
  <c r="B254" i="10" s="1"/>
  <c r="Z381" i="10"/>
  <c r="AA381" i="10" s="1"/>
  <c r="AB381" i="10" s="1"/>
  <c r="J382" i="10" s="1"/>
  <c r="C382" i="10" s="1"/>
  <c r="G382" i="10" s="1"/>
  <c r="Z396" i="10"/>
  <c r="AA396" i="10" s="1"/>
  <c r="AB396" i="10" s="1"/>
  <c r="J397" i="10" s="1"/>
  <c r="Z315" i="10"/>
  <c r="AA315" i="10" s="1"/>
  <c r="AB315" i="10" s="1"/>
  <c r="J316" i="10" s="1"/>
  <c r="C316" i="10" s="1"/>
  <c r="G316" i="10" s="1"/>
  <c r="Z335" i="10"/>
  <c r="AA335" i="10" s="1"/>
  <c r="AB335" i="10" s="1"/>
  <c r="J336" i="10" s="1"/>
  <c r="B336" i="10" s="1"/>
  <c r="Z440" i="10"/>
  <c r="AA440" i="10" s="1"/>
  <c r="AB440" i="10" s="1"/>
  <c r="J441" i="10" s="1"/>
  <c r="C441" i="10" s="1"/>
  <c r="G441" i="10" s="1"/>
  <c r="Z385" i="10"/>
  <c r="AA385" i="10" s="1"/>
  <c r="AB385" i="10" s="1"/>
  <c r="J386" i="10" s="1"/>
  <c r="Z389" i="10"/>
  <c r="AA389" i="10" s="1"/>
  <c r="AB389" i="10" s="1"/>
  <c r="J390" i="10" s="1"/>
  <c r="B390" i="10" s="1"/>
  <c r="Z407" i="10"/>
  <c r="AA407" i="10" s="1"/>
  <c r="AB407" i="10" s="1"/>
  <c r="J408" i="10" s="1"/>
  <c r="C408" i="10" s="1"/>
  <c r="G408" i="10" s="1"/>
  <c r="Z420" i="10"/>
  <c r="AA420" i="10" s="1"/>
  <c r="AB420" i="10" s="1"/>
  <c r="J421" i="10" s="1"/>
  <c r="C421" i="10" s="1"/>
  <c r="G421" i="10" s="1"/>
  <c r="Z401" i="10"/>
  <c r="AA401" i="10" s="1"/>
  <c r="AB401" i="10" s="1"/>
  <c r="J402" i="10" s="1"/>
  <c r="Z416" i="10"/>
  <c r="AA416" i="10" s="1"/>
  <c r="AB416" i="10" s="1"/>
  <c r="J417" i="10" s="1"/>
  <c r="Z424" i="10"/>
  <c r="AA424" i="10" s="1"/>
  <c r="AB424" i="10" s="1"/>
  <c r="J425" i="10" s="1"/>
  <c r="Z221" i="10"/>
  <c r="AA221" i="10" s="1"/>
  <c r="AB221" i="10" s="1"/>
  <c r="J222" i="10" s="1"/>
  <c r="Z376" i="10"/>
  <c r="AA376" i="10" s="1"/>
  <c r="AB376" i="10" s="1"/>
  <c r="J377" i="10" s="1"/>
  <c r="C377" i="10" s="1"/>
  <c r="G377" i="10" s="1"/>
  <c r="Z395" i="10"/>
  <c r="AA395" i="10" s="1"/>
  <c r="AB395" i="10" s="1"/>
  <c r="J396" i="10" s="1"/>
  <c r="C396" i="10" s="1"/>
  <c r="G396" i="10" s="1"/>
  <c r="Z53" i="10"/>
  <c r="AA53" i="10" s="1"/>
  <c r="AB53" i="10" s="1"/>
  <c r="J54" i="10" s="1"/>
  <c r="Z66" i="10"/>
  <c r="AA66" i="10" s="1"/>
  <c r="AB66" i="10" s="1"/>
  <c r="J67" i="10" s="1"/>
  <c r="B67" i="10" s="1"/>
  <c r="Z108" i="10"/>
  <c r="AA108" i="10" s="1"/>
  <c r="AB108" i="10" s="1"/>
  <c r="J109" i="10" s="1"/>
  <c r="Z73" i="10"/>
  <c r="AA73" i="10" s="1"/>
  <c r="AB73" i="10" s="1"/>
  <c r="J74" i="10" s="1"/>
  <c r="Z88" i="10"/>
  <c r="AA88" i="10" s="1"/>
  <c r="AB88" i="10" s="1"/>
  <c r="J89" i="10" s="1"/>
  <c r="Z104" i="10"/>
  <c r="AA104" i="10" s="1"/>
  <c r="AB104" i="10" s="1"/>
  <c r="J105" i="10" s="1"/>
  <c r="B105" i="10" s="1"/>
  <c r="Z117" i="10"/>
  <c r="AA117" i="10" s="1"/>
  <c r="AB117" i="10" s="1"/>
  <c r="J118" i="10" s="1"/>
  <c r="Z135" i="10"/>
  <c r="AA135" i="10" s="1"/>
  <c r="AB135" i="10" s="1"/>
  <c r="J136" i="10" s="1"/>
  <c r="Z212" i="10"/>
  <c r="AA212" i="10" s="1"/>
  <c r="AB212" i="10" s="1"/>
  <c r="J213" i="10" s="1"/>
  <c r="C213" i="10" s="1"/>
  <c r="G213" i="10" s="1"/>
  <c r="Z196" i="10"/>
  <c r="AA196" i="10" s="1"/>
  <c r="AB196" i="10" s="1"/>
  <c r="J197" i="10" s="1"/>
  <c r="C197" i="10" s="1"/>
  <c r="G197" i="10" s="1"/>
  <c r="Z172" i="10"/>
  <c r="AA172" i="10" s="1"/>
  <c r="AB172" i="10" s="1"/>
  <c r="J173" i="10" s="1"/>
  <c r="Z180" i="10"/>
  <c r="AA180" i="10" s="1"/>
  <c r="AB180" i="10" s="1"/>
  <c r="J181" i="10" s="1"/>
  <c r="Z233" i="10"/>
  <c r="AA233" i="10" s="1"/>
  <c r="AB233" i="10" s="1"/>
  <c r="J234" i="10" s="1"/>
  <c r="Z7" i="10"/>
  <c r="AA7" i="10" s="1"/>
  <c r="AB7" i="10" s="1"/>
  <c r="J8" i="10" s="1"/>
  <c r="C8" i="10" s="1"/>
  <c r="G8" i="10" s="1"/>
  <c r="Z257" i="10"/>
  <c r="AA257" i="10" s="1"/>
  <c r="AB257" i="10" s="1"/>
  <c r="J258" i="10" s="1"/>
  <c r="Z284" i="10"/>
  <c r="AA284" i="10" s="1"/>
  <c r="AB284" i="10" s="1"/>
  <c r="J285" i="10" s="1"/>
  <c r="Z292" i="10"/>
  <c r="AA292" i="10" s="1"/>
  <c r="AB292" i="10" s="1"/>
  <c r="J293" i="10" s="1"/>
  <c r="B293" i="10" s="1"/>
  <c r="Z241" i="10"/>
  <c r="AA241" i="10" s="1"/>
  <c r="AB241" i="10" s="1"/>
  <c r="J242" i="10" s="1"/>
  <c r="Z265" i="10"/>
  <c r="AA265" i="10" s="1"/>
  <c r="AB265" i="10" s="1"/>
  <c r="J266" i="10" s="1"/>
  <c r="Z277" i="10"/>
  <c r="AA277" i="10" s="1"/>
  <c r="AB277" i="10" s="1"/>
  <c r="J278" i="10" s="1"/>
  <c r="B278" i="10" s="1"/>
  <c r="Z300" i="10"/>
  <c r="AA300" i="10" s="1"/>
  <c r="AB300" i="10" s="1"/>
  <c r="J301" i="10" s="1"/>
  <c r="B301" i="10" s="1"/>
  <c r="Z370" i="10"/>
  <c r="AA370" i="10" s="1"/>
  <c r="AB370" i="10" s="1"/>
  <c r="J371" i="10" s="1"/>
  <c r="C371" i="10" s="1"/>
  <c r="G371" i="10" s="1"/>
  <c r="Z412" i="10"/>
  <c r="AA412" i="10" s="1"/>
  <c r="AB412" i="10" s="1"/>
  <c r="J413" i="10" s="1"/>
  <c r="Z343" i="10"/>
  <c r="AA343" i="10" s="1"/>
  <c r="AB343" i="10" s="1"/>
  <c r="J344" i="10" s="1"/>
  <c r="B344" i="10" s="1"/>
  <c r="Z355" i="10"/>
  <c r="AA355" i="10" s="1"/>
  <c r="AB355" i="10" s="1"/>
  <c r="J356" i="10" s="1"/>
  <c r="Z392" i="10"/>
  <c r="AA392" i="10" s="1"/>
  <c r="AB392" i="10" s="1"/>
  <c r="J393" i="10" s="1"/>
  <c r="Z405" i="10"/>
  <c r="AA405" i="10" s="1"/>
  <c r="AB405" i="10" s="1"/>
  <c r="J406" i="10" s="1"/>
  <c r="Z305" i="10"/>
  <c r="AA305" i="10" s="1"/>
  <c r="AB305" i="10" s="1"/>
  <c r="J306" i="10" s="1"/>
  <c r="Z326" i="10"/>
  <c r="AA326" i="10" s="1"/>
  <c r="AB326" i="10" s="1"/>
  <c r="J327" i="10" s="1"/>
  <c r="B327" i="10" s="1"/>
  <c r="Z22" i="10"/>
  <c r="AA22" i="10" s="1"/>
  <c r="AB22" i="10" s="1"/>
  <c r="J23" i="10" s="1"/>
  <c r="C23" i="10" s="1"/>
  <c r="G23" i="10" s="1"/>
  <c r="Z45" i="10"/>
  <c r="AA45" i="10" s="1"/>
  <c r="AB45" i="10" s="1"/>
  <c r="J46" i="10" s="1"/>
  <c r="C46" i="10" s="1"/>
  <c r="G46" i="10" s="1"/>
  <c r="Z77" i="10"/>
  <c r="AA77" i="10" s="1"/>
  <c r="AB77" i="10" s="1"/>
  <c r="J78" i="10" s="1"/>
  <c r="Z52" i="10"/>
  <c r="AA52" i="10" s="1"/>
  <c r="AB52" i="10" s="1"/>
  <c r="J53" i="10" s="1"/>
  <c r="B53" i="10" s="1"/>
  <c r="Z57" i="10"/>
  <c r="AA57" i="10" s="1"/>
  <c r="AB57" i="10" s="1"/>
  <c r="J58" i="10" s="1"/>
  <c r="B58" i="10" s="1"/>
  <c r="Z11" i="10"/>
  <c r="AA11" i="10" s="1"/>
  <c r="AB11" i="10" s="1"/>
  <c r="J12" i="10" s="1"/>
  <c r="Z79" i="10"/>
  <c r="AA79" i="10" s="1"/>
  <c r="AB79" i="10" s="1"/>
  <c r="J80" i="10" s="1"/>
  <c r="Z64" i="10"/>
  <c r="AA64" i="10" s="1"/>
  <c r="AB64" i="10" s="1"/>
  <c r="J65" i="10" s="1"/>
  <c r="Z87" i="10"/>
  <c r="AA87" i="10" s="1"/>
  <c r="AB87" i="10" s="1"/>
  <c r="J88" i="10" s="1"/>
  <c r="B88" i="10" s="1"/>
  <c r="Z92" i="10"/>
  <c r="AA92" i="10" s="1"/>
  <c r="AB92" i="10" s="1"/>
  <c r="J93" i="10" s="1"/>
  <c r="Z122" i="10"/>
  <c r="AA122" i="10" s="1"/>
  <c r="AB122" i="10" s="1"/>
  <c r="J123" i="10" s="1"/>
  <c r="B123" i="10" s="1"/>
  <c r="Z69" i="10"/>
  <c r="AA69" i="10" s="1"/>
  <c r="AB69" i="10" s="1"/>
  <c r="J70" i="10" s="1"/>
  <c r="Z137" i="10"/>
  <c r="AA137" i="10" s="1"/>
  <c r="AB137" i="10" s="1"/>
  <c r="J138" i="10" s="1"/>
  <c r="B138" i="10" s="1"/>
  <c r="Z151" i="10"/>
  <c r="AA151" i="10" s="1"/>
  <c r="AB151" i="10" s="1"/>
  <c r="J152" i="10" s="1"/>
  <c r="Z119" i="10"/>
  <c r="AA119" i="10" s="1"/>
  <c r="AB119" i="10" s="1"/>
  <c r="J120" i="10" s="1"/>
  <c r="Z141" i="10"/>
  <c r="AA141" i="10" s="1"/>
  <c r="AB141" i="10" s="1"/>
  <c r="J142" i="10" s="1"/>
  <c r="Z155" i="10"/>
  <c r="AA155" i="10" s="1"/>
  <c r="AB155" i="10" s="1"/>
  <c r="J156" i="10" s="1"/>
  <c r="C156" i="10" s="1"/>
  <c r="G156" i="10" s="1"/>
  <c r="Z215" i="10"/>
  <c r="AA215" i="10" s="1"/>
  <c r="AB215" i="10" s="1"/>
  <c r="J216" i="10" s="1"/>
  <c r="Z70" i="10"/>
  <c r="AA70" i="10" s="1"/>
  <c r="AB70" i="10" s="1"/>
  <c r="J71" i="10" s="1"/>
  <c r="B71" i="10" s="1"/>
  <c r="Z132" i="10"/>
  <c r="AA132" i="10" s="1"/>
  <c r="AB132" i="10" s="1"/>
  <c r="J133" i="10" s="1"/>
  <c r="Z188" i="10"/>
  <c r="AA188" i="10" s="1"/>
  <c r="AB188" i="10" s="1"/>
  <c r="J189" i="10" s="1"/>
  <c r="C189" i="10" s="1"/>
  <c r="G189" i="10" s="1"/>
  <c r="Z201" i="10"/>
  <c r="AA201" i="10" s="1"/>
  <c r="AB201" i="10" s="1"/>
  <c r="J202" i="10" s="1"/>
  <c r="Z247" i="10"/>
  <c r="AA247" i="10" s="1"/>
  <c r="AB247" i="10" s="1"/>
  <c r="J248" i="10" s="1"/>
  <c r="B248" i="10" s="1"/>
  <c r="Z279" i="10"/>
  <c r="AA279" i="10" s="1"/>
  <c r="AB279" i="10" s="1"/>
  <c r="J280" i="10" s="1"/>
  <c r="Z128" i="10"/>
  <c r="AA128" i="10" s="1"/>
  <c r="AB128" i="10" s="1"/>
  <c r="J129" i="10" s="1"/>
  <c r="B129" i="10" s="1"/>
  <c r="Z165" i="10"/>
  <c r="AA165" i="10" s="1"/>
  <c r="AB165" i="10" s="1"/>
  <c r="J166" i="10" s="1"/>
  <c r="Z174" i="10"/>
  <c r="AA174" i="10" s="1"/>
  <c r="AB174" i="10" s="1"/>
  <c r="J175" i="10" s="1"/>
  <c r="Z184" i="10"/>
  <c r="AA184" i="10" s="1"/>
  <c r="AB184" i="10" s="1"/>
  <c r="J185" i="10" s="1"/>
  <c r="AI185" i="10" s="1"/>
  <c r="Z191" i="10"/>
  <c r="AA191" i="10" s="1"/>
  <c r="AB191" i="10" s="1"/>
  <c r="J192" i="10" s="1"/>
  <c r="Z206" i="10"/>
  <c r="AA206" i="10" s="1"/>
  <c r="AB206" i="10" s="1"/>
  <c r="J207" i="10" s="1"/>
  <c r="Z225" i="10"/>
  <c r="AA225" i="10" s="1"/>
  <c r="AB225" i="10" s="1"/>
  <c r="J226" i="10" s="1"/>
  <c r="Z91" i="10"/>
  <c r="AA91" i="10" s="1"/>
  <c r="AB91" i="10" s="1"/>
  <c r="J92" i="10" s="1"/>
  <c r="C92" i="10" s="1"/>
  <c r="G92" i="10" s="1"/>
  <c r="Z175" i="10"/>
  <c r="AA175" i="10" s="1"/>
  <c r="AB175" i="10" s="1"/>
  <c r="J176" i="10" s="1"/>
  <c r="Z182" i="10"/>
  <c r="AA182" i="10" s="1"/>
  <c r="AB182" i="10" s="1"/>
  <c r="J183" i="10" s="1"/>
  <c r="C183" i="10" s="1"/>
  <c r="G183" i="10" s="1"/>
  <c r="Z192" i="10"/>
  <c r="AA192" i="10" s="1"/>
  <c r="AB192" i="10" s="1"/>
  <c r="J193" i="10" s="1"/>
  <c r="Z199" i="10"/>
  <c r="AA199" i="10" s="1"/>
  <c r="AB199" i="10" s="1"/>
  <c r="J200" i="10" s="1"/>
  <c r="Z209" i="10"/>
  <c r="AA209" i="10" s="1"/>
  <c r="AB209" i="10" s="1"/>
  <c r="J210" i="10" s="1"/>
  <c r="Z173" i="10"/>
  <c r="AA173" i="10" s="1"/>
  <c r="AB173" i="10" s="1"/>
  <c r="J174" i="10" s="1"/>
  <c r="Z311" i="10"/>
  <c r="AA311" i="10" s="1"/>
  <c r="AB311" i="10" s="1"/>
  <c r="J312" i="10" s="1"/>
  <c r="Z418" i="10"/>
  <c r="AA418" i="10" s="1"/>
  <c r="AB418" i="10" s="1"/>
  <c r="J419" i="10" s="1"/>
  <c r="C419" i="10" s="1"/>
  <c r="G419" i="10" s="1"/>
  <c r="Z308" i="10"/>
  <c r="AA308" i="10" s="1"/>
  <c r="AB308" i="10" s="1"/>
  <c r="J309" i="10" s="1"/>
  <c r="C309" i="10" s="1"/>
  <c r="G309" i="10" s="1"/>
  <c r="Z252" i="10"/>
  <c r="AA252" i="10" s="1"/>
  <c r="AB252" i="10" s="1"/>
  <c r="J253" i="10" s="1"/>
  <c r="Z289" i="10"/>
  <c r="AA289" i="10" s="1"/>
  <c r="AB289" i="10" s="1"/>
  <c r="J290" i="10" s="1"/>
  <c r="Z301" i="10"/>
  <c r="AA301" i="10" s="1"/>
  <c r="AB301" i="10" s="1"/>
  <c r="J302" i="10" s="1"/>
  <c r="B302" i="10" s="1"/>
  <c r="Z285" i="10"/>
  <c r="AA285" i="10" s="1"/>
  <c r="AB285" i="10" s="1"/>
  <c r="J286" i="10" s="1"/>
  <c r="B286" i="10" s="1"/>
  <c r="Z260" i="10"/>
  <c r="AA260" i="10" s="1"/>
  <c r="AB260" i="10" s="1"/>
  <c r="J261" i="10" s="1"/>
  <c r="Z394" i="10"/>
  <c r="AA394" i="10" s="1"/>
  <c r="AB394" i="10" s="1"/>
  <c r="J395" i="10" s="1"/>
  <c r="Z219" i="10"/>
  <c r="AA219" i="10" s="1"/>
  <c r="AB219" i="10" s="1"/>
  <c r="J220" i="10" s="1"/>
  <c r="Z373" i="10"/>
  <c r="AA373" i="10" s="1"/>
  <c r="AB373" i="10" s="1"/>
  <c r="J374" i="10" s="1"/>
  <c r="C374" i="10" s="1"/>
  <c r="G374" i="10" s="1"/>
  <c r="Z384" i="10"/>
  <c r="AA384" i="10" s="1"/>
  <c r="AB384" i="10" s="1"/>
  <c r="J385" i="10" s="1"/>
  <c r="Z397" i="10"/>
  <c r="AA397" i="10" s="1"/>
  <c r="AB397" i="10" s="1"/>
  <c r="J398" i="10" s="1"/>
  <c r="B398" i="10" s="1"/>
  <c r="Z413" i="10"/>
  <c r="AA413" i="10" s="1"/>
  <c r="AB413" i="10" s="1"/>
  <c r="J414" i="10" s="1"/>
  <c r="B414" i="10" s="1"/>
  <c r="Z350" i="10"/>
  <c r="AA350" i="10" s="1"/>
  <c r="AB350" i="10" s="1"/>
  <c r="J351" i="10" s="1"/>
  <c r="B351" i="10" s="1"/>
  <c r="Z411" i="10"/>
  <c r="AA411" i="10" s="1"/>
  <c r="AB411" i="10" s="1"/>
  <c r="J412" i="10" s="1"/>
  <c r="Z391" i="10"/>
  <c r="AA391" i="10" s="1"/>
  <c r="AB391" i="10" s="1"/>
  <c r="J392" i="10" s="1"/>
  <c r="C392" i="10" s="1"/>
  <c r="G392" i="10" s="1"/>
  <c r="Z319" i="10"/>
  <c r="AA319" i="10" s="1"/>
  <c r="AB319" i="10" s="1"/>
  <c r="J320" i="10" s="1"/>
  <c r="Z331" i="10"/>
  <c r="AA331" i="10" s="1"/>
  <c r="AB331" i="10" s="1"/>
  <c r="J332" i="10" s="1"/>
  <c r="B332" i="10" s="1"/>
  <c r="Z367" i="10"/>
  <c r="AA367" i="10" s="1"/>
  <c r="AB367" i="10" s="1"/>
  <c r="J368" i="10" s="1"/>
  <c r="Z379" i="10"/>
  <c r="AA379" i="10" s="1"/>
  <c r="AB379" i="10" s="1"/>
  <c r="J380" i="10" s="1"/>
  <c r="C380" i="10" s="1"/>
  <c r="G380" i="10" s="1"/>
  <c r="Z403" i="10"/>
  <c r="AA403" i="10" s="1"/>
  <c r="AB403" i="10" s="1"/>
  <c r="J404" i="10" s="1"/>
  <c r="Z422" i="10"/>
  <c r="AA422" i="10" s="1"/>
  <c r="AB422" i="10" s="1"/>
  <c r="J423" i="10" s="1"/>
  <c r="C423" i="10" s="1"/>
  <c r="G423" i="10" s="1"/>
  <c r="Z430" i="10"/>
  <c r="AA430" i="10" s="1"/>
  <c r="AB430" i="10" s="1"/>
  <c r="J431" i="10" s="1"/>
  <c r="Z5" i="10"/>
  <c r="AA5" i="10" s="1"/>
  <c r="AB5" i="10" s="1"/>
  <c r="J6" i="10" s="1"/>
  <c r="C317" i="10"/>
  <c r="G317" i="10" s="1"/>
  <c r="C329" i="10"/>
  <c r="G329" i="10" s="1"/>
  <c r="C53" i="10"/>
  <c r="G53" i="10" s="1"/>
  <c r="C61" i="10"/>
  <c r="G61" i="10" s="1"/>
  <c r="C240" i="10"/>
  <c r="G240" i="10" s="1"/>
  <c r="C333" i="10"/>
  <c r="G333" i="10" s="1"/>
  <c r="B13" i="10"/>
  <c r="C13" i="10"/>
  <c r="G13" i="10" s="1"/>
  <c r="B21" i="10"/>
  <c r="C21" i="10"/>
  <c r="G21" i="10" s="1"/>
  <c r="B6" i="10"/>
  <c r="C6" i="10"/>
  <c r="B10" i="10"/>
  <c r="C10" i="10"/>
  <c r="G10" i="10" s="1"/>
  <c r="B18" i="10"/>
  <c r="C18" i="10"/>
  <c r="G18" i="10" s="1"/>
  <c r="B7" i="10"/>
  <c r="C7" i="10"/>
  <c r="G7" i="10" s="1"/>
  <c r="B11" i="10"/>
  <c r="C11" i="10"/>
  <c r="G11" i="10" s="1"/>
  <c r="B15" i="10"/>
  <c r="C15" i="10"/>
  <c r="G15" i="10" s="1"/>
  <c r="B19" i="10"/>
  <c r="C19" i="10"/>
  <c r="G19" i="10" s="1"/>
  <c r="B23" i="10"/>
  <c r="B9" i="10"/>
  <c r="C9" i="10"/>
  <c r="G9" i="10" s="1"/>
  <c r="B17" i="10"/>
  <c r="C17" i="10"/>
  <c r="G17" i="10" s="1"/>
  <c r="B25" i="10"/>
  <c r="C25" i="10"/>
  <c r="G25" i="10" s="1"/>
  <c r="B14" i="10"/>
  <c r="C14" i="10"/>
  <c r="G14" i="10" s="1"/>
  <c r="B22" i="10"/>
  <c r="C22" i="10"/>
  <c r="G22" i="10" s="1"/>
  <c r="B8" i="10"/>
  <c r="B12" i="10"/>
  <c r="C12" i="10"/>
  <c r="G12" i="10" s="1"/>
  <c r="B16" i="10"/>
  <c r="C16" i="10"/>
  <c r="G16" i="10" s="1"/>
  <c r="B20" i="10"/>
  <c r="C20" i="10"/>
  <c r="G20" i="10" s="1"/>
  <c r="B24" i="10"/>
  <c r="C24" i="10"/>
  <c r="G24" i="10" s="1"/>
  <c r="B98" i="10"/>
  <c r="C98" i="10"/>
  <c r="G98" i="10" s="1"/>
  <c r="B106" i="10"/>
  <c r="C106" i="10"/>
  <c r="G106" i="10" s="1"/>
  <c r="B110" i="10"/>
  <c r="C110" i="10"/>
  <c r="G110" i="10" s="1"/>
  <c r="B118" i="10"/>
  <c r="C118" i="10"/>
  <c r="G118" i="10" s="1"/>
  <c r="B130" i="10"/>
  <c r="C130" i="10"/>
  <c r="G130" i="10" s="1"/>
  <c r="B134" i="10"/>
  <c r="C134" i="10"/>
  <c r="G134" i="10" s="1"/>
  <c r="B145" i="10"/>
  <c r="C145" i="10"/>
  <c r="G145" i="10" s="1"/>
  <c r="B149" i="10"/>
  <c r="C149" i="10"/>
  <c r="G149" i="10" s="1"/>
  <c r="B161" i="10"/>
  <c r="C161" i="10"/>
  <c r="G161" i="10" s="1"/>
  <c r="B165" i="10"/>
  <c r="C165" i="10"/>
  <c r="G165" i="10" s="1"/>
  <c r="B169" i="10"/>
  <c r="C169" i="10"/>
  <c r="G169" i="10" s="1"/>
  <c r="B173" i="10"/>
  <c r="C173" i="10"/>
  <c r="G173" i="10" s="1"/>
  <c r="B181" i="10"/>
  <c r="B185" i="10"/>
  <c r="C185" i="10"/>
  <c r="G185" i="10" s="1"/>
  <c r="B39" i="10"/>
  <c r="B43" i="10"/>
  <c r="C47" i="10"/>
  <c r="G47" i="10" s="1"/>
  <c r="B52" i="10"/>
  <c r="C52" i="10"/>
  <c r="G52" i="10" s="1"/>
  <c r="C55" i="10"/>
  <c r="G55" i="10" s="1"/>
  <c r="B60" i="10"/>
  <c r="C60" i="10"/>
  <c r="G60" i="10" s="1"/>
  <c r="C63" i="10"/>
  <c r="G63" i="10" s="1"/>
  <c r="C71" i="10"/>
  <c r="G71" i="10" s="1"/>
  <c r="C75" i="10"/>
  <c r="G75" i="10" s="1"/>
  <c r="C79" i="10"/>
  <c r="G79" i="10" s="1"/>
  <c r="C83" i="10"/>
  <c r="G83" i="10" s="1"/>
  <c r="C87" i="10"/>
  <c r="G87" i="10" s="1"/>
  <c r="C91" i="10"/>
  <c r="G91" i="10" s="1"/>
  <c r="C95" i="10"/>
  <c r="G95" i="10" s="1"/>
  <c r="C99" i="10"/>
  <c r="G99" i="10" s="1"/>
  <c r="C111" i="10"/>
  <c r="G111" i="10" s="1"/>
  <c r="C115" i="10"/>
  <c r="G115" i="10" s="1"/>
  <c r="C119" i="10"/>
  <c r="G119" i="10" s="1"/>
  <c r="C123" i="10"/>
  <c r="G123" i="10" s="1"/>
  <c r="C127" i="10"/>
  <c r="G127" i="10" s="1"/>
  <c r="C131" i="10"/>
  <c r="G131" i="10" s="1"/>
  <c r="C135" i="10"/>
  <c r="G135" i="10" s="1"/>
  <c r="C139" i="10"/>
  <c r="G139" i="10" s="1"/>
  <c r="C143" i="10"/>
  <c r="G143" i="10" s="1"/>
  <c r="C147" i="10"/>
  <c r="G147" i="10" s="1"/>
  <c r="C151" i="10"/>
  <c r="G151" i="10" s="1"/>
  <c r="C155" i="10"/>
  <c r="G155" i="10" s="1"/>
  <c r="C159" i="10"/>
  <c r="G159" i="10" s="1"/>
  <c r="C163" i="10"/>
  <c r="G163" i="10" s="1"/>
  <c r="C167" i="10"/>
  <c r="G167" i="10" s="1"/>
  <c r="C171" i="10"/>
  <c r="G171" i="10" s="1"/>
  <c r="C175" i="10"/>
  <c r="G175" i="10" s="1"/>
  <c r="C259" i="10"/>
  <c r="G259" i="10" s="1"/>
  <c r="B259" i="10"/>
  <c r="B102" i="10"/>
  <c r="C102" i="10"/>
  <c r="G102" i="10" s="1"/>
  <c r="C114" i="10"/>
  <c r="G114" i="10" s="1"/>
  <c r="B122" i="10"/>
  <c r="C122" i="10"/>
  <c r="G122" i="10" s="1"/>
  <c r="B126" i="10"/>
  <c r="C126" i="10"/>
  <c r="G126" i="10" s="1"/>
  <c r="B133" i="10"/>
  <c r="C133" i="10"/>
  <c r="G133" i="10" s="1"/>
  <c r="B137" i="10"/>
  <c r="C137" i="10"/>
  <c r="G137" i="10" s="1"/>
  <c r="B141" i="10"/>
  <c r="C141" i="10"/>
  <c r="G141" i="10" s="1"/>
  <c r="B153" i="10"/>
  <c r="C153" i="10"/>
  <c r="G153" i="10" s="1"/>
  <c r="B157" i="10"/>
  <c r="C157" i="10"/>
  <c r="G157" i="10" s="1"/>
  <c r="B177" i="10"/>
  <c r="B38" i="10"/>
  <c r="B42" i="10"/>
  <c r="B46" i="10"/>
  <c r="B65" i="10"/>
  <c r="C65" i="10"/>
  <c r="G65" i="10" s="1"/>
  <c r="B69" i="10"/>
  <c r="C69" i="10"/>
  <c r="G69" i="10" s="1"/>
  <c r="B77" i="10"/>
  <c r="C77" i="10"/>
  <c r="G77" i="10" s="1"/>
  <c r="B81" i="10"/>
  <c r="C81" i="10"/>
  <c r="G81" i="10" s="1"/>
  <c r="B85" i="10"/>
  <c r="C85" i="10"/>
  <c r="G85" i="10" s="1"/>
  <c r="B89" i="10"/>
  <c r="C89" i="10"/>
  <c r="G89" i="10" s="1"/>
  <c r="B93" i="10"/>
  <c r="C93" i="10"/>
  <c r="G93" i="10" s="1"/>
  <c r="B97" i="10"/>
  <c r="C97" i="10"/>
  <c r="G97" i="10" s="1"/>
  <c r="B101" i="10"/>
  <c r="B109" i="10"/>
  <c r="C109" i="10"/>
  <c r="G109" i="10" s="1"/>
  <c r="B113" i="10"/>
  <c r="C113" i="10"/>
  <c r="G113" i="10" s="1"/>
  <c r="B117" i="10"/>
  <c r="C117" i="10"/>
  <c r="G117" i="10" s="1"/>
  <c r="B125" i="10"/>
  <c r="B50" i="10"/>
  <c r="C50" i="10"/>
  <c r="G50" i="10" s="1"/>
  <c r="B48" i="10"/>
  <c r="C48" i="10"/>
  <c r="G48" i="10" s="1"/>
  <c r="B64" i="10"/>
  <c r="C64" i="10"/>
  <c r="G64" i="10" s="1"/>
  <c r="B68" i="10"/>
  <c r="B72" i="10"/>
  <c r="C72" i="10"/>
  <c r="G72" i="10" s="1"/>
  <c r="B76" i="10"/>
  <c r="C76" i="10"/>
  <c r="G76" i="10" s="1"/>
  <c r="B80" i="10"/>
  <c r="C80" i="10"/>
  <c r="G80" i="10" s="1"/>
  <c r="B84" i="10"/>
  <c r="C84" i="10"/>
  <c r="G84" i="10" s="1"/>
  <c r="B92" i="10"/>
  <c r="B96" i="10"/>
  <c r="C96" i="10"/>
  <c r="G96" i="10" s="1"/>
  <c r="B100" i="10"/>
  <c r="C100" i="10"/>
  <c r="G100" i="10" s="1"/>
  <c r="B104" i="10"/>
  <c r="C104" i="10"/>
  <c r="G104" i="10" s="1"/>
  <c r="B108" i="10"/>
  <c r="C108" i="10"/>
  <c r="G108" i="10" s="1"/>
  <c r="B112" i="10"/>
  <c r="C112" i="10"/>
  <c r="G112" i="10" s="1"/>
  <c r="B116" i="10"/>
  <c r="B120" i="10"/>
  <c r="C120" i="10"/>
  <c r="G120" i="10" s="1"/>
  <c r="B124" i="10"/>
  <c r="C124" i="10"/>
  <c r="G124" i="10" s="1"/>
  <c r="B128" i="10"/>
  <c r="C128" i="10"/>
  <c r="G128" i="10" s="1"/>
  <c r="B132" i="10"/>
  <c r="C132" i="10"/>
  <c r="G132" i="10" s="1"/>
  <c r="B136" i="10"/>
  <c r="C136" i="10"/>
  <c r="G136" i="10" s="1"/>
  <c r="B140" i="10"/>
  <c r="B148" i="10"/>
  <c r="C148" i="10"/>
  <c r="G148" i="10" s="1"/>
  <c r="B152" i="10"/>
  <c r="C152" i="10"/>
  <c r="G152" i="10" s="1"/>
  <c r="B156" i="10"/>
  <c r="B160" i="10"/>
  <c r="C160" i="10"/>
  <c r="G160" i="10" s="1"/>
  <c r="B164" i="10"/>
  <c r="C164" i="10"/>
  <c r="G164" i="10" s="1"/>
  <c r="B172" i="10"/>
  <c r="C172" i="10"/>
  <c r="G172" i="10" s="1"/>
  <c r="B180" i="10"/>
  <c r="C304" i="10"/>
  <c r="G304" i="10" s="1"/>
  <c r="C305" i="10"/>
  <c r="G305" i="10" s="1"/>
  <c r="B305" i="10"/>
  <c r="B191" i="10"/>
  <c r="C191" i="10"/>
  <c r="G191" i="10" s="1"/>
  <c r="B193" i="10"/>
  <c r="B195" i="10"/>
  <c r="C195" i="10"/>
  <c r="G195" i="10" s="1"/>
  <c r="B197" i="10"/>
  <c r="B199" i="10"/>
  <c r="C199" i="10"/>
  <c r="G199" i="10" s="1"/>
  <c r="B201" i="10"/>
  <c r="C201" i="10"/>
  <c r="G201" i="10" s="1"/>
  <c r="B203" i="10"/>
  <c r="C203" i="10"/>
  <c r="G203" i="10" s="1"/>
  <c r="B205" i="10"/>
  <c r="B207" i="10"/>
  <c r="C207" i="10"/>
  <c r="G207" i="10" s="1"/>
  <c r="B209" i="10"/>
  <c r="B211" i="10"/>
  <c r="C211" i="10"/>
  <c r="G211" i="10" s="1"/>
  <c r="B213" i="10"/>
  <c r="B215" i="10"/>
  <c r="C215" i="10"/>
  <c r="G215" i="10" s="1"/>
  <c r="B217" i="10"/>
  <c r="C217" i="10"/>
  <c r="G217" i="10" s="1"/>
  <c r="B219" i="10"/>
  <c r="C219" i="10"/>
  <c r="G219" i="10" s="1"/>
  <c r="B221" i="10"/>
  <c r="C221" i="10"/>
  <c r="G221" i="10" s="1"/>
  <c r="B223" i="10"/>
  <c r="C223" i="10"/>
  <c r="G223" i="10" s="1"/>
  <c r="B225" i="10"/>
  <c r="C225" i="10"/>
  <c r="G225" i="10" s="1"/>
  <c r="B227" i="10"/>
  <c r="C227" i="10"/>
  <c r="G227" i="10" s="1"/>
  <c r="B229" i="10"/>
  <c r="C229" i="10"/>
  <c r="G229" i="10" s="1"/>
  <c r="B231" i="10"/>
  <c r="C231" i="10"/>
  <c r="G231" i="10" s="1"/>
  <c r="B233" i="10"/>
  <c r="C233" i="10"/>
  <c r="G233" i="10" s="1"/>
  <c r="B235" i="10"/>
  <c r="C235" i="10"/>
  <c r="G235" i="10" s="1"/>
  <c r="B243" i="10"/>
  <c r="C243" i="10"/>
  <c r="G243" i="10" s="1"/>
  <c r="C256" i="10"/>
  <c r="G256" i="10" s="1"/>
  <c r="B256" i="10"/>
  <c r="C257" i="10"/>
  <c r="G257" i="10" s="1"/>
  <c r="C275" i="10"/>
  <c r="G275" i="10" s="1"/>
  <c r="B275" i="10"/>
  <c r="C361" i="10"/>
  <c r="G361" i="10" s="1"/>
  <c r="B361" i="10"/>
  <c r="C362" i="10"/>
  <c r="G362" i="10" s="1"/>
  <c r="B362" i="10"/>
  <c r="C272" i="10"/>
  <c r="G272" i="10" s="1"/>
  <c r="C273" i="10"/>
  <c r="G273" i="10" s="1"/>
  <c r="B273" i="10"/>
  <c r="C291" i="10"/>
  <c r="G291" i="10" s="1"/>
  <c r="B291" i="10"/>
  <c r="B322" i="10"/>
  <c r="C322" i="10"/>
  <c r="G322" i="10" s="1"/>
  <c r="B330" i="10"/>
  <c r="C330" i="10"/>
  <c r="G330" i="10" s="1"/>
  <c r="B239" i="10"/>
  <c r="C239" i="10"/>
  <c r="G239" i="10" s="1"/>
  <c r="B247" i="10"/>
  <c r="C247" i="10"/>
  <c r="G247" i="10" s="1"/>
  <c r="C288" i="10"/>
  <c r="G288" i="10" s="1"/>
  <c r="B288" i="10"/>
  <c r="C289" i="10"/>
  <c r="G289" i="10" s="1"/>
  <c r="B289" i="10"/>
  <c r="C307" i="10"/>
  <c r="G307" i="10" s="1"/>
  <c r="B307" i="10"/>
  <c r="C252" i="10"/>
  <c r="G252" i="10" s="1"/>
  <c r="B252" i="10"/>
  <c r="C253" i="10"/>
  <c r="G253" i="10" s="1"/>
  <c r="B253" i="10"/>
  <c r="C255" i="10"/>
  <c r="G255" i="10" s="1"/>
  <c r="B255" i="10"/>
  <c r="C268" i="10"/>
  <c r="G268" i="10" s="1"/>
  <c r="B268" i="10"/>
  <c r="C269" i="10"/>
  <c r="G269" i="10" s="1"/>
  <c r="B269" i="10"/>
  <c r="C271" i="10"/>
  <c r="G271" i="10" s="1"/>
  <c r="B271" i="10"/>
  <c r="C284" i="10"/>
  <c r="G284" i="10" s="1"/>
  <c r="B284" i="10"/>
  <c r="C285" i="10"/>
  <c r="G285" i="10" s="1"/>
  <c r="B285" i="10"/>
  <c r="C287" i="10"/>
  <c r="G287" i="10" s="1"/>
  <c r="B287" i="10"/>
  <c r="C300" i="10"/>
  <c r="G300" i="10" s="1"/>
  <c r="B300" i="10"/>
  <c r="C301" i="10"/>
  <c r="G301" i="10" s="1"/>
  <c r="C303" i="10"/>
  <c r="G303" i="10" s="1"/>
  <c r="B303" i="10"/>
  <c r="C398" i="10"/>
  <c r="G398" i="10" s="1"/>
  <c r="C251" i="10"/>
  <c r="G251" i="10" s="1"/>
  <c r="B251" i="10"/>
  <c r="C264" i="10"/>
  <c r="G264" i="10" s="1"/>
  <c r="B264" i="10"/>
  <c r="C265" i="10"/>
  <c r="G265" i="10" s="1"/>
  <c r="B265" i="10"/>
  <c r="C267" i="10"/>
  <c r="G267" i="10" s="1"/>
  <c r="B267" i="10"/>
  <c r="C280" i="10"/>
  <c r="G280" i="10" s="1"/>
  <c r="B280" i="10"/>
  <c r="C281" i="10"/>
  <c r="G281" i="10" s="1"/>
  <c r="B281" i="10"/>
  <c r="C283" i="10"/>
  <c r="G283" i="10" s="1"/>
  <c r="B283" i="10"/>
  <c r="C296" i="10"/>
  <c r="G296" i="10" s="1"/>
  <c r="B296" i="10"/>
  <c r="C297" i="10"/>
  <c r="G297" i="10" s="1"/>
  <c r="B297" i="10"/>
  <c r="C299" i="10"/>
  <c r="G299" i="10" s="1"/>
  <c r="B299" i="10"/>
  <c r="C312" i="10"/>
  <c r="G312" i="10" s="1"/>
  <c r="B312" i="10"/>
  <c r="C313" i="10"/>
  <c r="G313" i="10" s="1"/>
  <c r="B313" i="10"/>
  <c r="C315" i="10"/>
  <c r="G315" i="10" s="1"/>
  <c r="B315" i="10"/>
  <c r="C348" i="10"/>
  <c r="G348" i="10" s="1"/>
  <c r="B348" i="10"/>
  <c r="C260" i="10"/>
  <c r="G260" i="10" s="1"/>
  <c r="B260" i="10"/>
  <c r="C261" i="10"/>
  <c r="G261" i="10" s="1"/>
  <c r="B261" i="10"/>
  <c r="C263" i="10"/>
  <c r="G263" i="10" s="1"/>
  <c r="B263" i="10"/>
  <c r="C276" i="10"/>
  <c r="G276" i="10" s="1"/>
  <c r="B276" i="10"/>
  <c r="C277" i="10"/>
  <c r="G277" i="10" s="1"/>
  <c r="B277" i="10"/>
  <c r="C279" i="10"/>
  <c r="G279" i="10" s="1"/>
  <c r="B279" i="10"/>
  <c r="C292" i="10"/>
  <c r="G292" i="10" s="1"/>
  <c r="B292" i="10"/>
  <c r="C293" i="10"/>
  <c r="G293" i="10" s="1"/>
  <c r="C295" i="10"/>
  <c r="G295" i="10" s="1"/>
  <c r="B295" i="10"/>
  <c r="C308" i="10"/>
  <c r="G308" i="10" s="1"/>
  <c r="B308" i="10"/>
  <c r="C311" i="10"/>
  <c r="G311" i="10" s="1"/>
  <c r="B311" i="10"/>
  <c r="C345" i="10"/>
  <c r="G345" i="10" s="1"/>
  <c r="B345" i="10"/>
  <c r="C346" i="10"/>
  <c r="G346" i="10" s="1"/>
  <c r="B346" i="10"/>
  <c r="C364" i="10"/>
  <c r="G364" i="10" s="1"/>
  <c r="B364" i="10"/>
  <c r="B316" i="10"/>
  <c r="C319" i="10"/>
  <c r="G319" i="10" s="1"/>
  <c r="C324" i="10"/>
  <c r="G324" i="10" s="1"/>
  <c r="C341" i="10"/>
  <c r="G341" i="10" s="1"/>
  <c r="C342" i="10"/>
  <c r="G342" i="10" s="1"/>
  <c r="B342" i="10"/>
  <c r="C357" i="10"/>
  <c r="G357" i="10" s="1"/>
  <c r="B357" i="10"/>
  <c r="C358" i="10"/>
  <c r="G358" i="10" s="1"/>
  <c r="B358" i="10"/>
  <c r="C360" i="10"/>
  <c r="G360" i="10" s="1"/>
  <c r="B360" i="10"/>
  <c r="C254" i="10"/>
  <c r="G254" i="10" s="1"/>
  <c r="C258" i="10"/>
  <c r="G258" i="10" s="1"/>
  <c r="B258" i="10"/>
  <c r="C262" i="10"/>
  <c r="G262" i="10" s="1"/>
  <c r="C266" i="10"/>
  <c r="G266" i="10" s="1"/>
  <c r="B266" i="10"/>
  <c r="C270" i="10"/>
  <c r="G270" i="10" s="1"/>
  <c r="B270" i="10"/>
  <c r="C274" i="10"/>
  <c r="G274" i="10" s="1"/>
  <c r="B274" i="10"/>
  <c r="C278" i="10"/>
  <c r="G278" i="10" s="1"/>
  <c r="C282" i="10"/>
  <c r="G282" i="10" s="1"/>
  <c r="B282" i="10"/>
  <c r="C286" i="10"/>
  <c r="G286" i="10" s="1"/>
  <c r="C290" i="10"/>
  <c r="G290" i="10" s="1"/>
  <c r="B290" i="10"/>
  <c r="C294" i="10"/>
  <c r="G294" i="10" s="1"/>
  <c r="B294" i="10"/>
  <c r="C298" i="10"/>
  <c r="G298" i="10" s="1"/>
  <c r="B298" i="10"/>
  <c r="C302" i="10"/>
  <c r="G302" i="10" s="1"/>
  <c r="C306" i="10"/>
  <c r="G306" i="10" s="1"/>
  <c r="B306" i="10"/>
  <c r="C310" i="10"/>
  <c r="G310" i="10" s="1"/>
  <c r="C314" i="10"/>
  <c r="G314" i="10" s="1"/>
  <c r="B314" i="10"/>
  <c r="C337" i="10"/>
  <c r="G337" i="10" s="1"/>
  <c r="B337" i="10"/>
  <c r="C338" i="10"/>
  <c r="G338" i="10" s="1"/>
  <c r="B338" i="10"/>
  <c r="C340" i="10"/>
  <c r="G340" i="10" s="1"/>
  <c r="C353" i="10"/>
  <c r="G353" i="10" s="1"/>
  <c r="B353" i="10"/>
  <c r="C354" i="10"/>
  <c r="G354" i="10" s="1"/>
  <c r="B354" i="10"/>
  <c r="C356" i="10"/>
  <c r="G356" i="10" s="1"/>
  <c r="B356" i="10"/>
  <c r="C390" i="10"/>
  <c r="G390" i="10" s="1"/>
  <c r="C417" i="10"/>
  <c r="G417" i="10" s="1"/>
  <c r="B417" i="10"/>
  <c r="C418" i="10"/>
  <c r="G418" i="10" s="1"/>
  <c r="B418" i="10"/>
  <c r="B320" i="10"/>
  <c r="C320" i="10"/>
  <c r="G320" i="10" s="1"/>
  <c r="C323" i="10"/>
  <c r="G323" i="10" s="1"/>
  <c r="B328" i="10"/>
  <c r="C328" i="10"/>
  <c r="G328" i="10" s="1"/>
  <c r="C331" i="10"/>
  <c r="G331" i="10" s="1"/>
  <c r="C336" i="10"/>
  <c r="G336" i="10" s="1"/>
  <c r="C349" i="10"/>
  <c r="G349" i="10" s="1"/>
  <c r="B349" i="10"/>
  <c r="C350" i="10"/>
  <c r="G350" i="10" s="1"/>
  <c r="B350" i="10"/>
  <c r="C352" i="10"/>
  <c r="G352" i="10" s="1"/>
  <c r="B352" i="10"/>
  <c r="C365" i="10"/>
  <c r="G365" i="10" s="1"/>
  <c r="B365" i="10"/>
  <c r="C366" i="10"/>
  <c r="G366" i="10" s="1"/>
  <c r="B366" i="10"/>
  <c r="C368" i="10"/>
  <c r="G368" i="10" s="1"/>
  <c r="B368" i="10"/>
  <c r="C369" i="10"/>
  <c r="G369" i="10" s="1"/>
  <c r="B369" i="10"/>
  <c r="C437" i="10"/>
  <c r="G437" i="10" s="1"/>
  <c r="B437" i="10"/>
  <c r="C438" i="10"/>
  <c r="G438" i="10" s="1"/>
  <c r="B438" i="10"/>
  <c r="C335" i="10"/>
  <c r="G335" i="10" s="1"/>
  <c r="B335" i="10"/>
  <c r="C339" i="10"/>
  <c r="G339" i="10" s="1"/>
  <c r="B339" i="10"/>
  <c r="C343" i="10"/>
  <c r="G343" i="10" s="1"/>
  <c r="B343" i="10"/>
  <c r="C347" i="10"/>
  <c r="G347" i="10" s="1"/>
  <c r="B347" i="10"/>
  <c r="C351" i="10"/>
  <c r="G351" i="10" s="1"/>
  <c r="C355" i="10"/>
  <c r="G355" i="10" s="1"/>
  <c r="B355" i="10"/>
  <c r="C359" i="10"/>
  <c r="G359" i="10" s="1"/>
  <c r="B359" i="10"/>
  <c r="C363" i="10"/>
  <c r="G363" i="10" s="1"/>
  <c r="B363" i="10"/>
  <c r="C367" i="10"/>
  <c r="G367" i="10" s="1"/>
  <c r="B367" i="10"/>
  <c r="C386" i="10"/>
  <c r="G386" i="10" s="1"/>
  <c r="B386" i="10"/>
  <c r="C394" i="10"/>
  <c r="G394" i="10" s="1"/>
  <c r="B394" i="10"/>
  <c r="C404" i="10"/>
  <c r="G404" i="10" s="1"/>
  <c r="B404" i="10"/>
  <c r="C429" i="10"/>
  <c r="G429" i="10" s="1"/>
  <c r="B429" i="10"/>
  <c r="C430" i="10"/>
  <c r="G430" i="10" s="1"/>
  <c r="B430" i="10"/>
  <c r="C401" i="10"/>
  <c r="G401" i="10" s="1"/>
  <c r="B401" i="10"/>
  <c r="C402" i="10"/>
  <c r="G402" i="10" s="1"/>
  <c r="B402" i="10"/>
  <c r="C420" i="10"/>
  <c r="G420" i="10" s="1"/>
  <c r="C413" i="10"/>
  <c r="G413" i="10" s="1"/>
  <c r="B413" i="10"/>
  <c r="C414" i="10"/>
  <c r="G414" i="10" s="1"/>
  <c r="C416" i="10"/>
  <c r="G416" i="10" s="1"/>
  <c r="B416" i="10"/>
  <c r="C428" i="10"/>
  <c r="G428" i="10" s="1"/>
  <c r="B428" i="10"/>
  <c r="C431" i="10"/>
  <c r="G431" i="10" s="1"/>
  <c r="B431" i="10"/>
  <c r="C436" i="10"/>
  <c r="G436" i="10" s="1"/>
  <c r="B436" i="10"/>
  <c r="C439" i="10"/>
  <c r="G439" i="10" s="1"/>
  <c r="B439" i="10"/>
  <c r="C409" i="10"/>
  <c r="G409" i="10" s="1"/>
  <c r="B409" i="10"/>
  <c r="C410" i="10"/>
  <c r="G410" i="10" s="1"/>
  <c r="B410" i="10"/>
  <c r="C412" i="10"/>
  <c r="G412" i="10" s="1"/>
  <c r="B412" i="10"/>
  <c r="C425" i="10"/>
  <c r="G425" i="10" s="1"/>
  <c r="B425" i="10"/>
  <c r="C426" i="10"/>
  <c r="G426" i="10" s="1"/>
  <c r="B426" i="10"/>
  <c r="C433" i="10"/>
  <c r="G433" i="10" s="1"/>
  <c r="B433" i="10"/>
  <c r="C434" i="10"/>
  <c r="G434" i="10" s="1"/>
  <c r="B434" i="10"/>
  <c r="C442" i="10"/>
  <c r="G442" i="10" s="1"/>
  <c r="B442" i="10"/>
  <c r="B370" i="10"/>
  <c r="B372" i="10"/>
  <c r="B373" i="10"/>
  <c r="B375" i="10"/>
  <c r="B376" i="10"/>
  <c r="B377" i="10"/>
  <c r="B378" i="10"/>
  <c r="B379" i="10"/>
  <c r="B380" i="10"/>
  <c r="B381" i="10"/>
  <c r="B383" i="10"/>
  <c r="B384" i="10"/>
  <c r="B392" i="10"/>
  <c r="B396" i="10"/>
  <c r="B400" i="10"/>
  <c r="C405" i="10"/>
  <c r="G405" i="10" s="1"/>
  <c r="B405" i="10"/>
  <c r="C406" i="10"/>
  <c r="G406" i="10" s="1"/>
  <c r="B406" i="10"/>
  <c r="B408" i="10"/>
  <c r="B421" i="10"/>
  <c r="C422" i="10"/>
  <c r="G422" i="10" s="1"/>
  <c r="B422" i="10"/>
  <c r="C424" i="10"/>
  <c r="G424" i="10" s="1"/>
  <c r="B424" i="10"/>
  <c r="B427" i="10"/>
  <c r="C432" i="10"/>
  <c r="G432" i="10" s="1"/>
  <c r="B432" i="10"/>
  <c r="B435" i="10"/>
  <c r="C440" i="10"/>
  <c r="G440" i="10" s="1"/>
  <c r="B440" i="10"/>
  <c r="C403" i="10"/>
  <c r="G403" i="10" s="1"/>
  <c r="B403" i="10"/>
  <c r="C407" i="10"/>
  <c r="G407" i="10" s="1"/>
  <c r="B407" i="10"/>
  <c r="C411" i="10"/>
  <c r="G411" i="10" s="1"/>
  <c r="B411" i="10"/>
  <c r="C415" i="10"/>
  <c r="G415" i="10" s="1"/>
  <c r="B415" i="10"/>
  <c r="B419" i="10"/>
  <c r="B423" i="10"/>
  <c r="B232" i="10" l="1"/>
  <c r="C232" i="10"/>
  <c r="G232" i="10" s="1"/>
  <c r="C205" i="10"/>
  <c r="G205" i="10" s="1"/>
  <c r="AI205" i="10"/>
  <c r="B224" i="10"/>
  <c r="C224" i="10"/>
  <c r="G224" i="10" s="1"/>
  <c r="AF111" i="17"/>
  <c r="AG111" i="17" s="1"/>
  <c r="AE114" i="17"/>
  <c r="B189" i="10"/>
  <c r="C184" i="10"/>
  <c r="G184" i="10" s="1"/>
  <c r="C193" i="10"/>
  <c r="G193" i="10" s="1"/>
  <c r="AI193" i="10"/>
  <c r="B183" i="10"/>
  <c r="AI183" i="10"/>
  <c r="B179" i="10"/>
  <c r="AI179" i="10"/>
  <c r="B184" i="10"/>
  <c r="C179" i="10"/>
  <c r="G179" i="10" s="1"/>
  <c r="C177" i="10"/>
  <c r="G177" i="10" s="1"/>
  <c r="C181" i="10"/>
  <c r="G181" i="10" s="1"/>
  <c r="AI181" i="10"/>
  <c r="C180" i="10"/>
  <c r="G180" i="10" s="1"/>
  <c r="AI180" i="10"/>
  <c r="B175" i="10"/>
  <c r="AI175" i="10"/>
  <c r="B176" i="10"/>
  <c r="AI176" i="10"/>
  <c r="B56" i="10"/>
  <c r="B204" i="10"/>
  <c r="C204" i="10"/>
  <c r="G204" i="10" s="1"/>
  <c r="B371" i="10"/>
  <c r="B441" i="10"/>
  <c r="C332" i="10"/>
  <c r="G332" i="10" s="1"/>
  <c r="B309" i="10"/>
  <c r="C176" i="10"/>
  <c r="G176" i="10" s="1"/>
  <c r="C168" i="10"/>
  <c r="G168" i="10" s="1"/>
  <c r="C144" i="10"/>
  <c r="G144" i="10" s="1"/>
  <c r="C88" i="10"/>
  <c r="G88" i="10" s="1"/>
  <c r="C129" i="10"/>
  <c r="G129" i="10" s="1"/>
  <c r="C121" i="10"/>
  <c r="G121" i="10" s="1"/>
  <c r="C105" i="10"/>
  <c r="G105" i="10" s="1"/>
  <c r="C73" i="10"/>
  <c r="G73" i="10" s="1"/>
  <c r="C107" i="10"/>
  <c r="G107" i="10" s="1"/>
  <c r="C138" i="10"/>
  <c r="G138" i="10" s="1"/>
  <c r="C248" i="10"/>
  <c r="G248" i="10" s="1"/>
  <c r="B220" i="10"/>
  <c r="C220" i="10"/>
  <c r="G220" i="10" s="1"/>
  <c r="B200" i="10"/>
  <c r="C200" i="10"/>
  <c r="G200" i="10" s="1"/>
  <c r="B228" i="10"/>
  <c r="C228" i="10"/>
  <c r="G228" i="10" s="1"/>
  <c r="C344" i="10"/>
  <c r="G344" i="10" s="1"/>
  <c r="B192" i="10"/>
  <c r="C192" i="10"/>
  <c r="G192" i="10" s="1"/>
  <c r="B443" i="10"/>
  <c r="B382" i="10"/>
  <c r="B374" i="10"/>
  <c r="C58" i="10"/>
  <c r="G58" i="10" s="1"/>
  <c r="C103" i="10"/>
  <c r="G103" i="10" s="1"/>
  <c r="B388" i="10"/>
  <c r="C327" i="10"/>
  <c r="G327" i="10" s="1"/>
  <c r="C67" i="10"/>
  <c r="G67" i="10" s="1"/>
  <c r="B216" i="10"/>
  <c r="C216" i="10"/>
  <c r="G216" i="10" s="1"/>
  <c r="C393" i="10"/>
  <c r="G393" i="10" s="1"/>
  <c r="B393" i="10"/>
  <c r="C250" i="10"/>
  <c r="G250" i="10" s="1"/>
  <c r="B250" i="10"/>
  <c r="C44" i="10"/>
  <c r="G44" i="10" s="1"/>
  <c r="B44" i="10"/>
  <c r="C30" i="10"/>
  <c r="G30" i="10" s="1"/>
  <c r="B30" i="10"/>
  <c r="B162" i="10"/>
  <c r="C162" i="10"/>
  <c r="G162" i="10" s="1"/>
  <c r="B78" i="10"/>
  <c r="C78" i="10"/>
  <c r="G78" i="10" s="1"/>
  <c r="C395" i="10"/>
  <c r="G395" i="10" s="1"/>
  <c r="B395" i="10"/>
  <c r="C387" i="10"/>
  <c r="G387" i="10" s="1"/>
  <c r="B387" i="10"/>
  <c r="C397" i="10"/>
  <c r="G397" i="10" s="1"/>
  <c r="B397" i="10"/>
  <c r="B318" i="10"/>
  <c r="C318" i="10"/>
  <c r="G318" i="10" s="1"/>
  <c r="B245" i="10"/>
  <c r="C245" i="10"/>
  <c r="G245" i="10" s="1"/>
  <c r="B238" i="10"/>
  <c r="C238" i="10"/>
  <c r="G238" i="10" s="1"/>
  <c r="B222" i="10"/>
  <c r="C222" i="10"/>
  <c r="G222" i="10" s="1"/>
  <c r="B206" i="10"/>
  <c r="C206" i="10"/>
  <c r="G206" i="10" s="1"/>
  <c r="C35" i="10"/>
  <c r="G35" i="10" s="1"/>
  <c r="B35" i="10"/>
  <c r="C31" i="10"/>
  <c r="G31" i="10" s="1"/>
  <c r="B31" i="10"/>
  <c r="C27" i="10"/>
  <c r="G27" i="10" s="1"/>
  <c r="B27" i="10"/>
  <c r="B182" i="10"/>
  <c r="C182" i="10"/>
  <c r="G182" i="10" s="1"/>
  <c r="B166" i="10"/>
  <c r="C166" i="10"/>
  <c r="G166" i="10" s="1"/>
  <c r="B150" i="10"/>
  <c r="C150" i="10"/>
  <c r="G150" i="10" s="1"/>
  <c r="B90" i="10"/>
  <c r="C90" i="10"/>
  <c r="G90" i="10" s="1"/>
  <c r="B74" i="10"/>
  <c r="C74" i="10"/>
  <c r="G74" i="10" s="1"/>
  <c r="C45" i="10"/>
  <c r="G45" i="10" s="1"/>
  <c r="B45" i="10"/>
  <c r="C37" i="10"/>
  <c r="G37" i="10" s="1"/>
  <c r="B37" i="10"/>
  <c r="B234" i="10"/>
  <c r="C234" i="10"/>
  <c r="G234" i="10" s="1"/>
  <c r="B202" i="10"/>
  <c r="C202" i="10"/>
  <c r="G202" i="10" s="1"/>
  <c r="C34" i="10"/>
  <c r="G34" i="10" s="1"/>
  <c r="B34" i="10"/>
  <c r="B178" i="10"/>
  <c r="C178" i="10"/>
  <c r="G178" i="10" s="1"/>
  <c r="C26" i="10"/>
  <c r="G26" i="10" s="1"/>
  <c r="B26" i="10"/>
  <c r="C399" i="10"/>
  <c r="G399" i="10" s="1"/>
  <c r="B399" i="10"/>
  <c r="C391" i="10"/>
  <c r="G391" i="10" s="1"/>
  <c r="B391" i="10"/>
  <c r="C389" i="10"/>
  <c r="G389" i="10" s="1"/>
  <c r="B389" i="10"/>
  <c r="B334" i="10"/>
  <c r="C334" i="10"/>
  <c r="G334" i="10" s="1"/>
  <c r="B237" i="10"/>
  <c r="C237" i="10"/>
  <c r="G237" i="10" s="1"/>
  <c r="B246" i="10"/>
  <c r="C246" i="10"/>
  <c r="G246" i="10" s="1"/>
  <c r="B230" i="10"/>
  <c r="C230" i="10"/>
  <c r="G230" i="10" s="1"/>
  <c r="B214" i="10"/>
  <c r="C214" i="10"/>
  <c r="G214" i="10" s="1"/>
  <c r="B198" i="10"/>
  <c r="C198" i="10"/>
  <c r="G198" i="10" s="1"/>
  <c r="B190" i="10"/>
  <c r="C190" i="10"/>
  <c r="G190" i="10" s="1"/>
  <c r="B188" i="10"/>
  <c r="C188" i="10"/>
  <c r="G188" i="10" s="1"/>
  <c r="C40" i="10"/>
  <c r="G40" i="10" s="1"/>
  <c r="B40" i="10"/>
  <c r="C33" i="10"/>
  <c r="G33" i="10" s="1"/>
  <c r="B33" i="10"/>
  <c r="C29" i="10"/>
  <c r="G29" i="10" s="1"/>
  <c r="B29" i="10"/>
  <c r="B174" i="10"/>
  <c r="C174" i="10"/>
  <c r="G174" i="10" s="1"/>
  <c r="B158" i="10"/>
  <c r="C158" i="10"/>
  <c r="G158" i="10" s="1"/>
  <c r="B142" i="10"/>
  <c r="C142" i="10"/>
  <c r="G142" i="10" s="1"/>
  <c r="B82" i="10"/>
  <c r="C82" i="10"/>
  <c r="G82" i="10" s="1"/>
  <c r="B66" i="10"/>
  <c r="C66" i="10"/>
  <c r="G66" i="10" s="1"/>
  <c r="B54" i="10"/>
  <c r="C54" i="10"/>
  <c r="G54" i="10" s="1"/>
  <c r="C41" i="10"/>
  <c r="G41" i="10" s="1"/>
  <c r="B41" i="10"/>
  <c r="G6" i="10"/>
  <c r="D6" i="10"/>
  <c r="B241" i="10"/>
  <c r="C241" i="10"/>
  <c r="G241" i="10" s="1"/>
  <c r="B218" i="10"/>
  <c r="C218" i="10"/>
  <c r="G218" i="10" s="1"/>
  <c r="B146" i="10"/>
  <c r="C146" i="10"/>
  <c r="G146" i="10" s="1"/>
  <c r="B94" i="10"/>
  <c r="C94" i="10"/>
  <c r="G94" i="10" s="1"/>
  <c r="B62" i="10"/>
  <c r="C62" i="10"/>
  <c r="G62" i="10" s="1"/>
  <c r="C385" i="10"/>
  <c r="G385" i="10" s="1"/>
  <c r="B385" i="10"/>
  <c r="B326" i="10"/>
  <c r="C326" i="10"/>
  <c r="G326" i="10" s="1"/>
  <c r="B249" i="10"/>
  <c r="C249" i="10"/>
  <c r="G249" i="10" s="1"/>
  <c r="B242" i="10"/>
  <c r="C242" i="10"/>
  <c r="G242" i="10" s="1"/>
  <c r="B226" i="10"/>
  <c r="C226" i="10"/>
  <c r="G226" i="10" s="1"/>
  <c r="B210" i="10"/>
  <c r="C210" i="10"/>
  <c r="G210" i="10" s="1"/>
  <c r="B194" i="10"/>
  <c r="C194" i="10"/>
  <c r="G194" i="10" s="1"/>
  <c r="B187" i="10"/>
  <c r="C187" i="10"/>
  <c r="G187" i="10" s="1"/>
  <c r="C36" i="10"/>
  <c r="G36" i="10" s="1"/>
  <c r="B36" i="10"/>
  <c r="C32" i="10"/>
  <c r="G32" i="10" s="1"/>
  <c r="B32" i="10"/>
  <c r="C28" i="10"/>
  <c r="G28" i="10" s="1"/>
  <c r="B28" i="10"/>
  <c r="B186" i="10"/>
  <c r="C186" i="10"/>
  <c r="G186" i="10" s="1"/>
  <c r="B170" i="10"/>
  <c r="C170" i="10"/>
  <c r="G170" i="10" s="1"/>
  <c r="B154" i="10"/>
  <c r="C154" i="10"/>
  <c r="G154" i="10" s="1"/>
  <c r="B86" i="10"/>
  <c r="C86" i="10"/>
  <c r="G86" i="10" s="1"/>
  <c r="B70" i="10"/>
  <c r="C70" i="10"/>
  <c r="G70" i="10" s="1"/>
  <c r="AF112" i="17" l="1"/>
  <c r="AG112" i="17" s="1"/>
  <c r="AE115" i="17"/>
  <c r="G2" i="10"/>
  <c r="D7" i="10"/>
  <c r="D8" i="10" s="1"/>
  <c r="D9" i="10" s="1"/>
  <c r="D10" i="10" s="1"/>
  <c r="D11" i="10" s="1"/>
  <c r="D12" i="10" s="1"/>
  <c r="D13" i="10" s="1"/>
  <c r="D14" i="10" s="1"/>
  <c r="D15" i="10" s="1"/>
  <c r="D16" i="10" s="1"/>
  <c r="D17" i="10" s="1"/>
  <c r="D18" i="10" s="1"/>
  <c r="D19" i="10" s="1"/>
  <c r="D20" i="10" s="1"/>
  <c r="D21" i="10" s="1"/>
  <c r="D22" i="10" s="1"/>
  <c r="D23" i="10" s="1"/>
  <c r="D24" i="10" s="1"/>
  <c r="D25" i="10" s="1"/>
  <c r="D26" i="10" s="1"/>
  <c r="D27" i="10" s="1"/>
  <c r="D28" i="10" s="1"/>
  <c r="D29" i="10" s="1"/>
  <c r="D30" i="10" s="1"/>
  <c r="D31" i="10" s="1"/>
  <c r="D32" i="10" s="1"/>
  <c r="D33" i="10" s="1"/>
  <c r="D34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6" i="10" s="1"/>
  <c r="D47" i="10" s="1"/>
  <c r="D48" i="10" s="1"/>
  <c r="D49" i="10" s="1"/>
  <c r="D50" i="10" s="1"/>
  <c r="D51" i="10" s="1"/>
  <c r="D52" i="10" s="1"/>
  <c r="D53" i="10" s="1"/>
  <c r="D54" i="10" s="1"/>
  <c r="D55" i="10" s="1"/>
  <c r="D56" i="10" s="1"/>
  <c r="D57" i="10" s="1"/>
  <c r="D58" i="10" s="1"/>
  <c r="D59" i="10" s="1"/>
  <c r="D60" i="10" s="1"/>
  <c r="D61" i="10" s="1"/>
  <c r="D62" i="10" s="1"/>
  <c r="D63" i="10" s="1"/>
  <c r="D64" i="10" s="1"/>
  <c r="D65" i="10" s="1"/>
  <c r="D66" i="10" s="1"/>
  <c r="D67" i="10" s="1"/>
  <c r="D68" i="10" s="1"/>
  <c r="D69" i="10" s="1"/>
  <c r="D70" i="10" s="1"/>
  <c r="D71" i="10" s="1"/>
  <c r="D72" i="10" s="1"/>
  <c r="D73" i="10" s="1"/>
  <c r="D74" i="10" s="1"/>
  <c r="D75" i="10" s="1"/>
  <c r="D76" i="10" s="1"/>
  <c r="D77" i="10" s="1"/>
  <c r="D78" i="10" s="1"/>
  <c r="D79" i="10" s="1"/>
  <c r="D80" i="10" s="1"/>
  <c r="D81" i="10" s="1"/>
  <c r="D82" i="10" s="1"/>
  <c r="D83" i="10" s="1"/>
  <c r="D84" i="10" s="1"/>
  <c r="D85" i="10" s="1"/>
  <c r="D86" i="10" s="1"/>
  <c r="D87" i="10" s="1"/>
  <c r="D88" i="10" s="1"/>
  <c r="D89" i="10" s="1"/>
  <c r="D90" i="10" s="1"/>
  <c r="D91" i="10" s="1"/>
  <c r="D92" i="10" s="1"/>
  <c r="D93" i="10" s="1"/>
  <c r="D94" i="10" s="1"/>
  <c r="D95" i="10" s="1"/>
  <c r="D96" i="10" s="1"/>
  <c r="D97" i="10" s="1"/>
  <c r="D98" i="10" s="1"/>
  <c r="D99" i="10" s="1"/>
  <c r="D100" i="10" s="1"/>
  <c r="D101" i="10" s="1"/>
  <c r="D102" i="10" s="1"/>
  <c r="D103" i="10" s="1"/>
  <c r="D104" i="10" s="1"/>
  <c r="D105" i="10" s="1"/>
  <c r="D106" i="10" s="1"/>
  <c r="D107" i="10" s="1"/>
  <c r="D108" i="10" s="1"/>
  <c r="D109" i="10" s="1"/>
  <c r="D110" i="10" s="1"/>
  <c r="D111" i="10" s="1"/>
  <c r="D112" i="10" s="1"/>
  <c r="D113" i="10" s="1"/>
  <c r="D114" i="10" s="1"/>
  <c r="D115" i="10" s="1"/>
  <c r="D116" i="10" s="1"/>
  <c r="D117" i="10" s="1"/>
  <c r="D118" i="10" s="1"/>
  <c r="D119" i="10" s="1"/>
  <c r="D120" i="10" s="1"/>
  <c r="D121" i="10" s="1"/>
  <c r="D122" i="10" s="1"/>
  <c r="D123" i="10" s="1"/>
  <c r="D124" i="10" s="1"/>
  <c r="D125" i="10" s="1"/>
  <c r="D126" i="10" s="1"/>
  <c r="D127" i="10" s="1"/>
  <c r="D128" i="10" s="1"/>
  <c r="D129" i="10" s="1"/>
  <c r="D130" i="10" s="1"/>
  <c r="D131" i="10" s="1"/>
  <c r="D132" i="10" s="1"/>
  <c r="D133" i="10" s="1"/>
  <c r="D134" i="10" s="1"/>
  <c r="D135" i="10" s="1"/>
  <c r="D136" i="10" s="1"/>
  <c r="D137" i="10" s="1"/>
  <c r="D138" i="10" s="1"/>
  <c r="D139" i="10" s="1"/>
  <c r="D140" i="10" s="1"/>
  <c r="D141" i="10" s="1"/>
  <c r="D142" i="10" s="1"/>
  <c r="D143" i="10" s="1"/>
  <c r="D144" i="10" s="1"/>
  <c r="D145" i="10" s="1"/>
  <c r="D146" i="10" s="1"/>
  <c r="D147" i="10" s="1"/>
  <c r="D148" i="10" s="1"/>
  <c r="D149" i="10" s="1"/>
  <c r="D150" i="10" s="1"/>
  <c r="D151" i="10" s="1"/>
  <c r="D152" i="10" s="1"/>
  <c r="D153" i="10" s="1"/>
  <c r="D154" i="10" s="1"/>
  <c r="D155" i="10" s="1"/>
  <c r="D156" i="10" s="1"/>
  <c r="D157" i="10" s="1"/>
  <c r="D158" i="10" s="1"/>
  <c r="D159" i="10" s="1"/>
  <c r="D160" i="10" s="1"/>
  <c r="D161" i="10" s="1"/>
  <c r="D162" i="10" s="1"/>
  <c r="D163" i="10" s="1"/>
  <c r="D164" i="10" s="1"/>
  <c r="D165" i="10" s="1"/>
  <c r="D166" i="10" s="1"/>
  <c r="D167" i="10" s="1"/>
  <c r="D168" i="10" s="1"/>
  <c r="D169" i="10" s="1"/>
  <c r="D170" i="10" s="1"/>
  <c r="D171" i="10" s="1"/>
  <c r="D172" i="10" s="1"/>
  <c r="D173" i="10" s="1"/>
  <c r="D174" i="10" s="1"/>
  <c r="D175" i="10" s="1"/>
  <c r="D176" i="10" s="1"/>
  <c r="D177" i="10" s="1"/>
  <c r="D178" i="10" s="1"/>
  <c r="D179" i="10" s="1"/>
  <c r="D180" i="10" s="1"/>
  <c r="D181" i="10" s="1"/>
  <c r="D182" i="10" s="1"/>
  <c r="D183" i="10" s="1"/>
  <c r="D184" i="10" s="1"/>
  <c r="D185" i="10" s="1"/>
  <c r="D186" i="10" s="1"/>
  <c r="D187" i="10" s="1"/>
  <c r="D188" i="10" s="1"/>
  <c r="D189" i="10" s="1"/>
  <c r="D190" i="10" s="1"/>
  <c r="D191" i="10" s="1"/>
  <c r="D192" i="10" s="1"/>
  <c r="D193" i="10" s="1"/>
  <c r="D194" i="10" s="1"/>
  <c r="D195" i="10" s="1"/>
  <c r="D196" i="10" s="1"/>
  <c r="D197" i="10" s="1"/>
  <c r="D198" i="10" s="1"/>
  <c r="D199" i="10" s="1"/>
  <c r="D200" i="10" s="1"/>
  <c r="D201" i="10" s="1"/>
  <c r="D202" i="10" s="1"/>
  <c r="D203" i="10" s="1"/>
  <c r="D204" i="10" s="1"/>
  <c r="D205" i="10" s="1"/>
  <c r="D206" i="10" s="1"/>
  <c r="D207" i="10" s="1"/>
  <c r="D208" i="10" s="1"/>
  <c r="D209" i="10" s="1"/>
  <c r="D210" i="10" s="1"/>
  <c r="D211" i="10" s="1"/>
  <c r="D212" i="10" s="1"/>
  <c r="D213" i="10" s="1"/>
  <c r="D214" i="10" s="1"/>
  <c r="D215" i="10" s="1"/>
  <c r="D216" i="10" s="1"/>
  <c r="D217" i="10" s="1"/>
  <c r="D218" i="10" s="1"/>
  <c r="D219" i="10" s="1"/>
  <c r="D220" i="10" s="1"/>
  <c r="D221" i="10" s="1"/>
  <c r="D222" i="10" s="1"/>
  <c r="D223" i="10" s="1"/>
  <c r="D224" i="10" s="1"/>
  <c r="D225" i="10" s="1"/>
  <c r="D226" i="10" s="1"/>
  <c r="D227" i="10" s="1"/>
  <c r="D228" i="10" s="1"/>
  <c r="D229" i="10" s="1"/>
  <c r="D230" i="10" s="1"/>
  <c r="D231" i="10" s="1"/>
  <c r="D232" i="10" s="1"/>
  <c r="D233" i="10" s="1"/>
  <c r="D234" i="10" s="1"/>
  <c r="D235" i="10" s="1"/>
  <c r="D236" i="10" s="1"/>
  <c r="D237" i="10" s="1"/>
  <c r="D238" i="10" s="1"/>
  <c r="D239" i="10" s="1"/>
  <c r="D240" i="10" s="1"/>
  <c r="D241" i="10" s="1"/>
  <c r="D242" i="10" s="1"/>
  <c r="D243" i="10" s="1"/>
  <c r="D244" i="10" s="1"/>
  <c r="D245" i="10" s="1"/>
  <c r="D246" i="10" s="1"/>
  <c r="D247" i="10" s="1"/>
  <c r="D248" i="10" s="1"/>
  <c r="D249" i="10" s="1"/>
  <c r="D250" i="10" s="1"/>
  <c r="D251" i="10" s="1"/>
  <c r="D252" i="10" s="1"/>
  <c r="D253" i="10" s="1"/>
  <c r="D254" i="10" s="1"/>
  <c r="D255" i="10" s="1"/>
  <c r="D256" i="10" s="1"/>
  <c r="D257" i="10" s="1"/>
  <c r="D258" i="10" s="1"/>
  <c r="D259" i="10" s="1"/>
  <c r="D260" i="10" s="1"/>
  <c r="D261" i="10" s="1"/>
  <c r="D262" i="10" s="1"/>
  <c r="D263" i="10" s="1"/>
  <c r="D264" i="10" s="1"/>
  <c r="D265" i="10" s="1"/>
  <c r="D266" i="10" s="1"/>
  <c r="D267" i="10" s="1"/>
  <c r="D268" i="10" s="1"/>
  <c r="D269" i="10" s="1"/>
  <c r="D270" i="10" s="1"/>
  <c r="D271" i="10" s="1"/>
  <c r="D272" i="10" s="1"/>
  <c r="D273" i="10" s="1"/>
  <c r="D274" i="10" s="1"/>
  <c r="D275" i="10" s="1"/>
  <c r="D276" i="10" s="1"/>
  <c r="D277" i="10" s="1"/>
  <c r="D278" i="10" s="1"/>
  <c r="D279" i="10" s="1"/>
  <c r="D280" i="10" s="1"/>
  <c r="D281" i="10" s="1"/>
  <c r="D282" i="10" s="1"/>
  <c r="D283" i="10" s="1"/>
  <c r="D284" i="10" s="1"/>
  <c r="D285" i="10" s="1"/>
  <c r="D286" i="10" s="1"/>
  <c r="D287" i="10" s="1"/>
  <c r="D288" i="10" s="1"/>
  <c r="D289" i="10" s="1"/>
  <c r="D290" i="10" s="1"/>
  <c r="D291" i="10" s="1"/>
  <c r="D292" i="10" s="1"/>
  <c r="D293" i="10" s="1"/>
  <c r="D294" i="10" s="1"/>
  <c r="D295" i="10" s="1"/>
  <c r="D296" i="10" s="1"/>
  <c r="D297" i="10" s="1"/>
  <c r="D298" i="10" s="1"/>
  <c r="D299" i="10" s="1"/>
  <c r="D300" i="10" s="1"/>
  <c r="D301" i="10" s="1"/>
  <c r="D302" i="10" s="1"/>
  <c r="D303" i="10" s="1"/>
  <c r="D304" i="10" s="1"/>
  <c r="D305" i="10" s="1"/>
  <c r="D306" i="10" s="1"/>
  <c r="D307" i="10" s="1"/>
  <c r="D308" i="10" s="1"/>
  <c r="D309" i="10" s="1"/>
  <c r="D310" i="10" s="1"/>
  <c r="D311" i="10" s="1"/>
  <c r="D312" i="10" s="1"/>
  <c r="D313" i="10" s="1"/>
  <c r="D314" i="10" s="1"/>
  <c r="D315" i="10" s="1"/>
  <c r="D316" i="10" s="1"/>
  <c r="D317" i="10" s="1"/>
  <c r="D318" i="10" s="1"/>
  <c r="D319" i="10" s="1"/>
  <c r="D320" i="10" s="1"/>
  <c r="D321" i="10" s="1"/>
  <c r="D322" i="10" s="1"/>
  <c r="D323" i="10" s="1"/>
  <c r="D324" i="10" s="1"/>
  <c r="D325" i="10" s="1"/>
  <c r="D326" i="10" s="1"/>
  <c r="D327" i="10" s="1"/>
  <c r="D328" i="10" s="1"/>
  <c r="D329" i="10" s="1"/>
  <c r="D330" i="10" s="1"/>
  <c r="D331" i="10" s="1"/>
  <c r="D332" i="10" s="1"/>
  <c r="D333" i="10" s="1"/>
  <c r="D334" i="10" s="1"/>
  <c r="D335" i="10" s="1"/>
  <c r="D336" i="10" s="1"/>
  <c r="D337" i="10" s="1"/>
  <c r="D338" i="10" s="1"/>
  <c r="D339" i="10" s="1"/>
  <c r="D340" i="10" s="1"/>
  <c r="D341" i="10" s="1"/>
  <c r="D342" i="10" s="1"/>
  <c r="D343" i="10" s="1"/>
  <c r="D344" i="10" s="1"/>
  <c r="D345" i="10" s="1"/>
  <c r="D346" i="10" s="1"/>
  <c r="D347" i="10" s="1"/>
  <c r="D348" i="10" s="1"/>
  <c r="D349" i="10" s="1"/>
  <c r="D350" i="10" s="1"/>
  <c r="D351" i="10" s="1"/>
  <c r="D352" i="10" s="1"/>
  <c r="D353" i="10" s="1"/>
  <c r="D354" i="10" s="1"/>
  <c r="D355" i="10" s="1"/>
  <c r="D356" i="10" s="1"/>
  <c r="D357" i="10" s="1"/>
  <c r="D358" i="10" s="1"/>
  <c r="D359" i="10" s="1"/>
  <c r="D360" i="10" s="1"/>
  <c r="D361" i="10" s="1"/>
  <c r="D362" i="10" s="1"/>
  <c r="D363" i="10" s="1"/>
  <c r="D364" i="10" s="1"/>
  <c r="D365" i="10" s="1"/>
  <c r="D366" i="10" s="1"/>
  <c r="D367" i="10" s="1"/>
  <c r="D368" i="10" s="1"/>
  <c r="D369" i="10" s="1"/>
  <c r="D370" i="10" s="1"/>
  <c r="D371" i="10" s="1"/>
  <c r="D372" i="10" s="1"/>
  <c r="D373" i="10" s="1"/>
  <c r="D374" i="10" s="1"/>
  <c r="D375" i="10" s="1"/>
  <c r="D376" i="10" s="1"/>
  <c r="D377" i="10" s="1"/>
  <c r="D378" i="10" s="1"/>
  <c r="D379" i="10" s="1"/>
  <c r="D380" i="10" s="1"/>
  <c r="D381" i="10" s="1"/>
  <c r="D382" i="10" s="1"/>
  <c r="D383" i="10" s="1"/>
  <c r="D384" i="10" s="1"/>
  <c r="D385" i="10" s="1"/>
  <c r="D386" i="10" s="1"/>
  <c r="D387" i="10" s="1"/>
  <c r="D388" i="10" s="1"/>
  <c r="D389" i="10" s="1"/>
  <c r="D390" i="10" s="1"/>
  <c r="D391" i="10" s="1"/>
  <c r="D392" i="10" s="1"/>
  <c r="D393" i="10" s="1"/>
  <c r="D394" i="10" s="1"/>
  <c r="D395" i="10" s="1"/>
  <c r="D396" i="10" s="1"/>
  <c r="D397" i="10" s="1"/>
  <c r="D398" i="10" s="1"/>
  <c r="D399" i="10" s="1"/>
  <c r="D400" i="10" s="1"/>
  <c r="D401" i="10" s="1"/>
  <c r="D402" i="10" s="1"/>
  <c r="D403" i="10" s="1"/>
  <c r="D404" i="10" s="1"/>
  <c r="D405" i="10" s="1"/>
  <c r="D406" i="10" s="1"/>
  <c r="D407" i="10" s="1"/>
  <c r="D408" i="10" s="1"/>
  <c r="D409" i="10" s="1"/>
  <c r="D410" i="10" s="1"/>
  <c r="D411" i="10" s="1"/>
  <c r="D412" i="10" s="1"/>
  <c r="D413" i="10" s="1"/>
  <c r="D414" i="10" s="1"/>
  <c r="D415" i="10" s="1"/>
  <c r="D416" i="10" s="1"/>
  <c r="D417" i="10" s="1"/>
  <c r="D418" i="10" s="1"/>
  <c r="D419" i="10" s="1"/>
  <c r="D420" i="10" s="1"/>
  <c r="D421" i="10" s="1"/>
  <c r="D422" i="10" s="1"/>
  <c r="D423" i="10" s="1"/>
  <c r="D424" i="10" s="1"/>
  <c r="D425" i="10" s="1"/>
  <c r="D426" i="10" s="1"/>
  <c r="D427" i="10" s="1"/>
  <c r="D428" i="10" s="1"/>
  <c r="D429" i="10" s="1"/>
  <c r="D430" i="10" s="1"/>
  <c r="D431" i="10" s="1"/>
  <c r="D432" i="10" s="1"/>
  <c r="D433" i="10" s="1"/>
  <c r="D434" i="10" s="1"/>
  <c r="D435" i="10" s="1"/>
  <c r="D436" i="10" s="1"/>
  <c r="D437" i="10" s="1"/>
  <c r="D438" i="10" s="1"/>
  <c r="F6" i="10"/>
  <c r="H6" i="8"/>
  <c r="H7" i="8"/>
  <c r="H8" i="8"/>
  <c r="H9" i="8"/>
  <c r="H10" i="8"/>
  <c r="H11" i="8"/>
  <c r="H12" i="8"/>
  <c r="H13" i="8"/>
  <c r="H14" i="8"/>
  <c r="AF113" i="17" l="1"/>
  <c r="AG113" i="17" s="1"/>
  <c r="AE116" i="17"/>
  <c r="F7" i="10"/>
  <c r="E6" i="10"/>
  <c r="D439" i="10"/>
  <c r="D440" i="10" s="1"/>
  <c r="D441" i="10" s="1"/>
  <c r="D442" i="10" s="1"/>
  <c r="D443" i="10" s="1"/>
  <c r="Q6" i="8"/>
  <c r="R6" i="8"/>
  <c r="S6" i="8"/>
  <c r="T6" i="8"/>
  <c r="J7" i="8" s="1"/>
  <c r="B7" i="8" s="1"/>
  <c r="Q7" i="8"/>
  <c r="R7" i="8"/>
  <c r="S7" i="8"/>
  <c r="T7" i="8"/>
  <c r="Q8" i="8"/>
  <c r="R8" i="8"/>
  <c r="S8" i="8"/>
  <c r="T8" i="8"/>
  <c r="J9" i="8" s="1"/>
  <c r="Q9" i="8"/>
  <c r="R9" i="8"/>
  <c r="S9" i="8"/>
  <c r="T9" i="8"/>
  <c r="Q10" i="8"/>
  <c r="R10" i="8"/>
  <c r="S10" i="8"/>
  <c r="T10" i="8"/>
  <c r="J11" i="8" s="1"/>
  <c r="B11" i="8" s="1"/>
  <c r="Q11" i="8"/>
  <c r="R11" i="8"/>
  <c r="S11" i="8"/>
  <c r="T11" i="8"/>
  <c r="Q12" i="8"/>
  <c r="R12" i="8"/>
  <c r="S12" i="8"/>
  <c r="T12" i="8"/>
  <c r="J13" i="8" s="1"/>
  <c r="Q13" i="8"/>
  <c r="R13" i="8"/>
  <c r="S13" i="8"/>
  <c r="T13" i="8"/>
  <c r="Q14" i="8"/>
  <c r="R14" i="8"/>
  <c r="S14" i="8"/>
  <c r="T14" i="8"/>
  <c r="J15" i="8" s="1"/>
  <c r="B15" i="8" s="1"/>
  <c r="Q15" i="8"/>
  <c r="R15" i="8"/>
  <c r="S15" i="8"/>
  <c r="T15" i="8"/>
  <c r="Q16" i="8"/>
  <c r="R16" i="8"/>
  <c r="S16" i="8"/>
  <c r="T16" i="8"/>
  <c r="J17" i="8" s="1"/>
  <c r="B17" i="8" s="1"/>
  <c r="Q17" i="8"/>
  <c r="R17" i="8"/>
  <c r="S17" i="8"/>
  <c r="T17" i="8"/>
  <c r="Q18" i="8"/>
  <c r="R18" i="8"/>
  <c r="S18" i="8"/>
  <c r="T18" i="8"/>
  <c r="J19" i="8" s="1"/>
  <c r="B19" i="8" s="1"/>
  <c r="Q19" i="8"/>
  <c r="R19" i="8"/>
  <c r="S19" i="8"/>
  <c r="T19" i="8"/>
  <c r="Q20" i="8"/>
  <c r="R20" i="8"/>
  <c r="S20" i="8"/>
  <c r="T20" i="8"/>
  <c r="J21" i="8" s="1"/>
  <c r="B21" i="8" s="1"/>
  <c r="Q21" i="8"/>
  <c r="R21" i="8"/>
  <c r="S21" i="8"/>
  <c r="T21" i="8"/>
  <c r="Q22" i="8"/>
  <c r="R22" i="8"/>
  <c r="S22" i="8"/>
  <c r="T22" i="8"/>
  <c r="J23" i="8" s="1"/>
  <c r="B23" i="8" s="1"/>
  <c r="Q23" i="8"/>
  <c r="R23" i="8"/>
  <c r="S23" i="8"/>
  <c r="T23" i="8"/>
  <c r="Q24" i="8"/>
  <c r="R24" i="8"/>
  <c r="S24" i="8"/>
  <c r="T24" i="8"/>
  <c r="J25" i="8" s="1"/>
  <c r="B25" i="8" s="1"/>
  <c r="Q25" i="8"/>
  <c r="R25" i="8"/>
  <c r="S25" i="8"/>
  <c r="T25" i="8"/>
  <c r="Q26" i="8"/>
  <c r="R26" i="8"/>
  <c r="S26" i="8"/>
  <c r="T26" i="8"/>
  <c r="J27" i="8" s="1"/>
  <c r="B27" i="8" s="1"/>
  <c r="Q27" i="8"/>
  <c r="R27" i="8"/>
  <c r="S27" i="8"/>
  <c r="T27" i="8"/>
  <c r="Q28" i="8"/>
  <c r="R28" i="8"/>
  <c r="S28" i="8"/>
  <c r="T28" i="8"/>
  <c r="J29" i="8" s="1"/>
  <c r="B29" i="8" s="1"/>
  <c r="Q29" i="8"/>
  <c r="R29" i="8"/>
  <c r="S29" i="8"/>
  <c r="T29" i="8"/>
  <c r="Q30" i="8"/>
  <c r="R30" i="8"/>
  <c r="S30" i="8"/>
  <c r="T30" i="8"/>
  <c r="J31" i="8" s="1"/>
  <c r="B31" i="8" s="1"/>
  <c r="Q31" i="8"/>
  <c r="R31" i="8"/>
  <c r="S31" i="8"/>
  <c r="T31" i="8"/>
  <c r="Q32" i="8"/>
  <c r="R32" i="8"/>
  <c r="S32" i="8"/>
  <c r="T32" i="8"/>
  <c r="J33" i="8" s="1"/>
  <c r="B33" i="8" s="1"/>
  <c r="Q33" i="8"/>
  <c r="R33" i="8"/>
  <c r="S33" i="8"/>
  <c r="T33" i="8"/>
  <c r="J34" i="8" s="1"/>
  <c r="B34" i="8" s="1"/>
  <c r="Q34" i="8"/>
  <c r="R34" i="8"/>
  <c r="S34" i="8"/>
  <c r="T34" i="8"/>
  <c r="J35" i="8" s="1"/>
  <c r="B35" i="8" s="1"/>
  <c r="Q35" i="8"/>
  <c r="R35" i="8"/>
  <c r="S35" i="8"/>
  <c r="T35" i="8"/>
  <c r="J36" i="8" s="1"/>
  <c r="B36" i="8" s="1"/>
  <c r="Q36" i="8"/>
  <c r="R36" i="8"/>
  <c r="S36" i="8"/>
  <c r="T36" i="8"/>
  <c r="J37" i="8" s="1"/>
  <c r="B37" i="8" s="1"/>
  <c r="Q37" i="8"/>
  <c r="R37" i="8"/>
  <c r="S37" i="8"/>
  <c r="T37" i="8"/>
  <c r="J38" i="8" s="1"/>
  <c r="B38" i="8" s="1"/>
  <c r="Q38" i="8"/>
  <c r="R38" i="8"/>
  <c r="S38" i="8"/>
  <c r="T38" i="8"/>
  <c r="J39" i="8" s="1"/>
  <c r="B39" i="8" s="1"/>
  <c r="Q39" i="8"/>
  <c r="R39" i="8"/>
  <c r="S39" i="8"/>
  <c r="T39" i="8"/>
  <c r="J40" i="8" s="1"/>
  <c r="B40" i="8" s="1"/>
  <c r="Q40" i="8"/>
  <c r="R40" i="8"/>
  <c r="S40" i="8"/>
  <c r="T40" i="8"/>
  <c r="J41" i="8" s="1"/>
  <c r="B41" i="8" s="1"/>
  <c r="Q41" i="8"/>
  <c r="R41" i="8"/>
  <c r="S41" i="8"/>
  <c r="T41" i="8"/>
  <c r="J42" i="8" s="1"/>
  <c r="B42" i="8" s="1"/>
  <c r="Q42" i="8"/>
  <c r="R42" i="8"/>
  <c r="S42" i="8"/>
  <c r="T42" i="8"/>
  <c r="J43" i="8" s="1"/>
  <c r="B43" i="8" s="1"/>
  <c r="Q43" i="8"/>
  <c r="R43" i="8"/>
  <c r="S43" i="8"/>
  <c r="T43" i="8"/>
  <c r="J44" i="8" s="1"/>
  <c r="B44" i="8" s="1"/>
  <c r="Q44" i="8"/>
  <c r="R44" i="8"/>
  <c r="S44" i="8"/>
  <c r="T44" i="8"/>
  <c r="J45" i="8" s="1"/>
  <c r="B45" i="8" s="1"/>
  <c r="Q45" i="8"/>
  <c r="R45" i="8"/>
  <c r="S45" i="8"/>
  <c r="T45" i="8"/>
  <c r="J46" i="8" s="1"/>
  <c r="B46" i="8" s="1"/>
  <c r="Q46" i="8"/>
  <c r="R46" i="8"/>
  <c r="S46" i="8"/>
  <c r="T46" i="8"/>
  <c r="J47" i="8" s="1"/>
  <c r="B47" i="8" s="1"/>
  <c r="Q47" i="8"/>
  <c r="R47" i="8"/>
  <c r="S47" i="8"/>
  <c r="T47" i="8"/>
  <c r="J48" i="8" s="1"/>
  <c r="B48" i="8" s="1"/>
  <c r="Q48" i="8"/>
  <c r="R48" i="8"/>
  <c r="S48" i="8"/>
  <c r="T48" i="8"/>
  <c r="J49" i="8" s="1"/>
  <c r="B49" i="8" s="1"/>
  <c r="Q49" i="8"/>
  <c r="R49" i="8"/>
  <c r="S49" i="8"/>
  <c r="T49" i="8"/>
  <c r="J50" i="8" s="1"/>
  <c r="B50" i="8" s="1"/>
  <c r="Q50" i="8"/>
  <c r="R50" i="8"/>
  <c r="S50" i="8"/>
  <c r="T50" i="8"/>
  <c r="J51" i="8" s="1"/>
  <c r="B51" i="8" s="1"/>
  <c r="Q51" i="8"/>
  <c r="R51" i="8"/>
  <c r="S51" i="8"/>
  <c r="T51" i="8"/>
  <c r="J52" i="8" s="1"/>
  <c r="B52" i="8" s="1"/>
  <c r="Q52" i="8"/>
  <c r="R52" i="8"/>
  <c r="S52" i="8"/>
  <c r="T52" i="8"/>
  <c r="J53" i="8" s="1"/>
  <c r="B53" i="8" s="1"/>
  <c r="Q53" i="8"/>
  <c r="R53" i="8"/>
  <c r="S53" i="8"/>
  <c r="T53" i="8"/>
  <c r="J54" i="8" s="1"/>
  <c r="B54" i="8" s="1"/>
  <c r="Q54" i="8"/>
  <c r="R54" i="8"/>
  <c r="S54" i="8"/>
  <c r="T54" i="8"/>
  <c r="J55" i="8" s="1"/>
  <c r="B55" i="8" s="1"/>
  <c r="Q55" i="8"/>
  <c r="R55" i="8"/>
  <c r="S55" i="8"/>
  <c r="T55" i="8"/>
  <c r="J56" i="8" s="1"/>
  <c r="B56" i="8" s="1"/>
  <c r="Q56" i="8"/>
  <c r="R56" i="8"/>
  <c r="S56" i="8"/>
  <c r="T56" i="8"/>
  <c r="J57" i="8" s="1"/>
  <c r="B57" i="8" s="1"/>
  <c r="Q57" i="8"/>
  <c r="R57" i="8"/>
  <c r="S57" i="8"/>
  <c r="T57" i="8"/>
  <c r="J58" i="8" s="1"/>
  <c r="B58" i="8" s="1"/>
  <c r="Q58" i="8"/>
  <c r="R58" i="8"/>
  <c r="S58" i="8"/>
  <c r="T58" i="8"/>
  <c r="J59" i="8" s="1"/>
  <c r="B59" i="8" s="1"/>
  <c r="Q59" i="8"/>
  <c r="R59" i="8"/>
  <c r="S59" i="8"/>
  <c r="T59" i="8"/>
  <c r="J60" i="8" s="1"/>
  <c r="B60" i="8" s="1"/>
  <c r="Q60" i="8"/>
  <c r="R60" i="8"/>
  <c r="S60" i="8"/>
  <c r="T60" i="8"/>
  <c r="J61" i="8" s="1"/>
  <c r="B61" i="8" s="1"/>
  <c r="Q61" i="8"/>
  <c r="R61" i="8"/>
  <c r="S61" i="8"/>
  <c r="T61" i="8"/>
  <c r="J62" i="8" s="1"/>
  <c r="B62" i="8" s="1"/>
  <c r="Q62" i="8"/>
  <c r="R62" i="8"/>
  <c r="S62" i="8"/>
  <c r="T62" i="8"/>
  <c r="J63" i="8" s="1"/>
  <c r="B63" i="8" s="1"/>
  <c r="Q63" i="8"/>
  <c r="R63" i="8"/>
  <c r="S63" i="8"/>
  <c r="T63" i="8"/>
  <c r="J64" i="8" s="1"/>
  <c r="B64" i="8" s="1"/>
  <c r="Q64" i="8"/>
  <c r="R64" i="8"/>
  <c r="S64" i="8"/>
  <c r="T64" i="8"/>
  <c r="J65" i="8" s="1"/>
  <c r="B65" i="8" s="1"/>
  <c r="Q65" i="8"/>
  <c r="R65" i="8"/>
  <c r="S65" i="8"/>
  <c r="T65" i="8"/>
  <c r="J66" i="8" s="1"/>
  <c r="B66" i="8" s="1"/>
  <c r="Q66" i="8"/>
  <c r="R66" i="8"/>
  <c r="S66" i="8"/>
  <c r="T66" i="8"/>
  <c r="J67" i="8" s="1"/>
  <c r="B67" i="8" s="1"/>
  <c r="Q67" i="8"/>
  <c r="R67" i="8"/>
  <c r="S67" i="8"/>
  <c r="T67" i="8"/>
  <c r="J68" i="8" s="1"/>
  <c r="B68" i="8" s="1"/>
  <c r="Q68" i="8"/>
  <c r="R68" i="8"/>
  <c r="S68" i="8"/>
  <c r="T68" i="8"/>
  <c r="J69" i="8" s="1"/>
  <c r="B69" i="8" s="1"/>
  <c r="Q69" i="8"/>
  <c r="R69" i="8"/>
  <c r="S69" i="8"/>
  <c r="T69" i="8"/>
  <c r="J70" i="8" s="1"/>
  <c r="B70" i="8" s="1"/>
  <c r="Q70" i="8"/>
  <c r="R70" i="8"/>
  <c r="S70" i="8"/>
  <c r="T70" i="8"/>
  <c r="J71" i="8" s="1"/>
  <c r="B71" i="8" s="1"/>
  <c r="Q71" i="8"/>
  <c r="R71" i="8"/>
  <c r="S71" i="8"/>
  <c r="T71" i="8"/>
  <c r="J72" i="8" s="1"/>
  <c r="B72" i="8" s="1"/>
  <c r="Q72" i="8"/>
  <c r="R72" i="8"/>
  <c r="S72" i="8"/>
  <c r="T72" i="8"/>
  <c r="J73" i="8" s="1"/>
  <c r="B73" i="8" s="1"/>
  <c r="Q73" i="8"/>
  <c r="R73" i="8"/>
  <c r="S73" i="8"/>
  <c r="T73" i="8"/>
  <c r="J74" i="8" s="1"/>
  <c r="B74" i="8" s="1"/>
  <c r="Q74" i="8"/>
  <c r="R74" i="8"/>
  <c r="S74" i="8"/>
  <c r="T74" i="8"/>
  <c r="J75" i="8" s="1"/>
  <c r="B75" i="8" s="1"/>
  <c r="Q75" i="8"/>
  <c r="R75" i="8"/>
  <c r="S75" i="8"/>
  <c r="T75" i="8"/>
  <c r="J76" i="8" s="1"/>
  <c r="B76" i="8" s="1"/>
  <c r="Q76" i="8"/>
  <c r="R76" i="8"/>
  <c r="S76" i="8"/>
  <c r="T76" i="8"/>
  <c r="J77" i="8" s="1"/>
  <c r="B77" i="8" s="1"/>
  <c r="Q77" i="8"/>
  <c r="R77" i="8"/>
  <c r="S77" i="8"/>
  <c r="T77" i="8"/>
  <c r="J78" i="8" s="1"/>
  <c r="B78" i="8" s="1"/>
  <c r="Q78" i="8"/>
  <c r="R78" i="8"/>
  <c r="S78" i="8"/>
  <c r="T78" i="8"/>
  <c r="J79" i="8" s="1"/>
  <c r="B79" i="8" s="1"/>
  <c r="Q79" i="8"/>
  <c r="R79" i="8"/>
  <c r="S79" i="8"/>
  <c r="T79" i="8"/>
  <c r="J80" i="8" s="1"/>
  <c r="B80" i="8" s="1"/>
  <c r="Q80" i="8"/>
  <c r="R80" i="8"/>
  <c r="S80" i="8"/>
  <c r="T80" i="8"/>
  <c r="J81" i="8" s="1"/>
  <c r="B81" i="8" s="1"/>
  <c r="Q81" i="8"/>
  <c r="R81" i="8"/>
  <c r="S81" i="8"/>
  <c r="T81" i="8"/>
  <c r="J82" i="8" s="1"/>
  <c r="B82" i="8" s="1"/>
  <c r="Q82" i="8"/>
  <c r="R82" i="8"/>
  <c r="S82" i="8"/>
  <c r="T82" i="8"/>
  <c r="J83" i="8" s="1"/>
  <c r="B83" i="8" s="1"/>
  <c r="Q83" i="8"/>
  <c r="R83" i="8"/>
  <c r="S83" i="8"/>
  <c r="T83" i="8"/>
  <c r="J84" i="8" s="1"/>
  <c r="B84" i="8" s="1"/>
  <c r="Q84" i="8"/>
  <c r="R84" i="8"/>
  <c r="S84" i="8"/>
  <c r="T84" i="8"/>
  <c r="J85" i="8" s="1"/>
  <c r="B85" i="8" s="1"/>
  <c r="Q85" i="8"/>
  <c r="R85" i="8"/>
  <c r="S85" i="8"/>
  <c r="T85" i="8"/>
  <c r="J86" i="8" s="1"/>
  <c r="B86" i="8" s="1"/>
  <c r="Q86" i="8"/>
  <c r="R86" i="8"/>
  <c r="S86" i="8"/>
  <c r="T86" i="8"/>
  <c r="J87" i="8" s="1"/>
  <c r="B87" i="8" s="1"/>
  <c r="Q87" i="8"/>
  <c r="R87" i="8"/>
  <c r="S87" i="8"/>
  <c r="T87" i="8"/>
  <c r="J88" i="8" s="1"/>
  <c r="B88" i="8" s="1"/>
  <c r="Q88" i="8"/>
  <c r="R88" i="8"/>
  <c r="S88" i="8"/>
  <c r="T88" i="8"/>
  <c r="J89" i="8" s="1"/>
  <c r="B89" i="8" s="1"/>
  <c r="Q89" i="8"/>
  <c r="R89" i="8"/>
  <c r="S89" i="8"/>
  <c r="T89" i="8"/>
  <c r="J90" i="8" s="1"/>
  <c r="B90" i="8" s="1"/>
  <c r="Q90" i="8"/>
  <c r="R90" i="8"/>
  <c r="S90" i="8"/>
  <c r="T90" i="8"/>
  <c r="J91" i="8" s="1"/>
  <c r="B91" i="8" s="1"/>
  <c r="Q91" i="8"/>
  <c r="R91" i="8"/>
  <c r="S91" i="8"/>
  <c r="T91" i="8"/>
  <c r="J92" i="8" s="1"/>
  <c r="B92" i="8" s="1"/>
  <c r="Q92" i="8"/>
  <c r="R92" i="8"/>
  <c r="S92" i="8"/>
  <c r="T92" i="8"/>
  <c r="J93" i="8" s="1"/>
  <c r="B93" i="8" s="1"/>
  <c r="Q93" i="8"/>
  <c r="R93" i="8"/>
  <c r="S93" i="8"/>
  <c r="T93" i="8"/>
  <c r="J94" i="8" s="1"/>
  <c r="B94" i="8" s="1"/>
  <c r="Q94" i="8"/>
  <c r="R94" i="8"/>
  <c r="S94" i="8"/>
  <c r="T94" i="8"/>
  <c r="J95" i="8" s="1"/>
  <c r="B95" i="8" s="1"/>
  <c r="Q95" i="8"/>
  <c r="R95" i="8"/>
  <c r="S95" i="8"/>
  <c r="T95" i="8"/>
  <c r="J96" i="8" s="1"/>
  <c r="B96" i="8" s="1"/>
  <c r="Q96" i="8"/>
  <c r="R96" i="8"/>
  <c r="S96" i="8"/>
  <c r="T96" i="8"/>
  <c r="J97" i="8" s="1"/>
  <c r="B97" i="8" s="1"/>
  <c r="Q97" i="8"/>
  <c r="R97" i="8"/>
  <c r="S97" i="8"/>
  <c r="T97" i="8"/>
  <c r="J98" i="8" s="1"/>
  <c r="B98" i="8" s="1"/>
  <c r="Q98" i="8"/>
  <c r="R98" i="8"/>
  <c r="S98" i="8"/>
  <c r="T98" i="8"/>
  <c r="J99" i="8" s="1"/>
  <c r="B99" i="8" s="1"/>
  <c r="Q99" i="8"/>
  <c r="R99" i="8"/>
  <c r="S99" i="8"/>
  <c r="T99" i="8"/>
  <c r="J100" i="8" s="1"/>
  <c r="B100" i="8" s="1"/>
  <c r="Q100" i="8"/>
  <c r="R100" i="8"/>
  <c r="S100" i="8"/>
  <c r="T100" i="8"/>
  <c r="J101" i="8" s="1"/>
  <c r="B101" i="8" s="1"/>
  <c r="Q101" i="8"/>
  <c r="R101" i="8"/>
  <c r="S101" i="8"/>
  <c r="T101" i="8"/>
  <c r="J102" i="8" s="1"/>
  <c r="B102" i="8" s="1"/>
  <c r="Q102" i="8"/>
  <c r="R102" i="8"/>
  <c r="S102" i="8"/>
  <c r="T102" i="8"/>
  <c r="J103" i="8" s="1"/>
  <c r="B103" i="8" s="1"/>
  <c r="Q103" i="8"/>
  <c r="R103" i="8"/>
  <c r="S103" i="8"/>
  <c r="T103" i="8"/>
  <c r="J104" i="8" s="1"/>
  <c r="B104" i="8" s="1"/>
  <c r="Q104" i="8"/>
  <c r="R104" i="8"/>
  <c r="S104" i="8"/>
  <c r="T104" i="8"/>
  <c r="J105" i="8" s="1"/>
  <c r="B105" i="8" s="1"/>
  <c r="Q105" i="8"/>
  <c r="R105" i="8"/>
  <c r="S105" i="8"/>
  <c r="T105" i="8"/>
  <c r="J106" i="8" s="1"/>
  <c r="B106" i="8" s="1"/>
  <c r="Q106" i="8"/>
  <c r="R106" i="8"/>
  <c r="S106" i="8"/>
  <c r="T106" i="8"/>
  <c r="J107" i="8" s="1"/>
  <c r="B107" i="8" s="1"/>
  <c r="Q107" i="8"/>
  <c r="R107" i="8"/>
  <c r="S107" i="8"/>
  <c r="T107" i="8"/>
  <c r="J108" i="8" s="1"/>
  <c r="B108" i="8" s="1"/>
  <c r="Q108" i="8"/>
  <c r="R108" i="8"/>
  <c r="S108" i="8"/>
  <c r="T108" i="8"/>
  <c r="J109" i="8" s="1"/>
  <c r="B109" i="8" s="1"/>
  <c r="Q109" i="8"/>
  <c r="R109" i="8"/>
  <c r="S109" i="8"/>
  <c r="T109" i="8"/>
  <c r="J110" i="8" s="1"/>
  <c r="B110" i="8" s="1"/>
  <c r="Q110" i="8"/>
  <c r="R110" i="8"/>
  <c r="S110" i="8"/>
  <c r="T110" i="8"/>
  <c r="J111" i="8" s="1"/>
  <c r="B111" i="8" s="1"/>
  <c r="Q111" i="8"/>
  <c r="R111" i="8"/>
  <c r="S111" i="8"/>
  <c r="T111" i="8"/>
  <c r="J112" i="8" s="1"/>
  <c r="B112" i="8" s="1"/>
  <c r="Q112" i="8"/>
  <c r="R112" i="8"/>
  <c r="S112" i="8"/>
  <c r="T112" i="8"/>
  <c r="J113" i="8" s="1"/>
  <c r="B113" i="8" s="1"/>
  <c r="Q113" i="8"/>
  <c r="R113" i="8"/>
  <c r="S113" i="8"/>
  <c r="T113" i="8"/>
  <c r="J114" i="8" s="1"/>
  <c r="B114" i="8" s="1"/>
  <c r="Q114" i="8"/>
  <c r="R114" i="8"/>
  <c r="S114" i="8"/>
  <c r="T114" i="8"/>
  <c r="J115" i="8" s="1"/>
  <c r="B115" i="8" s="1"/>
  <c r="Q115" i="8"/>
  <c r="R115" i="8"/>
  <c r="S115" i="8"/>
  <c r="T115" i="8"/>
  <c r="J116" i="8" s="1"/>
  <c r="B116" i="8" s="1"/>
  <c r="Q116" i="8"/>
  <c r="R116" i="8"/>
  <c r="S116" i="8"/>
  <c r="T116" i="8"/>
  <c r="J117" i="8" s="1"/>
  <c r="B117" i="8" s="1"/>
  <c r="Q117" i="8"/>
  <c r="R117" i="8"/>
  <c r="S117" i="8"/>
  <c r="T117" i="8"/>
  <c r="J118" i="8" s="1"/>
  <c r="B118" i="8" s="1"/>
  <c r="Q118" i="8"/>
  <c r="R118" i="8"/>
  <c r="S118" i="8"/>
  <c r="T118" i="8"/>
  <c r="J119" i="8" s="1"/>
  <c r="B119" i="8" s="1"/>
  <c r="Q119" i="8"/>
  <c r="R119" i="8"/>
  <c r="S119" i="8"/>
  <c r="T119" i="8"/>
  <c r="J120" i="8" s="1"/>
  <c r="B120" i="8" s="1"/>
  <c r="Q120" i="8"/>
  <c r="R120" i="8"/>
  <c r="S120" i="8"/>
  <c r="T120" i="8"/>
  <c r="J121" i="8" s="1"/>
  <c r="B121" i="8" s="1"/>
  <c r="Q121" i="8"/>
  <c r="R121" i="8"/>
  <c r="S121" i="8"/>
  <c r="T121" i="8"/>
  <c r="J122" i="8" s="1"/>
  <c r="B122" i="8" s="1"/>
  <c r="Q122" i="8"/>
  <c r="R122" i="8"/>
  <c r="S122" i="8"/>
  <c r="T122" i="8"/>
  <c r="J123" i="8" s="1"/>
  <c r="B123" i="8" s="1"/>
  <c r="Q123" i="8"/>
  <c r="R123" i="8"/>
  <c r="S123" i="8"/>
  <c r="T123" i="8"/>
  <c r="J124" i="8" s="1"/>
  <c r="B124" i="8" s="1"/>
  <c r="Q124" i="8"/>
  <c r="R124" i="8"/>
  <c r="S124" i="8"/>
  <c r="T124" i="8"/>
  <c r="J125" i="8" s="1"/>
  <c r="B125" i="8" s="1"/>
  <c r="Q125" i="8"/>
  <c r="R125" i="8"/>
  <c r="S125" i="8"/>
  <c r="T125" i="8"/>
  <c r="J126" i="8" s="1"/>
  <c r="B126" i="8" s="1"/>
  <c r="Q126" i="8"/>
  <c r="R126" i="8"/>
  <c r="S126" i="8"/>
  <c r="T126" i="8"/>
  <c r="J127" i="8" s="1"/>
  <c r="B127" i="8" s="1"/>
  <c r="Q127" i="8"/>
  <c r="R127" i="8"/>
  <c r="S127" i="8"/>
  <c r="T127" i="8"/>
  <c r="J128" i="8" s="1"/>
  <c r="B128" i="8" s="1"/>
  <c r="Q128" i="8"/>
  <c r="R128" i="8"/>
  <c r="S128" i="8"/>
  <c r="T128" i="8"/>
  <c r="J129" i="8" s="1"/>
  <c r="B129" i="8" s="1"/>
  <c r="Q129" i="8"/>
  <c r="R129" i="8"/>
  <c r="S129" i="8"/>
  <c r="T129" i="8"/>
  <c r="J130" i="8" s="1"/>
  <c r="B130" i="8" s="1"/>
  <c r="Q130" i="8"/>
  <c r="R130" i="8"/>
  <c r="S130" i="8"/>
  <c r="T130" i="8"/>
  <c r="J131" i="8" s="1"/>
  <c r="B131" i="8" s="1"/>
  <c r="Q131" i="8"/>
  <c r="R131" i="8"/>
  <c r="S131" i="8"/>
  <c r="T131" i="8"/>
  <c r="J132" i="8" s="1"/>
  <c r="B132" i="8" s="1"/>
  <c r="Q132" i="8"/>
  <c r="R132" i="8"/>
  <c r="S132" i="8"/>
  <c r="T132" i="8"/>
  <c r="J133" i="8" s="1"/>
  <c r="B133" i="8" s="1"/>
  <c r="Q133" i="8"/>
  <c r="R133" i="8"/>
  <c r="S133" i="8"/>
  <c r="T133" i="8"/>
  <c r="J134" i="8" s="1"/>
  <c r="B134" i="8" s="1"/>
  <c r="Q134" i="8"/>
  <c r="R134" i="8"/>
  <c r="S134" i="8"/>
  <c r="T134" i="8"/>
  <c r="J135" i="8" s="1"/>
  <c r="B135" i="8" s="1"/>
  <c r="Q135" i="8"/>
  <c r="R135" i="8"/>
  <c r="S135" i="8"/>
  <c r="T135" i="8"/>
  <c r="J136" i="8" s="1"/>
  <c r="B136" i="8" s="1"/>
  <c r="Q136" i="8"/>
  <c r="R136" i="8"/>
  <c r="S136" i="8"/>
  <c r="T136" i="8"/>
  <c r="J137" i="8" s="1"/>
  <c r="B137" i="8" s="1"/>
  <c r="Q137" i="8"/>
  <c r="R137" i="8"/>
  <c r="S137" i="8"/>
  <c r="T137" i="8"/>
  <c r="J138" i="8" s="1"/>
  <c r="B138" i="8" s="1"/>
  <c r="Q138" i="8"/>
  <c r="R138" i="8"/>
  <c r="S138" i="8"/>
  <c r="T138" i="8"/>
  <c r="J139" i="8" s="1"/>
  <c r="B139" i="8" s="1"/>
  <c r="Q139" i="8"/>
  <c r="R139" i="8"/>
  <c r="S139" i="8"/>
  <c r="T139" i="8"/>
  <c r="J140" i="8" s="1"/>
  <c r="B140" i="8" s="1"/>
  <c r="Q140" i="8"/>
  <c r="R140" i="8"/>
  <c r="S140" i="8"/>
  <c r="T140" i="8"/>
  <c r="J141" i="8" s="1"/>
  <c r="B141" i="8" s="1"/>
  <c r="Q141" i="8"/>
  <c r="R141" i="8"/>
  <c r="S141" i="8"/>
  <c r="T141" i="8"/>
  <c r="J142" i="8" s="1"/>
  <c r="B142" i="8" s="1"/>
  <c r="Q142" i="8"/>
  <c r="R142" i="8"/>
  <c r="S142" i="8"/>
  <c r="T142" i="8"/>
  <c r="J143" i="8" s="1"/>
  <c r="B143" i="8" s="1"/>
  <c r="Q143" i="8"/>
  <c r="R143" i="8"/>
  <c r="S143" i="8"/>
  <c r="T143" i="8"/>
  <c r="J144" i="8" s="1"/>
  <c r="B144" i="8" s="1"/>
  <c r="Q144" i="8"/>
  <c r="R144" i="8"/>
  <c r="S144" i="8"/>
  <c r="T144" i="8"/>
  <c r="J145" i="8" s="1"/>
  <c r="B145" i="8" s="1"/>
  <c r="Q145" i="8"/>
  <c r="R145" i="8"/>
  <c r="S145" i="8"/>
  <c r="T145" i="8"/>
  <c r="J146" i="8" s="1"/>
  <c r="B146" i="8" s="1"/>
  <c r="Q146" i="8"/>
  <c r="R146" i="8"/>
  <c r="S146" i="8"/>
  <c r="T146" i="8"/>
  <c r="J147" i="8" s="1"/>
  <c r="B147" i="8" s="1"/>
  <c r="Q147" i="8"/>
  <c r="R147" i="8"/>
  <c r="S147" i="8"/>
  <c r="T147" i="8"/>
  <c r="J148" i="8" s="1"/>
  <c r="B148" i="8" s="1"/>
  <c r="Q148" i="8"/>
  <c r="R148" i="8"/>
  <c r="S148" i="8"/>
  <c r="T148" i="8"/>
  <c r="J149" i="8" s="1"/>
  <c r="B149" i="8" s="1"/>
  <c r="Q149" i="8"/>
  <c r="R149" i="8"/>
  <c r="S149" i="8"/>
  <c r="T149" i="8"/>
  <c r="J150" i="8" s="1"/>
  <c r="B150" i="8" s="1"/>
  <c r="Q150" i="8"/>
  <c r="R150" i="8"/>
  <c r="S150" i="8"/>
  <c r="T150" i="8"/>
  <c r="J151" i="8" s="1"/>
  <c r="B151" i="8" s="1"/>
  <c r="Q151" i="8"/>
  <c r="R151" i="8"/>
  <c r="S151" i="8"/>
  <c r="T151" i="8"/>
  <c r="J152" i="8" s="1"/>
  <c r="B152" i="8" s="1"/>
  <c r="Q152" i="8"/>
  <c r="R152" i="8"/>
  <c r="S152" i="8"/>
  <c r="T152" i="8"/>
  <c r="J153" i="8" s="1"/>
  <c r="B153" i="8" s="1"/>
  <c r="Q153" i="8"/>
  <c r="R153" i="8"/>
  <c r="S153" i="8"/>
  <c r="T153" i="8"/>
  <c r="J154" i="8" s="1"/>
  <c r="B154" i="8" s="1"/>
  <c r="Q154" i="8"/>
  <c r="R154" i="8"/>
  <c r="S154" i="8"/>
  <c r="T154" i="8"/>
  <c r="J155" i="8" s="1"/>
  <c r="B155" i="8" s="1"/>
  <c r="Q155" i="8"/>
  <c r="R155" i="8"/>
  <c r="S155" i="8"/>
  <c r="T155" i="8"/>
  <c r="J156" i="8" s="1"/>
  <c r="B156" i="8" s="1"/>
  <c r="Q156" i="8"/>
  <c r="R156" i="8"/>
  <c r="S156" i="8"/>
  <c r="T156" i="8"/>
  <c r="J157" i="8" s="1"/>
  <c r="B157" i="8" s="1"/>
  <c r="Q157" i="8"/>
  <c r="R157" i="8"/>
  <c r="S157" i="8"/>
  <c r="T157" i="8"/>
  <c r="J158" i="8" s="1"/>
  <c r="B158" i="8" s="1"/>
  <c r="Q158" i="8"/>
  <c r="R158" i="8"/>
  <c r="S158" i="8"/>
  <c r="T158" i="8"/>
  <c r="J159" i="8" s="1"/>
  <c r="B159" i="8" s="1"/>
  <c r="Q159" i="8"/>
  <c r="R159" i="8"/>
  <c r="S159" i="8"/>
  <c r="T159" i="8"/>
  <c r="J160" i="8" s="1"/>
  <c r="B160" i="8" s="1"/>
  <c r="Q160" i="8"/>
  <c r="R160" i="8"/>
  <c r="S160" i="8"/>
  <c r="T160" i="8"/>
  <c r="J161" i="8" s="1"/>
  <c r="B161" i="8" s="1"/>
  <c r="Q161" i="8"/>
  <c r="R161" i="8"/>
  <c r="S161" i="8"/>
  <c r="T161" i="8"/>
  <c r="J162" i="8" s="1"/>
  <c r="B162" i="8" s="1"/>
  <c r="Q162" i="8"/>
  <c r="R162" i="8"/>
  <c r="S162" i="8"/>
  <c r="T162" i="8"/>
  <c r="J163" i="8" s="1"/>
  <c r="B163" i="8" s="1"/>
  <c r="Q163" i="8"/>
  <c r="R163" i="8"/>
  <c r="S163" i="8"/>
  <c r="T163" i="8"/>
  <c r="J164" i="8" s="1"/>
  <c r="B164" i="8" s="1"/>
  <c r="Q164" i="8"/>
  <c r="R164" i="8"/>
  <c r="S164" i="8"/>
  <c r="T164" i="8"/>
  <c r="J165" i="8" s="1"/>
  <c r="B165" i="8" s="1"/>
  <c r="Q165" i="8"/>
  <c r="R165" i="8"/>
  <c r="S165" i="8"/>
  <c r="T165" i="8"/>
  <c r="J166" i="8" s="1"/>
  <c r="B166" i="8" s="1"/>
  <c r="Q166" i="8"/>
  <c r="R166" i="8"/>
  <c r="S166" i="8"/>
  <c r="T166" i="8"/>
  <c r="J167" i="8" s="1"/>
  <c r="B167" i="8" s="1"/>
  <c r="Q167" i="8"/>
  <c r="R167" i="8"/>
  <c r="S167" i="8"/>
  <c r="T167" i="8"/>
  <c r="J168" i="8" s="1"/>
  <c r="B168" i="8" s="1"/>
  <c r="Q168" i="8"/>
  <c r="R168" i="8"/>
  <c r="S168" i="8"/>
  <c r="T168" i="8"/>
  <c r="J169" i="8" s="1"/>
  <c r="B169" i="8" s="1"/>
  <c r="Q169" i="8"/>
  <c r="R169" i="8"/>
  <c r="S169" i="8"/>
  <c r="T169" i="8"/>
  <c r="J170" i="8" s="1"/>
  <c r="B170" i="8" s="1"/>
  <c r="Q170" i="8"/>
  <c r="R170" i="8"/>
  <c r="S170" i="8"/>
  <c r="T170" i="8"/>
  <c r="J171" i="8" s="1"/>
  <c r="B171" i="8" s="1"/>
  <c r="Q171" i="8"/>
  <c r="R171" i="8"/>
  <c r="S171" i="8"/>
  <c r="T171" i="8"/>
  <c r="J172" i="8" s="1"/>
  <c r="B172" i="8" s="1"/>
  <c r="Q172" i="8"/>
  <c r="R172" i="8"/>
  <c r="S172" i="8"/>
  <c r="T172" i="8"/>
  <c r="J173" i="8" s="1"/>
  <c r="B173" i="8" s="1"/>
  <c r="Q173" i="8"/>
  <c r="R173" i="8"/>
  <c r="S173" i="8"/>
  <c r="T173" i="8"/>
  <c r="J174" i="8" s="1"/>
  <c r="B174" i="8" s="1"/>
  <c r="Q174" i="8"/>
  <c r="R174" i="8"/>
  <c r="S174" i="8"/>
  <c r="T174" i="8"/>
  <c r="J175" i="8" s="1"/>
  <c r="B175" i="8" s="1"/>
  <c r="Q175" i="8"/>
  <c r="R175" i="8"/>
  <c r="S175" i="8"/>
  <c r="T175" i="8"/>
  <c r="J176" i="8" s="1"/>
  <c r="B176" i="8" s="1"/>
  <c r="Q176" i="8"/>
  <c r="R176" i="8"/>
  <c r="S176" i="8"/>
  <c r="T176" i="8"/>
  <c r="J177" i="8" s="1"/>
  <c r="B177" i="8" s="1"/>
  <c r="Q177" i="8"/>
  <c r="R177" i="8"/>
  <c r="S177" i="8"/>
  <c r="T177" i="8"/>
  <c r="J178" i="8" s="1"/>
  <c r="B178" i="8" s="1"/>
  <c r="Q178" i="8"/>
  <c r="R178" i="8"/>
  <c r="S178" i="8"/>
  <c r="T178" i="8"/>
  <c r="J179" i="8" s="1"/>
  <c r="B179" i="8" s="1"/>
  <c r="Q179" i="8"/>
  <c r="R179" i="8"/>
  <c r="S179" i="8"/>
  <c r="T179" i="8"/>
  <c r="J180" i="8" s="1"/>
  <c r="B180" i="8" s="1"/>
  <c r="Q180" i="8"/>
  <c r="R180" i="8"/>
  <c r="S180" i="8"/>
  <c r="T180" i="8"/>
  <c r="J181" i="8" s="1"/>
  <c r="B181" i="8" s="1"/>
  <c r="Q181" i="8"/>
  <c r="R181" i="8"/>
  <c r="S181" i="8"/>
  <c r="T181" i="8"/>
  <c r="J182" i="8" s="1"/>
  <c r="B182" i="8" s="1"/>
  <c r="Q182" i="8"/>
  <c r="R182" i="8"/>
  <c r="S182" i="8"/>
  <c r="T182" i="8"/>
  <c r="J183" i="8" s="1"/>
  <c r="B183" i="8" s="1"/>
  <c r="Q183" i="8"/>
  <c r="R183" i="8"/>
  <c r="S183" i="8"/>
  <c r="T183" i="8"/>
  <c r="J184" i="8" s="1"/>
  <c r="B184" i="8" s="1"/>
  <c r="Q184" i="8"/>
  <c r="R184" i="8"/>
  <c r="S184" i="8"/>
  <c r="T184" i="8"/>
  <c r="J185" i="8" s="1"/>
  <c r="B185" i="8" s="1"/>
  <c r="Q185" i="8"/>
  <c r="R185" i="8"/>
  <c r="S185" i="8"/>
  <c r="T185" i="8"/>
  <c r="J186" i="8" s="1"/>
  <c r="B186" i="8" s="1"/>
  <c r="Q186" i="8"/>
  <c r="R186" i="8"/>
  <c r="S186" i="8"/>
  <c r="T186" i="8"/>
  <c r="J187" i="8" s="1"/>
  <c r="B187" i="8" s="1"/>
  <c r="Q187" i="8"/>
  <c r="R187" i="8"/>
  <c r="S187" i="8"/>
  <c r="T187" i="8"/>
  <c r="J188" i="8" s="1"/>
  <c r="B188" i="8" s="1"/>
  <c r="Q188" i="8"/>
  <c r="R188" i="8"/>
  <c r="S188" i="8"/>
  <c r="T188" i="8"/>
  <c r="J189" i="8" s="1"/>
  <c r="B189" i="8" s="1"/>
  <c r="Q189" i="8"/>
  <c r="R189" i="8"/>
  <c r="S189" i="8"/>
  <c r="T189" i="8"/>
  <c r="J190" i="8" s="1"/>
  <c r="B190" i="8" s="1"/>
  <c r="Q190" i="8"/>
  <c r="R190" i="8"/>
  <c r="S190" i="8"/>
  <c r="T190" i="8"/>
  <c r="J191" i="8" s="1"/>
  <c r="B191" i="8" s="1"/>
  <c r="Q191" i="8"/>
  <c r="R191" i="8"/>
  <c r="S191" i="8"/>
  <c r="T191" i="8"/>
  <c r="J192" i="8" s="1"/>
  <c r="B192" i="8" s="1"/>
  <c r="Q192" i="8"/>
  <c r="R192" i="8"/>
  <c r="S192" i="8"/>
  <c r="T192" i="8"/>
  <c r="J193" i="8" s="1"/>
  <c r="B193" i="8" s="1"/>
  <c r="Q193" i="8"/>
  <c r="R193" i="8"/>
  <c r="S193" i="8"/>
  <c r="T193" i="8"/>
  <c r="J194" i="8" s="1"/>
  <c r="B194" i="8" s="1"/>
  <c r="Q194" i="8"/>
  <c r="R194" i="8"/>
  <c r="S194" i="8"/>
  <c r="T194" i="8"/>
  <c r="J195" i="8" s="1"/>
  <c r="B195" i="8" s="1"/>
  <c r="Q195" i="8"/>
  <c r="R195" i="8"/>
  <c r="S195" i="8"/>
  <c r="T195" i="8"/>
  <c r="J196" i="8" s="1"/>
  <c r="B196" i="8" s="1"/>
  <c r="Q196" i="8"/>
  <c r="R196" i="8"/>
  <c r="S196" i="8"/>
  <c r="T196" i="8"/>
  <c r="J197" i="8" s="1"/>
  <c r="B197" i="8" s="1"/>
  <c r="Q197" i="8"/>
  <c r="R197" i="8"/>
  <c r="S197" i="8"/>
  <c r="T197" i="8"/>
  <c r="J198" i="8" s="1"/>
  <c r="B198" i="8" s="1"/>
  <c r="Q198" i="8"/>
  <c r="R198" i="8"/>
  <c r="S198" i="8"/>
  <c r="T198" i="8"/>
  <c r="J199" i="8" s="1"/>
  <c r="B199" i="8" s="1"/>
  <c r="Q199" i="8"/>
  <c r="R199" i="8"/>
  <c r="S199" i="8"/>
  <c r="T199" i="8"/>
  <c r="J200" i="8" s="1"/>
  <c r="B200" i="8" s="1"/>
  <c r="Q200" i="8"/>
  <c r="R200" i="8"/>
  <c r="S200" i="8"/>
  <c r="T200" i="8"/>
  <c r="J201" i="8" s="1"/>
  <c r="B201" i="8" s="1"/>
  <c r="Q201" i="8"/>
  <c r="R201" i="8"/>
  <c r="S201" i="8"/>
  <c r="T201" i="8"/>
  <c r="J202" i="8" s="1"/>
  <c r="B202" i="8" s="1"/>
  <c r="Q202" i="8"/>
  <c r="R202" i="8"/>
  <c r="S202" i="8"/>
  <c r="T202" i="8"/>
  <c r="J203" i="8" s="1"/>
  <c r="B203" i="8" s="1"/>
  <c r="Q203" i="8"/>
  <c r="R203" i="8"/>
  <c r="S203" i="8"/>
  <c r="T203" i="8"/>
  <c r="J204" i="8" s="1"/>
  <c r="B204" i="8" s="1"/>
  <c r="Q204" i="8"/>
  <c r="R204" i="8"/>
  <c r="S204" i="8"/>
  <c r="T204" i="8"/>
  <c r="J205" i="8" s="1"/>
  <c r="B205" i="8" s="1"/>
  <c r="Q205" i="8"/>
  <c r="R205" i="8"/>
  <c r="S205" i="8"/>
  <c r="T205" i="8"/>
  <c r="J206" i="8" s="1"/>
  <c r="B206" i="8" s="1"/>
  <c r="Q206" i="8"/>
  <c r="R206" i="8"/>
  <c r="S206" i="8"/>
  <c r="T206" i="8"/>
  <c r="J207" i="8" s="1"/>
  <c r="B207" i="8" s="1"/>
  <c r="Q207" i="8"/>
  <c r="R207" i="8"/>
  <c r="S207" i="8"/>
  <c r="T207" i="8"/>
  <c r="J208" i="8" s="1"/>
  <c r="B208" i="8" s="1"/>
  <c r="Q208" i="8"/>
  <c r="R208" i="8"/>
  <c r="S208" i="8"/>
  <c r="T208" i="8"/>
  <c r="J209" i="8" s="1"/>
  <c r="B209" i="8" s="1"/>
  <c r="Q209" i="8"/>
  <c r="R209" i="8"/>
  <c r="S209" i="8"/>
  <c r="T209" i="8"/>
  <c r="J210" i="8" s="1"/>
  <c r="B210" i="8" s="1"/>
  <c r="Q210" i="8"/>
  <c r="R210" i="8"/>
  <c r="S210" i="8"/>
  <c r="T210" i="8"/>
  <c r="J211" i="8" s="1"/>
  <c r="B211" i="8" s="1"/>
  <c r="Q211" i="8"/>
  <c r="R211" i="8"/>
  <c r="S211" i="8"/>
  <c r="T211" i="8"/>
  <c r="J212" i="8" s="1"/>
  <c r="B212" i="8" s="1"/>
  <c r="Q212" i="8"/>
  <c r="R212" i="8"/>
  <c r="S212" i="8"/>
  <c r="T212" i="8"/>
  <c r="J213" i="8" s="1"/>
  <c r="B213" i="8" s="1"/>
  <c r="Q213" i="8"/>
  <c r="R213" i="8"/>
  <c r="S213" i="8"/>
  <c r="T213" i="8"/>
  <c r="J214" i="8" s="1"/>
  <c r="B214" i="8" s="1"/>
  <c r="Q214" i="8"/>
  <c r="R214" i="8"/>
  <c r="S214" i="8"/>
  <c r="T214" i="8"/>
  <c r="J215" i="8" s="1"/>
  <c r="B215" i="8" s="1"/>
  <c r="Q215" i="8"/>
  <c r="R215" i="8"/>
  <c r="S215" i="8"/>
  <c r="T215" i="8"/>
  <c r="J216" i="8" s="1"/>
  <c r="B216" i="8" s="1"/>
  <c r="Q216" i="8"/>
  <c r="R216" i="8"/>
  <c r="S216" i="8"/>
  <c r="T216" i="8"/>
  <c r="J217" i="8" s="1"/>
  <c r="B217" i="8" s="1"/>
  <c r="Q217" i="8"/>
  <c r="R217" i="8"/>
  <c r="S217" i="8"/>
  <c r="T217" i="8"/>
  <c r="J218" i="8" s="1"/>
  <c r="B218" i="8" s="1"/>
  <c r="Q218" i="8"/>
  <c r="R218" i="8"/>
  <c r="S218" i="8"/>
  <c r="T218" i="8"/>
  <c r="J219" i="8" s="1"/>
  <c r="B219" i="8" s="1"/>
  <c r="Q219" i="8"/>
  <c r="R219" i="8"/>
  <c r="S219" i="8"/>
  <c r="T219" i="8"/>
  <c r="J220" i="8" s="1"/>
  <c r="B220" i="8" s="1"/>
  <c r="Q220" i="8"/>
  <c r="R220" i="8"/>
  <c r="S220" i="8"/>
  <c r="T220" i="8"/>
  <c r="J221" i="8" s="1"/>
  <c r="B221" i="8" s="1"/>
  <c r="Q221" i="8"/>
  <c r="R221" i="8"/>
  <c r="S221" i="8"/>
  <c r="T221" i="8"/>
  <c r="J222" i="8" s="1"/>
  <c r="B222" i="8" s="1"/>
  <c r="Q222" i="8"/>
  <c r="R222" i="8"/>
  <c r="S222" i="8"/>
  <c r="T222" i="8"/>
  <c r="J223" i="8" s="1"/>
  <c r="B223" i="8" s="1"/>
  <c r="Q223" i="8"/>
  <c r="R223" i="8"/>
  <c r="S223" i="8"/>
  <c r="T223" i="8"/>
  <c r="J224" i="8" s="1"/>
  <c r="B224" i="8" s="1"/>
  <c r="Q224" i="8"/>
  <c r="R224" i="8"/>
  <c r="S224" i="8"/>
  <c r="T224" i="8"/>
  <c r="J225" i="8" s="1"/>
  <c r="B225" i="8" s="1"/>
  <c r="Q225" i="8"/>
  <c r="R225" i="8"/>
  <c r="S225" i="8"/>
  <c r="T225" i="8"/>
  <c r="J226" i="8" s="1"/>
  <c r="B226" i="8" s="1"/>
  <c r="Q226" i="8"/>
  <c r="R226" i="8"/>
  <c r="S226" i="8"/>
  <c r="T226" i="8"/>
  <c r="J227" i="8" s="1"/>
  <c r="B227" i="8" s="1"/>
  <c r="Q227" i="8"/>
  <c r="R227" i="8"/>
  <c r="S227" i="8"/>
  <c r="T227" i="8"/>
  <c r="J228" i="8" s="1"/>
  <c r="B228" i="8" s="1"/>
  <c r="Q228" i="8"/>
  <c r="R228" i="8"/>
  <c r="S228" i="8"/>
  <c r="T228" i="8"/>
  <c r="J229" i="8" s="1"/>
  <c r="B229" i="8" s="1"/>
  <c r="Q229" i="8"/>
  <c r="R229" i="8"/>
  <c r="S229" i="8"/>
  <c r="T229" i="8"/>
  <c r="J230" i="8" s="1"/>
  <c r="B230" i="8" s="1"/>
  <c r="Q230" i="8"/>
  <c r="R230" i="8"/>
  <c r="S230" i="8"/>
  <c r="T230" i="8"/>
  <c r="J231" i="8" s="1"/>
  <c r="B231" i="8" s="1"/>
  <c r="Q231" i="8"/>
  <c r="R231" i="8"/>
  <c r="S231" i="8"/>
  <c r="T231" i="8"/>
  <c r="J232" i="8" s="1"/>
  <c r="B232" i="8" s="1"/>
  <c r="Q232" i="8"/>
  <c r="R232" i="8"/>
  <c r="S232" i="8"/>
  <c r="T232" i="8"/>
  <c r="J233" i="8" s="1"/>
  <c r="B233" i="8" s="1"/>
  <c r="Q233" i="8"/>
  <c r="R233" i="8"/>
  <c r="S233" i="8"/>
  <c r="T233" i="8"/>
  <c r="J234" i="8" s="1"/>
  <c r="B234" i="8" s="1"/>
  <c r="Q234" i="8"/>
  <c r="R234" i="8"/>
  <c r="S234" i="8"/>
  <c r="T234" i="8"/>
  <c r="J235" i="8" s="1"/>
  <c r="B235" i="8" s="1"/>
  <c r="Q235" i="8"/>
  <c r="R235" i="8"/>
  <c r="S235" i="8"/>
  <c r="T235" i="8"/>
  <c r="J236" i="8" s="1"/>
  <c r="B236" i="8" s="1"/>
  <c r="Q236" i="8"/>
  <c r="R236" i="8"/>
  <c r="S236" i="8"/>
  <c r="T236" i="8"/>
  <c r="J237" i="8" s="1"/>
  <c r="B237" i="8" s="1"/>
  <c r="Q237" i="8"/>
  <c r="R237" i="8"/>
  <c r="S237" i="8"/>
  <c r="T237" i="8"/>
  <c r="J238" i="8" s="1"/>
  <c r="B238" i="8" s="1"/>
  <c r="Q238" i="8"/>
  <c r="R238" i="8"/>
  <c r="S238" i="8"/>
  <c r="T238" i="8"/>
  <c r="J239" i="8" s="1"/>
  <c r="B239" i="8" s="1"/>
  <c r="Q239" i="8"/>
  <c r="R239" i="8"/>
  <c r="S239" i="8"/>
  <c r="T239" i="8"/>
  <c r="J240" i="8" s="1"/>
  <c r="B240" i="8" s="1"/>
  <c r="Q240" i="8"/>
  <c r="R240" i="8"/>
  <c r="S240" i="8"/>
  <c r="T240" i="8"/>
  <c r="J241" i="8" s="1"/>
  <c r="B241" i="8" s="1"/>
  <c r="Q241" i="8"/>
  <c r="R241" i="8"/>
  <c r="S241" i="8"/>
  <c r="T241" i="8"/>
  <c r="J242" i="8" s="1"/>
  <c r="B242" i="8" s="1"/>
  <c r="Q242" i="8"/>
  <c r="R242" i="8"/>
  <c r="S242" i="8"/>
  <c r="T242" i="8"/>
  <c r="J243" i="8" s="1"/>
  <c r="B243" i="8" s="1"/>
  <c r="Q243" i="8"/>
  <c r="R243" i="8"/>
  <c r="S243" i="8"/>
  <c r="T243" i="8"/>
  <c r="J244" i="8" s="1"/>
  <c r="B244" i="8" s="1"/>
  <c r="Q244" i="8"/>
  <c r="R244" i="8"/>
  <c r="S244" i="8"/>
  <c r="T244" i="8"/>
  <c r="J245" i="8" s="1"/>
  <c r="B245" i="8" s="1"/>
  <c r="Q245" i="8"/>
  <c r="R245" i="8"/>
  <c r="S245" i="8"/>
  <c r="T245" i="8"/>
  <c r="J246" i="8" s="1"/>
  <c r="B246" i="8" s="1"/>
  <c r="Q246" i="8"/>
  <c r="R246" i="8"/>
  <c r="S246" i="8"/>
  <c r="T246" i="8"/>
  <c r="J247" i="8" s="1"/>
  <c r="B247" i="8" s="1"/>
  <c r="Q247" i="8"/>
  <c r="R247" i="8"/>
  <c r="S247" i="8"/>
  <c r="T247" i="8"/>
  <c r="J248" i="8" s="1"/>
  <c r="B248" i="8" s="1"/>
  <c r="Q248" i="8"/>
  <c r="R248" i="8"/>
  <c r="S248" i="8"/>
  <c r="T248" i="8"/>
  <c r="J249" i="8" s="1"/>
  <c r="B249" i="8" s="1"/>
  <c r="Q249" i="8"/>
  <c r="R249" i="8"/>
  <c r="S249" i="8"/>
  <c r="T249" i="8"/>
  <c r="J250" i="8" s="1"/>
  <c r="B250" i="8" s="1"/>
  <c r="Q250" i="8"/>
  <c r="R250" i="8"/>
  <c r="S250" i="8"/>
  <c r="T250" i="8"/>
  <c r="J251" i="8" s="1"/>
  <c r="B251" i="8" s="1"/>
  <c r="Q251" i="8"/>
  <c r="R251" i="8"/>
  <c r="S251" i="8"/>
  <c r="T251" i="8"/>
  <c r="J252" i="8" s="1"/>
  <c r="B252" i="8" s="1"/>
  <c r="Q252" i="8"/>
  <c r="R252" i="8"/>
  <c r="S252" i="8"/>
  <c r="T252" i="8"/>
  <c r="J253" i="8" s="1"/>
  <c r="B253" i="8" s="1"/>
  <c r="Q253" i="8"/>
  <c r="R253" i="8"/>
  <c r="S253" i="8"/>
  <c r="T253" i="8"/>
  <c r="J254" i="8" s="1"/>
  <c r="B254" i="8" s="1"/>
  <c r="Q254" i="8"/>
  <c r="R254" i="8"/>
  <c r="S254" i="8"/>
  <c r="T254" i="8"/>
  <c r="J255" i="8" s="1"/>
  <c r="B255" i="8" s="1"/>
  <c r="Q255" i="8"/>
  <c r="R255" i="8"/>
  <c r="S255" i="8"/>
  <c r="T255" i="8"/>
  <c r="J256" i="8" s="1"/>
  <c r="B256" i="8" s="1"/>
  <c r="Q256" i="8"/>
  <c r="R256" i="8"/>
  <c r="S256" i="8"/>
  <c r="T256" i="8"/>
  <c r="J257" i="8" s="1"/>
  <c r="B257" i="8" s="1"/>
  <c r="Q257" i="8"/>
  <c r="R257" i="8"/>
  <c r="S257" i="8"/>
  <c r="T257" i="8"/>
  <c r="J258" i="8" s="1"/>
  <c r="B258" i="8" s="1"/>
  <c r="Q258" i="8"/>
  <c r="R258" i="8"/>
  <c r="S258" i="8"/>
  <c r="T258" i="8"/>
  <c r="J259" i="8" s="1"/>
  <c r="B259" i="8" s="1"/>
  <c r="Q259" i="8"/>
  <c r="R259" i="8"/>
  <c r="S259" i="8"/>
  <c r="T259" i="8"/>
  <c r="J260" i="8" s="1"/>
  <c r="B260" i="8" s="1"/>
  <c r="Q260" i="8"/>
  <c r="R260" i="8"/>
  <c r="S260" i="8"/>
  <c r="T260" i="8"/>
  <c r="J261" i="8" s="1"/>
  <c r="B261" i="8" s="1"/>
  <c r="Q261" i="8"/>
  <c r="R261" i="8"/>
  <c r="S261" i="8"/>
  <c r="T261" i="8"/>
  <c r="J262" i="8" s="1"/>
  <c r="B262" i="8" s="1"/>
  <c r="Q262" i="8"/>
  <c r="R262" i="8"/>
  <c r="S262" i="8"/>
  <c r="T262" i="8"/>
  <c r="J263" i="8" s="1"/>
  <c r="B263" i="8" s="1"/>
  <c r="Q263" i="8"/>
  <c r="R263" i="8"/>
  <c r="S263" i="8"/>
  <c r="T263" i="8"/>
  <c r="J264" i="8" s="1"/>
  <c r="B264" i="8" s="1"/>
  <c r="Q264" i="8"/>
  <c r="R264" i="8"/>
  <c r="S264" i="8"/>
  <c r="T264" i="8"/>
  <c r="J265" i="8" s="1"/>
  <c r="B265" i="8" s="1"/>
  <c r="Q265" i="8"/>
  <c r="R265" i="8"/>
  <c r="S265" i="8"/>
  <c r="T265" i="8"/>
  <c r="J266" i="8" s="1"/>
  <c r="B266" i="8" s="1"/>
  <c r="Q266" i="8"/>
  <c r="R266" i="8"/>
  <c r="S266" i="8"/>
  <c r="T266" i="8"/>
  <c r="J267" i="8" s="1"/>
  <c r="B267" i="8" s="1"/>
  <c r="Q267" i="8"/>
  <c r="R267" i="8"/>
  <c r="S267" i="8"/>
  <c r="T267" i="8"/>
  <c r="J268" i="8" s="1"/>
  <c r="B268" i="8" s="1"/>
  <c r="Q268" i="8"/>
  <c r="R268" i="8"/>
  <c r="S268" i="8"/>
  <c r="T268" i="8"/>
  <c r="J269" i="8" s="1"/>
  <c r="B269" i="8" s="1"/>
  <c r="Q269" i="8"/>
  <c r="R269" i="8"/>
  <c r="S269" i="8"/>
  <c r="T269" i="8"/>
  <c r="J270" i="8" s="1"/>
  <c r="B270" i="8" s="1"/>
  <c r="Q270" i="8"/>
  <c r="R270" i="8"/>
  <c r="S270" i="8"/>
  <c r="T270" i="8"/>
  <c r="J271" i="8" s="1"/>
  <c r="B271" i="8" s="1"/>
  <c r="Q271" i="8"/>
  <c r="R271" i="8"/>
  <c r="S271" i="8"/>
  <c r="T271" i="8"/>
  <c r="J272" i="8" s="1"/>
  <c r="B272" i="8" s="1"/>
  <c r="Q272" i="8"/>
  <c r="R272" i="8"/>
  <c r="S272" i="8"/>
  <c r="T272" i="8"/>
  <c r="J273" i="8" s="1"/>
  <c r="B273" i="8" s="1"/>
  <c r="Q273" i="8"/>
  <c r="R273" i="8"/>
  <c r="S273" i="8"/>
  <c r="T273" i="8"/>
  <c r="J274" i="8" s="1"/>
  <c r="B274" i="8" s="1"/>
  <c r="Q274" i="8"/>
  <c r="R274" i="8"/>
  <c r="S274" i="8"/>
  <c r="T274" i="8"/>
  <c r="J275" i="8" s="1"/>
  <c r="B275" i="8" s="1"/>
  <c r="Q275" i="8"/>
  <c r="R275" i="8"/>
  <c r="S275" i="8"/>
  <c r="T275" i="8"/>
  <c r="J276" i="8" s="1"/>
  <c r="B276" i="8" s="1"/>
  <c r="Q276" i="8"/>
  <c r="R276" i="8"/>
  <c r="S276" i="8"/>
  <c r="T276" i="8"/>
  <c r="J277" i="8" s="1"/>
  <c r="B277" i="8" s="1"/>
  <c r="Q277" i="8"/>
  <c r="R277" i="8"/>
  <c r="S277" i="8"/>
  <c r="T277" i="8"/>
  <c r="J278" i="8" s="1"/>
  <c r="B278" i="8" s="1"/>
  <c r="Q278" i="8"/>
  <c r="R278" i="8"/>
  <c r="S278" i="8"/>
  <c r="T278" i="8"/>
  <c r="J279" i="8" s="1"/>
  <c r="B279" i="8" s="1"/>
  <c r="Q279" i="8"/>
  <c r="R279" i="8"/>
  <c r="S279" i="8"/>
  <c r="T279" i="8"/>
  <c r="J280" i="8" s="1"/>
  <c r="B280" i="8" s="1"/>
  <c r="Q280" i="8"/>
  <c r="R280" i="8"/>
  <c r="S280" i="8"/>
  <c r="T280" i="8"/>
  <c r="J281" i="8" s="1"/>
  <c r="B281" i="8" s="1"/>
  <c r="Q281" i="8"/>
  <c r="R281" i="8"/>
  <c r="S281" i="8"/>
  <c r="T281" i="8"/>
  <c r="J282" i="8" s="1"/>
  <c r="B282" i="8" s="1"/>
  <c r="Q282" i="8"/>
  <c r="R282" i="8"/>
  <c r="S282" i="8"/>
  <c r="T282" i="8"/>
  <c r="J283" i="8" s="1"/>
  <c r="B283" i="8" s="1"/>
  <c r="Q283" i="8"/>
  <c r="R283" i="8"/>
  <c r="S283" i="8"/>
  <c r="T283" i="8"/>
  <c r="J284" i="8" s="1"/>
  <c r="B284" i="8" s="1"/>
  <c r="Q284" i="8"/>
  <c r="R284" i="8"/>
  <c r="S284" i="8"/>
  <c r="T284" i="8"/>
  <c r="J285" i="8" s="1"/>
  <c r="B285" i="8" s="1"/>
  <c r="Q285" i="8"/>
  <c r="R285" i="8"/>
  <c r="S285" i="8"/>
  <c r="T285" i="8"/>
  <c r="J286" i="8" s="1"/>
  <c r="B286" i="8" s="1"/>
  <c r="Q286" i="8"/>
  <c r="R286" i="8"/>
  <c r="S286" i="8"/>
  <c r="T286" i="8"/>
  <c r="J287" i="8" s="1"/>
  <c r="B287" i="8" s="1"/>
  <c r="Q287" i="8"/>
  <c r="R287" i="8"/>
  <c r="S287" i="8"/>
  <c r="T287" i="8"/>
  <c r="J288" i="8" s="1"/>
  <c r="B288" i="8" s="1"/>
  <c r="Q288" i="8"/>
  <c r="R288" i="8"/>
  <c r="S288" i="8"/>
  <c r="T288" i="8"/>
  <c r="J289" i="8" s="1"/>
  <c r="B289" i="8" s="1"/>
  <c r="Q289" i="8"/>
  <c r="R289" i="8"/>
  <c r="S289" i="8"/>
  <c r="T289" i="8"/>
  <c r="J290" i="8" s="1"/>
  <c r="B290" i="8" s="1"/>
  <c r="Q290" i="8"/>
  <c r="R290" i="8"/>
  <c r="S290" i="8"/>
  <c r="T290" i="8"/>
  <c r="J291" i="8" s="1"/>
  <c r="B291" i="8" s="1"/>
  <c r="Q291" i="8"/>
  <c r="R291" i="8"/>
  <c r="S291" i="8"/>
  <c r="T291" i="8"/>
  <c r="J292" i="8" s="1"/>
  <c r="B292" i="8" s="1"/>
  <c r="Q292" i="8"/>
  <c r="R292" i="8"/>
  <c r="S292" i="8"/>
  <c r="T292" i="8"/>
  <c r="J293" i="8" s="1"/>
  <c r="B293" i="8" s="1"/>
  <c r="Q293" i="8"/>
  <c r="R293" i="8"/>
  <c r="S293" i="8"/>
  <c r="T293" i="8"/>
  <c r="J294" i="8" s="1"/>
  <c r="B294" i="8" s="1"/>
  <c r="Q294" i="8"/>
  <c r="R294" i="8"/>
  <c r="S294" i="8"/>
  <c r="T294" i="8"/>
  <c r="J295" i="8" s="1"/>
  <c r="B295" i="8" s="1"/>
  <c r="Q295" i="8"/>
  <c r="R295" i="8"/>
  <c r="S295" i="8"/>
  <c r="T295" i="8"/>
  <c r="J296" i="8" s="1"/>
  <c r="B296" i="8" s="1"/>
  <c r="Q296" i="8"/>
  <c r="R296" i="8"/>
  <c r="S296" i="8"/>
  <c r="T296" i="8"/>
  <c r="J297" i="8" s="1"/>
  <c r="B297" i="8" s="1"/>
  <c r="Q297" i="8"/>
  <c r="R297" i="8"/>
  <c r="S297" i="8"/>
  <c r="T297" i="8"/>
  <c r="J298" i="8" s="1"/>
  <c r="B298" i="8" s="1"/>
  <c r="Q298" i="8"/>
  <c r="R298" i="8"/>
  <c r="S298" i="8"/>
  <c r="T298" i="8"/>
  <c r="J299" i="8" s="1"/>
  <c r="B299" i="8" s="1"/>
  <c r="Q299" i="8"/>
  <c r="R299" i="8"/>
  <c r="S299" i="8"/>
  <c r="T299" i="8"/>
  <c r="J300" i="8" s="1"/>
  <c r="B300" i="8" s="1"/>
  <c r="Q300" i="8"/>
  <c r="R300" i="8"/>
  <c r="S300" i="8"/>
  <c r="T300" i="8"/>
  <c r="J301" i="8" s="1"/>
  <c r="B301" i="8" s="1"/>
  <c r="Q301" i="8"/>
  <c r="R301" i="8"/>
  <c r="S301" i="8"/>
  <c r="T301" i="8"/>
  <c r="J302" i="8" s="1"/>
  <c r="B302" i="8" s="1"/>
  <c r="Q302" i="8"/>
  <c r="R302" i="8"/>
  <c r="S302" i="8"/>
  <c r="T302" i="8"/>
  <c r="J303" i="8" s="1"/>
  <c r="B303" i="8" s="1"/>
  <c r="Q303" i="8"/>
  <c r="R303" i="8"/>
  <c r="S303" i="8"/>
  <c r="T303" i="8"/>
  <c r="J304" i="8" s="1"/>
  <c r="B304" i="8" s="1"/>
  <c r="Q304" i="8"/>
  <c r="R304" i="8"/>
  <c r="S304" i="8"/>
  <c r="T304" i="8"/>
  <c r="J305" i="8" s="1"/>
  <c r="B305" i="8" s="1"/>
  <c r="Q305" i="8"/>
  <c r="R305" i="8"/>
  <c r="S305" i="8"/>
  <c r="T305" i="8"/>
  <c r="J306" i="8" s="1"/>
  <c r="B306" i="8" s="1"/>
  <c r="Q306" i="8"/>
  <c r="R306" i="8"/>
  <c r="S306" i="8"/>
  <c r="T306" i="8"/>
  <c r="J307" i="8" s="1"/>
  <c r="B307" i="8" s="1"/>
  <c r="Q307" i="8"/>
  <c r="R307" i="8"/>
  <c r="S307" i="8"/>
  <c r="T307" i="8"/>
  <c r="J308" i="8" s="1"/>
  <c r="B308" i="8" s="1"/>
  <c r="Q308" i="8"/>
  <c r="R308" i="8"/>
  <c r="S308" i="8"/>
  <c r="T308" i="8"/>
  <c r="J309" i="8" s="1"/>
  <c r="B309" i="8" s="1"/>
  <c r="Q309" i="8"/>
  <c r="R309" i="8"/>
  <c r="S309" i="8"/>
  <c r="T309" i="8"/>
  <c r="J310" i="8" s="1"/>
  <c r="B310" i="8" s="1"/>
  <c r="Q310" i="8"/>
  <c r="R310" i="8"/>
  <c r="S310" i="8"/>
  <c r="T310" i="8"/>
  <c r="J311" i="8" s="1"/>
  <c r="B311" i="8" s="1"/>
  <c r="Q311" i="8"/>
  <c r="R311" i="8"/>
  <c r="S311" i="8"/>
  <c r="T311" i="8"/>
  <c r="J312" i="8" s="1"/>
  <c r="B312" i="8" s="1"/>
  <c r="Q312" i="8"/>
  <c r="R312" i="8"/>
  <c r="S312" i="8"/>
  <c r="T312" i="8"/>
  <c r="J313" i="8" s="1"/>
  <c r="B313" i="8" s="1"/>
  <c r="Q313" i="8"/>
  <c r="R313" i="8"/>
  <c r="S313" i="8"/>
  <c r="T313" i="8"/>
  <c r="J314" i="8" s="1"/>
  <c r="B314" i="8" s="1"/>
  <c r="Q314" i="8"/>
  <c r="R314" i="8"/>
  <c r="S314" i="8"/>
  <c r="T314" i="8"/>
  <c r="J315" i="8" s="1"/>
  <c r="B315" i="8" s="1"/>
  <c r="Q315" i="8"/>
  <c r="R315" i="8"/>
  <c r="S315" i="8"/>
  <c r="T315" i="8"/>
  <c r="J316" i="8" s="1"/>
  <c r="B316" i="8" s="1"/>
  <c r="Q316" i="8"/>
  <c r="R316" i="8"/>
  <c r="S316" i="8"/>
  <c r="T316" i="8"/>
  <c r="J317" i="8" s="1"/>
  <c r="B317" i="8" s="1"/>
  <c r="Q317" i="8"/>
  <c r="R317" i="8"/>
  <c r="S317" i="8"/>
  <c r="T317" i="8"/>
  <c r="J318" i="8" s="1"/>
  <c r="B318" i="8" s="1"/>
  <c r="Q318" i="8"/>
  <c r="R318" i="8"/>
  <c r="S318" i="8"/>
  <c r="T318" i="8"/>
  <c r="J319" i="8" s="1"/>
  <c r="B319" i="8" s="1"/>
  <c r="Q319" i="8"/>
  <c r="R319" i="8"/>
  <c r="S319" i="8"/>
  <c r="T319" i="8"/>
  <c r="J320" i="8" s="1"/>
  <c r="B320" i="8" s="1"/>
  <c r="Q320" i="8"/>
  <c r="R320" i="8"/>
  <c r="S320" i="8"/>
  <c r="T320" i="8"/>
  <c r="J321" i="8" s="1"/>
  <c r="B321" i="8" s="1"/>
  <c r="Q321" i="8"/>
  <c r="R321" i="8"/>
  <c r="S321" i="8"/>
  <c r="T321" i="8"/>
  <c r="J322" i="8" s="1"/>
  <c r="B322" i="8" s="1"/>
  <c r="Q322" i="8"/>
  <c r="R322" i="8"/>
  <c r="S322" i="8"/>
  <c r="T322" i="8"/>
  <c r="J323" i="8" s="1"/>
  <c r="B323" i="8" s="1"/>
  <c r="Q323" i="8"/>
  <c r="R323" i="8"/>
  <c r="S323" i="8"/>
  <c r="T323" i="8"/>
  <c r="J324" i="8" s="1"/>
  <c r="B324" i="8" s="1"/>
  <c r="Q324" i="8"/>
  <c r="R324" i="8"/>
  <c r="S324" i="8"/>
  <c r="T324" i="8"/>
  <c r="J325" i="8" s="1"/>
  <c r="B325" i="8" s="1"/>
  <c r="Q325" i="8"/>
  <c r="R325" i="8"/>
  <c r="S325" i="8"/>
  <c r="T325" i="8"/>
  <c r="J326" i="8" s="1"/>
  <c r="B326" i="8" s="1"/>
  <c r="Q326" i="8"/>
  <c r="R326" i="8"/>
  <c r="S326" i="8"/>
  <c r="T326" i="8"/>
  <c r="J327" i="8" s="1"/>
  <c r="B327" i="8" s="1"/>
  <c r="Q327" i="8"/>
  <c r="R327" i="8"/>
  <c r="S327" i="8"/>
  <c r="T327" i="8"/>
  <c r="J328" i="8" s="1"/>
  <c r="B328" i="8" s="1"/>
  <c r="Q328" i="8"/>
  <c r="R328" i="8"/>
  <c r="S328" i="8"/>
  <c r="T328" i="8"/>
  <c r="J329" i="8" s="1"/>
  <c r="B329" i="8" s="1"/>
  <c r="Q329" i="8"/>
  <c r="R329" i="8"/>
  <c r="S329" i="8"/>
  <c r="T329" i="8"/>
  <c r="J330" i="8" s="1"/>
  <c r="B330" i="8" s="1"/>
  <c r="Q330" i="8"/>
  <c r="R330" i="8"/>
  <c r="S330" i="8"/>
  <c r="T330" i="8"/>
  <c r="J331" i="8" s="1"/>
  <c r="B331" i="8" s="1"/>
  <c r="Q331" i="8"/>
  <c r="R331" i="8"/>
  <c r="S331" i="8"/>
  <c r="T331" i="8"/>
  <c r="J332" i="8" s="1"/>
  <c r="B332" i="8" s="1"/>
  <c r="Q332" i="8"/>
  <c r="R332" i="8"/>
  <c r="S332" i="8"/>
  <c r="T332" i="8"/>
  <c r="J333" i="8" s="1"/>
  <c r="B333" i="8" s="1"/>
  <c r="Q333" i="8"/>
  <c r="R333" i="8"/>
  <c r="S333" i="8"/>
  <c r="T333" i="8"/>
  <c r="J334" i="8" s="1"/>
  <c r="B334" i="8" s="1"/>
  <c r="Q334" i="8"/>
  <c r="R334" i="8"/>
  <c r="S334" i="8"/>
  <c r="T334" i="8"/>
  <c r="J335" i="8" s="1"/>
  <c r="B335" i="8" s="1"/>
  <c r="Q335" i="8"/>
  <c r="R335" i="8"/>
  <c r="S335" i="8"/>
  <c r="T335" i="8"/>
  <c r="J336" i="8" s="1"/>
  <c r="B336" i="8" s="1"/>
  <c r="Q336" i="8"/>
  <c r="R336" i="8"/>
  <c r="S336" i="8"/>
  <c r="T336" i="8"/>
  <c r="J337" i="8" s="1"/>
  <c r="B337" i="8" s="1"/>
  <c r="Q337" i="8"/>
  <c r="R337" i="8"/>
  <c r="S337" i="8"/>
  <c r="T337" i="8"/>
  <c r="J338" i="8" s="1"/>
  <c r="B338" i="8" s="1"/>
  <c r="Q338" i="8"/>
  <c r="R338" i="8"/>
  <c r="S338" i="8"/>
  <c r="T338" i="8"/>
  <c r="J339" i="8" s="1"/>
  <c r="B339" i="8" s="1"/>
  <c r="Q339" i="8"/>
  <c r="R339" i="8"/>
  <c r="S339" i="8"/>
  <c r="T339" i="8"/>
  <c r="J340" i="8" s="1"/>
  <c r="B340" i="8" s="1"/>
  <c r="Q340" i="8"/>
  <c r="R340" i="8"/>
  <c r="S340" i="8"/>
  <c r="T340" i="8"/>
  <c r="J341" i="8" s="1"/>
  <c r="B341" i="8" s="1"/>
  <c r="Q341" i="8"/>
  <c r="R341" i="8"/>
  <c r="S341" i="8"/>
  <c r="T341" i="8"/>
  <c r="J342" i="8" s="1"/>
  <c r="B342" i="8" s="1"/>
  <c r="Q342" i="8"/>
  <c r="R342" i="8"/>
  <c r="S342" i="8"/>
  <c r="T342" i="8"/>
  <c r="J343" i="8" s="1"/>
  <c r="B343" i="8" s="1"/>
  <c r="Q343" i="8"/>
  <c r="R343" i="8"/>
  <c r="S343" i="8"/>
  <c r="T343" i="8"/>
  <c r="J344" i="8" s="1"/>
  <c r="B344" i="8" s="1"/>
  <c r="Q344" i="8"/>
  <c r="R344" i="8"/>
  <c r="S344" i="8"/>
  <c r="T344" i="8"/>
  <c r="J345" i="8" s="1"/>
  <c r="B345" i="8" s="1"/>
  <c r="Q345" i="8"/>
  <c r="R345" i="8"/>
  <c r="S345" i="8"/>
  <c r="T345" i="8"/>
  <c r="J346" i="8" s="1"/>
  <c r="B346" i="8" s="1"/>
  <c r="Q346" i="8"/>
  <c r="R346" i="8"/>
  <c r="S346" i="8"/>
  <c r="T346" i="8"/>
  <c r="J347" i="8" s="1"/>
  <c r="B347" i="8" s="1"/>
  <c r="Q347" i="8"/>
  <c r="R347" i="8"/>
  <c r="S347" i="8"/>
  <c r="T347" i="8"/>
  <c r="J348" i="8" s="1"/>
  <c r="B348" i="8" s="1"/>
  <c r="Q348" i="8"/>
  <c r="R348" i="8"/>
  <c r="S348" i="8"/>
  <c r="T348" i="8"/>
  <c r="J349" i="8" s="1"/>
  <c r="B349" i="8" s="1"/>
  <c r="Q349" i="8"/>
  <c r="R349" i="8"/>
  <c r="S349" i="8"/>
  <c r="T349" i="8"/>
  <c r="J350" i="8" s="1"/>
  <c r="B350" i="8" s="1"/>
  <c r="Q350" i="8"/>
  <c r="R350" i="8"/>
  <c r="S350" i="8"/>
  <c r="T350" i="8"/>
  <c r="J351" i="8" s="1"/>
  <c r="B351" i="8" s="1"/>
  <c r="Q351" i="8"/>
  <c r="R351" i="8"/>
  <c r="S351" i="8"/>
  <c r="T351" i="8"/>
  <c r="J352" i="8" s="1"/>
  <c r="B352" i="8" s="1"/>
  <c r="Q352" i="8"/>
  <c r="R352" i="8"/>
  <c r="S352" i="8"/>
  <c r="T352" i="8"/>
  <c r="J353" i="8" s="1"/>
  <c r="B353" i="8" s="1"/>
  <c r="Q353" i="8"/>
  <c r="R353" i="8"/>
  <c r="S353" i="8"/>
  <c r="T353" i="8"/>
  <c r="J354" i="8" s="1"/>
  <c r="B354" i="8" s="1"/>
  <c r="Q354" i="8"/>
  <c r="R354" i="8"/>
  <c r="S354" i="8"/>
  <c r="T354" i="8"/>
  <c r="J355" i="8" s="1"/>
  <c r="B355" i="8" s="1"/>
  <c r="Q355" i="8"/>
  <c r="R355" i="8"/>
  <c r="S355" i="8"/>
  <c r="T355" i="8"/>
  <c r="J356" i="8" s="1"/>
  <c r="B356" i="8" s="1"/>
  <c r="Q356" i="8"/>
  <c r="R356" i="8"/>
  <c r="S356" i="8"/>
  <c r="T356" i="8"/>
  <c r="J357" i="8" s="1"/>
  <c r="B357" i="8" s="1"/>
  <c r="Q357" i="8"/>
  <c r="R357" i="8"/>
  <c r="S357" i="8"/>
  <c r="T357" i="8"/>
  <c r="J358" i="8" s="1"/>
  <c r="B358" i="8" s="1"/>
  <c r="Q358" i="8"/>
  <c r="R358" i="8"/>
  <c r="S358" i="8"/>
  <c r="T358" i="8"/>
  <c r="J359" i="8" s="1"/>
  <c r="B359" i="8" s="1"/>
  <c r="Q359" i="8"/>
  <c r="R359" i="8"/>
  <c r="S359" i="8"/>
  <c r="T359" i="8"/>
  <c r="J360" i="8" s="1"/>
  <c r="B360" i="8" s="1"/>
  <c r="Q360" i="8"/>
  <c r="R360" i="8"/>
  <c r="S360" i="8"/>
  <c r="T360" i="8"/>
  <c r="J361" i="8" s="1"/>
  <c r="B361" i="8" s="1"/>
  <c r="Q361" i="8"/>
  <c r="R361" i="8"/>
  <c r="S361" i="8"/>
  <c r="T361" i="8"/>
  <c r="J362" i="8" s="1"/>
  <c r="B362" i="8" s="1"/>
  <c r="Q362" i="8"/>
  <c r="R362" i="8"/>
  <c r="S362" i="8"/>
  <c r="T362" i="8"/>
  <c r="J363" i="8" s="1"/>
  <c r="B363" i="8" s="1"/>
  <c r="Q363" i="8"/>
  <c r="R363" i="8"/>
  <c r="S363" i="8"/>
  <c r="T363" i="8"/>
  <c r="J364" i="8" s="1"/>
  <c r="B364" i="8" s="1"/>
  <c r="Q364" i="8"/>
  <c r="R364" i="8"/>
  <c r="S364" i="8"/>
  <c r="T364" i="8"/>
  <c r="J365" i="8" s="1"/>
  <c r="B365" i="8" s="1"/>
  <c r="Q365" i="8"/>
  <c r="R365" i="8"/>
  <c r="S365" i="8"/>
  <c r="T365" i="8"/>
  <c r="J366" i="8" s="1"/>
  <c r="B366" i="8" s="1"/>
  <c r="Q366" i="8"/>
  <c r="R366" i="8"/>
  <c r="S366" i="8"/>
  <c r="T366" i="8"/>
  <c r="J367" i="8" s="1"/>
  <c r="B367" i="8" s="1"/>
  <c r="Q367" i="8"/>
  <c r="R367" i="8"/>
  <c r="S367" i="8"/>
  <c r="T367" i="8"/>
  <c r="J368" i="8" s="1"/>
  <c r="B368" i="8" s="1"/>
  <c r="Q368" i="8"/>
  <c r="R368" i="8"/>
  <c r="S368" i="8"/>
  <c r="T368" i="8"/>
  <c r="J369" i="8" s="1"/>
  <c r="B369" i="8" s="1"/>
  <c r="Q369" i="8"/>
  <c r="R369" i="8"/>
  <c r="S369" i="8"/>
  <c r="T369" i="8"/>
  <c r="J370" i="8" s="1"/>
  <c r="B370" i="8" s="1"/>
  <c r="Q370" i="8"/>
  <c r="R370" i="8"/>
  <c r="S370" i="8"/>
  <c r="T370" i="8"/>
  <c r="J371" i="8" s="1"/>
  <c r="B371" i="8" s="1"/>
  <c r="Q371" i="8"/>
  <c r="R371" i="8"/>
  <c r="S371" i="8"/>
  <c r="T371" i="8"/>
  <c r="J372" i="8" s="1"/>
  <c r="B372" i="8" s="1"/>
  <c r="Q372" i="8"/>
  <c r="R372" i="8"/>
  <c r="S372" i="8"/>
  <c r="T372" i="8"/>
  <c r="J373" i="8" s="1"/>
  <c r="B373" i="8" s="1"/>
  <c r="Q373" i="8"/>
  <c r="R373" i="8"/>
  <c r="S373" i="8"/>
  <c r="T373" i="8"/>
  <c r="J374" i="8" s="1"/>
  <c r="B374" i="8" s="1"/>
  <c r="Q374" i="8"/>
  <c r="R374" i="8"/>
  <c r="S374" i="8"/>
  <c r="T374" i="8"/>
  <c r="J375" i="8" s="1"/>
  <c r="B375" i="8" s="1"/>
  <c r="Q375" i="8"/>
  <c r="R375" i="8"/>
  <c r="S375" i="8"/>
  <c r="T375" i="8"/>
  <c r="J376" i="8" s="1"/>
  <c r="B376" i="8" s="1"/>
  <c r="Q376" i="8"/>
  <c r="R376" i="8"/>
  <c r="S376" i="8"/>
  <c r="T376" i="8"/>
  <c r="J377" i="8" s="1"/>
  <c r="B377" i="8" s="1"/>
  <c r="Q377" i="8"/>
  <c r="R377" i="8"/>
  <c r="S377" i="8"/>
  <c r="T377" i="8"/>
  <c r="J378" i="8" s="1"/>
  <c r="B378" i="8" s="1"/>
  <c r="Q378" i="8"/>
  <c r="R378" i="8"/>
  <c r="S378" i="8"/>
  <c r="T378" i="8"/>
  <c r="J379" i="8" s="1"/>
  <c r="B379" i="8" s="1"/>
  <c r="Q379" i="8"/>
  <c r="R379" i="8"/>
  <c r="S379" i="8"/>
  <c r="T379" i="8"/>
  <c r="J380" i="8" s="1"/>
  <c r="B380" i="8" s="1"/>
  <c r="Q380" i="8"/>
  <c r="R380" i="8"/>
  <c r="S380" i="8"/>
  <c r="T380" i="8"/>
  <c r="J381" i="8" s="1"/>
  <c r="B381" i="8" s="1"/>
  <c r="Q381" i="8"/>
  <c r="R381" i="8"/>
  <c r="S381" i="8"/>
  <c r="T381" i="8"/>
  <c r="J382" i="8" s="1"/>
  <c r="B382" i="8" s="1"/>
  <c r="Q382" i="8"/>
  <c r="R382" i="8"/>
  <c r="S382" i="8"/>
  <c r="T382" i="8"/>
  <c r="J383" i="8" s="1"/>
  <c r="B383" i="8" s="1"/>
  <c r="Q383" i="8"/>
  <c r="R383" i="8"/>
  <c r="S383" i="8"/>
  <c r="T383" i="8"/>
  <c r="J384" i="8" s="1"/>
  <c r="B384" i="8" s="1"/>
  <c r="Q384" i="8"/>
  <c r="R384" i="8"/>
  <c r="S384" i="8"/>
  <c r="T384" i="8"/>
  <c r="J385" i="8" s="1"/>
  <c r="B385" i="8" s="1"/>
  <c r="Q385" i="8"/>
  <c r="R385" i="8"/>
  <c r="S385" i="8"/>
  <c r="T385" i="8"/>
  <c r="J386" i="8" s="1"/>
  <c r="B386" i="8" s="1"/>
  <c r="Q386" i="8"/>
  <c r="R386" i="8"/>
  <c r="S386" i="8"/>
  <c r="T386" i="8"/>
  <c r="J387" i="8" s="1"/>
  <c r="B387" i="8" s="1"/>
  <c r="Q387" i="8"/>
  <c r="R387" i="8"/>
  <c r="S387" i="8"/>
  <c r="T387" i="8"/>
  <c r="J388" i="8" s="1"/>
  <c r="B388" i="8" s="1"/>
  <c r="Q388" i="8"/>
  <c r="R388" i="8"/>
  <c r="S388" i="8"/>
  <c r="T388" i="8"/>
  <c r="J389" i="8" s="1"/>
  <c r="B389" i="8" s="1"/>
  <c r="Q389" i="8"/>
  <c r="R389" i="8"/>
  <c r="S389" i="8"/>
  <c r="T389" i="8"/>
  <c r="J390" i="8" s="1"/>
  <c r="B390" i="8" s="1"/>
  <c r="Q390" i="8"/>
  <c r="R390" i="8"/>
  <c r="S390" i="8"/>
  <c r="T390" i="8"/>
  <c r="J391" i="8" s="1"/>
  <c r="B391" i="8" s="1"/>
  <c r="Q391" i="8"/>
  <c r="R391" i="8"/>
  <c r="S391" i="8"/>
  <c r="T391" i="8"/>
  <c r="J392" i="8" s="1"/>
  <c r="B392" i="8" s="1"/>
  <c r="Q392" i="8"/>
  <c r="R392" i="8"/>
  <c r="S392" i="8"/>
  <c r="T392" i="8"/>
  <c r="J393" i="8" s="1"/>
  <c r="B393" i="8" s="1"/>
  <c r="Q393" i="8"/>
  <c r="R393" i="8"/>
  <c r="S393" i="8"/>
  <c r="T393" i="8"/>
  <c r="J394" i="8" s="1"/>
  <c r="B394" i="8" s="1"/>
  <c r="Q394" i="8"/>
  <c r="R394" i="8"/>
  <c r="S394" i="8"/>
  <c r="T394" i="8"/>
  <c r="J395" i="8" s="1"/>
  <c r="B395" i="8" s="1"/>
  <c r="Q395" i="8"/>
  <c r="R395" i="8"/>
  <c r="S395" i="8"/>
  <c r="T395" i="8"/>
  <c r="J396" i="8" s="1"/>
  <c r="B396" i="8" s="1"/>
  <c r="Q396" i="8"/>
  <c r="R396" i="8"/>
  <c r="S396" i="8"/>
  <c r="T396" i="8"/>
  <c r="J397" i="8" s="1"/>
  <c r="B397" i="8" s="1"/>
  <c r="Q397" i="8"/>
  <c r="R397" i="8"/>
  <c r="S397" i="8"/>
  <c r="T397" i="8"/>
  <c r="J398" i="8" s="1"/>
  <c r="B398" i="8" s="1"/>
  <c r="Q398" i="8"/>
  <c r="R398" i="8"/>
  <c r="S398" i="8"/>
  <c r="T398" i="8"/>
  <c r="J399" i="8" s="1"/>
  <c r="B399" i="8" s="1"/>
  <c r="Q399" i="8"/>
  <c r="R399" i="8"/>
  <c r="S399" i="8"/>
  <c r="T399" i="8"/>
  <c r="J400" i="8" s="1"/>
  <c r="B400" i="8" s="1"/>
  <c r="Q400" i="8"/>
  <c r="R400" i="8"/>
  <c r="S400" i="8"/>
  <c r="T400" i="8"/>
  <c r="J401" i="8" s="1"/>
  <c r="B401" i="8" s="1"/>
  <c r="Q401" i="8"/>
  <c r="R401" i="8"/>
  <c r="S401" i="8"/>
  <c r="T401" i="8"/>
  <c r="J402" i="8" s="1"/>
  <c r="B402" i="8" s="1"/>
  <c r="Q402" i="8"/>
  <c r="R402" i="8"/>
  <c r="S402" i="8"/>
  <c r="T402" i="8"/>
  <c r="J403" i="8" s="1"/>
  <c r="B403" i="8" s="1"/>
  <c r="Q403" i="8"/>
  <c r="R403" i="8"/>
  <c r="S403" i="8"/>
  <c r="T403" i="8"/>
  <c r="J404" i="8" s="1"/>
  <c r="B404" i="8" s="1"/>
  <c r="Q404" i="8"/>
  <c r="R404" i="8"/>
  <c r="S404" i="8"/>
  <c r="T404" i="8"/>
  <c r="J405" i="8" s="1"/>
  <c r="B405" i="8" s="1"/>
  <c r="Q405" i="8"/>
  <c r="R405" i="8"/>
  <c r="S405" i="8"/>
  <c r="T405" i="8"/>
  <c r="J406" i="8" s="1"/>
  <c r="B406" i="8" s="1"/>
  <c r="Q406" i="8"/>
  <c r="R406" i="8"/>
  <c r="S406" i="8"/>
  <c r="T406" i="8"/>
  <c r="J407" i="8" s="1"/>
  <c r="B407" i="8" s="1"/>
  <c r="Q407" i="8"/>
  <c r="R407" i="8"/>
  <c r="S407" i="8"/>
  <c r="T407" i="8"/>
  <c r="J408" i="8" s="1"/>
  <c r="B408" i="8" s="1"/>
  <c r="Q408" i="8"/>
  <c r="R408" i="8"/>
  <c r="S408" i="8"/>
  <c r="T408" i="8"/>
  <c r="J409" i="8" s="1"/>
  <c r="B409" i="8" s="1"/>
  <c r="Q409" i="8"/>
  <c r="R409" i="8"/>
  <c r="S409" i="8"/>
  <c r="T409" i="8"/>
  <c r="J410" i="8" s="1"/>
  <c r="B410" i="8" s="1"/>
  <c r="Q410" i="8"/>
  <c r="R410" i="8"/>
  <c r="S410" i="8"/>
  <c r="T410" i="8"/>
  <c r="J411" i="8" s="1"/>
  <c r="B411" i="8" s="1"/>
  <c r="Q411" i="8"/>
  <c r="R411" i="8"/>
  <c r="S411" i="8"/>
  <c r="T411" i="8"/>
  <c r="J412" i="8" s="1"/>
  <c r="B412" i="8" s="1"/>
  <c r="Q412" i="8"/>
  <c r="R412" i="8"/>
  <c r="S412" i="8"/>
  <c r="T412" i="8"/>
  <c r="J413" i="8" s="1"/>
  <c r="B413" i="8" s="1"/>
  <c r="Q413" i="8"/>
  <c r="R413" i="8"/>
  <c r="S413" i="8"/>
  <c r="T413" i="8"/>
  <c r="J414" i="8" s="1"/>
  <c r="B414" i="8" s="1"/>
  <c r="Q414" i="8"/>
  <c r="R414" i="8"/>
  <c r="S414" i="8"/>
  <c r="T414" i="8"/>
  <c r="J415" i="8" s="1"/>
  <c r="B415" i="8" s="1"/>
  <c r="Q415" i="8"/>
  <c r="R415" i="8"/>
  <c r="S415" i="8"/>
  <c r="T415" i="8"/>
  <c r="J416" i="8" s="1"/>
  <c r="B416" i="8" s="1"/>
  <c r="Q416" i="8"/>
  <c r="R416" i="8"/>
  <c r="S416" i="8"/>
  <c r="T416" i="8"/>
  <c r="J417" i="8" s="1"/>
  <c r="B417" i="8" s="1"/>
  <c r="Q417" i="8"/>
  <c r="R417" i="8"/>
  <c r="S417" i="8"/>
  <c r="T417" i="8"/>
  <c r="J418" i="8" s="1"/>
  <c r="B418" i="8" s="1"/>
  <c r="Q418" i="8"/>
  <c r="R418" i="8"/>
  <c r="S418" i="8"/>
  <c r="T418" i="8"/>
  <c r="J419" i="8" s="1"/>
  <c r="B419" i="8" s="1"/>
  <c r="Q419" i="8"/>
  <c r="R419" i="8"/>
  <c r="S419" i="8"/>
  <c r="T419" i="8"/>
  <c r="J420" i="8" s="1"/>
  <c r="B420" i="8" s="1"/>
  <c r="Q420" i="8"/>
  <c r="R420" i="8"/>
  <c r="S420" i="8"/>
  <c r="T420" i="8"/>
  <c r="J421" i="8" s="1"/>
  <c r="B421" i="8" s="1"/>
  <c r="Q421" i="8"/>
  <c r="R421" i="8"/>
  <c r="S421" i="8"/>
  <c r="T421" i="8"/>
  <c r="J422" i="8" s="1"/>
  <c r="B422" i="8" s="1"/>
  <c r="Q422" i="8"/>
  <c r="R422" i="8"/>
  <c r="S422" i="8"/>
  <c r="T422" i="8"/>
  <c r="J423" i="8" s="1"/>
  <c r="B423" i="8" s="1"/>
  <c r="Q423" i="8"/>
  <c r="R423" i="8"/>
  <c r="S423" i="8"/>
  <c r="T423" i="8"/>
  <c r="J424" i="8" s="1"/>
  <c r="B424" i="8" s="1"/>
  <c r="Q424" i="8"/>
  <c r="R424" i="8"/>
  <c r="S424" i="8"/>
  <c r="T424" i="8"/>
  <c r="J425" i="8" s="1"/>
  <c r="B425" i="8" s="1"/>
  <c r="Q425" i="8"/>
  <c r="R425" i="8"/>
  <c r="S425" i="8"/>
  <c r="T425" i="8"/>
  <c r="J426" i="8" s="1"/>
  <c r="B426" i="8" s="1"/>
  <c r="Q426" i="8"/>
  <c r="R426" i="8"/>
  <c r="S426" i="8"/>
  <c r="T426" i="8"/>
  <c r="J427" i="8" s="1"/>
  <c r="B427" i="8" s="1"/>
  <c r="Q427" i="8"/>
  <c r="R427" i="8"/>
  <c r="S427" i="8"/>
  <c r="T427" i="8"/>
  <c r="J428" i="8" s="1"/>
  <c r="B428" i="8" s="1"/>
  <c r="Q428" i="8"/>
  <c r="R428" i="8"/>
  <c r="S428" i="8"/>
  <c r="T428" i="8"/>
  <c r="J429" i="8" s="1"/>
  <c r="B429" i="8" s="1"/>
  <c r="Q429" i="8"/>
  <c r="R429" i="8"/>
  <c r="S429" i="8"/>
  <c r="T429" i="8"/>
  <c r="J430" i="8" s="1"/>
  <c r="B430" i="8" s="1"/>
  <c r="Q430" i="8"/>
  <c r="R430" i="8"/>
  <c r="S430" i="8"/>
  <c r="T430" i="8"/>
  <c r="J431" i="8" s="1"/>
  <c r="B431" i="8" s="1"/>
  <c r="Q431" i="8"/>
  <c r="R431" i="8"/>
  <c r="S431" i="8"/>
  <c r="T431" i="8"/>
  <c r="J432" i="8" s="1"/>
  <c r="B432" i="8" s="1"/>
  <c r="Q432" i="8"/>
  <c r="R432" i="8"/>
  <c r="S432" i="8"/>
  <c r="T432" i="8"/>
  <c r="J433" i="8" s="1"/>
  <c r="B433" i="8" s="1"/>
  <c r="Q433" i="8"/>
  <c r="R433" i="8"/>
  <c r="S433" i="8"/>
  <c r="T433" i="8"/>
  <c r="J434" i="8" s="1"/>
  <c r="B434" i="8" s="1"/>
  <c r="Q434" i="8"/>
  <c r="R434" i="8"/>
  <c r="S434" i="8"/>
  <c r="T434" i="8"/>
  <c r="J435" i="8" s="1"/>
  <c r="B435" i="8" s="1"/>
  <c r="Q435" i="8"/>
  <c r="R435" i="8"/>
  <c r="S435" i="8"/>
  <c r="T435" i="8"/>
  <c r="J436" i="8" s="1"/>
  <c r="B436" i="8" s="1"/>
  <c r="Q436" i="8"/>
  <c r="R436" i="8"/>
  <c r="S436" i="8"/>
  <c r="T436" i="8"/>
  <c r="J437" i="8" s="1"/>
  <c r="B437" i="8" s="1"/>
  <c r="Q437" i="8"/>
  <c r="R437" i="8"/>
  <c r="S437" i="8"/>
  <c r="T437" i="8"/>
  <c r="J438" i="8" s="1"/>
  <c r="B438" i="8" s="1"/>
  <c r="Q438" i="8"/>
  <c r="R438" i="8"/>
  <c r="S438" i="8"/>
  <c r="T438" i="8"/>
  <c r="J439" i="8" s="1"/>
  <c r="B439" i="8" s="1"/>
  <c r="Q439" i="8"/>
  <c r="R439" i="8"/>
  <c r="S439" i="8"/>
  <c r="T439" i="8"/>
  <c r="J440" i="8" s="1"/>
  <c r="B440" i="8" s="1"/>
  <c r="Q440" i="8"/>
  <c r="R440" i="8"/>
  <c r="S440" i="8"/>
  <c r="T440" i="8"/>
  <c r="J441" i="8" s="1"/>
  <c r="B441" i="8" s="1"/>
  <c r="Q441" i="8"/>
  <c r="R441" i="8"/>
  <c r="S441" i="8"/>
  <c r="T441" i="8"/>
  <c r="J442" i="8" s="1"/>
  <c r="B442" i="8" s="1"/>
  <c r="Q442" i="8"/>
  <c r="R442" i="8"/>
  <c r="S442" i="8"/>
  <c r="T442" i="8"/>
  <c r="J443" i="8" s="1"/>
  <c r="B443" i="8" s="1"/>
  <c r="T5" i="8"/>
  <c r="S5" i="8"/>
  <c r="R5" i="8"/>
  <c r="Q5" i="8"/>
  <c r="H442" i="8"/>
  <c r="H441" i="8"/>
  <c r="H440" i="8"/>
  <c r="H439" i="8"/>
  <c r="H438" i="8"/>
  <c r="H437" i="8"/>
  <c r="H436" i="8"/>
  <c r="H435" i="8"/>
  <c r="H434" i="8"/>
  <c r="H433" i="8"/>
  <c r="H432" i="8"/>
  <c r="H431" i="8"/>
  <c r="H430" i="8"/>
  <c r="H429" i="8"/>
  <c r="H428" i="8"/>
  <c r="H427" i="8"/>
  <c r="H426" i="8"/>
  <c r="H425" i="8"/>
  <c r="H424" i="8"/>
  <c r="H423" i="8"/>
  <c r="H422" i="8"/>
  <c r="H421" i="8"/>
  <c r="H420" i="8"/>
  <c r="H419" i="8"/>
  <c r="H418" i="8"/>
  <c r="H417" i="8"/>
  <c r="H416" i="8"/>
  <c r="H415" i="8"/>
  <c r="H414" i="8"/>
  <c r="H413" i="8"/>
  <c r="H412" i="8"/>
  <c r="H411" i="8"/>
  <c r="H410" i="8"/>
  <c r="H409" i="8"/>
  <c r="H408" i="8"/>
  <c r="H407" i="8"/>
  <c r="H406" i="8"/>
  <c r="H405" i="8"/>
  <c r="H404" i="8"/>
  <c r="H403" i="8"/>
  <c r="H402" i="8"/>
  <c r="H401" i="8"/>
  <c r="H400" i="8"/>
  <c r="H399" i="8"/>
  <c r="H398" i="8"/>
  <c r="H397" i="8"/>
  <c r="H396" i="8"/>
  <c r="H395" i="8"/>
  <c r="H394" i="8"/>
  <c r="H393" i="8"/>
  <c r="H392" i="8"/>
  <c r="H391" i="8"/>
  <c r="H390" i="8"/>
  <c r="H389" i="8"/>
  <c r="H388" i="8"/>
  <c r="H387" i="8"/>
  <c r="H386" i="8"/>
  <c r="H385" i="8"/>
  <c r="H384" i="8"/>
  <c r="H383" i="8"/>
  <c r="H382" i="8"/>
  <c r="H381" i="8"/>
  <c r="H380" i="8"/>
  <c r="H379" i="8"/>
  <c r="H378" i="8"/>
  <c r="H377" i="8"/>
  <c r="H376" i="8"/>
  <c r="H375" i="8"/>
  <c r="H374" i="8"/>
  <c r="H373" i="8"/>
  <c r="H372" i="8"/>
  <c r="H371" i="8"/>
  <c r="H370" i="8"/>
  <c r="H369" i="8"/>
  <c r="H368" i="8"/>
  <c r="H367" i="8"/>
  <c r="H366" i="8"/>
  <c r="H365" i="8"/>
  <c r="H364" i="8"/>
  <c r="H363" i="8"/>
  <c r="H362" i="8"/>
  <c r="H361" i="8"/>
  <c r="H360" i="8"/>
  <c r="H359" i="8"/>
  <c r="H358" i="8"/>
  <c r="H357" i="8"/>
  <c r="H356" i="8"/>
  <c r="H355" i="8"/>
  <c r="H354" i="8"/>
  <c r="H353" i="8"/>
  <c r="H352" i="8"/>
  <c r="H351" i="8"/>
  <c r="H350" i="8"/>
  <c r="H349" i="8"/>
  <c r="H348" i="8"/>
  <c r="H347" i="8"/>
  <c r="H346" i="8"/>
  <c r="H345" i="8"/>
  <c r="H344" i="8"/>
  <c r="H343" i="8"/>
  <c r="H342" i="8"/>
  <c r="H341" i="8"/>
  <c r="H340" i="8"/>
  <c r="H339" i="8"/>
  <c r="H338" i="8"/>
  <c r="H337" i="8"/>
  <c r="H336" i="8"/>
  <c r="H335" i="8"/>
  <c r="H334" i="8"/>
  <c r="H333" i="8"/>
  <c r="H332" i="8"/>
  <c r="H331" i="8"/>
  <c r="H330" i="8"/>
  <c r="H329" i="8"/>
  <c r="H328" i="8"/>
  <c r="H327" i="8"/>
  <c r="H326" i="8"/>
  <c r="H325" i="8"/>
  <c r="H324" i="8"/>
  <c r="H323" i="8"/>
  <c r="H322" i="8"/>
  <c r="H321" i="8"/>
  <c r="H320" i="8"/>
  <c r="H319" i="8"/>
  <c r="H318" i="8"/>
  <c r="H317" i="8"/>
  <c r="H316" i="8"/>
  <c r="H315" i="8"/>
  <c r="H314" i="8"/>
  <c r="H313" i="8"/>
  <c r="H312" i="8"/>
  <c r="H311" i="8"/>
  <c r="H310" i="8"/>
  <c r="H309" i="8"/>
  <c r="H308" i="8"/>
  <c r="H307" i="8"/>
  <c r="H306" i="8"/>
  <c r="H305" i="8"/>
  <c r="H304" i="8"/>
  <c r="H303" i="8"/>
  <c r="H302" i="8"/>
  <c r="H301" i="8"/>
  <c r="H300" i="8"/>
  <c r="H299" i="8"/>
  <c r="H298" i="8"/>
  <c r="H297" i="8"/>
  <c r="H296" i="8"/>
  <c r="H295" i="8"/>
  <c r="H294" i="8"/>
  <c r="H293" i="8"/>
  <c r="H292" i="8"/>
  <c r="H291" i="8"/>
  <c r="H290" i="8"/>
  <c r="H289" i="8"/>
  <c r="H288" i="8"/>
  <c r="H287" i="8"/>
  <c r="H286" i="8"/>
  <c r="H285" i="8"/>
  <c r="H284" i="8"/>
  <c r="H283" i="8"/>
  <c r="H282" i="8"/>
  <c r="H281" i="8"/>
  <c r="H280" i="8"/>
  <c r="H279" i="8"/>
  <c r="H278" i="8"/>
  <c r="H277" i="8"/>
  <c r="H276" i="8"/>
  <c r="H275" i="8"/>
  <c r="H274" i="8"/>
  <c r="H273" i="8"/>
  <c r="H272" i="8"/>
  <c r="H271" i="8"/>
  <c r="H270" i="8"/>
  <c r="H269" i="8"/>
  <c r="H268" i="8"/>
  <c r="H267" i="8"/>
  <c r="H266" i="8"/>
  <c r="H265" i="8"/>
  <c r="H264" i="8"/>
  <c r="H263" i="8"/>
  <c r="H262" i="8"/>
  <c r="H261" i="8"/>
  <c r="H260" i="8"/>
  <c r="H259" i="8"/>
  <c r="H258" i="8"/>
  <c r="H257" i="8"/>
  <c r="H256" i="8"/>
  <c r="H255" i="8"/>
  <c r="H254" i="8"/>
  <c r="H253" i="8"/>
  <c r="H252" i="8"/>
  <c r="H251" i="8"/>
  <c r="H250" i="8"/>
  <c r="H249" i="8"/>
  <c r="H248" i="8"/>
  <c r="H247" i="8"/>
  <c r="H246" i="8"/>
  <c r="H245" i="8"/>
  <c r="H244" i="8"/>
  <c r="H243" i="8"/>
  <c r="H242" i="8"/>
  <c r="H241" i="8"/>
  <c r="H240" i="8"/>
  <c r="H239" i="8"/>
  <c r="H238" i="8"/>
  <c r="H237" i="8"/>
  <c r="H236" i="8"/>
  <c r="H235" i="8"/>
  <c r="H234" i="8"/>
  <c r="H233" i="8"/>
  <c r="H232" i="8"/>
  <c r="H231" i="8"/>
  <c r="H230" i="8"/>
  <c r="H229" i="8"/>
  <c r="H228" i="8"/>
  <c r="H227" i="8"/>
  <c r="H226" i="8"/>
  <c r="H225" i="8"/>
  <c r="H224" i="8"/>
  <c r="H223" i="8"/>
  <c r="H222" i="8"/>
  <c r="H221" i="8"/>
  <c r="H220" i="8"/>
  <c r="H219" i="8"/>
  <c r="H218" i="8"/>
  <c r="H217" i="8"/>
  <c r="H216" i="8"/>
  <c r="H215" i="8"/>
  <c r="H214" i="8"/>
  <c r="H213" i="8"/>
  <c r="H212" i="8"/>
  <c r="H211" i="8"/>
  <c r="H210" i="8"/>
  <c r="H209" i="8"/>
  <c r="H208" i="8"/>
  <c r="H207" i="8"/>
  <c r="H206" i="8"/>
  <c r="H205" i="8"/>
  <c r="H204" i="8"/>
  <c r="H203" i="8"/>
  <c r="H202" i="8"/>
  <c r="H201" i="8"/>
  <c r="H200" i="8"/>
  <c r="H199" i="8"/>
  <c r="H198" i="8"/>
  <c r="H197" i="8"/>
  <c r="H196" i="8"/>
  <c r="H195" i="8"/>
  <c r="H194" i="8"/>
  <c r="H193" i="8"/>
  <c r="H192" i="8"/>
  <c r="H191" i="8"/>
  <c r="H190" i="8"/>
  <c r="H189" i="8"/>
  <c r="H188" i="8"/>
  <c r="H187" i="8"/>
  <c r="H186" i="8"/>
  <c r="H185" i="8"/>
  <c r="H184" i="8"/>
  <c r="H183" i="8"/>
  <c r="H182" i="8"/>
  <c r="H181" i="8"/>
  <c r="H180" i="8"/>
  <c r="H179" i="8"/>
  <c r="H178" i="8"/>
  <c r="H177" i="8"/>
  <c r="H176" i="8"/>
  <c r="H175" i="8"/>
  <c r="H174" i="8"/>
  <c r="H173" i="8"/>
  <c r="H172" i="8"/>
  <c r="H171" i="8"/>
  <c r="H170" i="8"/>
  <c r="H169" i="8"/>
  <c r="H168" i="8"/>
  <c r="H167" i="8"/>
  <c r="H166" i="8"/>
  <c r="H165" i="8"/>
  <c r="H164" i="8"/>
  <c r="H163" i="8"/>
  <c r="H162" i="8"/>
  <c r="H161" i="8"/>
  <c r="H160" i="8"/>
  <c r="H159" i="8"/>
  <c r="H158" i="8"/>
  <c r="H157" i="8"/>
  <c r="H156" i="8"/>
  <c r="H155" i="8"/>
  <c r="H154" i="8"/>
  <c r="H153" i="8"/>
  <c r="H152" i="8"/>
  <c r="H151" i="8"/>
  <c r="H150" i="8"/>
  <c r="H149" i="8"/>
  <c r="H148" i="8"/>
  <c r="H147" i="8"/>
  <c r="H146" i="8"/>
  <c r="H145" i="8"/>
  <c r="H144" i="8"/>
  <c r="H143" i="8"/>
  <c r="H142" i="8"/>
  <c r="H141" i="8"/>
  <c r="H140" i="8"/>
  <c r="H139" i="8"/>
  <c r="H138" i="8"/>
  <c r="H137" i="8"/>
  <c r="H136" i="8"/>
  <c r="H135" i="8"/>
  <c r="H134" i="8"/>
  <c r="H133" i="8"/>
  <c r="H132" i="8"/>
  <c r="H131" i="8"/>
  <c r="H130" i="8"/>
  <c r="H129" i="8"/>
  <c r="H128" i="8"/>
  <c r="H127" i="8"/>
  <c r="H126" i="8"/>
  <c r="H125" i="8"/>
  <c r="H124" i="8"/>
  <c r="H123" i="8"/>
  <c r="H122" i="8"/>
  <c r="H121" i="8"/>
  <c r="H120" i="8"/>
  <c r="H119" i="8"/>
  <c r="H118" i="8"/>
  <c r="H117" i="8"/>
  <c r="H116" i="8"/>
  <c r="H115" i="8"/>
  <c r="H114" i="8"/>
  <c r="H113" i="8"/>
  <c r="H112" i="8"/>
  <c r="H111" i="8"/>
  <c r="H110" i="8"/>
  <c r="H109" i="8"/>
  <c r="H108" i="8"/>
  <c r="H107" i="8"/>
  <c r="H106" i="8"/>
  <c r="H105" i="8"/>
  <c r="H104" i="8"/>
  <c r="H103" i="8"/>
  <c r="H102" i="8"/>
  <c r="H101" i="8"/>
  <c r="H100" i="8"/>
  <c r="H99" i="8"/>
  <c r="H98" i="8"/>
  <c r="H97" i="8"/>
  <c r="H96" i="8"/>
  <c r="H95" i="8"/>
  <c r="H94" i="8"/>
  <c r="H93" i="8"/>
  <c r="H92" i="8"/>
  <c r="H91" i="8"/>
  <c r="H90" i="8"/>
  <c r="H89" i="8"/>
  <c r="H88" i="8"/>
  <c r="H87" i="8"/>
  <c r="H86" i="8"/>
  <c r="H85" i="8"/>
  <c r="H84" i="8"/>
  <c r="H83" i="8"/>
  <c r="H82" i="8"/>
  <c r="H81" i="8"/>
  <c r="H80" i="8"/>
  <c r="H79" i="8"/>
  <c r="H78" i="8"/>
  <c r="H77" i="8"/>
  <c r="H76" i="8"/>
  <c r="H75" i="8"/>
  <c r="H74" i="8"/>
  <c r="H73" i="8"/>
  <c r="H72" i="8"/>
  <c r="H71" i="8"/>
  <c r="H70" i="8"/>
  <c r="H69" i="8"/>
  <c r="H68" i="8"/>
  <c r="H67" i="8"/>
  <c r="H66" i="8"/>
  <c r="H65" i="8"/>
  <c r="H64" i="8"/>
  <c r="H63" i="8"/>
  <c r="H62" i="8"/>
  <c r="H61" i="8"/>
  <c r="H60" i="8"/>
  <c r="H59" i="8"/>
  <c r="H58" i="8"/>
  <c r="H57" i="8"/>
  <c r="H56" i="8"/>
  <c r="H55" i="8"/>
  <c r="H54" i="8"/>
  <c r="H53" i="8"/>
  <c r="H52" i="8"/>
  <c r="H51" i="8"/>
  <c r="H50" i="8"/>
  <c r="H49" i="8"/>
  <c r="H48" i="8"/>
  <c r="H47" i="8"/>
  <c r="H46" i="8"/>
  <c r="H45" i="8"/>
  <c r="H44" i="8"/>
  <c r="H43" i="8"/>
  <c r="H42" i="8"/>
  <c r="H41" i="8"/>
  <c r="H40" i="8"/>
  <c r="H39" i="8"/>
  <c r="H38" i="8"/>
  <c r="H37" i="8"/>
  <c r="H36" i="8"/>
  <c r="H35" i="8"/>
  <c r="H34" i="8"/>
  <c r="H33" i="8"/>
  <c r="H32" i="8"/>
  <c r="H31" i="8"/>
  <c r="H30" i="8"/>
  <c r="H29" i="8"/>
  <c r="H28" i="8"/>
  <c r="H27" i="8"/>
  <c r="H26" i="8"/>
  <c r="H25" i="8"/>
  <c r="H24" i="8"/>
  <c r="H23" i="8"/>
  <c r="H22" i="8"/>
  <c r="H21" i="8"/>
  <c r="H20" i="8"/>
  <c r="H19" i="8"/>
  <c r="H18" i="8"/>
  <c r="H17" i="8"/>
  <c r="H16" i="8"/>
  <c r="H15" i="8"/>
  <c r="F4" i="8"/>
  <c r="F5" i="8" s="1"/>
  <c r="C7" i="8" l="1"/>
  <c r="G7" i="8" s="1"/>
  <c r="C11" i="8"/>
  <c r="G11" i="8" s="1"/>
  <c r="J6" i="8"/>
  <c r="B13" i="8"/>
  <c r="C13" i="8"/>
  <c r="G13" i="8" s="1"/>
  <c r="C9" i="8"/>
  <c r="G9" i="8" s="1"/>
  <c r="B9" i="8"/>
  <c r="J32" i="8"/>
  <c r="B32" i="8" s="1"/>
  <c r="J30" i="8"/>
  <c r="B30" i="8" s="1"/>
  <c r="J28" i="8"/>
  <c r="B28" i="8" s="1"/>
  <c r="J26" i="8"/>
  <c r="B26" i="8" s="1"/>
  <c r="J24" i="8"/>
  <c r="B24" i="8" s="1"/>
  <c r="J22" i="8"/>
  <c r="B22" i="8" s="1"/>
  <c r="J20" i="8"/>
  <c r="B20" i="8" s="1"/>
  <c r="J18" i="8"/>
  <c r="B18" i="8" s="1"/>
  <c r="J16" i="8"/>
  <c r="B16" i="8" s="1"/>
  <c r="J14" i="8"/>
  <c r="J12" i="8"/>
  <c r="J10" i="8"/>
  <c r="J8" i="8"/>
  <c r="AF114" i="17"/>
  <c r="AG114" i="17" s="1"/>
  <c r="AE117" i="17"/>
  <c r="D444" i="10"/>
  <c r="F8" i="10"/>
  <c r="E7" i="10"/>
  <c r="H442" i="2"/>
  <c r="N443" i="2"/>
  <c r="S443" i="2"/>
  <c r="C8" i="8" l="1"/>
  <c r="G8" i="8" s="1"/>
  <c r="B8" i="8"/>
  <c r="B10" i="8"/>
  <c r="C10" i="8"/>
  <c r="G10" i="8" s="1"/>
  <c r="B6" i="8"/>
  <c r="C6" i="8"/>
  <c r="B12" i="8"/>
  <c r="C12" i="8"/>
  <c r="G12" i="8" s="1"/>
  <c r="C14" i="8"/>
  <c r="G14" i="8" s="1"/>
  <c r="B14" i="8"/>
  <c r="AF115" i="17"/>
  <c r="AG115" i="17" s="1"/>
  <c r="AE118" i="17"/>
  <c r="H2" i="10"/>
  <c r="F9" i="10"/>
  <c r="E8" i="10"/>
  <c r="H441" i="2"/>
  <c r="N442" i="2"/>
  <c r="S442" i="2"/>
  <c r="G6" i="8" l="1"/>
  <c r="D6" i="8"/>
  <c r="AF116" i="17"/>
  <c r="AG116" i="17" s="1"/>
  <c r="AE119" i="17"/>
  <c r="F10" i="10"/>
  <c r="E9" i="10"/>
  <c r="C15" i="8"/>
  <c r="H440" i="2"/>
  <c r="N441" i="2"/>
  <c r="S441" i="2"/>
  <c r="F6" i="8" l="1"/>
  <c r="D7" i="8"/>
  <c r="D8" i="8" s="1"/>
  <c r="D9" i="8" s="1"/>
  <c r="D10" i="8" s="1"/>
  <c r="D11" i="8" s="1"/>
  <c r="D12" i="8" s="1"/>
  <c r="D13" i="8" s="1"/>
  <c r="D14" i="8" s="1"/>
  <c r="D15" i="8" s="1"/>
  <c r="AF117" i="17"/>
  <c r="AG117" i="17" s="1"/>
  <c r="AE120" i="17"/>
  <c r="F11" i="10"/>
  <c r="E10" i="10"/>
  <c r="G15" i="8"/>
  <c r="H439" i="2"/>
  <c r="N440" i="2"/>
  <c r="S440" i="2"/>
  <c r="E6" i="8" l="1"/>
  <c r="F7" i="8"/>
  <c r="AF118" i="17"/>
  <c r="AE121" i="17"/>
  <c r="F12" i="10"/>
  <c r="E11" i="10"/>
  <c r="C17" i="8"/>
  <c r="G17" i="8" s="1"/>
  <c r="C16" i="8"/>
  <c r="G16" i="8" s="1"/>
  <c r="H438" i="2"/>
  <c r="N439" i="2"/>
  <c r="S439" i="2"/>
  <c r="F8" i="8" l="1"/>
  <c r="E7" i="8"/>
  <c r="AG118" i="17"/>
  <c r="AF119" i="17"/>
  <c r="AE122" i="17"/>
  <c r="F13" i="10"/>
  <c r="E12" i="10"/>
  <c r="D16" i="8"/>
  <c r="D17" i="8" s="1"/>
  <c r="H437" i="2"/>
  <c r="N438" i="2"/>
  <c r="S438" i="2"/>
  <c r="F9" i="8" l="1"/>
  <c r="E8" i="8"/>
  <c r="AG119" i="17"/>
  <c r="AF120" i="17"/>
  <c r="AE123" i="17"/>
  <c r="F14" i="10"/>
  <c r="E13" i="10"/>
  <c r="C18" i="8"/>
  <c r="G18" i="8" s="1"/>
  <c r="H436" i="2"/>
  <c r="N437" i="2"/>
  <c r="S437" i="2"/>
  <c r="F10" i="8" l="1"/>
  <c r="E9" i="8"/>
  <c r="AG120" i="17"/>
  <c r="AF121" i="17"/>
  <c r="AE124" i="17"/>
  <c r="F15" i="10"/>
  <c r="E14" i="10"/>
  <c r="D18" i="8"/>
  <c r="C20" i="8"/>
  <c r="G20" i="8" s="1"/>
  <c r="C19" i="8"/>
  <c r="G19" i="8" s="1"/>
  <c r="H435" i="2"/>
  <c r="N436" i="2"/>
  <c r="S436" i="2"/>
  <c r="F11" i="8" l="1"/>
  <c r="E10" i="8"/>
  <c r="AG121" i="17"/>
  <c r="AF122" i="17"/>
  <c r="AE125" i="17"/>
  <c r="F16" i="10"/>
  <c r="E15" i="10"/>
  <c r="D19" i="8"/>
  <c r="D20" i="8" s="1"/>
  <c r="C21" i="8"/>
  <c r="G21" i="8" s="1"/>
  <c r="H434" i="2"/>
  <c r="N435" i="2"/>
  <c r="S435" i="2"/>
  <c r="F12" i="8" l="1"/>
  <c r="E11" i="8"/>
  <c r="AG122" i="17"/>
  <c r="AF123" i="17"/>
  <c r="AE126" i="17"/>
  <c r="F17" i="10"/>
  <c r="E16" i="10"/>
  <c r="C22" i="8"/>
  <c r="G22" i="8" s="1"/>
  <c r="D21" i="8"/>
  <c r="H433" i="2"/>
  <c r="N434" i="2"/>
  <c r="S434" i="2"/>
  <c r="F13" i="8" l="1"/>
  <c r="E12" i="8"/>
  <c r="AG123" i="17"/>
  <c r="AF124" i="17"/>
  <c r="AE127" i="17"/>
  <c r="F18" i="10"/>
  <c r="E17" i="10"/>
  <c r="D22" i="8"/>
  <c r="H432" i="2"/>
  <c r="N433" i="2"/>
  <c r="S433" i="2"/>
  <c r="F14" i="8" l="1"/>
  <c r="E13" i="8"/>
  <c r="AG124" i="17"/>
  <c r="AF125" i="17"/>
  <c r="AE128" i="17"/>
  <c r="F19" i="10"/>
  <c r="E18" i="10"/>
  <c r="C23" i="8"/>
  <c r="H431" i="2"/>
  <c r="N432" i="2"/>
  <c r="S432" i="2"/>
  <c r="F15" i="8" l="1"/>
  <c r="E14" i="8"/>
  <c r="AG125" i="17"/>
  <c r="AF126" i="17"/>
  <c r="AE129" i="17"/>
  <c r="F20" i="10"/>
  <c r="E19" i="10"/>
  <c r="G23" i="8"/>
  <c r="D23" i="8"/>
  <c r="N431" i="2"/>
  <c r="S431" i="2"/>
  <c r="H430" i="2"/>
  <c r="F16" i="8" l="1"/>
  <c r="E15" i="8"/>
  <c r="AG126" i="17"/>
  <c r="AF127" i="17"/>
  <c r="AE130" i="17"/>
  <c r="F21" i="10"/>
  <c r="E20" i="10"/>
  <c r="C24" i="8"/>
  <c r="G24" i="8" s="1"/>
  <c r="H429" i="2"/>
  <c r="N430" i="2"/>
  <c r="S430" i="2"/>
  <c r="E16" i="8" l="1"/>
  <c r="F17" i="8"/>
  <c r="AG127" i="17"/>
  <c r="AF128" i="17"/>
  <c r="AE131" i="17"/>
  <c r="F22" i="10"/>
  <c r="E21" i="10"/>
  <c r="D24" i="8"/>
  <c r="C25" i="8"/>
  <c r="G25" i="8" s="1"/>
  <c r="H428" i="2"/>
  <c r="N429" i="2"/>
  <c r="S429" i="2"/>
  <c r="F18" i="8" l="1"/>
  <c r="E17" i="8"/>
  <c r="AG128" i="17"/>
  <c r="AF129" i="17"/>
  <c r="AE132" i="17"/>
  <c r="F23" i="10"/>
  <c r="E22" i="10"/>
  <c r="D25" i="8"/>
  <c r="H427" i="2"/>
  <c r="N428" i="2"/>
  <c r="S428" i="2"/>
  <c r="E18" i="8" l="1"/>
  <c r="F19" i="8"/>
  <c r="AG129" i="17"/>
  <c r="AF130" i="17"/>
  <c r="AE133" i="17"/>
  <c r="F24" i="10"/>
  <c r="E23" i="10"/>
  <c r="C26" i="8"/>
  <c r="H426" i="2"/>
  <c r="N427" i="2"/>
  <c r="S427" i="2"/>
  <c r="F20" i="8" l="1"/>
  <c r="E19" i="8"/>
  <c r="AG130" i="17"/>
  <c r="AF131" i="17"/>
  <c r="AE134" i="17"/>
  <c r="F25" i="10"/>
  <c r="E24" i="10"/>
  <c r="G26" i="8"/>
  <c r="D26" i="8"/>
  <c r="C27" i="8"/>
  <c r="G27" i="8" s="1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S213" i="2"/>
  <c r="S214" i="2"/>
  <c r="S215" i="2"/>
  <c r="S216" i="2"/>
  <c r="S217" i="2"/>
  <c r="S218" i="2"/>
  <c r="S219" i="2"/>
  <c r="S220" i="2"/>
  <c r="S221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S252" i="2"/>
  <c r="S253" i="2"/>
  <c r="S254" i="2"/>
  <c r="S255" i="2"/>
  <c r="S256" i="2"/>
  <c r="S257" i="2"/>
  <c r="S258" i="2"/>
  <c r="S259" i="2"/>
  <c r="S260" i="2"/>
  <c r="S261" i="2"/>
  <c r="S262" i="2"/>
  <c r="S263" i="2"/>
  <c r="S264" i="2"/>
  <c r="S265" i="2"/>
  <c r="S266" i="2"/>
  <c r="S267" i="2"/>
  <c r="S268" i="2"/>
  <c r="S269" i="2"/>
  <c r="S270" i="2"/>
  <c r="S271" i="2"/>
  <c r="S272" i="2"/>
  <c r="S273" i="2"/>
  <c r="S274" i="2"/>
  <c r="S275" i="2"/>
  <c r="S276" i="2"/>
  <c r="S277" i="2"/>
  <c r="S278" i="2"/>
  <c r="S279" i="2"/>
  <c r="S280" i="2"/>
  <c r="S281" i="2"/>
  <c r="S282" i="2"/>
  <c r="S283" i="2"/>
  <c r="S284" i="2"/>
  <c r="S285" i="2"/>
  <c r="S286" i="2"/>
  <c r="S287" i="2"/>
  <c r="S288" i="2"/>
  <c r="S289" i="2"/>
  <c r="S290" i="2"/>
  <c r="S291" i="2"/>
  <c r="S292" i="2"/>
  <c r="S293" i="2"/>
  <c r="S294" i="2"/>
  <c r="S295" i="2"/>
  <c r="S296" i="2"/>
  <c r="S297" i="2"/>
  <c r="S298" i="2"/>
  <c r="S299" i="2"/>
  <c r="S300" i="2"/>
  <c r="S301" i="2"/>
  <c r="S302" i="2"/>
  <c r="S303" i="2"/>
  <c r="S304" i="2"/>
  <c r="S305" i="2"/>
  <c r="S306" i="2"/>
  <c r="S307" i="2"/>
  <c r="S308" i="2"/>
  <c r="S309" i="2"/>
  <c r="S310" i="2"/>
  <c r="S311" i="2"/>
  <c r="S312" i="2"/>
  <c r="S313" i="2"/>
  <c r="S314" i="2"/>
  <c r="S315" i="2"/>
  <c r="S316" i="2"/>
  <c r="S317" i="2"/>
  <c r="S318" i="2"/>
  <c r="S319" i="2"/>
  <c r="S320" i="2"/>
  <c r="S321" i="2"/>
  <c r="S322" i="2"/>
  <c r="S323" i="2"/>
  <c r="S324" i="2"/>
  <c r="S325" i="2"/>
  <c r="S326" i="2"/>
  <c r="S327" i="2"/>
  <c r="S328" i="2"/>
  <c r="S329" i="2"/>
  <c r="S330" i="2"/>
  <c r="S331" i="2"/>
  <c r="S332" i="2"/>
  <c r="S333" i="2"/>
  <c r="S334" i="2"/>
  <c r="S335" i="2"/>
  <c r="S336" i="2"/>
  <c r="S337" i="2"/>
  <c r="S338" i="2"/>
  <c r="S339" i="2"/>
  <c r="S340" i="2"/>
  <c r="S341" i="2"/>
  <c r="S342" i="2"/>
  <c r="S343" i="2"/>
  <c r="S344" i="2"/>
  <c r="S345" i="2"/>
  <c r="S346" i="2"/>
  <c r="S347" i="2"/>
  <c r="S348" i="2"/>
  <c r="S349" i="2"/>
  <c r="S350" i="2"/>
  <c r="S351" i="2"/>
  <c r="S352" i="2"/>
  <c r="S353" i="2"/>
  <c r="S354" i="2"/>
  <c r="S355" i="2"/>
  <c r="S356" i="2"/>
  <c r="S357" i="2"/>
  <c r="S358" i="2"/>
  <c r="S359" i="2"/>
  <c r="S360" i="2"/>
  <c r="S361" i="2"/>
  <c r="S362" i="2"/>
  <c r="S363" i="2"/>
  <c r="S364" i="2"/>
  <c r="S365" i="2"/>
  <c r="S366" i="2"/>
  <c r="S367" i="2"/>
  <c r="S368" i="2"/>
  <c r="S369" i="2"/>
  <c r="S370" i="2"/>
  <c r="S371" i="2"/>
  <c r="S372" i="2"/>
  <c r="S373" i="2"/>
  <c r="S374" i="2"/>
  <c r="S375" i="2"/>
  <c r="S376" i="2"/>
  <c r="S377" i="2"/>
  <c r="S378" i="2"/>
  <c r="S379" i="2"/>
  <c r="S380" i="2"/>
  <c r="S381" i="2"/>
  <c r="S382" i="2"/>
  <c r="S383" i="2"/>
  <c r="S384" i="2"/>
  <c r="S385" i="2"/>
  <c r="S386" i="2"/>
  <c r="S387" i="2"/>
  <c r="S388" i="2"/>
  <c r="S389" i="2"/>
  <c r="S390" i="2"/>
  <c r="S391" i="2"/>
  <c r="S392" i="2"/>
  <c r="S393" i="2"/>
  <c r="S394" i="2"/>
  <c r="S395" i="2"/>
  <c r="S396" i="2"/>
  <c r="S397" i="2"/>
  <c r="S398" i="2"/>
  <c r="S399" i="2"/>
  <c r="S400" i="2"/>
  <c r="S401" i="2"/>
  <c r="S402" i="2"/>
  <c r="S403" i="2"/>
  <c r="S404" i="2"/>
  <c r="S405" i="2"/>
  <c r="S406" i="2"/>
  <c r="S407" i="2"/>
  <c r="S408" i="2"/>
  <c r="S409" i="2"/>
  <c r="S410" i="2"/>
  <c r="S411" i="2"/>
  <c r="S412" i="2"/>
  <c r="S413" i="2"/>
  <c r="S414" i="2"/>
  <c r="S415" i="2"/>
  <c r="S416" i="2"/>
  <c r="S417" i="2"/>
  <c r="S418" i="2"/>
  <c r="S419" i="2"/>
  <c r="S420" i="2"/>
  <c r="S421" i="2"/>
  <c r="S422" i="2"/>
  <c r="S423" i="2"/>
  <c r="S424" i="2"/>
  <c r="S425" i="2"/>
  <c r="S426" i="2"/>
  <c r="S15" i="2"/>
  <c r="F21" i="8" l="1"/>
  <c r="E20" i="8"/>
  <c r="AG131" i="17"/>
  <c r="AF132" i="17"/>
  <c r="AE135" i="17"/>
  <c r="F26" i="10"/>
  <c r="E25" i="10"/>
  <c r="D27" i="8"/>
  <c r="N426" i="2"/>
  <c r="H425" i="2"/>
  <c r="F22" i="8" l="1"/>
  <c r="E21" i="8"/>
  <c r="AG132" i="17"/>
  <c r="AF133" i="17"/>
  <c r="AE136" i="17"/>
  <c r="F27" i="10"/>
  <c r="E26" i="10"/>
  <c r="C28" i="8"/>
  <c r="G28" i="8" s="1"/>
  <c r="N425" i="2"/>
  <c r="H424" i="2"/>
  <c r="F23" i="8" l="1"/>
  <c r="E22" i="8"/>
  <c r="AG133" i="17"/>
  <c r="AF134" i="17"/>
  <c r="AE137" i="17"/>
  <c r="E27" i="10"/>
  <c r="F28" i="10"/>
  <c r="D28" i="8"/>
  <c r="N424" i="2"/>
  <c r="H423" i="2"/>
  <c r="F24" i="8" l="1"/>
  <c r="E23" i="8"/>
  <c r="AG134" i="17"/>
  <c r="AF135" i="17"/>
  <c r="AE138" i="17"/>
  <c r="E28" i="10"/>
  <c r="F29" i="10"/>
  <c r="C29" i="8"/>
  <c r="G29" i="8" s="1"/>
  <c r="N423" i="2"/>
  <c r="H422" i="2"/>
  <c r="N422" i="2"/>
  <c r="E24" i="8" l="1"/>
  <c r="F25" i="8"/>
  <c r="AG135" i="17"/>
  <c r="AF136" i="17"/>
  <c r="AE139" i="17"/>
  <c r="E29" i="10"/>
  <c r="F30" i="10"/>
  <c r="D29" i="8"/>
  <c r="C30" i="8"/>
  <c r="G30" i="8" s="1"/>
  <c r="Q5" i="2"/>
  <c r="Q6" i="2" s="1"/>
  <c r="Q7" i="2" s="1"/>
  <c r="L5" i="2"/>
  <c r="L6" i="2" s="1"/>
  <c r="L7" i="2" s="1"/>
  <c r="F26" i="8" l="1"/>
  <c r="E25" i="8"/>
  <c r="AG136" i="17"/>
  <c r="AF137" i="17"/>
  <c r="AE140" i="17"/>
  <c r="E30" i="10"/>
  <c r="F31" i="10"/>
  <c r="D30" i="8"/>
  <c r="H15" i="2"/>
  <c r="N15" i="2"/>
  <c r="H16" i="2"/>
  <c r="N16" i="2"/>
  <c r="H17" i="2"/>
  <c r="N17" i="2"/>
  <c r="H18" i="2"/>
  <c r="N18" i="2"/>
  <c r="H19" i="2"/>
  <c r="N19" i="2"/>
  <c r="H20" i="2"/>
  <c r="N20" i="2"/>
  <c r="H21" i="2"/>
  <c r="N21" i="2"/>
  <c r="H22" i="2"/>
  <c r="N22" i="2"/>
  <c r="H23" i="2"/>
  <c r="N23" i="2"/>
  <c r="H24" i="2"/>
  <c r="N24" i="2"/>
  <c r="H25" i="2"/>
  <c r="N25" i="2"/>
  <c r="H26" i="2"/>
  <c r="N26" i="2"/>
  <c r="H27" i="2"/>
  <c r="N27" i="2"/>
  <c r="H28" i="2"/>
  <c r="N28" i="2"/>
  <c r="H29" i="2"/>
  <c r="N29" i="2"/>
  <c r="H30" i="2"/>
  <c r="N30" i="2"/>
  <c r="H31" i="2"/>
  <c r="N31" i="2"/>
  <c r="H32" i="2"/>
  <c r="N32" i="2"/>
  <c r="H33" i="2"/>
  <c r="N33" i="2"/>
  <c r="H34" i="2"/>
  <c r="N34" i="2"/>
  <c r="H35" i="2"/>
  <c r="N35" i="2"/>
  <c r="H36" i="2"/>
  <c r="N36" i="2"/>
  <c r="H37" i="2"/>
  <c r="N37" i="2"/>
  <c r="H38" i="2"/>
  <c r="N38" i="2"/>
  <c r="H39" i="2"/>
  <c r="N39" i="2"/>
  <c r="H40" i="2"/>
  <c r="N40" i="2"/>
  <c r="H41" i="2"/>
  <c r="N41" i="2"/>
  <c r="H42" i="2"/>
  <c r="N42" i="2"/>
  <c r="H43" i="2"/>
  <c r="N43" i="2"/>
  <c r="H44" i="2"/>
  <c r="N44" i="2"/>
  <c r="H45" i="2"/>
  <c r="N45" i="2"/>
  <c r="H46" i="2"/>
  <c r="N46" i="2"/>
  <c r="H47" i="2"/>
  <c r="N47" i="2"/>
  <c r="H48" i="2"/>
  <c r="N48" i="2"/>
  <c r="H49" i="2"/>
  <c r="N49" i="2"/>
  <c r="H50" i="2"/>
  <c r="N50" i="2"/>
  <c r="H51" i="2"/>
  <c r="N51" i="2"/>
  <c r="H52" i="2"/>
  <c r="N52" i="2"/>
  <c r="H53" i="2"/>
  <c r="N53" i="2"/>
  <c r="H54" i="2"/>
  <c r="N54" i="2"/>
  <c r="H55" i="2"/>
  <c r="N55" i="2"/>
  <c r="H56" i="2"/>
  <c r="N56" i="2"/>
  <c r="H57" i="2"/>
  <c r="N57" i="2"/>
  <c r="H58" i="2"/>
  <c r="N58" i="2"/>
  <c r="H59" i="2"/>
  <c r="N59" i="2"/>
  <c r="H60" i="2"/>
  <c r="N60" i="2"/>
  <c r="H61" i="2"/>
  <c r="N61" i="2"/>
  <c r="H62" i="2"/>
  <c r="N62" i="2"/>
  <c r="H63" i="2"/>
  <c r="N63" i="2"/>
  <c r="H64" i="2"/>
  <c r="N64" i="2"/>
  <c r="H65" i="2"/>
  <c r="N65" i="2"/>
  <c r="H66" i="2"/>
  <c r="N66" i="2"/>
  <c r="H67" i="2"/>
  <c r="N67" i="2"/>
  <c r="H68" i="2"/>
  <c r="N68" i="2"/>
  <c r="H69" i="2"/>
  <c r="N69" i="2"/>
  <c r="H70" i="2"/>
  <c r="N70" i="2"/>
  <c r="H71" i="2"/>
  <c r="N71" i="2"/>
  <c r="H72" i="2"/>
  <c r="N72" i="2"/>
  <c r="H73" i="2"/>
  <c r="N73" i="2"/>
  <c r="H74" i="2"/>
  <c r="N74" i="2"/>
  <c r="H75" i="2"/>
  <c r="N75" i="2"/>
  <c r="H76" i="2"/>
  <c r="N76" i="2"/>
  <c r="H77" i="2"/>
  <c r="N77" i="2"/>
  <c r="H78" i="2"/>
  <c r="N78" i="2"/>
  <c r="H79" i="2"/>
  <c r="N79" i="2"/>
  <c r="H80" i="2"/>
  <c r="N80" i="2"/>
  <c r="H81" i="2"/>
  <c r="N81" i="2"/>
  <c r="H82" i="2"/>
  <c r="N82" i="2"/>
  <c r="H83" i="2"/>
  <c r="N83" i="2"/>
  <c r="H84" i="2"/>
  <c r="N84" i="2"/>
  <c r="H85" i="2"/>
  <c r="N85" i="2"/>
  <c r="H86" i="2"/>
  <c r="N86" i="2"/>
  <c r="H87" i="2"/>
  <c r="N87" i="2"/>
  <c r="H88" i="2"/>
  <c r="N88" i="2"/>
  <c r="H89" i="2"/>
  <c r="N89" i="2"/>
  <c r="H90" i="2"/>
  <c r="N90" i="2"/>
  <c r="H91" i="2"/>
  <c r="N91" i="2"/>
  <c r="H92" i="2"/>
  <c r="N92" i="2"/>
  <c r="H93" i="2"/>
  <c r="N93" i="2"/>
  <c r="H94" i="2"/>
  <c r="N94" i="2"/>
  <c r="H95" i="2"/>
  <c r="N95" i="2"/>
  <c r="H96" i="2"/>
  <c r="N96" i="2"/>
  <c r="H97" i="2"/>
  <c r="N97" i="2"/>
  <c r="H98" i="2"/>
  <c r="N98" i="2"/>
  <c r="H99" i="2"/>
  <c r="N99" i="2"/>
  <c r="H100" i="2"/>
  <c r="N100" i="2"/>
  <c r="H101" i="2"/>
  <c r="N101" i="2"/>
  <c r="H102" i="2"/>
  <c r="N102" i="2"/>
  <c r="H103" i="2"/>
  <c r="N103" i="2"/>
  <c r="H104" i="2"/>
  <c r="N104" i="2"/>
  <c r="H105" i="2"/>
  <c r="N105" i="2"/>
  <c r="H106" i="2"/>
  <c r="N106" i="2"/>
  <c r="H107" i="2"/>
  <c r="N107" i="2"/>
  <c r="H108" i="2"/>
  <c r="N108" i="2"/>
  <c r="H109" i="2"/>
  <c r="N109" i="2"/>
  <c r="H110" i="2"/>
  <c r="N110" i="2"/>
  <c r="H111" i="2"/>
  <c r="N111" i="2"/>
  <c r="H112" i="2"/>
  <c r="N112" i="2"/>
  <c r="H113" i="2"/>
  <c r="N113" i="2"/>
  <c r="H114" i="2"/>
  <c r="N114" i="2"/>
  <c r="H115" i="2"/>
  <c r="N115" i="2"/>
  <c r="H116" i="2"/>
  <c r="N116" i="2"/>
  <c r="H117" i="2"/>
  <c r="N117" i="2"/>
  <c r="H118" i="2"/>
  <c r="N118" i="2"/>
  <c r="H119" i="2"/>
  <c r="N119" i="2"/>
  <c r="H120" i="2"/>
  <c r="N120" i="2"/>
  <c r="H121" i="2"/>
  <c r="N121" i="2"/>
  <c r="H122" i="2"/>
  <c r="N122" i="2"/>
  <c r="H123" i="2"/>
  <c r="N123" i="2"/>
  <c r="H124" i="2"/>
  <c r="N124" i="2"/>
  <c r="H125" i="2"/>
  <c r="N125" i="2"/>
  <c r="H126" i="2"/>
  <c r="N126" i="2"/>
  <c r="H127" i="2"/>
  <c r="N127" i="2"/>
  <c r="H128" i="2"/>
  <c r="N128" i="2"/>
  <c r="H129" i="2"/>
  <c r="N129" i="2"/>
  <c r="H130" i="2"/>
  <c r="N130" i="2"/>
  <c r="H131" i="2"/>
  <c r="N131" i="2"/>
  <c r="H132" i="2"/>
  <c r="N132" i="2"/>
  <c r="H133" i="2"/>
  <c r="N133" i="2"/>
  <c r="H134" i="2"/>
  <c r="N134" i="2"/>
  <c r="H135" i="2"/>
  <c r="N135" i="2"/>
  <c r="H136" i="2"/>
  <c r="N136" i="2"/>
  <c r="H137" i="2"/>
  <c r="N137" i="2"/>
  <c r="H138" i="2"/>
  <c r="N138" i="2"/>
  <c r="H139" i="2"/>
  <c r="N139" i="2"/>
  <c r="H140" i="2"/>
  <c r="N140" i="2"/>
  <c r="H141" i="2"/>
  <c r="N141" i="2"/>
  <c r="H142" i="2"/>
  <c r="N142" i="2"/>
  <c r="H143" i="2"/>
  <c r="N143" i="2"/>
  <c r="H144" i="2"/>
  <c r="N144" i="2"/>
  <c r="H145" i="2"/>
  <c r="N145" i="2"/>
  <c r="H146" i="2"/>
  <c r="N146" i="2"/>
  <c r="H147" i="2"/>
  <c r="N147" i="2"/>
  <c r="H148" i="2"/>
  <c r="N148" i="2"/>
  <c r="H149" i="2"/>
  <c r="N149" i="2"/>
  <c r="H150" i="2"/>
  <c r="N150" i="2"/>
  <c r="H151" i="2"/>
  <c r="N151" i="2"/>
  <c r="H152" i="2"/>
  <c r="N152" i="2"/>
  <c r="H153" i="2"/>
  <c r="N153" i="2"/>
  <c r="H154" i="2"/>
  <c r="N154" i="2"/>
  <c r="H155" i="2"/>
  <c r="N155" i="2"/>
  <c r="H156" i="2"/>
  <c r="N156" i="2"/>
  <c r="H157" i="2"/>
  <c r="N157" i="2"/>
  <c r="H158" i="2"/>
  <c r="N158" i="2"/>
  <c r="H159" i="2"/>
  <c r="N159" i="2"/>
  <c r="H160" i="2"/>
  <c r="N160" i="2"/>
  <c r="H161" i="2"/>
  <c r="N161" i="2"/>
  <c r="H162" i="2"/>
  <c r="N162" i="2"/>
  <c r="H163" i="2"/>
  <c r="N163" i="2"/>
  <c r="H164" i="2"/>
  <c r="N164" i="2"/>
  <c r="H165" i="2"/>
  <c r="N165" i="2"/>
  <c r="H166" i="2"/>
  <c r="N166" i="2"/>
  <c r="H167" i="2"/>
  <c r="N167" i="2"/>
  <c r="H168" i="2"/>
  <c r="N168" i="2"/>
  <c r="H169" i="2"/>
  <c r="N169" i="2"/>
  <c r="H170" i="2"/>
  <c r="N170" i="2"/>
  <c r="H171" i="2"/>
  <c r="N171" i="2"/>
  <c r="H172" i="2"/>
  <c r="N172" i="2"/>
  <c r="H173" i="2"/>
  <c r="N173" i="2"/>
  <c r="H174" i="2"/>
  <c r="N174" i="2"/>
  <c r="H175" i="2"/>
  <c r="N175" i="2"/>
  <c r="H176" i="2"/>
  <c r="N176" i="2"/>
  <c r="H177" i="2"/>
  <c r="N177" i="2"/>
  <c r="H178" i="2"/>
  <c r="N178" i="2"/>
  <c r="H179" i="2"/>
  <c r="N179" i="2"/>
  <c r="H180" i="2"/>
  <c r="N180" i="2"/>
  <c r="H181" i="2"/>
  <c r="N181" i="2"/>
  <c r="H182" i="2"/>
  <c r="N182" i="2"/>
  <c r="H183" i="2"/>
  <c r="N183" i="2"/>
  <c r="H184" i="2"/>
  <c r="N184" i="2"/>
  <c r="H185" i="2"/>
  <c r="N185" i="2"/>
  <c r="H186" i="2"/>
  <c r="N186" i="2"/>
  <c r="H187" i="2"/>
  <c r="N187" i="2"/>
  <c r="H188" i="2"/>
  <c r="N188" i="2"/>
  <c r="H189" i="2"/>
  <c r="N189" i="2"/>
  <c r="H190" i="2"/>
  <c r="N190" i="2"/>
  <c r="H191" i="2"/>
  <c r="N191" i="2"/>
  <c r="H192" i="2"/>
  <c r="N192" i="2"/>
  <c r="H193" i="2"/>
  <c r="N193" i="2"/>
  <c r="H194" i="2"/>
  <c r="N194" i="2"/>
  <c r="H195" i="2"/>
  <c r="N195" i="2"/>
  <c r="H196" i="2"/>
  <c r="N196" i="2"/>
  <c r="H197" i="2"/>
  <c r="N197" i="2"/>
  <c r="H198" i="2"/>
  <c r="N198" i="2"/>
  <c r="H199" i="2"/>
  <c r="N199" i="2"/>
  <c r="H200" i="2"/>
  <c r="N200" i="2"/>
  <c r="H201" i="2"/>
  <c r="N201" i="2"/>
  <c r="H202" i="2"/>
  <c r="N202" i="2"/>
  <c r="H203" i="2"/>
  <c r="N203" i="2"/>
  <c r="H204" i="2"/>
  <c r="N204" i="2"/>
  <c r="H205" i="2"/>
  <c r="N205" i="2"/>
  <c r="H206" i="2"/>
  <c r="N206" i="2"/>
  <c r="H207" i="2"/>
  <c r="N207" i="2"/>
  <c r="H208" i="2"/>
  <c r="N208" i="2"/>
  <c r="H209" i="2"/>
  <c r="N209" i="2"/>
  <c r="H210" i="2"/>
  <c r="N210" i="2"/>
  <c r="H211" i="2"/>
  <c r="N211" i="2"/>
  <c r="H212" i="2"/>
  <c r="N212" i="2"/>
  <c r="H213" i="2"/>
  <c r="N213" i="2"/>
  <c r="H214" i="2"/>
  <c r="N214" i="2"/>
  <c r="H215" i="2"/>
  <c r="N215" i="2"/>
  <c r="H216" i="2"/>
  <c r="N216" i="2"/>
  <c r="H217" i="2"/>
  <c r="N217" i="2"/>
  <c r="H218" i="2"/>
  <c r="N218" i="2"/>
  <c r="H219" i="2"/>
  <c r="N219" i="2"/>
  <c r="H220" i="2"/>
  <c r="N220" i="2"/>
  <c r="H221" i="2"/>
  <c r="N221" i="2"/>
  <c r="H222" i="2"/>
  <c r="N222" i="2"/>
  <c r="H223" i="2"/>
  <c r="N223" i="2"/>
  <c r="H224" i="2"/>
  <c r="N224" i="2"/>
  <c r="H225" i="2"/>
  <c r="N225" i="2"/>
  <c r="H226" i="2"/>
  <c r="N226" i="2"/>
  <c r="H227" i="2"/>
  <c r="N227" i="2"/>
  <c r="H228" i="2"/>
  <c r="N228" i="2"/>
  <c r="H229" i="2"/>
  <c r="N229" i="2"/>
  <c r="H230" i="2"/>
  <c r="N230" i="2"/>
  <c r="H231" i="2"/>
  <c r="N231" i="2"/>
  <c r="H232" i="2"/>
  <c r="N232" i="2"/>
  <c r="H233" i="2"/>
  <c r="N233" i="2"/>
  <c r="H234" i="2"/>
  <c r="N234" i="2"/>
  <c r="H235" i="2"/>
  <c r="N235" i="2"/>
  <c r="H236" i="2"/>
  <c r="N236" i="2"/>
  <c r="H237" i="2"/>
  <c r="N237" i="2"/>
  <c r="H238" i="2"/>
  <c r="N238" i="2"/>
  <c r="H239" i="2"/>
  <c r="N239" i="2"/>
  <c r="H240" i="2"/>
  <c r="N240" i="2"/>
  <c r="H241" i="2"/>
  <c r="N241" i="2"/>
  <c r="H242" i="2"/>
  <c r="N242" i="2"/>
  <c r="H243" i="2"/>
  <c r="N243" i="2"/>
  <c r="H244" i="2"/>
  <c r="N244" i="2"/>
  <c r="H245" i="2"/>
  <c r="N245" i="2"/>
  <c r="H246" i="2"/>
  <c r="N246" i="2"/>
  <c r="H247" i="2"/>
  <c r="N247" i="2"/>
  <c r="H248" i="2"/>
  <c r="N248" i="2"/>
  <c r="H249" i="2"/>
  <c r="N249" i="2"/>
  <c r="H250" i="2"/>
  <c r="N250" i="2"/>
  <c r="H251" i="2"/>
  <c r="N251" i="2"/>
  <c r="H252" i="2"/>
  <c r="N252" i="2"/>
  <c r="H253" i="2"/>
  <c r="N253" i="2"/>
  <c r="H254" i="2"/>
  <c r="N254" i="2"/>
  <c r="H255" i="2"/>
  <c r="N255" i="2"/>
  <c r="H256" i="2"/>
  <c r="N256" i="2"/>
  <c r="H257" i="2"/>
  <c r="N257" i="2"/>
  <c r="H258" i="2"/>
  <c r="N258" i="2"/>
  <c r="H259" i="2"/>
  <c r="N259" i="2"/>
  <c r="H260" i="2"/>
  <c r="N260" i="2"/>
  <c r="H261" i="2"/>
  <c r="N261" i="2"/>
  <c r="H262" i="2"/>
  <c r="N262" i="2"/>
  <c r="H263" i="2"/>
  <c r="N263" i="2"/>
  <c r="H264" i="2"/>
  <c r="N264" i="2"/>
  <c r="H265" i="2"/>
  <c r="N265" i="2"/>
  <c r="H266" i="2"/>
  <c r="N266" i="2"/>
  <c r="H267" i="2"/>
  <c r="N267" i="2"/>
  <c r="H268" i="2"/>
  <c r="N268" i="2"/>
  <c r="H269" i="2"/>
  <c r="N269" i="2"/>
  <c r="H270" i="2"/>
  <c r="N270" i="2"/>
  <c r="H271" i="2"/>
  <c r="N271" i="2"/>
  <c r="H272" i="2"/>
  <c r="N272" i="2"/>
  <c r="H273" i="2"/>
  <c r="N273" i="2"/>
  <c r="H274" i="2"/>
  <c r="N274" i="2"/>
  <c r="H275" i="2"/>
  <c r="N275" i="2"/>
  <c r="H276" i="2"/>
  <c r="N276" i="2"/>
  <c r="H277" i="2"/>
  <c r="N277" i="2"/>
  <c r="H278" i="2"/>
  <c r="N278" i="2"/>
  <c r="H279" i="2"/>
  <c r="N279" i="2"/>
  <c r="H280" i="2"/>
  <c r="N280" i="2"/>
  <c r="H281" i="2"/>
  <c r="N281" i="2"/>
  <c r="H282" i="2"/>
  <c r="N282" i="2"/>
  <c r="H283" i="2"/>
  <c r="N283" i="2"/>
  <c r="H284" i="2"/>
  <c r="N284" i="2"/>
  <c r="H285" i="2"/>
  <c r="N285" i="2"/>
  <c r="H286" i="2"/>
  <c r="N286" i="2"/>
  <c r="H287" i="2"/>
  <c r="N287" i="2"/>
  <c r="H288" i="2"/>
  <c r="N288" i="2"/>
  <c r="H289" i="2"/>
  <c r="N289" i="2"/>
  <c r="H290" i="2"/>
  <c r="N290" i="2"/>
  <c r="H291" i="2"/>
  <c r="N291" i="2"/>
  <c r="H292" i="2"/>
  <c r="N292" i="2"/>
  <c r="H293" i="2"/>
  <c r="N293" i="2"/>
  <c r="H294" i="2"/>
  <c r="N294" i="2"/>
  <c r="H295" i="2"/>
  <c r="N295" i="2"/>
  <c r="H296" i="2"/>
  <c r="N296" i="2"/>
  <c r="H297" i="2"/>
  <c r="N297" i="2"/>
  <c r="H298" i="2"/>
  <c r="N298" i="2"/>
  <c r="H299" i="2"/>
  <c r="N299" i="2"/>
  <c r="H300" i="2"/>
  <c r="N300" i="2"/>
  <c r="H301" i="2"/>
  <c r="N301" i="2"/>
  <c r="H302" i="2"/>
  <c r="N302" i="2"/>
  <c r="H303" i="2"/>
  <c r="N303" i="2"/>
  <c r="H304" i="2"/>
  <c r="N304" i="2"/>
  <c r="H305" i="2"/>
  <c r="N305" i="2"/>
  <c r="H306" i="2"/>
  <c r="N306" i="2"/>
  <c r="H307" i="2"/>
  <c r="N307" i="2"/>
  <c r="H308" i="2"/>
  <c r="N308" i="2"/>
  <c r="H309" i="2"/>
  <c r="N309" i="2"/>
  <c r="H310" i="2"/>
  <c r="N310" i="2"/>
  <c r="H311" i="2"/>
  <c r="N311" i="2"/>
  <c r="H312" i="2"/>
  <c r="N312" i="2"/>
  <c r="H313" i="2"/>
  <c r="N313" i="2"/>
  <c r="H314" i="2"/>
  <c r="N314" i="2"/>
  <c r="H315" i="2"/>
  <c r="N315" i="2"/>
  <c r="H316" i="2"/>
  <c r="N316" i="2"/>
  <c r="H317" i="2"/>
  <c r="N317" i="2"/>
  <c r="H318" i="2"/>
  <c r="N318" i="2"/>
  <c r="H319" i="2"/>
  <c r="N319" i="2"/>
  <c r="H320" i="2"/>
  <c r="N320" i="2"/>
  <c r="H321" i="2"/>
  <c r="N321" i="2"/>
  <c r="H322" i="2"/>
  <c r="N322" i="2"/>
  <c r="H323" i="2"/>
  <c r="N323" i="2"/>
  <c r="H324" i="2"/>
  <c r="N324" i="2"/>
  <c r="H325" i="2"/>
  <c r="N325" i="2"/>
  <c r="H326" i="2"/>
  <c r="N326" i="2"/>
  <c r="H327" i="2"/>
  <c r="N327" i="2"/>
  <c r="H328" i="2"/>
  <c r="N328" i="2"/>
  <c r="H329" i="2"/>
  <c r="N329" i="2"/>
  <c r="H330" i="2"/>
  <c r="N330" i="2"/>
  <c r="H331" i="2"/>
  <c r="N331" i="2"/>
  <c r="H332" i="2"/>
  <c r="N332" i="2"/>
  <c r="H333" i="2"/>
  <c r="N333" i="2"/>
  <c r="H334" i="2"/>
  <c r="N334" i="2"/>
  <c r="H335" i="2"/>
  <c r="N335" i="2"/>
  <c r="H336" i="2"/>
  <c r="N336" i="2"/>
  <c r="H337" i="2"/>
  <c r="N337" i="2"/>
  <c r="H338" i="2"/>
  <c r="N338" i="2"/>
  <c r="H339" i="2"/>
  <c r="N339" i="2"/>
  <c r="H340" i="2"/>
  <c r="N340" i="2"/>
  <c r="H341" i="2"/>
  <c r="N341" i="2"/>
  <c r="H342" i="2"/>
  <c r="N342" i="2"/>
  <c r="H343" i="2"/>
  <c r="N343" i="2"/>
  <c r="H344" i="2"/>
  <c r="N344" i="2"/>
  <c r="H345" i="2"/>
  <c r="N345" i="2"/>
  <c r="H346" i="2"/>
  <c r="N346" i="2"/>
  <c r="H347" i="2"/>
  <c r="N347" i="2"/>
  <c r="H348" i="2"/>
  <c r="N348" i="2"/>
  <c r="H349" i="2"/>
  <c r="N349" i="2"/>
  <c r="H350" i="2"/>
  <c r="N350" i="2"/>
  <c r="H351" i="2"/>
  <c r="N351" i="2"/>
  <c r="H352" i="2"/>
  <c r="N352" i="2"/>
  <c r="H353" i="2"/>
  <c r="N353" i="2"/>
  <c r="H354" i="2"/>
  <c r="N354" i="2"/>
  <c r="H355" i="2"/>
  <c r="N355" i="2"/>
  <c r="H356" i="2"/>
  <c r="N356" i="2"/>
  <c r="H357" i="2"/>
  <c r="N357" i="2"/>
  <c r="H358" i="2"/>
  <c r="N358" i="2"/>
  <c r="H359" i="2"/>
  <c r="N359" i="2"/>
  <c r="H360" i="2"/>
  <c r="N360" i="2"/>
  <c r="H361" i="2"/>
  <c r="N361" i="2"/>
  <c r="H362" i="2"/>
  <c r="N362" i="2"/>
  <c r="H363" i="2"/>
  <c r="N363" i="2"/>
  <c r="H364" i="2"/>
  <c r="N364" i="2"/>
  <c r="H365" i="2"/>
  <c r="N365" i="2"/>
  <c r="H366" i="2"/>
  <c r="N366" i="2"/>
  <c r="H367" i="2"/>
  <c r="N367" i="2"/>
  <c r="H368" i="2"/>
  <c r="N368" i="2"/>
  <c r="H369" i="2"/>
  <c r="N369" i="2"/>
  <c r="H370" i="2"/>
  <c r="N370" i="2"/>
  <c r="H371" i="2"/>
  <c r="N371" i="2"/>
  <c r="H372" i="2"/>
  <c r="N372" i="2"/>
  <c r="H373" i="2"/>
  <c r="N373" i="2"/>
  <c r="H374" i="2"/>
  <c r="N374" i="2"/>
  <c r="H375" i="2"/>
  <c r="N375" i="2"/>
  <c r="H376" i="2"/>
  <c r="N376" i="2"/>
  <c r="H377" i="2"/>
  <c r="N377" i="2"/>
  <c r="H378" i="2"/>
  <c r="N378" i="2"/>
  <c r="H379" i="2"/>
  <c r="N379" i="2"/>
  <c r="H380" i="2"/>
  <c r="N380" i="2"/>
  <c r="H381" i="2"/>
  <c r="N381" i="2"/>
  <c r="H382" i="2"/>
  <c r="N382" i="2"/>
  <c r="H383" i="2"/>
  <c r="N383" i="2"/>
  <c r="H384" i="2"/>
  <c r="N384" i="2"/>
  <c r="H385" i="2"/>
  <c r="N385" i="2"/>
  <c r="H386" i="2"/>
  <c r="N386" i="2"/>
  <c r="H387" i="2"/>
  <c r="N387" i="2"/>
  <c r="H388" i="2"/>
  <c r="N388" i="2"/>
  <c r="H389" i="2"/>
  <c r="N389" i="2"/>
  <c r="H390" i="2"/>
  <c r="N390" i="2"/>
  <c r="H391" i="2"/>
  <c r="N391" i="2"/>
  <c r="H392" i="2"/>
  <c r="N392" i="2"/>
  <c r="H393" i="2"/>
  <c r="N393" i="2"/>
  <c r="H394" i="2"/>
  <c r="N394" i="2"/>
  <c r="H395" i="2"/>
  <c r="N395" i="2"/>
  <c r="H396" i="2"/>
  <c r="N396" i="2"/>
  <c r="H397" i="2"/>
  <c r="N397" i="2"/>
  <c r="H398" i="2"/>
  <c r="N398" i="2"/>
  <c r="H399" i="2"/>
  <c r="N399" i="2"/>
  <c r="H400" i="2"/>
  <c r="N400" i="2"/>
  <c r="H401" i="2"/>
  <c r="N401" i="2"/>
  <c r="H402" i="2"/>
  <c r="N402" i="2"/>
  <c r="H403" i="2"/>
  <c r="N403" i="2"/>
  <c r="H404" i="2"/>
  <c r="N404" i="2"/>
  <c r="H405" i="2"/>
  <c r="N405" i="2"/>
  <c r="H406" i="2"/>
  <c r="N406" i="2"/>
  <c r="H407" i="2"/>
  <c r="N407" i="2"/>
  <c r="H408" i="2"/>
  <c r="N408" i="2"/>
  <c r="H409" i="2"/>
  <c r="N409" i="2"/>
  <c r="H410" i="2"/>
  <c r="N410" i="2"/>
  <c r="H411" i="2"/>
  <c r="N411" i="2"/>
  <c r="H412" i="2"/>
  <c r="N412" i="2"/>
  <c r="H413" i="2"/>
  <c r="N413" i="2"/>
  <c r="H414" i="2"/>
  <c r="N414" i="2"/>
  <c r="H415" i="2"/>
  <c r="N415" i="2"/>
  <c r="H416" i="2"/>
  <c r="N416" i="2"/>
  <c r="H417" i="2"/>
  <c r="N417" i="2"/>
  <c r="H418" i="2"/>
  <c r="N418" i="2"/>
  <c r="H419" i="2"/>
  <c r="N419" i="2"/>
  <c r="H420" i="2"/>
  <c r="N420" i="2"/>
  <c r="H421" i="2"/>
  <c r="N421" i="2"/>
  <c r="R5" i="2"/>
  <c r="R6" i="2" s="1"/>
  <c r="R7" i="2" s="1"/>
  <c r="M5" i="2"/>
  <c r="M6" i="2" s="1"/>
  <c r="M7" i="2" s="1"/>
  <c r="F4" i="2"/>
  <c r="F5" i="2" s="1"/>
  <c r="F6" i="2" s="1"/>
  <c r="F7" i="2" s="1"/>
  <c r="E26" i="8" l="1"/>
  <c r="F27" i="8"/>
  <c r="AG137" i="17"/>
  <c r="AF138" i="17"/>
  <c r="AE141" i="17"/>
  <c r="E31" i="10"/>
  <c r="F32" i="10"/>
  <c r="C31" i="8"/>
  <c r="G31" i="8" s="1"/>
  <c r="L8" i="2"/>
  <c r="R8" i="2"/>
  <c r="Q8" i="2"/>
  <c r="M8" i="2"/>
  <c r="F28" i="8" l="1"/>
  <c r="E27" i="8"/>
  <c r="AG138" i="17"/>
  <c r="AF139" i="17"/>
  <c r="AE142" i="17"/>
  <c r="E32" i="10"/>
  <c r="F33" i="10"/>
  <c r="C32" i="8"/>
  <c r="G32" i="8" s="1"/>
  <c r="D31" i="8"/>
  <c r="M9" i="2"/>
  <c r="R9" i="2"/>
  <c r="L9" i="2"/>
  <c r="F29" i="8" l="1"/>
  <c r="E28" i="8"/>
  <c r="AG139" i="17"/>
  <c r="AF140" i="17"/>
  <c r="AE143" i="17"/>
  <c r="E33" i="10"/>
  <c r="F34" i="10"/>
  <c r="D32" i="8"/>
  <c r="C33" i="8"/>
  <c r="G33" i="8" s="1"/>
  <c r="L10" i="2"/>
  <c r="Q9" i="2"/>
  <c r="E29" i="8" l="1"/>
  <c r="F30" i="8"/>
  <c r="AG140" i="17"/>
  <c r="AF141" i="17"/>
  <c r="AE144" i="17"/>
  <c r="E34" i="10"/>
  <c r="F35" i="10"/>
  <c r="D33" i="8"/>
  <c r="C34" i="8"/>
  <c r="G34" i="8" s="1"/>
  <c r="M10" i="2"/>
  <c r="R10" i="2"/>
  <c r="R11" i="2" s="1"/>
  <c r="Q10" i="2"/>
  <c r="F8" i="2"/>
  <c r="E30" i="8" l="1"/>
  <c r="F31" i="8"/>
  <c r="AG141" i="17"/>
  <c r="AF142" i="17"/>
  <c r="AE145" i="17"/>
  <c r="E35" i="10"/>
  <c r="F36" i="10"/>
  <c r="D34" i="8"/>
  <c r="Q11" i="2"/>
  <c r="F9" i="2"/>
  <c r="L11" i="2"/>
  <c r="M11" i="2"/>
  <c r="E31" i="8" l="1"/>
  <c r="F32" i="8"/>
  <c r="AG142" i="17"/>
  <c r="AF143" i="17"/>
  <c r="AE146" i="17"/>
  <c r="E36" i="10"/>
  <c r="F37" i="10"/>
  <c r="C35" i="8"/>
  <c r="G35" i="8" s="1"/>
  <c r="Q12" i="2"/>
  <c r="Q13" i="2" s="1"/>
  <c r="F10" i="2"/>
  <c r="R12" i="2"/>
  <c r="E32" i="8" l="1"/>
  <c r="F33" i="8"/>
  <c r="AG143" i="17"/>
  <c r="AF144" i="17"/>
  <c r="AE147" i="17"/>
  <c r="E37" i="10"/>
  <c r="F38" i="10"/>
  <c r="D35" i="8"/>
  <c r="Q14" i="2"/>
  <c r="T15" i="2" s="1"/>
  <c r="M12" i="2"/>
  <c r="F11" i="2"/>
  <c r="L12" i="2"/>
  <c r="R13" i="2"/>
  <c r="F35" i="8" l="1"/>
  <c r="F34" i="8"/>
  <c r="E34" i="8" s="1"/>
  <c r="E33" i="8"/>
  <c r="AG144" i="17"/>
  <c r="AF145" i="17"/>
  <c r="AE148" i="17"/>
  <c r="E38" i="10"/>
  <c r="F39" i="10"/>
  <c r="E35" i="8"/>
  <c r="R14" i="2"/>
  <c r="F12" i="2"/>
  <c r="Q15" i="2"/>
  <c r="AG145" i="17" l="1"/>
  <c r="AF146" i="17"/>
  <c r="AE149" i="17"/>
  <c r="E39" i="10"/>
  <c r="F40" i="10"/>
  <c r="C36" i="8"/>
  <c r="M13" i="2"/>
  <c r="L13" i="2"/>
  <c r="R15" i="2"/>
  <c r="AG146" i="17" l="1"/>
  <c r="AF147" i="17"/>
  <c r="AE150" i="17"/>
  <c r="E40" i="10"/>
  <c r="F41" i="10"/>
  <c r="G36" i="8"/>
  <c r="D36" i="8"/>
  <c r="C37" i="8"/>
  <c r="G37" i="8" s="1"/>
  <c r="T16" i="2"/>
  <c r="R16" i="2" s="1"/>
  <c r="M14" i="2"/>
  <c r="L14" i="2"/>
  <c r="O15" i="2" s="1"/>
  <c r="AG147" i="17" l="1"/>
  <c r="AF148" i="17"/>
  <c r="AE151" i="17"/>
  <c r="E41" i="10"/>
  <c r="F42" i="10"/>
  <c r="C38" i="8"/>
  <c r="G38" i="8" s="1"/>
  <c r="D37" i="8"/>
  <c r="F36" i="8"/>
  <c r="Q16" i="2"/>
  <c r="J15" i="2"/>
  <c r="F13" i="2"/>
  <c r="AG148" i="17" l="1"/>
  <c r="AF149" i="17"/>
  <c r="AE152" i="17"/>
  <c r="E42" i="10"/>
  <c r="F43" i="10"/>
  <c r="D38" i="8"/>
  <c r="F37" i="8"/>
  <c r="E36" i="8"/>
  <c r="C15" i="2"/>
  <c r="T17" i="2"/>
  <c r="Q17" i="2" s="1"/>
  <c r="B15" i="2"/>
  <c r="L15" i="2"/>
  <c r="M15" i="2"/>
  <c r="AG149" i="17" l="1"/>
  <c r="AF150" i="17"/>
  <c r="AE153" i="17"/>
  <c r="E43" i="10"/>
  <c r="F44" i="10"/>
  <c r="F38" i="8"/>
  <c r="E37" i="8"/>
  <c r="G15" i="2"/>
  <c r="R17" i="2"/>
  <c r="T18" i="2"/>
  <c r="O16" i="2"/>
  <c r="AG150" i="17" l="1"/>
  <c r="AF151" i="17"/>
  <c r="AE154" i="17"/>
  <c r="E44" i="10"/>
  <c r="F45" i="10"/>
  <c r="E38" i="8"/>
  <c r="C39" i="8"/>
  <c r="C40" i="8"/>
  <c r="G40" i="8" s="1"/>
  <c r="Q18" i="2"/>
  <c r="R18" i="2"/>
  <c r="M16" i="2"/>
  <c r="L16" i="2"/>
  <c r="J16" i="2"/>
  <c r="F14" i="2"/>
  <c r="D15" i="2"/>
  <c r="AG151" i="17" l="1"/>
  <c r="AF152" i="17"/>
  <c r="AE155" i="17"/>
  <c r="E45" i="10"/>
  <c r="F46" i="10"/>
  <c r="G39" i="8"/>
  <c r="D39" i="8"/>
  <c r="B16" i="2"/>
  <c r="T19" i="2"/>
  <c r="O17" i="2"/>
  <c r="C16" i="2"/>
  <c r="F15" i="2"/>
  <c r="E15" i="2" s="1"/>
  <c r="AG152" i="17" l="1"/>
  <c r="AF153" i="17"/>
  <c r="AE156" i="17"/>
  <c r="F47" i="10"/>
  <c r="E46" i="10"/>
  <c r="D40" i="8"/>
  <c r="F39" i="8"/>
  <c r="G16" i="2"/>
  <c r="Q19" i="2"/>
  <c r="R19" i="2"/>
  <c r="M17" i="2"/>
  <c r="D16" i="2"/>
  <c r="F16" i="2" s="1"/>
  <c r="E16" i="2" s="1"/>
  <c r="J17" i="2"/>
  <c r="L17" i="2"/>
  <c r="AG153" i="17" l="1"/>
  <c r="AF154" i="17"/>
  <c r="AE157" i="17"/>
  <c r="F48" i="10"/>
  <c r="E47" i="10"/>
  <c r="C41" i="8"/>
  <c r="G41" i="8" s="1"/>
  <c r="F40" i="8"/>
  <c r="E39" i="8"/>
  <c r="C17" i="2"/>
  <c r="T20" i="2"/>
  <c r="B17" i="2"/>
  <c r="O18" i="2"/>
  <c r="AG154" i="17" l="1"/>
  <c r="AF155" i="17"/>
  <c r="AE158" i="17"/>
  <c r="F49" i="10"/>
  <c r="E48" i="10"/>
  <c r="C42" i="8"/>
  <c r="G42" i="8" s="1"/>
  <c r="D41" i="8"/>
  <c r="F41" i="8" s="1"/>
  <c r="E40" i="8"/>
  <c r="D17" i="2"/>
  <c r="F17" i="2" s="1"/>
  <c r="G17" i="2"/>
  <c r="Q20" i="2"/>
  <c r="R20" i="2"/>
  <c r="L18" i="2"/>
  <c r="J18" i="2"/>
  <c r="M18" i="2"/>
  <c r="AG155" i="17" l="1"/>
  <c r="AF156" i="17"/>
  <c r="AE159" i="17"/>
  <c r="F50" i="10"/>
  <c r="E49" i="10"/>
  <c r="E41" i="8"/>
  <c r="D42" i="8"/>
  <c r="T21" i="2"/>
  <c r="C18" i="2"/>
  <c r="B18" i="2"/>
  <c r="O19" i="2"/>
  <c r="E17" i="2"/>
  <c r="AG156" i="17" l="1"/>
  <c r="AF157" i="17"/>
  <c r="AE160" i="17"/>
  <c r="F51" i="10"/>
  <c r="E50" i="10"/>
  <c r="F42" i="8"/>
  <c r="Q21" i="2"/>
  <c r="L19" i="2"/>
  <c r="R21" i="2"/>
  <c r="M19" i="2"/>
  <c r="G18" i="2"/>
  <c r="D18" i="2"/>
  <c r="J19" i="2"/>
  <c r="AG157" i="17" l="1"/>
  <c r="AF158" i="17"/>
  <c r="AE161" i="17"/>
  <c r="F52" i="10"/>
  <c r="E51" i="10"/>
  <c r="C43" i="8"/>
  <c r="E42" i="8"/>
  <c r="C44" i="8"/>
  <c r="G44" i="8" s="1"/>
  <c r="O20" i="2"/>
  <c r="M20" i="2" s="1"/>
  <c r="T22" i="2"/>
  <c r="R22" i="2" s="1"/>
  <c r="F18" i="2"/>
  <c r="C19" i="2"/>
  <c r="B19" i="2"/>
  <c r="AG158" i="17" l="1"/>
  <c r="AF159" i="17"/>
  <c r="AE162" i="17"/>
  <c r="F53" i="10"/>
  <c r="E52" i="10"/>
  <c r="G43" i="8"/>
  <c r="D43" i="8"/>
  <c r="L20" i="2"/>
  <c r="O21" i="2" s="1"/>
  <c r="J20" i="2"/>
  <c r="B20" i="2" s="1"/>
  <c r="G19" i="2"/>
  <c r="Q22" i="2"/>
  <c r="E18" i="2"/>
  <c r="D19" i="2"/>
  <c r="AG159" i="17" l="1"/>
  <c r="AF160" i="17"/>
  <c r="AE163" i="17"/>
  <c r="F54" i="10"/>
  <c r="E53" i="10"/>
  <c r="D44" i="8"/>
  <c r="F43" i="8"/>
  <c r="C20" i="2"/>
  <c r="D20" i="2" s="1"/>
  <c r="T23" i="2"/>
  <c r="Q23" i="2" s="1"/>
  <c r="M21" i="2"/>
  <c r="F19" i="2"/>
  <c r="J21" i="2"/>
  <c r="L21" i="2"/>
  <c r="AG160" i="17" l="1"/>
  <c r="AF161" i="17"/>
  <c r="AE164" i="17"/>
  <c r="F55" i="10"/>
  <c r="E54" i="10"/>
  <c r="F44" i="8"/>
  <c r="E43" i="8"/>
  <c r="C45" i="8"/>
  <c r="G45" i="8" s="1"/>
  <c r="G20" i="2"/>
  <c r="R23" i="2"/>
  <c r="T24" i="2" s="1"/>
  <c r="C21" i="2"/>
  <c r="B21" i="2"/>
  <c r="E19" i="2"/>
  <c r="F20" i="2"/>
  <c r="O22" i="2"/>
  <c r="AG161" i="17" l="1"/>
  <c r="AF162" i="17"/>
  <c r="AE165" i="17"/>
  <c r="F56" i="10"/>
  <c r="E55" i="10"/>
  <c r="C46" i="8"/>
  <c r="G46" i="8" s="1"/>
  <c r="D45" i="8"/>
  <c r="E44" i="8"/>
  <c r="Q24" i="2"/>
  <c r="R24" i="2"/>
  <c r="E20" i="2"/>
  <c r="J22" i="2"/>
  <c r="M22" i="2"/>
  <c r="L22" i="2"/>
  <c r="G21" i="2"/>
  <c r="D21" i="2"/>
  <c r="F21" i="2" s="1"/>
  <c r="E21" i="2" s="1"/>
  <c r="AG162" i="17" l="1"/>
  <c r="AF163" i="17"/>
  <c r="AE166" i="17"/>
  <c r="F57" i="10"/>
  <c r="E56" i="10"/>
  <c r="D46" i="8"/>
  <c r="F45" i="8"/>
  <c r="T25" i="2"/>
  <c r="C22" i="2"/>
  <c r="B22" i="2"/>
  <c r="O23" i="2"/>
  <c r="AG163" i="17" l="1"/>
  <c r="AF164" i="17"/>
  <c r="AE167" i="17"/>
  <c r="F58" i="10"/>
  <c r="E57" i="10"/>
  <c r="F46" i="8"/>
  <c r="E45" i="8"/>
  <c r="C47" i="8"/>
  <c r="Q25" i="2"/>
  <c r="R25" i="2"/>
  <c r="J23" i="2"/>
  <c r="L23" i="2"/>
  <c r="M23" i="2"/>
  <c r="G22" i="2"/>
  <c r="D22" i="2"/>
  <c r="AG164" i="17" l="1"/>
  <c r="AF165" i="17"/>
  <c r="AE168" i="17"/>
  <c r="F59" i="10"/>
  <c r="E58" i="10"/>
  <c r="E46" i="8"/>
  <c r="G47" i="8"/>
  <c r="D47" i="8"/>
  <c r="F47" i="8" s="1"/>
  <c r="T26" i="2"/>
  <c r="O24" i="2"/>
  <c r="F22" i="2"/>
  <c r="C23" i="2"/>
  <c r="B23" i="2"/>
  <c r="AG165" i="17" l="1"/>
  <c r="AF166" i="17"/>
  <c r="AE169" i="17"/>
  <c r="F60" i="10"/>
  <c r="E59" i="10"/>
  <c r="E47" i="8"/>
  <c r="G23" i="2"/>
  <c r="Q26" i="2"/>
  <c r="R26" i="2"/>
  <c r="J24" i="2"/>
  <c r="L24" i="2"/>
  <c r="D23" i="2"/>
  <c r="E22" i="2"/>
  <c r="M24" i="2"/>
  <c r="AG166" i="17" l="1"/>
  <c r="AF167" i="17"/>
  <c r="AE170" i="17"/>
  <c r="F61" i="10"/>
  <c r="E60" i="10"/>
  <c r="C48" i="8"/>
  <c r="C49" i="8"/>
  <c r="G49" i="8" s="1"/>
  <c r="T27" i="2"/>
  <c r="O25" i="2"/>
  <c r="C24" i="2"/>
  <c r="B24" i="2"/>
  <c r="F23" i="2"/>
  <c r="E23" i="2" s="1"/>
  <c r="AG167" i="17" l="1"/>
  <c r="AF168" i="17"/>
  <c r="AE171" i="17"/>
  <c r="F62" i="10"/>
  <c r="E61" i="10"/>
  <c r="C50" i="8"/>
  <c r="G50" i="8" s="1"/>
  <c r="G48" i="8"/>
  <c r="D48" i="8"/>
  <c r="G24" i="2"/>
  <c r="Q27" i="2"/>
  <c r="M25" i="2"/>
  <c r="R27" i="2"/>
  <c r="L25" i="2"/>
  <c r="J25" i="2"/>
  <c r="D24" i="2"/>
  <c r="AG168" i="17" l="1"/>
  <c r="AF169" i="17"/>
  <c r="AE172" i="17"/>
  <c r="F63" i="10"/>
  <c r="E62" i="10"/>
  <c r="D49" i="8"/>
  <c r="D50" i="8" s="1"/>
  <c r="F48" i="8"/>
  <c r="T28" i="2"/>
  <c r="F24" i="2"/>
  <c r="E24" i="2" s="1"/>
  <c r="C25" i="2"/>
  <c r="B25" i="2"/>
  <c r="O26" i="2"/>
  <c r="AG169" i="17" l="1"/>
  <c r="AF170" i="17"/>
  <c r="AE173" i="17"/>
  <c r="F64" i="10"/>
  <c r="E63" i="10"/>
  <c r="F49" i="8"/>
  <c r="E48" i="8"/>
  <c r="G25" i="2"/>
  <c r="Q28" i="2"/>
  <c r="L26" i="2"/>
  <c r="R28" i="2"/>
  <c r="D25" i="2"/>
  <c r="J26" i="2"/>
  <c r="M26" i="2"/>
  <c r="AG170" i="17" l="1"/>
  <c r="AF171" i="17"/>
  <c r="AE174" i="17"/>
  <c r="F65" i="10"/>
  <c r="E64" i="10"/>
  <c r="F50" i="8"/>
  <c r="E49" i="8"/>
  <c r="C51" i="8"/>
  <c r="C52" i="8"/>
  <c r="G52" i="8" s="1"/>
  <c r="O27" i="2"/>
  <c r="L27" i="2" s="1"/>
  <c r="T29" i="2"/>
  <c r="R29" i="2" s="1"/>
  <c r="F25" i="2"/>
  <c r="E25" i="2" s="1"/>
  <c r="C26" i="2"/>
  <c r="B26" i="2"/>
  <c r="AG171" i="17" l="1"/>
  <c r="AF172" i="17"/>
  <c r="AE175" i="17"/>
  <c r="F66" i="10"/>
  <c r="E65" i="10"/>
  <c r="C53" i="8"/>
  <c r="G53" i="8" s="1"/>
  <c r="G51" i="8"/>
  <c r="D51" i="8"/>
  <c r="D52" i="8" s="1"/>
  <c r="E50" i="8"/>
  <c r="M27" i="2"/>
  <c r="O28" i="2" s="1"/>
  <c r="L28" i="2" s="1"/>
  <c r="J27" i="2"/>
  <c r="B27" i="2" s="1"/>
  <c r="G26" i="2"/>
  <c r="Q29" i="2"/>
  <c r="T30" i="2" s="1"/>
  <c r="R30" i="2" s="1"/>
  <c r="D26" i="2"/>
  <c r="AG172" i="17" l="1"/>
  <c r="AF173" i="17"/>
  <c r="AE176" i="17"/>
  <c r="F67" i="10"/>
  <c r="E66" i="10"/>
  <c r="D53" i="8"/>
  <c r="F51" i="8"/>
  <c r="E51" i="8" s="1"/>
  <c r="C54" i="8"/>
  <c r="G54" i="8" s="1"/>
  <c r="C27" i="2"/>
  <c r="D27" i="2" s="1"/>
  <c r="J28" i="2"/>
  <c r="C28" i="2" s="1"/>
  <c r="M28" i="2"/>
  <c r="O29" i="2" s="1"/>
  <c r="Q30" i="2"/>
  <c r="T31" i="2" s="1"/>
  <c r="F26" i="2"/>
  <c r="E26" i="2" s="1"/>
  <c r="AG173" i="17" l="1"/>
  <c r="AF174" i="17"/>
  <c r="AE177" i="17"/>
  <c r="F68" i="10"/>
  <c r="E67" i="10"/>
  <c r="F52" i="8"/>
  <c r="F53" i="8" s="1"/>
  <c r="D54" i="8"/>
  <c r="G27" i="2"/>
  <c r="B28" i="2"/>
  <c r="L29" i="2"/>
  <c r="J29" i="2"/>
  <c r="B29" i="2" s="1"/>
  <c r="M29" i="2"/>
  <c r="G28" i="2"/>
  <c r="Q31" i="2"/>
  <c r="R31" i="2"/>
  <c r="F27" i="2"/>
  <c r="D28" i="2"/>
  <c r="AG174" i="17" l="1"/>
  <c r="AF175" i="17"/>
  <c r="AE178" i="17"/>
  <c r="F69" i="10"/>
  <c r="E68" i="10"/>
  <c r="E52" i="8"/>
  <c r="C55" i="8"/>
  <c r="G55" i="8" s="1"/>
  <c r="F54" i="8"/>
  <c r="E53" i="8"/>
  <c r="O30" i="2"/>
  <c r="J30" i="2" s="1"/>
  <c r="B30" i="2" s="1"/>
  <c r="C29" i="2"/>
  <c r="D29" i="2" s="1"/>
  <c r="T32" i="2"/>
  <c r="E27" i="2"/>
  <c r="F28" i="2"/>
  <c r="AG175" i="17" l="1"/>
  <c r="AF176" i="17"/>
  <c r="AE179" i="17"/>
  <c r="F70" i="10"/>
  <c r="E69" i="10"/>
  <c r="E54" i="8"/>
  <c r="D55" i="8"/>
  <c r="F55" i="8" s="1"/>
  <c r="M30" i="2"/>
  <c r="L30" i="2"/>
  <c r="G29" i="2"/>
  <c r="C30" i="2"/>
  <c r="G30" i="2" s="1"/>
  <c r="R32" i="2"/>
  <c r="Q32" i="2"/>
  <c r="F29" i="2"/>
  <c r="E28" i="2"/>
  <c r="AG176" i="17" l="1"/>
  <c r="AF177" i="17"/>
  <c r="AE180" i="17"/>
  <c r="F71" i="10"/>
  <c r="E70" i="10"/>
  <c r="E55" i="8"/>
  <c r="C56" i="8"/>
  <c r="G56" i="8" s="1"/>
  <c r="D56" i="8"/>
  <c r="O31" i="2"/>
  <c r="J31" i="2" s="1"/>
  <c r="C31" i="2" s="1"/>
  <c r="G31" i="2" s="1"/>
  <c r="D30" i="2"/>
  <c r="T33" i="2"/>
  <c r="Q33" i="2" s="1"/>
  <c r="E29" i="2"/>
  <c r="AG177" i="17" l="1"/>
  <c r="AF178" i="17"/>
  <c r="AE181" i="17"/>
  <c r="F72" i="10"/>
  <c r="E71" i="10"/>
  <c r="C57" i="8"/>
  <c r="G57" i="8" s="1"/>
  <c r="F56" i="8"/>
  <c r="D31" i="2"/>
  <c r="M31" i="2"/>
  <c r="B31" i="2"/>
  <c r="L31" i="2"/>
  <c r="O32" i="2" s="1"/>
  <c r="J32" i="2" s="1"/>
  <c r="C32" i="2" s="1"/>
  <c r="F30" i="2"/>
  <c r="E30" i="2" s="1"/>
  <c r="R33" i="2"/>
  <c r="AG178" i="17" l="1"/>
  <c r="AF179" i="17"/>
  <c r="AE182" i="17"/>
  <c r="F73" i="10"/>
  <c r="E72" i="10"/>
  <c r="C58" i="8"/>
  <c r="G58" i="8" s="1"/>
  <c r="E56" i="8"/>
  <c r="D57" i="8"/>
  <c r="F57" i="8" s="1"/>
  <c r="B32" i="2"/>
  <c r="M32" i="2"/>
  <c r="L32" i="2"/>
  <c r="F31" i="2"/>
  <c r="E31" i="2" s="1"/>
  <c r="G32" i="2"/>
  <c r="T34" i="2"/>
  <c r="D32" i="2"/>
  <c r="AG179" i="17" l="1"/>
  <c r="AF180" i="17"/>
  <c r="AE183" i="17"/>
  <c r="F74" i="10"/>
  <c r="E73" i="10"/>
  <c r="D58" i="8"/>
  <c r="F58" i="8" s="1"/>
  <c r="E57" i="8"/>
  <c r="C59" i="8"/>
  <c r="G59" i="8" s="1"/>
  <c r="O33" i="2"/>
  <c r="J33" i="2" s="1"/>
  <c r="C33" i="2" s="1"/>
  <c r="R34" i="2"/>
  <c r="Q34" i="2"/>
  <c r="F32" i="2"/>
  <c r="AG180" i="17" l="1"/>
  <c r="AF181" i="17"/>
  <c r="AE184" i="17"/>
  <c r="F75" i="10"/>
  <c r="E74" i="10"/>
  <c r="D59" i="8"/>
  <c r="F59" i="8" s="1"/>
  <c r="E58" i="8"/>
  <c r="B33" i="2"/>
  <c r="L33" i="2"/>
  <c r="M33" i="2"/>
  <c r="D33" i="2"/>
  <c r="F33" i="2" s="1"/>
  <c r="G33" i="2"/>
  <c r="T35" i="2"/>
  <c r="E32" i="2"/>
  <c r="AG181" i="17" l="1"/>
  <c r="AF182" i="17"/>
  <c r="AE185" i="17"/>
  <c r="F76" i="10"/>
  <c r="E75" i="10"/>
  <c r="E59" i="8"/>
  <c r="O34" i="2"/>
  <c r="M34" i="2" s="1"/>
  <c r="R35" i="2"/>
  <c r="Q35" i="2"/>
  <c r="E33" i="2"/>
  <c r="AG182" i="17" l="1"/>
  <c r="AF183" i="17"/>
  <c r="AE186" i="17"/>
  <c r="F77" i="10"/>
  <c r="E76" i="10"/>
  <c r="C60" i="8"/>
  <c r="L34" i="2"/>
  <c r="J34" i="2"/>
  <c r="C34" i="2" s="1"/>
  <c r="D34" i="2" s="1"/>
  <c r="F34" i="2" s="1"/>
  <c r="E34" i="2" s="1"/>
  <c r="T36" i="2"/>
  <c r="R36" i="2" s="1"/>
  <c r="AG183" i="17" l="1"/>
  <c r="AF184" i="17"/>
  <c r="AE187" i="17"/>
  <c r="F78" i="10"/>
  <c r="E77" i="10"/>
  <c r="G60" i="8"/>
  <c r="D60" i="8"/>
  <c r="C61" i="8"/>
  <c r="G61" i="8" s="1"/>
  <c r="O35" i="2"/>
  <c r="B34" i="2"/>
  <c r="G34" i="2"/>
  <c r="Q36" i="2"/>
  <c r="AG184" i="17" l="1"/>
  <c r="AF185" i="17"/>
  <c r="AE188" i="17"/>
  <c r="F79" i="10"/>
  <c r="E78" i="10"/>
  <c r="D61" i="8"/>
  <c r="F60" i="8"/>
  <c r="J35" i="2"/>
  <c r="M35" i="2"/>
  <c r="L35" i="2"/>
  <c r="T37" i="2"/>
  <c r="AG185" i="17" l="1"/>
  <c r="AF186" i="17"/>
  <c r="AE189" i="17"/>
  <c r="F80" i="10"/>
  <c r="E79" i="10"/>
  <c r="F61" i="8"/>
  <c r="E60" i="8"/>
  <c r="C62" i="8"/>
  <c r="G62" i="8" s="1"/>
  <c r="O36" i="2"/>
  <c r="J36" i="2" s="1"/>
  <c r="C36" i="2" s="1"/>
  <c r="B35" i="2"/>
  <c r="C35" i="2"/>
  <c r="Q37" i="2"/>
  <c r="R37" i="2"/>
  <c r="AG186" i="17" l="1"/>
  <c r="AF187" i="17"/>
  <c r="AE190" i="17"/>
  <c r="F81" i="10"/>
  <c r="E80" i="10"/>
  <c r="E61" i="8"/>
  <c r="D62" i="8"/>
  <c r="F62" i="8" s="1"/>
  <c r="L36" i="2"/>
  <c r="O37" i="2" s="1"/>
  <c r="J37" i="2" s="1"/>
  <c r="B36" i="2"/>
  <c r="M36" i="2"/>
  <c r="G35" i="2"/>
  <c r="D35" i="2"/>
  <c r="F35" i="2" s="1"/>
  <c r="E35" i="2" s="1"/>
  <c r="G36" i="2"/>
  <c r="T38" i="2"/>
  <c r="AG187" i="17" l="1"/>
  <c r="AF188" i="17"/>
  <c r="AE191" i="17"/>
  <c r="F82" i="10"/>
  <c r="E81" i="10"/>
  <c r="E62" i="8"/>
  <c r="C63" i="8"/>
  <c r="G63" i="8" s="1"/>
  <c r="M37" i="2"/>
  <c r="L37" i="2"/>
  <c r="O38" i="2" s="1"/>
  <c r="J38" i="2" s="1"/>
  <c r="D36" i="2"/>
  <c r="F36" i="2" s="1"/>
  <c r="E36" i="2" s="1"/>
  <c r="B37" i="2"/>
  <c r="C37" i="2"/>
  <c r="Q38" i="2"/>
  <c r="R38" i="2"/>
  <c r="AG188" i="17" l="1"/>
  <c r="AF189" i="17"/>
  <c r="AE192" i="17"/>
  <c r="F83" i="10"/>
  <c r="E82" i="10"/>
  <c r="D63" i="8"/>
  <c r="M38" i="2"/>
  <c r="L38" i="2"/>
  <c r="G37" i="2"/>
  <c r="C38" i="2"/>
  <c r="D37" i="2"/>
  <c r="F37" i="2" s="1"/>
  <c r="E37" i="2" s="1"/>
  <c r="T39" i="2"/>
  <c r="R39" i="2" s="1"/>
  <c r="B38" i="2"/>
  <c r="AG189" i="17" l="1"/>
  <c r="AF190" i="17"/>
  <c r="AE193" i="17"/>
  <c r="F84" i="10"/>
  <c r="E83" i="10"/>
  <c r="F63" i="8"/>
  <c r="E63" i="8" s="1"/>
  <c r="O39" i="2"/>
  <c r="L39" i="2" s="1"/>
  <c r="O40" i="2" s="1"/>
  <c r="G38" i="2"/>
  <c r="D38" i="2"/>
  <c r="F38" i="2" s="1"/>
  <c r="E38" i="2" s="1"/>
  <c r="Q39" i="2"/>
  <c r="AG190" i="17" l="1"/>
  <c r="AF191" i="17"/>
  <c r="AE194" i="17"/>
  <c r="F85" i="10"/>
  <c r="E84" i="10"/>
  <c r="C64" i="8"/>
  <c r="J39" i="2"/>
  <c r="C39" i="2" s="1"/>
  <c r="M39" i="2"/>
  <c r="M40" i="2" s="1"/>
  <c r="T40" i="2"/>
  <c r="L40" i="2"/>
  <c r="AG191" i="17" l="1"/>
  <c r="AF192" i="17"/>
  <c r="AE195" i="17"/>
  <c r="F86" i="10"/>
  <c r="E85" i="10"/>
  <c r="G64" i="8"/>
  <c r="D64" i="8"/>
  <c r="C65" i="8"/>
  <c r="G65" i="8" s="1"/>
  <c r="B39" i="2"/>
  <c r="D39" i="2"/>
  <c r="F39" i="2" s="1"/>
  <c r="E39" i="2" s="1"/>
  <c r="G39" i="2"/>
  <c r="Q40" i="2"/>
  <c r="R40" i="2"/>
  <c r="J40" i="2"/>
  <c r="O41" i="2"/>
  <c r="AG192" i="17" l="1"/>
  <c r="AF193" i="17"/>
  <c r="AE196" i="17"/>
  <c r="F87" i="10"/>
  <c r="E86" i="10"/>
  <c r="D65" i="8"/>
  <c r="F64" i="8"/>
  <c r="C40" i="2"/>
  <c r="B40" i="2"/>
  <c r="T41" i="2"/>
  <c r="R41" i="2" s="1"/>
  <c r="M41" i="2"/>
  <c r="L41" i="2"/>
  <c r="AG193" i="17" l="1"/>
  <c r="AF194" i="17"/>
  <c r="AE197" i="17"/>
  <c r="F88" i="10"/>
  <c r="E87" i="10"/>
  <c r="F65" i="8"/>
  <c r="E64" i="8"/>
  <c r="C66" i="8"/>
  <c r="G66" i="8" s="1"/>
  <c r="J41" i="2"/>
  <c r="C41" i="2" s="1"/>
  <c r="G40" i="2"/>
  <c r="D40" i="2"/>
  <c r="F40" i="2" s="1"/>
  <c r="E40" i="2" s="1"/>
  <c r="Q41" i="2"/>
  <c r="O42" i="2"/>
  <c r="AG194" i="17" l="1"/>
  <c r="AF195" i="17"/>
  <c r="AE198" i="17"/>
  <c r="F89" i="10"/>
  <c r="E88" i="10"/>
  <c r="E65" i="8"/>
  <c r="D66" i="8"/>
  <c r="F66" i="8" s="1"/>
  <c r="B41" i="2"/>
  <c r="G41" i="2"/>
  <c r="T42" i="2"/>
  <c r="J42" i="2" s="1"/>
  <c r="M42" i="2"/>
  <c r="L42" i="2"/>
  <c r="D41" i="2"/>
  <c r="AG195" i="17" l="1"/>
  <c r="AF196" i="17"/>
  <c r="AE199" i="17"/>
  <c r="F90" i="10"/>
  <c r="E89" i="10"/>
  <c r="E66" i="8"/>
  <c r="C42" i="2"/>
  <c r="Q42" i="2"/>
  <c r="R42" i="2"/>
  <c r="B42" i="2"/>
  <c r="O43" i="2"/>
  <c r="F41" i="2"/>
  <c r="AG196" i="17" l="1"/>
  <c r="AF197" i="17"/>
  <c r="AE200" i="17"/>
  <c r="F91" i="10"/>
  <c r="E90" i="10"/>
  <c r="C67" i="8"/>
  <c r="D42" i="2"/>
  <c r="F42" i="2" s="1"/>
  <c r="G42" i="2"/>
  <c r="T43" i="2"/>
  <c r="R43" i="2" s="1"/>
  <c r="M43" i="2"/>
  <c r="L43" i="2"/>
  <c r="E41" i="2"/>
  <c r="AG197" i="17" l="1"/>
  <c r="AF198" i="17"/>
  <c r="AE201" i="17"/>
  <c r="F92" i="10"/>
  <c r="E91" i="10"/>
  <c r="G67" i="8"/>
  <c r="D67" i="8"/>
  <c r="C68" i="8"/>
  <c r="G68" i="8" s="1"/>
  <c r="J43" i="2"/>
  <c r="C43" i="2" s="1"/>
  <c r="Q43" i="2"/>
  <c r="O44" i="2"/>
  <c r="E42" i="2"/>
  <c r="AG198" i="17" l="1"/>
  <c r="AF199" i="17"/>
  <c r="AE202" i="17"/>
  <c r="F93" i="10"/>
  <c r="E92" i="10"/>
  <c r="C69" i="8"/>
  <c r="G69" i="8" s="1"/>
  <c r="D68" i="8"/>
  <c r="F67" i="8"/>
  <c r="B43" i="2"/>
  <c r="G43" i="2"/>
  <c r="T44" i="2"/>
  <c r="J44" i="2" s="1"/>
  <c r="L44" i="2"/>
  <c r="D43" i="2"/>
  <c r="M44" i="2"/>
  <c r="AG199" i="17" l="1"/>
  <c r="AF200" i="17"/>
  <c r="AE203" i="17"/>
  <c r="F94" i="10"/>
  <c r="E93" i="10"/>
  <c r="D69" i="8"/>
  <c r="F68" i="8"/>
  <c r="E67" i="8"/>
  <c r="C44" i="2"/>
  <c r="Q44" i="2"/>
  <c r="R44" i="2"/>
  <c r="O45" i="2"/>
  <c r="L45" i="2" s="1"/>
  <c r="B44" i="2"/>
  <c r="F43" i="2"/>
  <c r="AG200" i="17" l="1"/>
  <c r="AF201" i="17"/>
  <c r="AE204" i="17"/>
  <c r="F95" i="10"/>
  <c r="E94" i="10"/>
  <c r="C70" i="8"/>
  <c r="F69" i="8"/>
  <c r="E68" i="8"/>
  <c r="D44" i="2"/>
  <c r="F44" i="2" s="1"/>
  <c r="G44" i="2"/>
  <c r="T45" i="2"/>
  <c r="R45" i="2" s="1"/>
  <c r="M45" i="2"/>
  <c r="O46" i="2"/>
  <c r="E43" i="2"/>
  <c r="AG201" i="17" l="1"/>
  <c r="AF202" i="17"/>
  <c r="AE205" i="17"/>
  <c r="F96" i="10"/>
  <c r="E95" i="10"/>
  <c r="E69" i="8"/>
  <c r="C71" i="8"/>
  <c r="G71" i="8" s="1"/>
  <c r="G70" i="8"/>
  <c r="D70" i="8"/>
  <c r="Q45" i="2"/>
  <c r="J45" i="2"/>
  <c r="L46" i="2"/>
  <c r="M46" i="2"/>
  <c r="E44" i="2"/>
  <c r="AG202" i="17" l="1"/>
  <c r="AF203" i="17"/>
  <c r="AE206" i="17"/>
  <c r="F97" i="10"/>
  <c r="E96" i="10"/>
  <c r="D71" i="8"/>
  <c r="F70" i="8"/>
  <c r="C72" i="8"/>
  <c r="G72" i="8" s="1"/>
  <c r="C45" i="2"/>
  <c r="B45" i="2"/>
  <c r="T46" i="2"/>
  <c r="O47" i="2"/>
  <c r="AG203" i="17" l="1"/>
  <c r="AF204" i="17"/>
  <c r="AE207" i="17"/>
  <c r="F98" i="10"/>
  <c r="E97" i="10"/>
  <c r="D72" i="8"/>
  <c r="C73" i="8"/>
  <c r="G73" i="8" s="1"/>
  <c r="F71" i="8"/>
  <c r="E70" i="8"/>
  <c r="D45" i="2"/>
  <c r="F45" i="2" s="1"/>
  <c r="E45" i="2" s="1"/>
  <c r="G45" i="2"/>
  <c r="M47" i="2"/>
  <c r="Q46" i="2"/>
  <c r="R46" i="2"/>
  <c r="J46" i="2"/>
  <c r="L47" i="2"/>
  <c r="AG204" i="17" l="1"/>
  <c r="AF205" i="17"/>
  <c r="AE208" i="17"/>
  <c r="F99" i="10"/>
  <c r="E98" i="10"/>
  <c r="F72" i="8"/>
  <c r="E71" i="8"/>
  <c r="D73" i="8"/>
  <c r="O48" i="2"/>
  <c r="L48" i="2" s="1"/>
  <c r="C46" i="2"/>
  <c r="B46" i="2"/>
  <c r="T47" i="2"/>
  <c r="R47" i="2" s="1"/>
  <c r="AG205" i="17" l="1"/>
  <c r="AF206" i="17"/>
  <c r="AE209" i="17"/>
  <c r="F100" i="10"/>
  <c r="E99" i="10"/>
  <c r="C74" i="8"/>
  <c r="G74" i="8" s="1"/>
  <c r="F73" i="8"/>
  <c r="E72" i="8"/>
  <c r="M48" i="2"/>
  <c r="O49" i="2" s="1"/>
  <c r="Q47" i="2"/>
  <c r="J47" i="2"/>
  <c r="G46" i="2"/>
  <c r="D46" i="2"/>
  <c r="AG206" i="17" l="1"/>
  <c r="AF207" i="17"/>
  <c r="AE210" i="17"/>
  <c r="F101" i="10"/>
  <c r="E100" i="10"/>
  <c r="E73" i="8"/>
  <c r="D74" i="8"/>
  <c r="F74" i="8" s="1"/>
  <c r="T48" i="2"/>
  <c r="R48" i="2" s="1"/>
  <c r="F46" i="2"/>
  <c r="C47" i="2"/>
  <c r="B47" i="2"/>
  <c r="M49" i="2"/>
  <c r="L49" i="2"/>
  <c r="AG207" i="17" l="1"/>
  <c r="AF208" i="17"/>
  <c r="AE211" i="17"/>
  <c r="F102" i="10"/>
  <c r="E101" i="10"/>
  <c r="C75" i="8"/>
  <c r="G75" i="8" s="1"/>
  <c r="E74" i="8"/>
  <c r="G47" i="2"/>
  <c r="J48" i="2"/>
  <c r="Q48" i="2"/>
  <c r="D47" i="2"/>
  <c r="F47" i="2" s="1"/>
  <c r="E47" i="2" s="1"/>
  <c r="E46" i="2"/>
  <c r="O50" i="2"/>
  <c r="AG208" i="17" l="1"/>
  <c r="AF209" i="17"/>
  <c r="AE212" i="17"/>
  <c r="F103" i="10"/>
  <c r="E102" i="10"/>
  <c r="D75" i="8"/>
  <c r="F75" i="8" s="1"/>
  <c r="E75" i="8" s="1"/>
  <c r="C48" i="2"/>
  <c r="B48" i="2"/>
  <c r="T49" i="2"/>
  <c r="Q49" i="2" s="1"/>
  <c r="M50" i="2"/>
  <c r="L50" i="2"/>
  <c r="AG209" i="17" l="1"/>
  <c r="AF210" i="17"/>
  <c r="AE213" i="17"/>
  <c r="F104" i="10"/>
  <c r="E103" i="10"/>
  <c r="G48" i="2"/>
  <c r="D48" i="2"/>
  <c r="F48" i="2" s="1"/>
  <c r="E48" i="2" s="1"/>
  <c r="R49" i="2"/>
  <c r="T50" i="2" s="1"/>
  <c r="J49" i="2"/>
  <c r="O51" i="2"/>
  <c r="AG210" i="17" l="1"/>
  <c r="AF211" i="17"/>
  <c r="AE214" i="17"/>
  <c r="F105" i="10"/>
  <c r="E104" i="10"/>
  <c r="C76" i="8"/>
  <c r="C77" i="8"/>
  <c r="G77" i="8" s="1"/>
  <c r="C49" i="2"/>
  <c r="B49" i="2"/>
  <c r="M51" i="2"/>
  <c r="Q50" i="2"/>
  <c r="J50" i="2"/>
  <c r="R50" i="2"/>
  <c r="L51" i="2"/>
  <c r="O52" i="2" s="1"/>
  <c r="AG211" i="17" l="1"/>
  <c r="AF212" i="17"/>
  <c r="AE215" i="17"/>
  <c r="F106" i="10"/>
  <c r="E105" i="10"/>
  <c r="G76" i="8"/>
  <c r="D76" i="8"/>
  <c r="D49" i="2"/>
  <c r="F49" i="2" s="1"/>
  <c r="E49" i="2" s="1"/>
  <c r="G49" i="2"/>
  <c r="T51" i="2"/>
  <c r="R51" i="2" s="1"/>
  <c r="C50" i="2"/>
  <c r="B50" i="2"/>
  <c r="M52" i="2"/>
  <c r="L52" i="2"/>
  <c r="AG212" i="17" l="1"/>
  <c r="AF213" i="17"/>
  <c r="AE216" i="17"/>
  <c r="F107" i="10"/>
  <c r="E106" i="10"/>
  <c r="D77" i="8"/>
  <c r="F76" i="8"/>
  <c r="G50" i="2"/>
  <c r="D50" i="2"/>
  <c r="Q51" i="2"/>
  <c r="J51" i="2"/>
  <c r="O53" i="2"/>
  <c r="AG213" i="17" l="1"/>
  <c r="AF214" i="17"/>
  <c r="AE217" i="17"/>
  <c r="F108" i="10"/>
  <c r="E107" i="10"/>
  <c r="F77" i="8"/>
  <c r="E76" i="8"/>
  <c r="C78" i="8"/>
  <c r="G78" i="8" s="1"/>
  <c r="C79" i="8"/>
  <c r="G79" i="8" s="1"/>
  <c r="F50" i="2"/>
  <c r="E50" i="2" s="1"/>
  <c r="C51" i="2"/>
  <c r="B51" i="2"/>
  <c r="T52" i="2"/>
  <c r="M53" i="2"/>
  <c r="L53" i="2"/>
  <c r="AG214" i="17" l="1"/>
  <c r="AF215" i="17"/>
  <c r="AE218" i="17"/>
  <c r="F109" i="10"/>
  <c r="E108" i="10"/>
  <c r="C80" i="8"/>
  <c r="G80" i="8" s="1"/>
  <c r="D78" i="8"/>
  <c r="D79" i="8" s="1"/>
  <c r="E77" i="8"/>
  <c r="G51" i="2"/>
  <c r="D51" i="2"/>
  <c r="F51" i="2" s="1"/>
  <c r="Q52" i="2"/>
  <c r="J52" i="2"/>
  <c r="R52" i="2"/>
  <c r="O54" i="2"/>
  <c r="AG215" i="17" l="1"/>
  <c r="AF216" i="17"/>
  <c r="AE219" i="17"/>
  <c r="F110" i="10"/>
  <c r="E109" i="10"/>
  <c r="D80" i="8"/>
  <c r="C81" i="8"/>
  <c r="G81" i="8" s="1"/>
  <c r="F78" i="8"/>
  <c r="T53" i="2"/>
  <c r="R53" i="2" s="1"/>
  <c r="C52" i="2"/>
  <c r="B52" i="2"/>
  <c r="E51" i="2"/>
  <c r="M54" i="2"/>
  <c r="L54" i="2"/>
  <c r="AG216" i="17" l="1"/>
  <c r="AF217" i="17"/>
  <c r="AE220" i="17"/>
  <c r="F111" i="10"/>
  <c r="E110" i="10"/>
  <c r="F79" i="8"/>
  <c r="E78" i="8"/>
  <c r="C82" i="8"/>
  <c r="G82" i="8" s="1"/>
  <c r="D81" i="8"/>
  <c r="Q53" i="2"/>
  <c r="T54" i="2" s="1"/>
  <c r="G52" i="2"/>
  <c r="D52" i="2"/>
  <c r="J53" i="2"/>
  <c r="O55" i="2"/>
  <c r="AG217" i="17" l="1"/>
  <c r="AF218" i="17"/>
  <c r="AE221" i="17"/>
  <c r="F112" i="10"/>
  <c r="E111" i="10"/>
  <c r="D82" i="8"/>
  <c r="C83" i="8"/>
  <c r="G83" i="8" s="1"/>
  <c r="F80" i="8"/>
  <c r="E79" i="8"/>
  <c r="Q54" i="2"/>
  <c r="J54" i="2"/>
  <c r="R54" i="2"/>
  <c r="C53" i="2"/>
  <c r="B53" i="2"/>
  <c r="F52" i="2"/>
  <c r="E52" i="2" s="1"/>
  <c r="M55" i="2"/>
  <c r="L55" i="2"/>
  <c r="AG218" i="17" l="1"/>
  <c r="AF219" i="17"/>
  <c r="AE222" i="17"/>
  <c r="F113" i="10"/>
  <c r="E112" i="10"/>
  <c r="D83" i="8"/>
  <c r="F81" i="8"/>
  <c r="E80" i="8"/>
  <c r="G53" i="2"/>
  <c r="D53" i="2"/>
  <c r="C54" i="2"/>
  <c r="B54" i="2"/>
  <c r="T55" i="2"/>
  <c r="R55" i="2" s="1"/>
  <c r="O56" i="2"/>
  <c r="AG219" i="17" l="1"/>
  <c r="AF220" i="17"/>
  <c r="AE223" i="17"/>
  <c r="F114" i="10"/>
  <c r="E113" i="10"/>
  <c r="C84" i="8"/>
  <c r="F82" i="8"/>
  <c r="E81" i="8"/>
  <c r="G54" i="2"/>
  <c r="Q55" i="2"/>
  <c r="J55" i="2"/>
  <c r="F53" i="2"/>
  <c r="E53" i="2" s="1"/>
  <c r="D54" i="2"/>
  <c r="L56" i="2"/>
  <c r="M56" i="2"/>
  <c r="AG220" i="17" l="1"/>
  <c r="AF221" i="17"/>
  <c r="AE224" i="17"/>
  <c r="F115" i="10"/>
  <c r="E114" i="10"/>
  <c r="G84" i="8"/>
  <c r="D84" i="8"/>
  <c r="F83" i="8"/>
  <c r="E82" i="8"/>
  <c r="T56" i="2"/>
  <c r="R56" i="2" s="1"/>
  <c r="C55" i="2"/>
  <c r="B55" i="2"/>
  <c r="F54" i="2"/>
  <c r="O57" i="2"/>
  <c r="AG221" i="17" l="1"/>
  <c r="AF222" i="17"/>
  <c r="AE225" i="17"/>
  <c r="F116" i="10"/>
  <c r="E115" i="10"/>
  <c r="F84" i="8"/>
  <c r="E83" i="8"/>
  <c r="C85" i="8"/>
  <c r="G85" i="8" s="1"/>
  <c r="G55" i="2"/>
  <c r="J56" i="2"/>
  <c r="Q56" i="2"/>
  <c r="T57" i="2" s="1"/>
  <c r="D55" i="2"/>
  <c r="E54" i="2"/>
  <c r="L57" i="2"/>
  <c r="M57" i="2"/>
  <c r="AG222" i="17" l="1"/>
  <c r="AF223" i="17"/>
  <c r="AE226" i="17"/>
  <c r="F117" i="10"/>
  <c r="E116" i="10"/>
  <c r="D85" i="8"/>
  <c r="F85" i="8" s="1"/>
  <c r="E84" i="8"/>
  <c r="C56" i="2"/>
  <c r="B56" i="2"/>
  <c r="F55" i="2"/>
  <c r="E55" i="2" s="1"/>
  <c r="R57" i="2"/>
  <c r="J57" i="2"/>
  <c r="Q57" i="2"/>
  <c r="O58" i="2"/>
  <c r="AG223" i="17" l="1"/>
  <c r="AF224" i="17"/>
  <c r="AE227" i="17"/>
  <c r="F118" i="10"/>
  <c r="E117" i="10"/>
  <c r="E85" i="8"/>
  <c r="D56" i="2"/>
  <c r="F56" i="2" s="1"/>
  <c r="E56" i="2" s="1"/>
  <c r="C57" i="2"/>
  <c r="G56" i="2"/>
  <c r="B57" i="2"/>
  <c r="T58" i="2"/>
  <c r="Q58" i="2" s="1"/>
  <c r="M58" i="2"/>
  <c r="L58" i="2"/>
  <c r="AG224" i="17" l="1"/>
  <c r="AF225" i="17"/>
  <c r="AE228" i="17"/>
  <c r="F119" i="10"/>
  <c r="E118" i="10"/>
  <c r="C87" i="8"/>
  <c r="G87" i="8" s="1"/>
  <c r="C86" i="8"/>
  <c r="D57" i="2"/>
  <c r="F57" i="2" s="1"/>
  <c r="E57" i="2" s="1"/>
  <c r="G57" i="2"/>
  <c r="R58" i="2"/>
  <c r="T59" i="2" s="1"/>
  <c r="Q59" i="2" s="1"/>
  <c r="J58" i="2"/>
  <c r="O59" i="2"/>
  <c r="AG225" i="17" l="1"/>
  <c r="AF226" i="17"/>
  <c r="AE229" i="17"/>
  <c r="F120" i="10"/>
  <c r="E119" i="10"/>
  <c r="G86" i="8"/>
  <c r="D86" i="8"/>
  <c r="C58" i="2"/>
  <c r="D58" i="2" s="1"/>
  <c r="M59" i="2"/>
  <c r="T60" i="2"/>
  <c r="Q60" i="2" s="1"/>
  <c r="B58" i="2"/>
  <c r="R59" i="2"/>
  <c r="J59" i="2"/>
  <c r="L59" i="2"/>
  <c r="AG226" i="17" l="1"/>
  <c r="AF227" i="17"/>
  <c r="AE230" i="17"/>
  <c r="F121" i="10"/>
  <c r="E120" i="10"/>
  <c r="D87" i="8"/>
  <c r="F86" i="8"/>
  <c r="C59" i="2"/>
  <c r="G58" i="2"/>
  <c r="R60" i="2"/>
  <c r="O60" i="2"/>
  <c r="L60" i="2" s="1"/>
  <c r="B59" i="2"/>
  <c r="F58" i="2"/>
  <c r="AG227" i="17" l="1"/>
  <c r="AF228" i="17"/>
  <c r="AE231" i="17"/>
  <c r="F122" i="10"/>
  <c r="E121" i="10"/>
  <c r="F87" i="8"/>
  <c r="E86" i="8"/>
  <c r="C89" i="8"/>
  <c r="G89" i="8" s="1"/>
  <c r="C88" i="8"/>
  <c r="G88" i="8" s="1"/>
  <c r="D59" i="2"/>
  <c r="F59" i="2" s="1"/>
  <c r="G59" i="2"/>
  <c r="T61" i="2"/>
  <c r="M60" i="2"/>
  <c r="O61" i="2" s="1"/>
  <c r="J60" i="2"/>
  <c r="E58" i="2"/>
  <c r="AG228" i="17" l="1"/>
  <c r="AF229" i="17"/>
  <c r="AE232" i="17"/>
  <c r="F123" i="10"/>
  <c r="E122" i="10"/>
  <c r="E87" i="8"/>
  <c r="D88" i="8"/>
  <c r="D89" i="8" s="1"/>
  <c r="C60" i="2"/>
  <c r="R61" i="2"/>
  <c r="Q61" i="2"/>
  <c r="B60" i="2"/>
  <c r="J61" i="2"/>
  <c r="L61" i="2"/>
  <c r="M61" i="2"/>
  <c r="E59" i="2"/>
  <c r="AG229" i="17" l="1"/>
  <c r="AF230" i="17"/>
  <c r="AE233" i="17"/>
  <c r="F124" i="10"/>
  <c r="E123" i="10"/>
  <c r="C90" i="8"/>
  <c r="G90" i="8" s="1"/>
  <c r="F88" i="8"/>
  <c r="B61" i="2"/>
  <c r="G60" i="2"/>
  <c r="D60" i="2"/>
  <c r="F60" i="2" s="1"/>
  <c r="E60" i="2" s="1"/>
  <c r="T62" i="2"/>
  <c r="R62" i="2" s="1"/>
  <c r="O62" i="2"/>
  <c r="C61" i="2"/>
  <c r="AG230" i="17" l="1"/>
  <c r="AF231" i="17"/>
  <c r="AE234" i="17"/>
  <c r="F125" i="10"/>
  <c r="E124" i="10"/>
  <c r="D90" i="8"/>
  <c r="F89" i="8"/>
  <c r="E88" i="8"/>
  <c r="G61" i="2"/>
  <c r="M62" i="2"/>
  <c r="Q62" i="2"/>
  <c r="L62" i="2"/>
  <c r="J62" i="2"/>
  <c r="D61" i="2"/>
  <c r="F61" i="2" s="1"/>
  <c r="E61" i="2" s="1"/>
  <c r="AG231" i="17" l="1"/>
  <c r="AF232" i="17"/>
  <c r="AE235" i="17"/>
  <c r="F126" i="10"/>
  <c r="E125" i="10"/>
  <c r="F90" i="8"/>
  <c r="E89" i="8"/>
  <c r="O63" i="2"/>
  <c r="L63" i="2" s="1"/>
  <c r="C62" i="2"/>
  <c r="T63" i="2"/>
  <c r="B62" i="2"/>
  <c r="AG232" i="17" l="1"/>
  <c r="AF233" i="17"/>
  <c r="AE236" i="17"/>
  <c r="F127" i="10"/>
  <c r="E126" i="10"/>
  <c r="E90" i="8"/>
  <c r="C91" i="8"/>
  <c r="M63" i="2"/>
  <c r="O64" i="2" s="1"/>
  <c r="L64" i="2" s="1"/>
  <c r="J63" i="2"/>
  <c r="C63" i="2" s="1"/>
  <c r="D62" i="2"/>
  <c r="F62" i="2" s="1"/>
  <c r="E62" i="2" s="1"/>
  <c r="G62" i="2"/>
  <c r="Q63" i="2"/>
  <c r="R63" i="2"/>
  <c r="AG233" i="17" l="1"/>
  <c r="AF234" i="17"/>
  <c r="AE237" i="17"/>
  <c r="F128" i="10"/>
  <c r="E127" i="10"/>
  <c r="G91" i="8"/>
  <c r="D91" i="8"/>
  <c r="C92" i="8"/>
  <c r="G92" i="8" s="1"/>
  <c r="B63" i="2"/>
  <c r="M64" i="2"/>
  <c r="O65" i="2" s="1"/>
  <c r="D63" i="2"/>
  <c r="F63" i="2" s="1"/>
  <c r="E63" i="2" s="1"/>
  <c r="G63" i="2"/>
  <c r="T64" i="2"/>
  <c r="R64" i="2" s="1"/>
  <c r="AG234" i="17" l="1"/>
  <c r="AF235" i="17"/>
  <c r="AE238" i="17"/>
  <c r="F129" i="10"/>
  <c r="E128" i="10"/>
  <c r="D92" i="8"/>
  <c r="F91" i="8"/>
  <c r="Q64" i="2"/>
  <c r="J64" i="2"/>
  <c r="M65" i="2"/>
  <c r="L65" i="2"/>
  <c r="AG235" i="17" l="1"/>
  <c r="AF236" i="17"/>
  <c r="AE239" i="17"/>
  <c r="F130" i="10"/>
  <c r="E129" i="10"/>
  <c r="F92" i="8"/>
  <c r="E91" i="8"/>
  <c r="C93" i="8"/>
  <c r="G93" i="8" s="1"/>
  <c r="O66" i="2"/>
  <c r="M66" i="2" s="1"/>
  <c r="C64" i="2"/>
  <c r="B64" i="2"/>
  <c r="T65" i="2"/>
  <c r="AG236" i="17" l="1"/>
  <c r="AF237" i="17"/>
  <c r="AE240" i="17"/>
  <c r="F131" i="10"/>
  <c r="E130" i="10"/>
  <c r="E92" i="8"/>
  <c r="D93" i="8"/>
  <c r="L66" i="2"/>
  <c r="O67" i="2" s="1"/>
  <c r="Q65" i="2"/>
  <c r="J65" i="2"/>
  <c r="R65" i="2"/>
  <c r="G64" i="2"/>
  <c r="D64" i="2"/>
  <c r="AG237" i="17" l="1"/>
  <c r="AF238" i="17"/>
  <c r="AE241" i="17"/>
  <c r="F132" i="10"/>
  <c r="E131" i="10"/>
  <c r="C94" i="8"/>
  <c r="G94" i="8" s="1"/>
  <c r="F93" i="8"/>
  <c r="F64" i="2"/>
  <c r="E64" i="2" s="1"/>
  <c r="T66" i="2"/>
  <c r="B65" i="2"/>
  <c r="C65" i="2"/>
  <c r="L67" i="2"/>
  <c r="M67" i="2"/>
  <c r="AG238" i="17" l="1"/>
  <c r="AF239" i="17"/>
  <c r="AE242" i="17"/>
  <c r="F133" i="10"/>
  <c r="E132" i="10"/>
  <c r="D94" i="8"/>
  <c r="F94" i="8" s="1"/>
  <c r="E93" i="8"/>
  <c r="C95" i="8"/>
  <c r="G95" i="8" s="1"/>
  <c r="G65" i="2"/>
  <c r="Q66" i="2"/>
  <c r="J66" i="2"/>
  <c r="D65" i="2"/>
  <c r="R66" i="2"/>
  <c r="O68" i="2"/>
  <c r="AG239" i="17" l="1"/>
  <c r="AF240" i="17"/>
  <c r="AE243" i="17"/>
  <c r="F134" i="10"/>
  <c r="E133" i="10"/>
  <c r="D95" i="8"/>
  <c r="F95" i="8" s="1"/>
  <c r="E94" i="8"/>
  <c r="T67" i="2"/>
  <c r="R67" i="2" s="1"/>
  <c r="F65" i="2"/>
  <c r="E65" i="2" s="1"/>
  <c r="C66" i="2"/>
  <c r="B66" i="2"/>
  <c r="M68" i="2"/>
  <c r="L68" i="2"/>
  <c r="AG240" i="17" l="1"/>
  <c r="AF241" i="17"/>
  <c r="AE244" i="17"/>
  <c r="F135" i="10"/>
  <c r="E134" i="10"/>
  <c r="E95" i="8"/>
  <c r="G66" i="2"/>
  <c r="D66" i="2"/>
  <c r="Q67" i="2"/>
  <c r="J67" i="2"/>
  <c r="O69" i="2"/>
  <c r="AG241" i="17" l="1"/>
  <c r="AF242" i="17"/>
  <c r="AE245" i="17"/>
  <c r="F136" i="10"/>
  <c r="E135" i="10"/>
  <c r="C96" i="8"/>
  <c r="C97" i="8"/>
  <c r="G97" i="8" s="1"/>
  <c r="T68" i="2"/>
  <c r="F66" i="2"/>
  <c r="E66" i="2" s="1"/>
  <c r="C67" i="2"/>
  <c r="B67" i="2"/>
  <c r="M69" i="2"/>
  <c r="L69" i="2"/>
  <c r="AG242" i="17" l="1"/>
  <c r="AF243" i="17"/>
  <c r="AE246" i="17"/>
  <c r="F137" i="10"/>
  <c r="E136" i="10"/>
  <c r="G96" i="8"/>
  <c r="D96" i="8"/>
  <c r="G67" i="2"/>
  <c r="D67" i="2"/>
  <c r="Q68" i="2"/>
  <c r="J68" i="2"/>
  <c r="R68" i="2"/>
  <c r="O70" i="2"/>
  <c r="AG243" i="17" l="1"/>
  <c r="AF244" i="17"/>
  <c r="AE247" i="17"/>
  <c r="F138" i="10"/>
  <c r="E137" i="10"/>
  <c r="D97" i="8"/>
  <c r="F96" i="8"/>
  <c r="T69" i="2"/>
  <c r="R69" i="2" s="1"/>
  <c r="F67" i="2"/>
  <c r="E67" i="2" s="1"/>
  <c r="B68" i="2"/>
  <c r="C68" i="2"/>
  <c r="M70" i="2"/>
  <c r="L70" i="2"/>
  <c r="AG244" i="17" l="1"/>
  <c r="AF245" i="17"/>
  <c r="AE248" i="17"/>
  <c r="F139" i="10"/>
  <c r="E138" i="10"/>
  <c r="C98" i="8"/>
  <c r="G98" i="8" s="1"/>
  <c r="F97" i="8"/>
  <c r="E96" i="8"/>
  <c r="O71" i="2"/>
  <c r="L71" i="2" s="1"/>
  <c r="G68" i="2"/>
  <c r="D68" i="2"/>
  <c r="Q69" i="2"/>
  <c r="J69" i="2"/>
  <c r="AG245" i="17" l="1"/>
  <c r="AF246" i="17"/>
  <c r="AE249" i="17"/>
  <c r="F140" i="10"/>
  <c r="E139" i="10"/>
  <c r="D98" i="8"/>
  <c r="F98" i="8" s="1"/>
  <c r="E97" i="8"/>
  <c r="C99" i="8"/>
  <c r="G99" i="8" s="1"/>
  <c r="M71" i="2"/>
  <c r="O72" i="2" s="1"/>
  <c r="T70" i="2"/>
  <c r="F68" i="2"/>
  <c r="E68" i="2" s="1"/>
  <c r="C69" i="2"/>
  <c r="B69" i="2"/>
  <c r="AG246" i="17" l="1"/>
  <c r="AF247" i="17"/>
  <c r="AE250" i="17"/>
  <c r="F141" i="10"/>
  <c r="E140" i="10"/>
  <c r="D99" i="8"/>
  <c r="F99" i="8" s="1"/>
  <c r="E98" i="8"/>
  <c r="G69" i="2"/>
  <c r="D69" i="2"/>
  <c r="Q70" i="2"/>
  <c r="J70" i="2"/>
  <c r="R70" i="2"/>
  <c r="M72" i="2"/>
  <c r="L72" i="2"/>
  <c r="AG247" i="17" l="1"/>
  <c r="AF248" i="17"/>
  <c r="AE251" i="17"/>
  <c r="F142" i="10"/>
  <c r="E141" i="10"/>
  <c r="E99" i="8"/>
  <c r="C70" i="2"/>
  <c r="B70" i="2"/>
  <c r="T71" i="2"/>
  <c r="Q71" i="2" s="1"/>
  <c r="F69" i="2"/>
  <c r="O73" i="2"/>
  <c r="AG248" i="17" l="1"/>
  <c r="AF249" i="17"/>
  <c r="AE252" i="17"/>
  <c r="F143" i="10"/>
  <c r="E142" i="10"/>
  <c r="C100" i="8"/>
  <c r="G70" i="2"/>
  <c r="D70" i="2"/>
  <c r="F70" i="2" s="1"/>
  <c r="E70" i="2" s="1"/>
  <c r="E69" i="2"/>
  <c r="T72" i="2"/>
  <c r="M73" i="2"/>
  <c r="O74" i="2" s="1"/>
  <c r="R71" i="2"/>
  <c r="J71" i="2"/>
  <c r="L73" i="2"/>
  <c r="AG249" i="17" l="1"/>
  <c r="AF250" i="17"/>
  <c r="AE253" i="17"/>
  <c r="F144" i="10"/>
  <c r="E143" i="10"/>
  <c r="G100" i="8"/>
  <c r="D100" i="8"/>
  <c r="C101" i="8"/>
  <c r="G101" i="8" s="1"/>
  <c r="M74" i="2"/>
  <c r="O75" i="2" s="1"/>
  <c r="R72" i="2"/>
  <c r="Q72" i="2"/>
  <c r="J72" i="2"/>
  <c r="B71" i="2"/>
  <c r="C71" i="2"/>
  <c r="L74" i="2"/>
  <c r="AG250" i="17" l="1"/>
  <c r="AF251" i="17"/>
  <c r="AE254" i="17"/>
  <c r="F145" i="10"/>
  <c r="E144" i="10"/>
  <c r="D101" i="8"/>
  <c r="F100" i="8"/>
  <c r="M75" i="2"/>
  <c r="O76" i="2" s="1"/>
  <c r="C72" i="2"/>
  <c r="B72" i="2"/>
  <c r="G71" i="2"/>
  <c r="D71" i="2"/>
  <c r="T73" i="2"/>
  <c r="L75" i="2"/>
  <c r="AG251" i="17" l="1"/>
  <c r="AF252" i="17"/>
  <c r="AE255" i="17"/>
  <c r="F146" i="10"/>
  <c r="E145" i="10"/>
  <c r="F101" i="8"/>
  <c r="E100" i="8"/>
  <c r="C102" i="8"/>
  <c r="G102" i="8" s="1"/>
  <c r="G72" i="2"/>
  <c r="M76" i="2"/>
  <c r="O77" i="2" s="1"/>
  <c r="F71" i="2"/>
  <c r="D72" i="2"/>
  <c r="Q73" i="2"/>
  <c r="J73" i="2"/>
  <c r="R73" i="2"/>
  <c r="L76" i="2"/>
  <c r="AG252" i="17" l="1"/>
  <c r="AF253" i="17"/>
  <c r="AE256" i="17"/>
  <c r="F147" i="10"/>
  <c r="E146" i="10"/>
  <c r="D102" i="8"/>
  <c r="F102" i="8" s="1"/>
  <c r="E101" i="8"/>
  <c r="T74" i="2"/>
  <c r="C73" i="2"/>
  <c r="B73" i="2"/>
  <c r="E71" i="2"/>
  <c r="F72" i="2"/>
  <c r="L77" i="2"/>
  <c r="M77" i="2"/>
  <c r="AG253" i="17" l="1"/>
  <c r="AF254" i="17"/>
  <c r="AE257" i="17"/>
  <c r="F148" i="10"/>
  <c r="E147" i="10"/>
  <c r="E102" i="8"/>
  <c r="C103" i="8"/>
  <c r="G103" i="8" s="1"/>
  <c r="O78" i="2"/>
  <c r="M78" i="2" s="1"/>
  <c r="G73" i="2"/>
  <c r="Q74" i="2"/>
  <c r="J74" i="2"/>
  <c r="E72" i="2"/>
  <c r="D73" i="2"/>
  <c r="F73" i="2" s="1"/>
  <c r="R74" i="2"/>
  <c r="AG254" i="17" l="1"/>
  <c r="AF255" i="17"/>
  <c r="AE258" i="17"/>
  <c r="F149" i="10"/>
  <c r="E148" i="10"/>
  <c r="C104" i="8"/>
  <c r="G104" i="8" s="1"/>
  <c r="D103" i="8"/>
  <c r="L78" i="2"/>
  <c r="O79" i="2" s="1"/>
  <c r="T75" i="2"/>
  <c r="R75" i="2" s="1"/>
  <c r="C74" i="2"/>
  <c r="B74" i="2"/>
  <c r="E73" i="2"/>
  <c r="AG255" i="17" l="1"/>
  <c r="AF256" i="17"/>
  <c r="AE259" i="17"/>
  <c r="AE260" i="17" s="1"/>
  <c r="F150" i="10"/>
  <c r="E149" i="10"/>
  <c r="D104" i="8"/>
  <c r="F103" i="8"/>
  <c r="G74" i="2"/>
  <c r="D74" i="2"/>
  <c r="Q75" i="2"/>
  <c r="T76" i="2" s="1"/>
  <c r="R76" i="2" s="1"/>
  <c r="J75" i="2"/>
  <c r="M79" i="2"/>
  <c r="L79" i="2"/>
  <c r="AG256" i="17" l="1"/>
  <c r="AF257" i="17"/>
  <c r="AE261" i="17"/>
  <c r="AE262" i="17" s="1"/>
  <c r="F151" i="10"/>
  <c r="E150" i="10"/>
  <c r="C105" i="8"/>
  <c r="G105" i="8" s="1"/>
  <c r="F104" i="8"/>
  <c r="E103" i="8"/>
  <c r="Q76" i="2"/>
  <c r="T77" i="2" s="1"/>
  <c r="R77" i="2" s="1"/>
  <c r="J76" i="2"/>
  <c r="C75" i="2"/>
  <c r="B75" i="2"/>
  <c r="F74" i="2"/>
  <c r="O80" i="2"/>
  <c r="AG257" i="17" l="1"/>
  <c r="AF258" i="17"/>
  <c r="AE263" i="17"/>
  <c r="F152" i="10"/>
  <c r="E151" i="10"/>
  <c r="E104" i="8"/>
  <c r="D105" i="8"/>
  <c r="F105" i="8" s="1"/>
  <c r="G75" i="2"/>
  <c r="E74" i="2"/>
  <c r="C76" i="2"/>
  <c r="B76" i="2"/>
  <c r="D75" i="2"/>
  <c r="Q77" i="2"/>
  <c r="T78" i="2" s="1"/>
  <c r="R78" i="2" s="1"/>
  <c r="J77" i="2"/>
  <c r="M80" i="2"/>
  <c r="L80" i="2"/>
  <c r="AG258" i="17" l="1"/>
  <c r="AF259" i="17"/>
  <c r="AE264" i="17"/>
  <c r="F153" i="10"/>
  <c r="E152" i="10"/>
  <c r="E105" i="8"/>
  <c r="C106" i="8"/>
  <c r="G106" i="8" s="1"/>
  <c r="G76" i="2"/>
  <c r="D76" i="2"/>
  <c r="C77" i="2"/>
  <c r="B77" i="2"/>
  <c r="Q78" i="2"/>
  <c r="T79" i="2" s="1"/>
  <c r="J78" i="2"/>
  <c r="F75" i="2"/>
  <c r="O81" i="2"/>
  <c r="AG259" i="17" l="1"/>
  <c r="AF260" i="17"/>
  <c r="AE265" i="17"/>
  <c r="F154" i="10"/>
  <c r="E153" i="10"/>
  <c r="D106" i="8"/>
  <c r="G77" i="2"/>
  <c r="Q79" i="2"/>
  <c r="C78" i="2"/>
  <c r="B78" i="2"/>
  <c r="D77" i="2"/>
  <c r="F76" i="2"/>
  <c r="E75" i="2"/>
  <c r="R79" i="2"/>
  <c r="J79" i="2"/>
  <c r="L81" i="2"/>
  <c r="M81" i="2"/>
  <c r="AF261" i="17" l="1"/>
  <c r="AG260" i="17"/>
  <c r="AE266" i="17"/>
  <c r="F155" i="10"/>
  <c r="E154" i="10"/>
  <c r="C107" i="8"/>
  <c r="G107" i="8" s="1"/>
  <c r="F106" i="8"/>
  <c r="G78" i="2"/>
  <c r="D78" i="2"/>
  <c r="C79" i="2"/>
  <c r="B79" i="2"/>
  <c r="T80" i="2"/>
  <c r="Q80" i="2" s="1"/>
  <c r="E76" i="2"/>
  <c r="F77" i="2"/>
  <c r="O82" i="2"/>
  <c r="AF262" i="17" l="1"/>
  <c r="AG261" i="17"/>
  <c r="AE267" i="17"/>
  <c r="F156" i="10"/>
  <c r="E155" i="10"/>
  <c r="D107" i="8"/>
  <c r="F107" i="8" s="1"/>
  <c r="E106" i="8"/>
  <c r="G79" i="2"/>
  <c r="D79" i="2"/>
  <c r="F78" i="2"/>
  <c r="E77" i="2"/>
  <c r="R80" i="2"/>
  <c r="T81" i="2" s="1"/>
  <c r="J80" i="2"/>
  <c r="L82" i="2"/>
  <c r="M82" i="2"/>
  <c r="AF263" i="17" l="1"/>
  <c r="AG262" i="17"/>
  <c r="AE268" i="17"/>
  <c r="F157" i="10"/>
  <c r="E156" i="10"/>
  <c r="C108" i="8"/>
  <c r="E107" i="8"/>
  <c r="R81" i="2"/>
  <c r="J81" i="2"/>
  <c r="C80" i="2"/>
  <c r="B80" i="2"/>
  <c r="E78" i="2"/>
  <c r="F79" i="2"/>
  <c r="Q81" i="2"/>
  <c r="O83" i="2"/>
  <c r="AF264" i="17" l="1"/>
  <c r="AG263" i="17"/>
  <c r="AE269" i="17"/>
  <c r="F158" i="10"/>
  <c r="E157" i="10"/>
  <c r="G108" i="8"/>
  <c r="D108" i="8"/>
  <c r="C109" i="8"/>
  <c r="G109" i="8" s="1"/>
  <c r="T82" i="2"/>
  <c r="Q82" i="2" s="1"/>
  <c r="E79" i="2"/>
  <c r="G80" i="2"/>
  <c r="D80" i="2"/>
  <c r="C81" i="2"/>
  <c r="B81" i="2"/>
  <c r="L83" i="2"/>
  <c r="M83" i="2"/>
  <c r="AG264" i="17" l="1"/>
  <c r="AF265" i="17"/>
  <c r="AE270" i="17"/>
  <c r="F159" i="10"/>
  <c r="E158" i="10"/>
  <c r="C110" i="8"/>
  <c r="G110" i="8" s="1"/>
  <c r="D109" i="8"/>
  <c r="F108" i="8"/>
  <c r="G81" i="2"/>
  <c r="R82" i="2"/>
  <c r="T83" i="2" s="1"/>
  <c r="Q83" i="2" s="1"/>
  <c r="J82" i="2"/>
  <c r="D81" i="2"/>
  <c r="F80" i="2"/>
  <c r="O84" i="2"/>
  <c r="AG265" i="17" l="1"/>
  <c r="AF266" i="17"/>
  <c r="AE271" i="17"/>
  <c r="F160" i="10"/>
  <c r="E159" i="10"/>
  <c r="F109" i="8"/>
  <c r="E108" i="8"/>
  <c r="D110" i="8"/>
  <c r="C111" i="8"/>
  <c r="G111" i="8" s="1"/>
  <c r="E80" i="2"/>
  <c r="F81" i="2"/>
  <c r="E81" i="2" s="1"/>
  <c r="B82" i="2"/>
  <c r="C82" i="2"/>
  <c r="J83" i="2"/>
  <c r="R83" i="2"/>
  <c r="M84" i="2"/>
  <c r="L84" i="2"/>
  <c r="AG266" i="17" l="1"/>
  <c r="AF267" i="17"/>
  <c r="AE272" i="17"/>
  <c r="F161" i="10"/>
  <c r="E160" i="10"/>
  <c r="D111" i="8"/>
  <c r="F110" i="8"/>
  <c r="E109" i="8"/>
  <c r="C112" i="8"/>
  <c r="G112" i="8" s="1"/>
  <c r="G82" i="2"/>
  <c r="B83" i="2"/>
  <c r="C83" i="2"/>
  <c r="D82" i="2"/>
  <c r="T84" i="2"/>
  <c r="R84" i="2" s="1"/>
  <c r="O85" i="2"/>
  <c r="AF268" i="17" l="1"/>
  <c r="AG267" i="17"/>
  <c r="AE273" i="17"/>
  <c r="F162" i="10"/>
  <c r="E161" i="10"/>
  <c r="C113" i="8"/>
  <c r="G113" i="8" s="1"/>
  <c r="F111" i="8"/>
  <c r="E110" i="8"/>
  <c r="D112" i="8"/>
  <c r="G83" i="2"/>
  <c r="M85" i="2"/>
  <c r="F82" i="2"/>
  <c r="E82" i="2" s="1"/>
  <c r="D83" i="2"/>
  <c r="Q84" i="2"/>
  <c r="J84" i="2"/>
  <c r="L85" i="2"/>
  <c r="AG268" i="17" l="1"/>
  <c r="AF269" i="17"/>
  <c r="AE274" i="17"/>
  <c r="F163" i="10"/>
  <c r="E162" i="10"/>
  <c r="D113" i="8"/>
  <c r="F112" i="8"/>
  <c r="E111" i="8"/>
  <c r="O86" i="2"/>
  <c r="M86" i="2" s="1"/>
  <c r="F83" i="2"/>
  <c r="E83" i="2" s="1"/>
  <c r="B84" i="2"/>
  <c r="C84" i="2"/>
  <c r="T85" i="2"/>
  <c r="AG269" i="17" l="1"/>
  <c r="AF270" i="17"/>
  <c r="AE275" i="17"/>
  <c r="F164" i="10"/>
  <c r="E163" i="10"/>
  <c r="F113" i="8"/>
  <c r="E112" i="8"/>
  <c r="L86" i="2"/>
  <c r="O87" i="2" s="1"/>
  <c r="G84" i="2"/>
  <c r="D84" i="2"/>
  <c r="Q85" i="2"/>
  <c r="R85" i="2"/>
  <c r="J85" i="2"/>
  <c r="AF271" i="17" l="1"/>
  <c r="AG270" i="17"/>
  <c r="AE276" i="17"/>
  <c r="F165" i="10"/>
  <c r="E164" i="10"/>
  <c r="C114" i="8"/>
  <c r="E113" i="8"/>
  <c r="C85" i="2"/>
  <c r="B85" i="2"/>
  <c r="F84" i="2"/>
  <c r="T86" i="2"/>
  <c r="R86" i="2" s="1"/>
  <c r="L87" i="2"/>
  <c r="M87" i="2"/>
  <c r="AG271" i="17" l="1"/>
  <c r="AF272" i="17"/>
  <c r="AE277" i="17"/>
  <c r="F166" i="10"/>
  <c r="E165" i="10"/>
  <c r="C115" i="8"/>
  <c r="G115" i="8" s="1"/>
  <c r="G114" i="8"/>
  <c r="D114" i="8"/>
  <c r="G85" i="2"/>
  <c r="D85" i="2"/>
  <c r="F85" i="2" s="1"/>
  <c r="E84" i="2"/>
  <c r="Q86" i="2"/>
  <c r="T87" i="2" s="1"/>
  <c r="J86" i="2"/>
  <c r="O88" i="2"/>
  <c r="AF273" i="17" l="1"/>
  <c r="AG272" i="17"/>
  <c r="AE278" i="17"/>
  <c r="F167" i="10"/>
  <c r="E166" i="10"/>
  <c r="D115" i="8"/>
  <c r="F114" i="8"/>
  <c r="C86" i="2"/>
  <c r="B86" i="2"/>
  <c r="Q87" i="2"/>
  <c r="E85" i="2"/>
  <c r="R87" i="2"/>
  <c r="J87" i="2"/>
  <c r="L88" i="2"/>
  <c r="M88" i="2"/>
  <c r="AF274" i="17" l="1"/>
  <c r="AG273" i="17"/>
  <c r="AE279" i="17"/>
  <c r="F168" i="10"/>
  <c r="E167" i="10"/>
  <c r="E114" i="8"/>
  <c r="F115" i="8"/>
  <c r="C116" i="8"/>
  <c r="G116" i="8" s="1"/>
  <c r="T88" i="2"/>
  <c r="Q88" i="2" s="1"/>
  <c r="C87" i="2"/>
  <c r="B87" i="2"/>
  <c r="G86" i="2"/>
  <c r="D86" i="2"/>
  <c r="O89" i="2"/>
  <c r="AF275" i="17" l="1"/>
  <c r="AG274" i="17"/>
  <c r="AE280" i="17"/>
  <c r="F169" i="10"/>
  <c r="E168" i="10"/>
  <c r="D116" i="8"/>
  <c r="F116" i="8" s="1"/>
  <c r="E115" i="8"/>
  <c r="C117" i="8"/>
  <c r="G117" i="8" s="1"/>
  <c r="G87" i="2"/>
  <c r="M89" i="2"/>
  <c r="T89" i="2"/>
  <c r="J89" i="2" s="1"/>
  <c r="D87" i="2"/>
  <c r="F86" i="2"/>
  <c r="R88" i="2"/>
  <c r="J88" i="2"/>
  <c r="L89" i="2"/>
  <c r="AF276" i="17" l="1"/>
  <c r="AG275" i="17"/>
  <c r="AE281" i="17"/>
  <c r="F170" i="10"/>
  <c r="E169" i="10"/>
  <c r="D117" i="8"/>
  <c r="F117" i="8" s="1"/>
  <c r="E116" i="8"/>
  <c r="C118" i="8"/>
  <c r="G118" i="8" s="1"/>
  <c r="C89" i="2"/>
  <c r="B88" i="2"/>
  <c r="C88" i="2"/>
  <c r="E86" i="2"/>
  <c r="F87" i="2"/>
  <c r="E87" i="2" s="1"/>
  <c r="R89" i="2"/>
  <c r="Q89" i="2"/>
  <c r="B89" i="2"/>
  <c r="O90" i="2"/>
  <c r="AG276" i="17" l="1"/>
  <c r="AF277" i="17"/>
  <c r="AE282" i="17"/>
  <c r="F171" i="10"/>
  <c r="E170" i="10"/>
  <c r="C119" i="8"/>
  <c r="G119" i="8" s="1"/>
  <c r="D118" i="8"/>
  <c r="E117" i="8"/>
  <c r="G89" i="2"/>
  <c r="T90" i="2"/>
  <c r="J90" i="2" s="1"/>
  <c r="G88" i="2"/>
  <c r="D88" i="2"/>
  <c r="L90" i="2"/>
  <c r="M90" i="2"/>
  <c r="AG277" i="17" l="1"/>
  <c r="AF278" i="17"/>
  <c r="AE283" i="17"/>
  <c r="F172" i="10"/>
  <c r="E171" i="10"/>
  <c r="D119" i="8"/>
  <c r="F118" i="8"/>
  <c r="O91" i="2"/>
  <c r="L91" i="2" s="1"/>
  <c r="C90" i="2"/>
  <c r="B90" i="2"/>
  <c r="R90" i="2"/>
  <c r="F88" i="2"/>
  <c r="D89" i="2"/>
  <c r="Q90" i="2"/>
  <c r="AG278" i="17" l="1"/>
  <c r="AF279" i="17"/>
  <c r="AE284" i="17"/>
  <c r="F173" i="10"/>
  <c r="E172" i="10"/>
  <c r="E118" i="8"/>
  <c r="F119" i="8"/>
  <c r="M91" i="2"/>
  <c r="O92" i="2" s="1"/>
  <c r="L92" i="2" s="1"/>
  <c r="D90" i="2"/>
  <c r="G90" i="2"/>
  <c r="T91" i="2"/>
  <c r="R91" i="2" s="1"/>
  <c r="E88" i="2"/>
  <c r="F89" i="2"/>
  <c r="AF280" i="17" l="1"/>
  <c r="AG279" i="17"/>
  <c r="AE285" i="17"/>
  <c r="F174" i="10"/>
  <c r="E173" i="10"/>
  <c r="E119" i="8"/>
  <c r="C120" i="8"/>
  <c r="M92" i="2"/>
  <c r="O93" i="2" s="1"/>
  <c r="L93" i="2" s="1"/>
  <c r="Q91" i="2"/>
  <c r="J91" i="2"/>
  <c r="E89" i="2"/>
  <c r="F90" i="2"/>
  <c r="E90" i="2" s="1"/>
  <c r="AG280" i="17" l="1"/>
  <c r="AF281" i="17"/>
  <c r="AE286" i="17"/>
  <c r="F175" i="10"/>
  <c r="E174" i="10"/>
  <c r="C121" i="8"/>
  <c r="G121" i="8" s="1"/>
  <c r="G120" i="8"/>
  <c r="D120" i="8"/>
  <c r="M93" i="2"/>
  <c r="O94" i="2" s="1"/>
  <c r="L94" i="2" s="1"/>
  <c r="B91" i="2"/>
  <c r="C91" i="2"/>
  <c r="T92" i="2"/>
  <c r="R92" i="2" s="1"/>
  <c r="AG281" i="17" l="1"/>
  <c r="AF282" i="17"/>
  <c r="AE287" i="17"/>
  <c r="F176" i="10"/>
  <c r="E175" i="10"/>
  <c r="D121" i="8"/>
  <c r="F120" i="8"/>
  <c r="M94" i="2"/>
  <c r="O95" i="2" s="1"/>
  <c r="L95" i="2" s="1"/>
  <c r="G91" i="2"/>
  <c r="J92" i="2"/>
  <c r="D91" i="2"/>
  <c r="F91" i="2" s="1"/>
  <c r="E91" i="2" s="1"/>
  <c r="Q92" i="2"/>
  <c r="T93" i="2" s="1"/>
  <c r="R93" i="2" s="1"/>
  <c r="AG282" i="17" l="1"/>
  <c r="AF283" i="17"/>
  <c r="AE288" i="17"/>
  <c r="F177" i="10"/>
  <c r="E176" i="10"/>
  <c r="E120" i="8"/>
  <c r="F121" i="8"/>
  <c r="B92" i="2"/>
  <c r="C92" i="2"/>
  <c r="M95" i="2"/>
  <c r="O96" i="2" s="1"/>
  <c r="Q93" i="2"/>
  <c r="J93" i="2"/>
  <c r="AF284" i="17" l="1"/>
  <c r="AG283" i="17"/>
  <c r="AE289" i="17"/>
  <c r="F178" i="10"/>
  <c r="E177" i="10"/>
  <c r="E121" i="8"/>
  <c r="C122" i="8"/>
  <c r="G92" i="2"/>
  <c r="D92" i="2"/>
  <c r="F92" i="2" s="1"/>
  <c r="C93" i="2"/>
  <c r="B93" i="2"/>
  <c r="T94" i="2"/>
  <c r="M96" i="2"/>
  <c r="L96" i="2"/>
  <c r="AG284" i="17" l="1"/>
  <c r="AF285" i="17"/>
  <c r="AE290" i="17"/>
  <c r="F179" i="10"/>
  <c r="E178" i="10"/>
  <c r="C123" i="8"/>
  <c r="G123" i="8" s="1"/>
  <c r="G122" i="8"/>
  <c r="D122" i="8"/>
  <c r="G93" i="2"/>
  <c r="D93" i="2"/>
  <c r="F93" i="2" s="1"/>
  <c r="Q94" i="2"/>
  <c r="J94" i="2"/>
  <c r="R94" i="2"/>
  <c r="E92" i="2"/>
  <c r="O97" i="2"/>
  <c r="AG285" i="17" l="1"/>
  <c r="AF286" i="17"/>
  <c r="AE291" i="17"/>
  <c r="F180" i="10"/>
  <c r="E179" i="10"/>
  <c r="D123" i="8"/>
  <c r="F122" i="8"/>
  <c r="E93" i="2"/>
  <c r="T95" i="2"/>
  <c r="R95" i="2" s="1"/>
  <c r="C94" i="2"/>
  <c r="B94" i="2"/>
  <c r="L97" i="2"/>
  <c r="M97" i="2"/>
  <c r="AF287" i="17" l="1"/>
  <c r="AG286" i="17"/>
  <c r="AE292" i="17"/>
  <c r="F181" i="10"/>
  <c r="E180" i="10"/>
  <c r="E122" i="8"/>
  <c r="F123" i="8"/>
  <c r="O98" i="2"/>
  <c r="L98" i="2" s="1"/>
  <c r="G94" i="2"/>
  <c r="Q95" i="2"/>
  <c r="J95" i="2"/>
  <c r="D94" i="2"/>
  <c r="AF288" i="17" l="1"/>
  <c r="AG287" i="17"/>
  <c r="AE293" i="17"/>
  <c r="F182" i="10"/>
  <c r="E181" i="10"/>
  <c r="C124" i="8"/>
  <c r="E123" i="8"/>
  <c r="M98" i="2"/>
  <c r="O99" i="2" s="1"/>
  <c r="F94" i="2"/>
  <c r="E94" i="2" s="1"/>
  <c r="C95" i="2"/>
  <c r="B95" i="2"/>
  <c r="T96" i="2"/>
  <c r="AG288" i="17" l="1"/>
  <c r="AF289" i="17"/>
  <c r="AE294" i="17"/>
  <c r="F183" i="10"/>
  <c r="E182" i="10"/>
  <c r="C125" i="8"/>
  <c r="G125" i="8" s="1"/>
  <c r="G124" i="8"/>
  <c r="D124" i="8"/>
  <c r="G95" i="2"/>
  <c r="D95" i="2"/>
  <c r="F95" i="2" s="1"/>
  <c r="E95" i="2" s="1"/>
  <c r="Q96" i="2"/>
  <c r="J96" i="2"/>
  <c r="R96" i="2"/>
  <c r="M99" i="2"/>
  <c r="L99" i="2"/>
  <c r="AG289" i="17" l="1"/>
  <c r="AF290" i="17"/>
  <c r="AE295" i="17"/>
  <c r="F184" i="10"/>
  <c r="E183" i="10"/>
  <c r="D125" i="8"/>
  <c r="F124" i="8"/>
  <c r="O100" i="2"/>
  <c r="L100" i="2" s="1"/>
  <c r="T97" i="2"/>
  <c r="Q97" i="2" s="1"/>
  <c r="C96" i="2"/>
  <c r="B96" i="2"/>
  <c r="AG290" i="17" l="1"/>
  <c r="AF291" i="17"/>
  <c r="AE296" i="17"/>
  <c r="F185" i="10"/>
  <c r="E184" i="10"/>
  <c r="C126" i="8"/>
  <c r="G126" i="8" s="1"/>
  <c r="E124" i="8"/>
  <c r="F125" i="8"/>
  <c r="M100" i="2"/>
  <c r="O101" i="2" s="1"/>
  <c r="G96" i="2"/>
  <c r="D96" i="2"/>
  <c r="R97" i="2"/>
  <c r="T98" i="2" s="1"/>
  <c r="Q98" i="2" s="1"/>
  <c r="J97" i="2"/>
  <c r="AF292" i="17" l="1"/>
  <c r="AG291" i="17"/>
  <c r="AE297" i="17"/>
  <c r="F186" i="10"/>
  <c r="E185" i="10"/>
  <c r="D126" i="8"/>
  <c r="F126" i="8" s="1"/>
  <c r="E125" i="8"/>
  <c r="B97" i="2"/>
  <c r="C97" i="2"/>
  <c r="R98" i="2"/>
  <c r="T99" i="2" s="1"/>
  <c r="J98" i="2"/>
  <c r="F96" i="2"/>
  <c r="E96" i="2" s="1"/>
  <c r="M101" i="2"/>
  <c r="L101" i="2"/>
  <c r="AF293" i="17" l="1"/>
  <c r="AG292" i="17"/>
  <c r="AE298" i="17"/>
  <c r="F187" i="10"/>
  <c r="E186" i="10"/>
  <c r="E126" i="8"/>
  <c r="C127" i="8"/>
  <c r="G97" i="2"/>
  <c r="D97" i="2"/>
  <c r="F97" i="2" s="1"/>
  <c r="E97" i="2" s="1"/>
  <c r="C98" i="2"/>
  <c r="B98" i="2"/>
  <c r="Q99" i="2"/>
  <c r="J99" i="2"/>
  <c r="R99" i="2"/>
  <c r="O102" i="2"/>
  <c r="AF294" i="17" l="1"/>
  <c r="AG293" i="17"/>
  <c r="AE299" i="17"/>
  <c r="E187" i="10"/>
  <c r="F188" i="10"/>
  <c r="C128" i="8"/>
  <c r="G128" i="8" s="1"/>
  <c r="G127" i="8"/>
  <c r="D127" i="8"/>
  <c r="G98" i="2"/>
  <c r="L102" i="2"/>
  <c r="D98" i="2"/>
  <c r="T100" i="2"/>
  <c r="R100" i="2" s="1"/>
  <c r="B99" i="2"/>
  <c r="C99" i="2"/>
  <c r="M102" i="2"/>
  <c r="AF295" i="17" l="1"/>
  <c r="AG294" i="17"/>
  <c r="AE300" i="17"/>
  <c r="F189" i="10"/>
  <c r="E188" i="10"/>
  <c r="D128" i="8"/>
  <c r="F127" i="8"/>
  <c r="O103" i="2"/>
  <c r="M103" i="2" s="1"/>
  <c r="G99" i="2"/>
  <c r="Q100" i="2"/>
  <c r="T101" i="2" s="1"/>
  <c r="R101" i="2" s="1"/>
  <c r="J100" i="2"/>
  <c r="F98" i="2"/>
  <c r="E98" i="2" s="1"/>
  <c r="D99" i="2"/>
  <c r="AF296" i="17" l="1"/>
  <c r="AG295" i="17"/>
  <c r="AE301" i="17"/>
  <c r="F190" i="10"/>
  <c r="E189" i="10"/>
  <c r="C129" i="8"/>
  <c r="G129" i="8" s="1"/>
  <c r="E127" i="8"/>
  <c r="F128" i="8"/>
  <c r="L103" i="2"/>
  <c r="O104" i="2" s="1"/>
  <c r="Q101" i="2"/>
  <c r="T102" i="2" s="1"/>
  <c r="R102" i="2" s="1"/>
  <c r="J101" i="2"/>
  <c r="C100" i="2"/>
  <c r="B100" i="2"/>
  <c r="F99" i="2"/>
  <c r="E99" i="2" s="1"/>
  <c r="AG296" i="17" l="1"/>
  <c r="AF297" i="17"/>
  <c r="AE302" i="17"/>
  <c r="F191" i="10"/>
  <c r="E190" i="10"/>
  <c r="E128" i="8"/>
  <c r="D129" i="8"/>
  <c r="F129" i="8" s="1"/>
  <c r="G100" i="2"/>
  <c r="D100" i="2"/>
  <c r="F100" i="2" s="1"/>
  <c r="C101" i="2"/>
  <c r="B101" i="2"/>
  <c r="Q102" i="2"/>
  <c r="T103" i="2" s="1"/>
  <c r="R103" i="2" s="1"/>
  <c r="J102" i="2"/>
  <c r="L104" i="2"/>
  <c r="M104" i="2"/>
  <c r="AG297" i="17" l="1"/>
  <c r="AF298" i="17"/>
  <c r="AE303" i="17"/>
  <c r="F192" i="10"/>
  <c r="E191" i="10"/>
  <c r="E129" i="8"/>
  <c r="C130" i="8"/>
  <c r="G130" i="8" s="1"/>
  <c r="G101" i="2"/>
  <c r="E100" i="2"/>
  <c r="C102" i="2"/>
  <c r="B102" i="2"/>
  <c r="D101" i="2"/>
  <c r="Q103" i="2"/>
  <c r="J103" i="2"/>
  <c r="O105" i="2"/>
  <c r="AG298" i="17" l="1"/>
  <c r="AF299" i="17"/>
  <c r="AE304" i="17"/>
  <c r="F193" i="10"/>
  <c r="E192" i="10"/>
  <c r="D130" i="8"/>
  <c r="F130" i="8" s="1"/>
  <c r="C131" i="8"/>
  <c r="G131" i="8" s="1"/>
  <c r="G102" i="2"/>
  <c r="D102" i="2"/>
  <c r="C103" i="2"/>
  <c r="B103" i="2"/>
  <c r="F101" i="2"/>
  <c r="T104" i="2"/>
  <c r="M105" i="2"/>
  <c r="L105" i="2"/>
  <c r="AG299" i="17" l="1"/>
  <c r="AF300" i="17"/>
  <c r="AE305" i="17"/>
  <c r="F194" i="10"/>
  <c r="E193" i="10"/>
  <c r="E130" i="8"/>
  <c r="D131" i="8"/>
  <c r="F131" i="8" s="1"/>
  <c r="G103" i="2"/>
  <c r="D103" i="2"/>
  <c r="F102" i="2"/>
  <c r="E101" i="2"/>
  <c r="Q104" i="2"/>
  <c r="J104" i="2"/>
  <c r="R104" i="2"/>
  <c r="O106" i="2"/>
  <c r="AF301" i="17" l="1"/>
  <c r="AG300" i="17"/>
  <c r="AG3" i="17" s="1"/>
  <c r="F195" i="10"/>
  <c r="E194" i="10"/>
  <c r="E131" i="8"/>
  <c r="T105" i="2"/>
  <c r="B104" i="2"/>
  <c r="C104" i="2"/>
  <c r="F103" i="2"/>
  <c r="E103" i="2" s="1"/>
  <c r="E102" i="2"/>
  <c r="L106" i="2"/>
  <c r="M106" i="2"/>
  <c r="AF302" i="17" l="1"/>
  <c r="AG301" i="17"/>
  <c r="O107" i="2"/>
  <c r="M107" i="2" s="1"/>
  <c r="O108" i="2" s="1"/>
  <c r="F196" i="10"/>
  <c r="E195" i="10"/>
  <c r="C132" i="8"/>
  <c r="G104" i="2"/>
  <c r="D104" i="2"/>
  <c r="Q105" i="2"/>
  <c r="J105" i="2"/>
  <c r="R105" i="2"/>
  <c r="AG302" i="17" l="1"/>
  <c r="AF303" i="17"/>
  <c r="L107" i="2"/>
  <c r="L108" i="2" s="1"/>
  <c r="F197" i="10"/>
  <c r="E196" i="10"/>
  <c r="C133" i="8"/>
  <c r="G133" i="8" s="1"/>
  <c r="G132" i="8"/>
  <c r="D132" i="8"/>
  <c r="T106" i="2"/>
  <c r="Q106" i="2" s="1"/>
  <c r="F104" i="2"/>
  <c r="E104" i="2" s="1"/>
  <c r="C105" i="2"/>
  <c r="B105" i="2"/>
  <c r="M108" i="2"/>
  <c r="O109" i="2" s="1"/>
  <c r="AG303" i="17" l="1"/>
  <c r="AF304" i="17"/>
  <c r="F198" i="10"/>
  <c r="E197" i="10"/>
  <c r="D133" i="8"/>
  <c r="F132" i="8"/>
  <c r="G105" i="2"/>
  <c r="D105" i="2"/>
  <c r="F105" i="2" s="1"/>
  <c r="E105" i="2" s="1"/>
  <c r="R106" i="2"/>
  <c r="T107" i="2" s="1"/>
  <c r="Q107" i="2" s="1"/>
  <c r="J106" i="2"/>
  <c r="M109" i="2"/>
  <c r="L109" i="2"/>
  <c r="AG304" i="17" l="1"/>
  <c r="AF305" i="17"/>
  <c r="AG305" i="17" s="1"/>
  <c r="O110" i="2"/>
  <c r="L110" i="2" s="1"/>
  <c r="F199" i="10"/>
  <c r="E198" i="10"/>
  <c r="C134" i="8"/>
  <c r="G134" i="8" s="1"/>
  <c r="E132" i="8"/>
  <c r="F133" i="8"/>
  <c r="R107" i="2"/>
  <c r="T108" i="2" s="1"/>
  <c r="Q108" i="2" s="1"/>
  <c r="J107" i="2"/>
  <c r="B106" i="2"/>
  <c r="C106" i="2"/>
  <c r="M110" i="2" l="1"/>
  <c r="O111" i="2" s="1"/>
  <c r="L111" i="2" s="1"/>
  <c r="F200" i="10"/>
  <c r="E199" i="10"/>
  <c r="E133" i="8"/>
  <c r="D134" i="8"/>
  <c r="F134" i="8" s="1"/>
  <c r="B107" i="2"/>
  <c r="C107" i="2"/>
  <c r="R108" i="2"/>
  <c r="J108" i="2"/>
  <c r="G106" i="2"/>
  <c r="D106" i="2"/>
  <c r="F201" i="10" l="1"/>
  <c r="E200" i="10"/>
  <c r="C135" i="8"/>
  <c r="G135" i="8" s="1"/>
  <c r="E134" i="8"/>
  <c r="M111" i="2"/>
  <c r="O112" i="2" s="1"/>
  <c r="G107" i="2"/>
  <c r="F106" i="2"/>
  <c r="E106" i="2" s="1"/>
  <c r="D107" i="2"/>
  <c r="B108" i="2"/>
  <c r="C108" i="2"/>
  <c r="T109" i="2"/>
  <c r="F202" i="10" l="1"/>
  <c r="E201" i="10"/>
  <c r="D135" i="8"/>
  <c r="F135" i="8" s="1"/>
  <c r="E135" i="8" s="1"/>
  <c r="C136" i="8"/>
  <c r="G136" i="8" s="1"/>
  <c r="G108" i="2"/>
  <c r="F107" i="2"/>
  <c r="E107" i="2" s="1"/>
  <c r="D108" i="2"/>
  <c r="M112" i="2"/>
  <c r="R109" i="2"/>
  <c r="J109" i="2"/>
  <c r="Q109" i="2"/>
  <c r="L112" i="2"/>
  <c r="F203" i="10" l="1"/>
  <c r="E202" i="10"/>
  <c r="D136" i="8"/>
  <c r="C137" i="8"/>
  <c r="G137" i="8" s="1"/>
  <c r="O113" i="2"/>
  <c r="L113" i="2" s="1"/>
  <c r="T110" i="2"/>
  <c r="Q110" i="2" s="1"/>
  <c r="C109" i="2"/>
  <c r="B109" i="2"/>
  <c r="F108" i="2"/>
  <c r="E108" i="2" s="1"/>
  <c r="F204" i="10" l="1"/>
  <c r="E203" i="10"/>
  <c r="D137" i="8"/>
  <c r="F136" i="8"/>
  <c r="M113" i="2"/>
  <c r="O114" i="2" s="1"/>
  <c r="G109" i="2"/>
  <c r="D109" i="2"/>
  <c r="R110" i="2"/>
  <c r="J110" i="2"/>
  <c r="F205" i="10" l="1"/>
  <c r="E204" i="10"/>
  <c r="F137" i="8"/>
  <c r="E137" i="8" s="1"/>
  <c r="E136" i="8"/>
  <c r="C138" i="8"/>
  <c r="F109" i="2"/>
  <c r="E109" i="2" s="1"/>
  <c r="C110" i="2"/>
  <c r="B110" i="2"/>
  <c r="T111" i="2"/>
  <c r="R111" i="2" s="1"/>
  <c r="M114" i="2"/>
  <c r="L114" i="2"/>
  <c r="F206" i="10" l="1"/>
  <c r="E205" i="10"/>
  <c r="G138" i="8"/>
  <c r="D138" i="8"/>
  <c r="G110" i="2"/>
  <c r="D110" i="2"/>
  <c r="F110" i="2" s="1"/>
  <c r="E110" i="2" s="1"/>
  <c r="Q111" i="2"/>
  <c r="T112" i="2" s="1"/>
  <c r="R112" i="2" s="1"/>
  <c r="J111" i="2"/>
  <c r="O115" i="2"/>
  <c r="F207" i="10" l="1"/>
  <c r="E206" i="10"/>
  <c r="C139" i="8"/>
  <c r="G139" i="8" s="1"/>
  <c r="F138" i="8"/>
  <c r="C111" i="2"/>
  <c r="B111" i="2"/>
  <c r="Q112" i="2"/>
  <c r="J112" i="2"/>
  <c r="M115" i="2"/>
  <c r="L115" i="2"/>
  <c r="F208" i="10" l="1"/>
  <c r="E207" i="10"/>
  <c r="E138" i="8"/>
  <c r="D139" i="8"/>
  <c r="C112" i="2"/>
  <c r="B112" i="2"/>
  <c r="G111" i="2"/>
  <c r="D111" i="2"/>
  <c r="T113" i="2"/>
  <c r="O116" i="2"/>
  <c r="F209" i="10" l="1"/>
  <c r="E208" i="10"/>
  <c r="C140" i="8"/>
  <c r="G140" i="8" s="1"/>
  <c r="F139" i="8"/>
  <c r="G112" i="2"/>
  <c r="Q113" i="2"/>
  <c r="J113" i="2"/>
  <c r="R113" i="2"/>
  <c r="F111" i="2"/>
  <c r="E111" i="2" s="1"/>
  <c r="D112" i="2"/>
  <c r="M116" i="2"/>
  <c r="L116" i="2"/>
  <c r="F210" i="10" l="1"/>
  <c r="E209" i="10"/>
  <c r="E139" i="8"/>
  <c r="D140" i="8"/>
  <c r="F112" i="2"/>
  <c r="E112" i="2" s="1"/>
  <c r="T114" i="2"/>
  <c r="Q114" i="2" s="1"/>
  <c r="B113" i="2"/>
  <c r="C113" i="2"/>
  <c r="O117" i="2"/>
  <c r="F211" i="10" l="1"/>
  <c r="E210" i="10"/>
  <c r="C141" i="8"/>
  <c r="G141" i="8" s="1"/>
  <c r="F140" i="8"/>
  <c r="G113" i="2"/>
  <c r="D113" i="2"/>
  <c r="R114" i="2"/>
  <c r="T115" i="2" s="1"/>
  <c r="Q115" i="2" s="1"/>
  <c r="J114" i="2"/>
  <c r="M117" i="2"/>
  <c r="L117" i="2"/>
  <c r="F212" i="10" l="1"/>
  <c r="E211" i="10"/>
  <c r="D141" i="8"/>
  <c r="F141" i="8" s="1"/>
  <c r="E140" i="8"/>
  <c r="O118" i="2"/>
  <c r="L118" i="2" s="1"/>
  <c r="T116" i="2"/>
  <c r="B114" i="2"/>
  <c r="C114" i="2"/>
  <c r="R115" i="2"/>
  <c r="J115" i="2"/>
  <c r="F113" i="2"/>
  <c r="E113" i="2" s="1"/>
  <c r="F213" i="10" l="1"/>
  <c r="E212" i="10"/>
  <c r="E141" i="8"/>
  <c r="C142" i="8"/>
  <c r="M118" i="2"/>
  <c r="O119" i="2" s="1"/>
  <c r="G114" i="2"/>
  <c r="D114" i="2"/>
  <c r="F114" i="2" s="1"/>
  <c r="E114" i="2" s="1"/>
  <c r="R116" i="2"/>
  <c r="J116" i="2"/>
  <c r="C115" i="2"/>
  <c r="B115" i="2"/>
  <c r="Q116" i="2"/>
  <c r="F214" i="10" l="1"/>
  <c r="E213" i="10"/>
  <c r="G142" i="8"/>
  <c r="D142" i="8"/>
  <c r="G115" i="2"/>
  <c r="D115" i="2"/>
  <c r="T117" i="2"/>
  <c r="Q117" i="2" s="1"/>
  <c r="B116" i="2"/>
  <c r="C116" i="2"/>
  <c r="M119" i="2"/>
  <c r="L119" i="2"/>
  <c r="F215" i="10" l="1"/>
  <c r="E214" i="10"/>
  <c r="F142" i="8"/>
  <c r="C143" i="8"/>
  <c r="G143" i="8" s="1"/>
  <c r="G116" i="2"/>
  <c r="R117" i="2"/>
  <c r="T118" i="2" s="1"/>
  <c r="J117" i="2"/>
  <c r="F115" i="2"/>
  <c r="E115" i="2" s="1"/>
  <c r="D116" i="2"/>
  <c r="O120" i="2"/>
  <c r="L120" i="2" s="1"/>
  <c r="F216" i="10" l="1"/>
  <c r="E215" i="10"/>
  <c r="E142" i="8"/>
  <c r="D143" i="8"/>
  <c r="F116" i="2"/>
  <c r="E116" i="2" s="1"/>
  <c r="R118" i="2"/>
  <c r="C117" i="2"/>
  <c r="B117" i="2"/>
  <c r="Q118" i="2"/>
  <c r="J118" i="2"/>
  <c r="M120" i="2"/>
  <c r="O121" i="2" s="1"/>
  <c r="F217" i="10" l="1"/>
  <c r="E216" i="10"/>
  <c r="F143" i="8"/>
  <c r="G117" i="2"/>
  <c r="D117" i="2"/>
  <c r="F117" i="2" s="1"/>
  <c r="E117" i="2" s="1"/>
  <c r="T119" i="2"/>
  <c r="R119" i="2" s="1"/>
  <c r="B118" i="2"/>
  <c r="C118" i="2"/>
  <c r="L121" i="2"/>
  <c r="M121" i="2"/>
  <c r="F218" i="10" l="1"/>
  <c r="E217" i="10"/>
  <c r="E143" i="8"/>
  <c r="C144" i="8"/>
  <c r="G118" i="2"/>
  <c r="D118" i="2"/>
  <c r="Q119" i="2"/>
  <c r="J119" i="2"/>
  <c r="O122" i="2"/>
  <c r="F219" i="10" l="1"/>
  <c r="E218" i="10"/>
  <c r="G144" i="8"/>
  <c r="D144" i="8"/>
  <c r="C145" i="8"/>
  <c r="G145" i="8" s="1"/>
  <c r="C119" i="2"/>
  <c r="B119" i="2"/>
  <c r="F118" i="2"/>
  <c r="E118" i="2" s="1"/>
  <c r="T120" i="2"/>
  <c r="Q120" i="2" s="1"/>
  <c r="L122" i="2"/>
  <c r="M122" i="2"/>
  <c r="F220" i="10" l="1"/>
  <c r="E219" i="10"/>
  <c r="D145" i="8"/>
  <c r="F144" i="8"/>
  <c r="G119" i="2"/>
  <c r="D119" i="2"/>
  <c r="F119" i="2" s="1"/>
  <c r="E119" i="2" s="1"/>
  <c r="R120" i="2"/>
  <c r="T121" i="2" s="1"/>
  <c r="J120" i="2"/>
  <c r="O123" i="2"/>
  <c r="F221" i="10" l="1"/>
  <c r="E220" i="10"/>
  <c r="F145" i="8"/>
  <c r="E144" i="8"/>
  <c r="C146" i="8"/>
  <c r="G146" i="8" s="1"/>
  <c r="R121" i="2"/>
  <c r="J121" i="2"/>
  <c r="B120" i="2"/>
  <c r="C120" i="2"/>
  <c r="Q121" i="2"/>
  <c r="M123" i="2"/>
  <c r="L123" i="2"/>
  <c r="F222" i="10" l="1"/>
  <c r="E221" i="10"/>
  <c r="D146" i="8"/>
  <c r="F146" i="8" s="1"/>
  <c r="E145" i="8"/>
  <c r="T122" i="2"/>
  <c r="Q122" i="2" s="1"/>
  <c r="C121" i="2"/>
  <c r="B121" i="2"/>
  <c r="G120" i="2"/>
  <c r="D120" i="2"/>
  <c r="O124" i="2"/>
  <c r="F223" i="10" l="1"/>
  <c r="E222" i="10"/>
  <c r="E146" i="8"/>
  <c r="G121" i="2"/>
  <c r="F120" i="2"/>
  <c r="D121" i="2"/>
  <c r="R122" i="2"/>
  <c r="J122" i="2"/>
  <c r="M124" i="2"/>
  <c r="L124" i="2"/>
  <c r="F224" i="10" l="1"/>
  <c r="E223" i="10"/>
  <c r="C147" i="8"/>
  <c r="C122" i="2"/>
  <c r="B122" i="2"/>
  <c r="E120" i="2"/>
  <c r="F121" i="2"/>
  <c r="T123" i="2"/>
  <c r="O125" i="2"/>
  <c r="F225" i="10" l="1"/>
  <c r="E224" i="10"/>
  <c r="G147" i="8"/>
  <c r="D147" i="8"/>
  <c r="C148" i="8"/>
  <c r="G148" i="8" s="1"/>
  <c r="G122" i="2"/>
  <c r="D122" i="2"/>
  <c r="F122" i="2" s="1"/>
  <c r="R123" i="2"/>
  <c r="J123" i="2"/>
  <c r="Q123" i="2"/>
  <c r="E121" i="2"/>
  <c r="L125" i="2"/>
  <c r="M125" i="2"/>
  <c r="F226" i="10" l="1"/>
  <c r="E225" i="10"/>
  <c r="C149" i="8"/>
  <c r="G149" i="8" s="1"/>
  <c r="D148" i="8"/>
  <c r="F147" i="8"/>
  <c r="O126" i="2"/>
  <c r="M126" i="2" s="1"/>
  <c r="E122" i="2"/>
  <c r="T124" i="2"/>
  <c r="C123" i="2"/>
  <c r="B123" i="2"/>
  <c r="F227" i="10" l="1"/>
  <c r="E226" i="10"/>
  <c r="F148" i="8"/>
  <c r="E147" i="8"/>
  <c r="D149" i="8"/>
  <c r="L126" i="2"/>
  <c r="O127" i="2" s="1"/>
  <c r="G123" i="2"/>
  <c r="D123" i="2"/>
  <c r="R124" i="2"/>
  <c r="J124" i="2"/>
  <c r="Q124" i="2"/>
  <c r="F228" i="10" l="1"/>
  <c r="E227" i="10"/>
  <c r="C150" i="8"/>
  <c r="G150" i="8" s="1"/>
  <c r="F149" i="8"/>
  <c r="E148" i="8"/>
  <c r="T125" i="2"/>
  <c r="Q125" i="2" s="1"/>
  <c r="M127" i="2"/>
  <c r="F123" i="2"/>
  <c r="E123" i="2" s="1"/>
  <c r="C124" i="2"/>
  <c r="B124" i="2"/>
  <c r="L127" i="2"/>
  <c r="O128" i="2" s="1"/>
  <c r="F229" i="10" l="1"/>
  <c r="E228" i="10"/>
  <c r="D150" i="8"/>
  <c r="F150" i="8" s="1"/>
  <c r="E149" i="8"/>
  <c r="C151" i="8"/>
  <c r="G151" i="8" s="1"/>
  <c r="G124" i="2"/>
  <c r="D124" i="2"/>
  <c r="F124" i="2" s="1"/>
  <c r="E124" i="2" s="1"/>
  <c r="R125" i="2"/>
  <c r="T126" i="2" s="1"/>
  <c r="Q126" i="2" s="1"/>
  <c r="J125" i="2"/>
  <c r="M128" i="2"/>
  <c r="L128" i="2"/>
  <c r="F230" i="10" l="1"/>
  <c r="E229" i="10"/>
  <c r="E150" i="8"/>
  <c r="C152" i="8"/>
  <c r="G152" i="8" s="1"/>
  <c r="D151" i="8"/>
  <c r="D152" i="8" s="1"/>
  <c r="B125" i="2"/>
  <c r="C125" i="2"/>
  <c r="R126" i="2"/>
  <c r="T127" i="2" s="1"/>
  <c r="Q127" i="2" s="1"/>
  <c r="J126" i="2"/>
  <c r="O129" i="2"/>
  <c r="F231" i="10" l="1"/>
  <c r="E230" i="10"/>
  <c r="F151" i="8"/>
  <c r="B126" i="2"/>
  <c r="C126" i="2"/>
  <c r="R127" i="2"/>
  <c r="T128" i="2" s="1"/>
  <c r="Q128" i="2" s="1"/>
  <c r="J127" i="2"/>
  <c r="L129" i="2"/>
  <c r="G125" i="2"/>
  <c r="D125" i="2"/>
  <c r="M129" i="2"/>
  <c r="F232" i="10" l="1"/>
  <c r="E231" i="10"/>
  <c r="F152" i="8"/>
  <c r="E151" i="8"/>
  <c r="C153" i="8"/>
  <c r="O130" i="2"/>
  <c r="L130" i="2" s="1"/>
  <c r="G126" i="2"/>
  <c r="F125" i="2"/>
  <c r="E125" i="2" s="1"/>
  <c r="D126" i="2"/>
  <c r="R128" i="2"/>
  <c r="T129" i="2" s="1"/>
  <c r="Q129" i="2" s="1"/>
  <c r="J128" i="2"/>
  <c r="B127" i="2"/>
  <c r="C127" i="2"/>
  <c r="F233" i="10" l="1"/>
  <c r="E232" i="10"/>
  <c r="E152" i="8"/>
  <c r="G153" i="8"/>
  <c r="D153" i="8"/>
  <c r="F153" i="8" s="1"/>
  <c r="M130" i="2"/>
  <c r="O131" i="2" s="1"/>
  <c r="G127" i="2"/>
  <c r="F126" i="2"/>
  <c r="E126" i="2" s="1"/>
  <c r="D127" i="2"/>
  <c r="B128" i="2"/>
  <c r="C128" i="2"/>
  <c r="R129" i="2"/>
  <c r="J129" i="2"/>
  <c r="F234" i="10" l="1"/>
  <c r="E233" i="10"/>
  <c r="E153" i="8"/>
  <c r="G128" i="2"/>
  <c r="F127" i="2"/>
  <c r="E127" i="2" s="1"/>
  <c r="D128" i="2"/>
  <c r="C129" i="2"/>
  <c r="B129" i="2"/>
  <c r="T130" i="2"/>
  <c r="L131" i="2"/>
  <c r="M131" i="2"/>
  <c r="F235" i="10" l="1"/>
  <c r="E234" i="10"/>
  <c r="C154" i="8"/>
  <c r="G129" i="2"/>
  <c r="R130" i="2"/>
  <c r="J130" i="2"/>
  <c r="Q130" i="2"/>
  <c r="F128" i="2"/>
  <c r="E128" i="2" s="1"/>
  <c r="D129" i="2"/>
  <c r="O132" i="2"/>
  <c r="F236" i="10" l="1"/>
  <c r="E235" i="10"/>
  <c r="G154" i="8"/>
  <c r="D154" i="8"/>
  <c r="C155" i="8"/>
  <c r="G155" i="8" s="1"/>
  <c r="C130" i="2"/>
  <c r="B130" i="2"/>
  <c r="F129" i="2"/>
  <c r="E129" i="2" s="1"/>
  <c r="T131" i="2"/>
  <c r="Q131" i="2" s="1"/>
  <c r="M132" i="2"/>
  <c r="L132" i="2"/>
  <c r="F237" i="10" l="1"/>
  <c r="E236" i="10"/>
  <c r="D155" i="8"/>
  <c r="F154" i="8"/>
  <c r="G130" i="2"/>
  <c r="D130" i="2"/>
  <c r="F130" i="2" s="1"/>
  <c r="E130" i="2" s="1"/>
  <c r="R131" i="2"/>
  <c r="T132" i="2" s="1"/>
  <c r="Q132" i="2" s="1"/>
  <c r="J131" i="2"/>
  <c r="O133" i="2"/>
  <c r="F238" i="10" l="1"/>
  <c r="E237" i="10"/>
  <c r="C156" i="8"/>
  <c r="G156" i="8" s="1"/>
  <c r="F155" i="8"/>
  <c r="E154" i="8"/>
  <c r="C131" i="2"/>
  <c r="B131" i="2"/>
  <c r="R132" i="2"/>
  <c r="T133" i="2" s="1"/>
  <c r="Q133" i="2" s="1"/>
  <c r="J132" i="2"/>
  <c r="M133" i="2"/>
  <c r="L133" i="2"/>
  <c r="F239" i="10" l="1"/>
  <c r="E238" i="10"/>
  <c r="C157" i="8"/>
  <c r="G157" i="8" s="1"/>
  <c r="E155" i="8"/>
  <c r="D156" i="8"/>
  <c r="F156" i="8" s="1"/>
  <c r="J133" i="2"/>
  <c r="B132" i="2"/>
  <c r="C132" i="2"/>
  <c r="G131" i="2"/>
  <c r="D131" i="2"/>
  <c r="R133" i="2"/>
  <c r="T134" i="2" s="1"/>
  <c r="Q134" i="2" s="1"/>
  <c r="O134" i="2"/>
  <c r="F240" i="10" l="1"/>
  <c r="E239" i="10"/>
  <c r="D157" i="8"/>
  <c r="F157" i="8" s="1"/>
  <c r="C158" i="8"/>
  <c r="G158" i="8" s="1"/>
  <c r="E156" i="8"/>
  <c r="G132" i="2"/>
  <c r="C133" i="2"/>
  <c r="B133" i="2"/>
  <c r="F131" i="2"/>
  <c r="E131" i="2" s="1"/>
  <c r="D132" i="2"/>
  <c r="M134" i="2"/>
  <c r="R134" i="2"/>
  <c r="T135" i="2"/>
  <c r="J134" i="2"/>
  <c r="L134" i="2"/>
  <c r="F241" i="10" l="1"/>
  <c r="E240" i="10"/>
  <c r="D158" i="8"/>
  <c r="F158" i="8" s="1"/>
  <c r="E157" i="8"/>
  <c r="C134" i="2"/>
  <c r="G133" i="2"/>
  <c r="F132" i="2"/>
  <c r="E132" i="2" s="1"/>
  <c r="D133" i="2"/>
  <c r="R135" i="2"/>
  <c r="Q135" i="2"/>
  <c r="B134" i="2"/>
  <c r="O135" i="2"/>
  <c r="F242" i="10" l="1"/>
  <c r="E241" i="10"/>
  <c r="E158" i="8"/>
  <c r="C159" i="8"/>
  <c r="G134" i="2"/>
  <c r="J135" i="2"/>
  <c r="F133" i="2"/>
  <c r="D134" i="2"/>
  <c r="T136" i="2"/>
  <c r="Q136" i="2" s="1"/>
  <c r="L135" i="2"/>
  <c r="M135" i="2"/>
  <c r="F243" i="10" l="1"/>
  <c r="E242" i="10"/>
  <c r="G159" i="8"/>
  <c r="D159" i="8"/>
  <c r="C160" i="8"/>
  <c r="G160" i="8" s="1"/>
  <c r="O136" i="2"/>
  <c r="L136" i="2" s="1"/>
  <c r="C135" i="2"/>
  <c r="B135" i="2"/>
  <c r="T137" i="2"/>
  <c r="Q137" i="2" s="1"/>
  <c r="E133" i="2"/>
  <c r="F134" i="2"/>
  <c r="E134" i="2" s="1"/>
  <c r="R136" i="2"/>
  <c r="F244" i="10" l="1"/>
  <c r="E243" i="10"/>
  <c r="D160" i="8"/>
  <c r="F159" i="8"/>
  <c r="M136" i="2"/>
  <c r="O137" i="2" s="1"/>
  <c r="L137" i="2" s="1"/>
  <c r="J136" i="2"/>
  <c r="C136" i="2" s="1"/>
  <c r="D135" i="2"/>
  <c r="F135" i="2" s="1"/>
  <c r="E135" i="2" s="1"/>
  <c r="G135" i="2"/>
  <c r="R137" i="2"/>
  <c r="T138" i="2" s="1"/>
  <c r="Q138" i="2" s="1"/>
  <c r="F245" i="10" l="1"/>
  <c r="E244" i="10"/>
  <c r="F160" i="8"/>
  <c r="E159" i="8"/>
  <c r="C161" i="8"/>
  <c r="G161" i="8" s="1"/>
  <c r="B136" i="2"/>
  <c r="J137" i="2"/>
  <c r="C137" i="2" s="1"/>
  <c r="M137" i="2"/>
  <c r="O138" i="2" s="1"/>
  <c r="L138" i="2" s="1"/>
  <c r="D136" i="2"/>
  <c r="F136" i="2" s="1"/>
  <c r="E136" i="2" s="1"/>
  <c r="G136" i="2"/>
  <c r="R138" i="2"/>
  <c r="T139" i="2" s="1"/>
  <c r="Q139" i="2" s="1"/>
  <c r="F246" i="10" l="1"/>
  <c r="E245" i="10"/>
  <c r="D161" i="8"/>
  <c r="F161" i="8" s="1"/>
  <c r="E160" i="8"/>
  <c r="B137" i="2"/>
  <c r="J138" i="2"/>
  <c r="C138" i="2" s="1"/>
  <c r="M138" i="2"/>
  <c r="O139" i="2" s="1"/>
  <c r="J139" i="2" s="1"/>
  <c r="D137" i="2"/>
  <c r="F137" i="2" s="1"/>
  <c r="E137" i="2" s="1"/>
  <c r="G137" i="2"/>
  <c r="R139" i="2"/>
  <c r="T140" i="2" s="1"/>
  <c r="Q140" i="2" s="1"/>
  <c r="F247" i="10" l="1"/>
  <c r="E246" i="10"/>
  <c r="E161" i="8"/>
  <c r="B138" i="2"/>
  <c r="M139" i="2"/>
  <c r="L139" i="2"/>
  <c r="D138" i="2"/>
  <c r="F138" i="2" s="1"/>
  <c r="E138" i="2" s="1"/>
  <c r="C139" i="2"/>
  <c r="G138" i="2"/>
  <c r="R140" i="2"/>
  <c r="T141" i="2" s="1"/>
  <c r="B139" i="2"/>
  <c r="F248" i="10" l="1"/>
  <c r="E247" i="10"/>
  <c r="C162" i="8"/>
  <c r="O140" i="2"/>
  <c r="J140" i="2" s="1"/>
  <c r="D139" i="2"/>
  <c r="F139" i="2" s="1"/>
  <c r="G139" i="2"/>
  <c r="R141" i="2"/>
  <c r="Q141" i="2"/>
  <c r="F249" i="10" l="1"/>
  <c r="E248" i="10"/>
  <c r="C163" i="8"/>
  <c r="G163" i="8" s="1"/>
  <c r="G162" i="8"/>
  <c r="D162" i="8"/>
  <c r="L140" i="2"/>
  <c r="O141" i="2" s="1"/>
  <c r="M140" i="2"/>
  <c r="C140" i="2"/>
  <c r="T142" i="2"/>
  <c r="B140" i="2"/>
  <c r="E139" i="2"/>
  <c r="F250" i="10" l="1"/>
  <c r="E249" i="10"/>
  <c r="D163" i="8"/>
  <c r="F162" i="8"/>
  <c r="C164" i="8"/>
  <c r="G164" i="8" s="1"/>
  <c r="D140" i="2"/>
  <c r="F140" i="2" s="1"/>
  <c r="G140" i="2"/>
  <c r="R142" i="2"/>
  <c r="L141" i="2"/>
  <c r="M141" i="2"/>
  <c r="Q142" i="2"/>
  <c r="J141" i="2"/>
  <c r="F251" i="10" l="1"/>
  <c r="E250" i="10"/>
  <c r="F163" i="8"/>
  <c r="E162" i="8"/>
  <c r="C165" i="8"/>
  <c r="G165" i="8" s="1"/>
  <c r="D164" i="8"/>
  <c r="O142" i="2"/>
  <c r="M142" i="2" s="1"/>
  <c r="C141" i="2"/>
  <c r="T143" i="2"/>
  <c r="R143" i="2" s="1"/>
  <c r="B141" i="2"/>
  <c r="E140" i="2"/>
  <c r="F252" i="10" l="1"/>
  <c r="E251" i="10"/>
  <c r="D165" i="8"/>
  <c r="F164" i="8"/>
  <c r="E163" i="8"/>
  <c r="L142" i="2"/>
  <c r="O143" i="2" s="1"/>
  <c r="J142" i="2"/>
  <c r="B142" i="2" s="1"/>
  <c r="D141" i="2"/>
  <c r="F141" i="2" s="1"/>
  <c r="G141" i="2"/>
  <c r="Q143" i="2"/>
  <c r="F253" i="10" l="1"/>
  <c r="E252" i="10"/>
  <c r="F165" i="8"/>
  <c r="E164" i="8"/>
  <c r="C166" i="8"/>
  <c r="C142" i="2"/>
  <c r="D142" i="2" s="1"/>
  <c r="F142" i="2" s="1"/>
  <c r="E142" i="2" s="1"/>
  <c r="L143" i="2"/>
  <c r="T144" i="2"/>
  <c r="Q144" i="2" s="1"/>
  <c r="E141" i="2"/>
  <c r="J143" i="2"/>
  <c r="M143" i="2"/>
  <c r="F254" i="10" l="1"/>
  <c r="E253" i="10"/>
  <c r="E165" i="8"/>
  <c r="G166" i="8"/>
  <c r="D166" i="8"/>
  <c r="F166" i="8" s="1"/>
  <c r="G142" i="2"/>
  <c r="O144" i="2"/>
  <c r="J144" i="2" s="1"/>
  <c r="C143" i="2"/>
  <c r="T145" i="2"/>
  <c r="Q145" i="2" s="1"/>
  <c r="R144" i="2"/>
  <c r="B143" i="2"/>
  <c r="F255" i="10" l="1"/>
  <c r="E254" i="10"/>
  <c r="C167" i="8"/>
  <c r="G167" i="8" s="1"/>
  <c r="E166" i="8"/>
  <c r="L144" i="2"/>
  <c r="M144" i="2"/>
  <c r="D143" i="2"/>
  <c r="F143" i="2" s="1"/>
  <c r="E143" i="2" s="1"/>
  <c r="C144" i="2"/>
  <c r="G143" i="2"/>
  <c r="T146" i="2"/>
  <c r="Q146" i="2" s="1"/>
  <c r="R145" i="2"/>
  <c r="B144" i="2"/>
  <c r="F256" i="10" l="1"/>
  <c r="E255" i="10"/>
  <c r="D167" i="8"/>
  <c r="F167" i="8" s="1"/>
  <c r="E167" i="8" s="1"/>
  <c r="O145" i="2"/>
  <c r="M145" i="2" s="1"/>
  <c r="D144" i="2"/>
  <c r="F144" i="2" s="1"/>
  <c r="E144" i="2" s="1"/>
  <c r="G144" i="2"/>
  <c r="R146" i="2"/>
  <c r="T147" i="2"/>
  <c r="Q147" i="2" s="1"/>
  <c r="F257" i="10" l="1"/>
  <c r="E256" i="10"/>
  <c r="C168" i="8"/>
  <c r="L145" i="2"/>
  <c r="O146" i="2" s="1"/>
  <c r="J146" i="2" s="1"/>
  <c r="J145" i="2"/>
  <c r="C145" i="2" s="1"/>
  <c r="T148" i="2"/>
  <c r="Q148" i="2" s="1"/>
  <c r="R147" i="2"/>
  <c r="F258" i="10" l="1"/>
  <c r="E257" i="10"/>
  <c r="G168" i="8"/>
  <c r="D168" i="8"/>
  <c r="B145" i="2"/>
  <c r="L146" i="2"/>
  <c r="M146" i="2"/>
  <c r="D145" i="2"/>
  <c r="F145" i="2" s="1"/>
  <c r="E145" i="2" s="1"/>
  <c r="C146" i="2"/>
  <c r="G145" i="2"/>
  <c r="T149" i="2"/>
  <c r="Q149" i="2" s="1"/>
  <c r="R148" i="2"/>
  <c r="B146" i="2"/>
  <c r="F259" i="10" l="1"/>
  <c r="E258" i="10"/>
  <c r="C169" i="8"/>
  <c r="G169" i="8" s="1"/>
  <c r="F168" i="8"/>
  <c r="O147" i="2"/>
  <c r="J147" i="2" s="1"/>
  <c r="C147" i="2" s="1"/>
  <c r="D146" i="2"/>
  <c r="F146" i="2" s="1"/>
  <c r="E146" i="2" s="1"/>
  <c r="G146" i="2"/>
  <c r="R149" i="2"/>
  <c r="T150" i="2" s="1"/>
  <c r="Q150" i="2" s="1"/>
  <c r="F260" i="10" l="1"/>
  <c r="E259" i="10"/>
  <c r="D169" i="8"/>
  <c r="F169" i="8" s="1"/>
  <c r="C170" i="8"/>
  <c r="G170" i="8" s="1"/>
  <c r="E168" i="8"/>
  <c r="B147" i="2"/>
  <c r="M147" i="2"/>
  <c r="L147" i="2"/>
  <c r="O148" i="2" s="1"/>
  <c r="D147" i="2"/>
  <c r="F147" i="2" s="1"/>
  <c r="G147" i="2"/>
  <c r="R150" i="2"/>
  <c r="F261" i="10" l="1"/>
  <c r="E260" i="10"/>
  <c r="D170" i="8"/>
  <c r="E169" i="8"/>
  <c r="J148" i="2"/>
  <c r="B148" i="2" s="1"/>
  <c r="L148" i="2"/>
  <c r="O149" i="2" s="1"/>
  <c r="M148" i="2"/>
  <c r="T151" i="2"/>
  <c r="E147" i="2"/>
  <c r="F262" i="10" l="1"/>
  <c r="E261" i="10"/>
  <c r="C171" i="8"/>
  <c r="G171" i="8" s="1"/>
  <c r="F170" i="8"/>
  <c r="C148" i="2"/>
  <c r="D148" i="2" s="1"/>
  <c r="F148" i="2" s="1"/>
  <c r="E148" i="2" s="1"/>
  <c r="R151" i="2"/>
  <c r="Q151" i="2"/>
  <c r="L149" i="2"/>
  <c r="M149" i="2"/>
  <c r="J149" i="2"/>
  <c r="F263" i="10" l="1"/>
  <c r="E262" i="10"/>
  <c r="E170" i="8"/>
  <c r="D171" i="8"/>
  <c r="F171" i="8" s="1"/>
  <c r="G148" i="2"/>
  <c r="O150" i="2"/>
  <c r="M150" i="2" s="1"/>
  <c r="C149" i="2"/>
  <c r="T152" i="2"/>
  <c r="Q152" i="2" s="1"/>
  <c r="B149" i="2"/>
  <c r="F264" i="10" l="1"/>
  <c r="E263" i="10"/>
  <c r="C172" i="8"/>
  <c r="G172" i="8" s="1"/>
  <c r="E171" i="8"/>
  <c r="L150" i="2"/>
  <c r="O151" i="2" s="1"/>
  <c r="J150" i="2"/>
  <c r="C150" i="2" s="1"/>
  <c r="D149" i="2"/>
  <c r="F149" i="2" s="1"/>
  <c r="E149" i="2" s="1"/>
  <c r="G149" i="2"/>
  <c r="R152" i="2"/>
  <c r="F265" i="10" l="1"/>
  <c r="E264" i="10"/>
  <c r="D172" i="8"/>
  <c r="B150" i="2"/>
  <c r="D150" i="2"/>
  <c r="F150" i="2" s="1"/>
  <c r="E150" i="2" s="1"/>
  <c r="G150" i="2"/>
  <c r="T153" i="2"/>
  <c r="J151" i="2"/>
  <c r="L151" i="2"/>
  <c r="M151" i="2"/>
  <c r="F266" i="10" l="1"/>
  <c r="E265" i="10"/>
  <c r="C173" i="8"/>
  <c r="G173" i="8" s="1"/>
  <c r="F172" i="8"/>
  <c r="B151" i="2"/>
  <c r="R153" i="2"/>
  <c r="Q153" i="2"/>
  <c r="C151" i="2"/>
  <c r="O152" i="2"/>
  <c r="F267" i="10" l="1"/>
  <c r="E266" i="10"/>
  <c r="E172" i="8"/>
  <c r="D173" i="8"/>
  <c r="F173" i="8" s="1"/>
  <c r="G151" i="2"/>
  <c r="T154" i="2"/>
  <c r="Q154" i="2" s="1"/>
  <c r="D151" i="2"/>
  <c r="F151" i="2" s="1"/>
  <c r="E151" i="2" s="1"/>
  <c r="J152" i="2"/>
  <c r="L152" i="2"/>
  <c r="M152" i="2"/>
  <c r="F268" i="10" l="1"/>
  <c r="E267" i="10"/>
  <c r="E173" i="8"/>
  <c r="C174" i="8"/>
  <c r="G174" i="8" s="1"/>
  <c r="C152" i="2"/>
  <c r="B152" i="2"/>
  <c r="R154" i="2"/>
  <c r="O153" i="2"/>
  <c r="F269" i="10" l="1"/>
  <c r="E268" i="10"/>
  <c r="D174" i="8"/>
  <c r="C175" i="8"/>
  <c r="G175" i="8" s="1"/>
  <c r="D152" i="2"/>
  <c r="F152" i="2" s="1"/>
  <c r="G152" i="2"/>
  <c r="T155" i="2"/>
  <c r="J153" i="2"/>
  <c r="L153" i="2"/>
  <c r="M153" i="2"/>
  <c r="F270" i="10" l="1"/>
  <c r="E269" i="10"/>
  <c r="D175" i="8"/>
  <c r="F174" i="8"/>
  <c r="B153" i="2"/>
  <c r="R155" i="2"/>
  <c r="Q155" i="2"/>
  <c r="C153" i="2"/>
  <c r="O154" i="2"/>
  <c r="E152" i="2"/>
  <c r="F271" i="10" l="1"/>
  <c r="E270" i="10"/>
  <c r="F175" i="8"/>
  <c r="E174" i="8"/>
  <c r="C176" i="8"/>
  <c r="G176" i="8" s="1"/>
  <c r="G153" i="2"/>
  <c r="T156" i="2"/>
  <c r="Q156" i="2" s="1"/>
  <c r="D153" i="2"/>
  <c r="F153" i="2" s="1"/>
  <c r="E153" i="2" s="1"/>
  <c r="J154" i="2"/>
  <c r="L154" i="2"/>
  <c r="M154" i="2"/>
  <c r="F272" i="10" l="1"/>
  <c r="E271" i="10"/>
  <c r="E175" i="8"/>
  <c r="D176" i="8"/>
  <c r="F176" i="8" s="1"/>
  <c r="B154" i="2"/>
  <c r="R156" i="2"/>
  <c r="T157" i="2" s="1"/>
  <c r="Q157" i="2" s="1"/>
  <c r="C154" i="2"/>
  <c r="O155" i="2"/>
  <c r="F273" i="10" l="1"/>
  <c r="E272" i="10"/>
  <c r="E176" i="8"/>
  <c r="G154" i="2"/>
  <c r="R157" i="2"/>
  <c r="T158" i="2" s="1"/>
  <c r="Q158" i="2" s="1"/>
  <c r="D154" i="2"/>
  <c r="F154" i="2" s="1"/>
  <c r="E154" i="2" s="1"/>
  <c r="J155" i="2"/>
  <c r="L155" i="2"/>
  <c r="M155" i="2"/>
  <c r="F274" i="10" l="1"/>
  <c r="E273" i="10"/>
  <c r="C177" i="8"/>
  <c r="C155" i="2"/>
  <c r="R158" i="2"/>
  <c r="B155" i="2"/>
  <c r="O156" i="2"/>
  <c r="F275" i="10" l="1"/>
  <c r="E274" i="10"/>
  <c r="C178" i="8"/>
  <c r="G178" i="8" s="1"/>
  <c r="G177" i="8"/>
  <c r="D177" i="8"/>
  <c r="D155" i="2"/>
  <c r="F155" i="2" s="1"/>
  <c r="E155" i="2" s="1"/>
  <c r="G155" i="2"/>
  <c r="T159" i="2"/>
  <c r="J156" i="2"/>
  <c r="L156" i="2"/>
  <c r="M156" i="2"/>
  <c r="F276" i="10" l="1"/>
  <c r="E275" i="10"/>
  <c r="D178" i="8"/>
  <c r="F177" i="8"/>
  <c r="C156" i="2"/>
  <c r="R159" i="2"/>
  <c r="Q159" i="2"/>
  <c r="B156" i="2"/>
  <c r="O157" i="2"/>
  <c r="F277" i="10" l="1"/>
  <c r="E276" i="10"/>
  <c r="C179" i="8"/>
  <c r="G179" i="8" s="1"/>
  <c r="F178" i="8"/>
  <c r="E177" i="8"/>
  <c r="D156" i="2"/>
  <c r="F156" i="2" s="1"/>
  <c r="E156" i="2" s="1"/>
  <c r="G156" i="2"/>
  <c r="T160" i="2"/>
  <c r="Q160" i="2" s="1"/>
  <c r="J157" i="2"/>
  <c r="L157" i="2"/>
  <c r="M157" i="2"/>
  <c r="F278" i="10" l="1"/>
  <c r="E277" i="10"/>
  <c r="D179" i="8"/>
  <c r="F179" i="8" s="1"/>
  <c r="E178" i="8"/>
  <c r="C157" i="2"/>
  <c r="R160" i="2"/>
  <c r="T161" i="2"/>
  <c r="B157" i="2"/>
  <c r="O158" i="2"/>
  <c r="F279" i="10" l="1"/>
  <c r="E278" i="10"/>
  <c r="E179" i="8"/>
  <c r="C180" i="8"/>
  <c r="D157" i="2"/>
  <c r="F157" i="2" s="1"/>
  <c r="E157" i="2" s="1"/>
  <c r="G157" i="2"/>
  <c r="R161" i="2"/>
  <c r="Q161" i="2"/>
  <c r="J158" i="2"/>
  <c r="L158" i="2"/>
  <c r="M158" i="2"/>
  <c r="F280" i="10" l="1"/>
  <c r="E279" i="10"/>
  <c r="G180" i="8"/>
  <c r="D180" i="8"/>
  <c r="C158" i="2"/>
  <c r="T162" i="2"/>
  <c r="B158" i="2"/>
  <c r="O159" i="2"/>
  <c r="F281" i="10" l="1"/>
  <c r="E280" i="10"/>
  <c r="F180" i="8"/>
  <c r="D158" i="2"/>
  <c r="F158" i="2" s="1"/>
  <c r="E158" i="2" s="1"/>
  <c r="G158" i="2"/>
  <c r="R162" i="2"/>
  <c r="Q162" i="2"/>
  <c r="J159" i="2"/>
  <c r="L159" i="2"/>
  <c r="M159" i="2"/>
  <c r="F282" i="10" l="1"/>
  <c r="E281" i="10"/>
  <c r="C181" i="8"/>
  <c r="E180" i="8"/>
  <c r="B159" i="2"/>
  <c r="T163" i="2"/>
  <c r="C159" i="2"/>
  <c r="O160" i="2"/>
  <c r="F283" i="10" l="1"/>
  <c r="E282" i="10"/>
  <c r="C182" i="8"/>
  <c r="G182" i="8" s="1"/>
  <c r="G181" i="8"/>
  <c r="D181" i="8"/>
  <c r="G159" i="2"/>
  <c r="R163" i="2"/>
  <c r="Q163" i="2"/>
  <c r="D159" i="2"/>
  <c r="F159" i="2" s="1"/>
  <c r="E159" i="2" s="1"/>
  <c r="J160" i="2"/>
  <c r="L160" i="2"/>
  <c r="M160" i="2"/>
  <c r="F284" i="10" l="1"/>
  <c r="E283" i="10"/>
  <c r="C183" i="8"/>
  <c r="G183" i="8" s="1"/>
  <c r="D182" i="8"/>
  <c r="F181" i="8"/>
  <c r="C160" i="2"/>
  <c r="T164" i="2"/>
  <c r="Q164" i="2" s="1"/>
  <c r="B160" i="2"/>
  <c r="O161" i="2"/>
  <c r="F285" i="10" l="1"/>
  <c r="E284" i="10"/>
  <c r="F182" i="8"/>
  <c r="E181" i="8"/>
  <c r="D183" i="8"/>
  <c r="D160" i="2"/>
  <c r="G160" i="2"/>
  <c r="T165" i="2"/>
  <c r="R164" i="2"/>
  <c r="J161" i="2"/>
  <c r="M161" i="2"/>
  <c r="L161" i="2"/>
  <c r="F160" i="2" l="1"/>
  <c r="E160" i="2" s="1"/>
  <c r="F286" i="10"/>
  <c r="E285" i="10"/>
  <c r="F183" i="8"/>
  <c r="E182" i="8"/>
  <c r="C184" i="8"/>
  <c r="G184" i="8" s="1"/>
  <c r="C161" i="2"/>
  <c r="R165" i="2"/>
  <c r="Q165" i="2"/>
  <c r="O162" i="2"/>
  <c r="B161" i="2"/>
  <c r="F287" i="10" l="1"/>
  <c r="E286" i="10"/>
  <c r="E183" i="8"/>
  <c r="C185" i="8"/>
  <c r="G185" i="8" s="1"/>
  <c r="D184" i="8"/>
  <c r="D161" i="2"/>
  <c r="F161" i="2" s="1"/>
  <c r="E161" i="2" s="1"/>
  <c r="G161" i="2"/>
  <c r="L162" i="2"/>
  <c r="T166" i="2"/>
  <c r="Q166" i="2" s="1"/>
  <c r="J162" i="2"/>
  <c r="M162" i="2"/>
  <c r="F288" i="10" l="1"/>
  <c r="E287" i="10"/>
  <c r="D185" i="8"/>
  <c r="F184" i="8"/>
  <c r="O163" i="2"/>
  <c r="J163" i="2" s="1"/>
  <c r="R166" i="2"/>
  <c r="T167" i="2"/>
  <c r="B162" i="2"/>
  <c r="C162" i="2"/>
  <c r="F289" i="10" l="1"/>
  <c r="E288" i="10"/>
  <c r="F185" i="8"/>
  <c r="E184" i="8"/>
  <c r="L163" i="2"/>
  <c r="M163" i="2"/>
  <c r="B163" i="2"/>
  <c r="R167" i="2"/>
  <c r="Q167" i="2"/>
  <c r="G162" i="2"/>
  <c r="D162" i="2"/>
  <c r="F162" i="2" s="1"/>
  <c r="E162" i="2" s="1"/>
  <c r="C163" i="2"/>
  <c r="F290" i="10" l="1"/>
  <c r="E289" i="10"/>
  <c r="E185" i="8"/>
  <c r="C186" i="8"/>
  <c r="O164" i="2"/>
  <c r="M164" i="2" s="1"/>
  <c r="G163" i="2"/>
  <c r="T168" i="2"/>
  <c r="Q168" i="2" s="1"/>
  <c r="D163" i="2"/>
  <c r="F163" i="2" s="1"/>
  <c r="E163" i="2" s="1"/>
  <c r="F291" i="10" l="1"/>
  <c r="E290" i="10"/>
  <c r="G186" i="8"/>
  <c r="D186" i="8"/>
  <c r="C187" i="8"/>
  <c r="G187" i="8" s="1"/>
  <c r="J164" i="2"/>
  <c r="C164" i="2" s="1"/>
  <c r="L164" i="2"/>
  <c r="O165" i="2" s="1"/>
  <c r="T169" i="2"/>
  <c r="Q169" i="2" s="1"/>
  <c r="R168" i="2"/>
  <c r="F292" i="10" l="1"/>
  <c r="E291" i="10"/>
  <c r="D187" i="8"/>
  <c r="F186" i="8"/>
  <c r="C188" i="8"/>
  <c r="G188" i="8" s="1"/>
  <c r="B164" i="2"/>
  <c r="G164" i="2"/>
  <c r="L165" i="2"/>
  <c r="T170" i="2"/>
  <c r="Q170" i="2" s="1"/>
  <c r="R169" i="2"/>
  <c r="D164" i="2"/>
  <c r="F164" i="2" s="1"/>
  <c r="E164" i="2" s="1"/>
  <c r="J165" i="2"/>
  <c r="M165" i="2"/>
  <c r="F293" i="10" l="1"/>
  <c r="E292" i="10"/>
  <c r="D188" i="8"/>
  <c r="F187" i="8"/>
  <c r="E186" i="8"/>
  <c r="O166" i="2"/>
  <c r="M166" i="2" s="1"/>
  <c r="C165" i="2"/>
  <c r="R170" i="2"/>
  <c r="T171" i="2"/>
  <c r="Q171" i="2" s="1"/>
  <c r="B165" i="2"/>
  <c r="F294" i="10" l="1"/>
  <c r="E293" i="10"/>
  <c r="F188" i="8"/>
  <c r="E187" i="8"/>
  <c r="C189" i="8"/>
  <c r="G189" i="8" s="1"/>
  <c r="J166" i="2"/>
  <c r="C166" i="2" s="1"/>
  <c r="L166" i="2"/>
  <c r="O167" i="2" s="1"/>
  <c r="M167" i="2" s="1"/>
  <c r="D165" i="2"/>
  <c r="F165" i="2" s="1"/>
  <c r="E165" i="2" s="1"/>
  <c r="G165" i="2"/>
  <c r="T172" i="2"/>
  <c r="R171" i="2"/>
  <c r="F295" i="10" l="1"/>
  <c r="E294" i="10"/>
  <c r="D189" i="8"/>
  <c r="F189" i="8" s="1"/>
  <c r="E188" i="8"/>
  <c r="C190" i="8"/>
  <c r="G190" i="8" s="1"/>
  <c r="B166" i="2"/>
  <c r="J167" i="2"/>
  <c r="B167" i="2" s="1"/>
  <c r="L167" i="2"/>
  <c r="O168" i="2" s="1"/>
  <c r="G166" i="2"/>
  <c r="D166" i="2"/>
  <c r="R172" i="2"/>
  <c r="Q172" i="2"/>
  <c r="F296" i="10" l="1"/>
  <c r="E295" i="10"/>
  <c r="D190" i="8"/>
  <c r="E189" i="8"/>
  <c r="C167" i="2"/>
  <c r="D167" i="2" s="1"/>
  <c r="L168" i="2"/>
  <c r="J168" i="2"/>
  <c r="M168" i="2"/>
  <c r="F166" i="2"/>
  <c r="T173" i="2"/>
  <c r="R173" i="2" s="1"/>
  <c r="F297" i="10" l="1"/>
  <c r="E296" i="10"/>
  <c r="C191" i="8"/>
  <c r="G191" i="8" s="1"/>
  <c r="F190" i="8"/>
  <c r="G167" i="2"/>
  <c r="B168" i="2"/>
  <c r="C168" i="2"/>
  <c r="G168" i="2" s="1"/>
  <c r="O169" i="2"/>
  <c r="J169" i="2" s="1"/>
  <c r="E166" i="2"/>
  <c r="F167" i="2"/>
  <c r="Q173" i="2"/>
  <c r="F298" i="10" l="1"/>
  <c r="E297" i="10"/>
  <c r="E190" i="8"/>
  <c r="D191" i="8"/>
  <c r="L169" i="2"/>
  <c r="M169" i="2"/>
  <c r="B169" i="2"/>
  <c r="C169" i="2"/>
  <c r="G169" i="2" s="1"/>
  <c r="D168" i="2"/>
  <c r="E167" i="2"/>
  <c r="T174" i="2"/>
  <c r="F299" i="10" l="1"/>
  <c r="E298" i="10"/>
  <c r="F191" i="8"/>
  <c r="C192" i="8"/>
  <c r="G192" i="8" s="1"/>
  <c r="D169" i="2"/>
  <c r="O170" i="2"/>
  <c r="M170" i="2" s="1"/>
  <c r="F168" i="2"/>
  <c r="E168" i="2" s="1"/>
  <c r="Q174" i="2"/>
  <c r="R174" i="2"/>
  <c r="F300" i="10" l="1"/>
  <c r="E299" i="10"/>
  <c r="C193" i="8"/>
  <c r="G193" i="8" s="1"/>
  <c r="E191" i="8"/>
  <c r="D192" i="8"/>
  <c r="F192" i="8" s="1"/>
  <c r="F169" i="2"/>
  <c r="E169" i="2" s="1"/>
  <c r="J170" i="2"/>
  <c r="L170" i="2"/>
  <c r="T175" i="2"/>
  <c r="R175" i="2" s="1"/>
  <c r="F301" i="10" l="1"/>
  <c r="E300" i="10"/>
  <c r="D193" i="8"/>
  <c r="F193" i="8" s="1"/>
  <c r="E192" i="8"/>
  <c r="O171" i="2"/>
  <c r="L171" i="2" s="1"/>
  <c r="C170" i="2"/>
  <c r="B170" i="2"/>
  <c r="Q175" i="2"/>
  <c r="F302" i="10" l="1"/>
  <c r="E301" i="10"/>
  <c r="C194" i="8"/>
  <c r="E193" i="8"/>
  <c r="D170" i="2"/>
  <c r="G170" i="2"/>
  <c r="J171" i="2"/>
  <c r="M171" i="2"/>
  <c r="O172" i="2" s="1"/>
  <c r="J172" i="2" s="1"/>
  <c r="T176" i="2"/>
  <c r="F303" i="10" l="1"/>
  <c r="E302" i="10"/>
  <c r="G194" i="8"/>
  <c r="D194" i="8"/>
  <c r="L172" i="2"/>
  <c r="C172" i="2"/>
  <c r="G172" i="2" s="1"/>
  <c r="B172" i="2"/>
  <c r="M172" i="2"/>
  <c r="C171" i="2"/>
  <c r="G171" i="2" s="1"/>
  <c r="B171" i="2"/>
  <c r="F170" i="2"/>
  <c r="Q176" i="2"/>
  <c r="R176" i="2"/>
  <c r="F304" i="10" l="1"/>
  <c r="E303" i="10"/>
  <c r="C195" i="8"/>
  <c r="G195" i="8" s="1"/>
  <c r="F194" i="8"/>
  <c r="D171" i="2"/>
  <c r="D172" i="2" s="1"/>
  <c r="E170" i="2"/>
  <c r="O173" i="2"/>
  <c r="T177" i="2"/>
  <c r="R177" i="2" s="1"/>
  <c r="F305" i="10" l="1"/>
  <c r="E304" i="10"/>
  <c r="D195" i="8"/>
  <c r="F195" i="8" s="1"/>
  <c r="E194" i="8"/>
  <c r="F171" i="2"/>
  <c r="E171" i="2" s="1"/>
  <c r="J173" i="2"/>
  <c r="L173" i="2"/>
  <c r="M173" i="2"/>
  <c r="Q177" i="2"/>
  <c r="F306" i="10" l="1"/>
  <c r="E305" i="10"/>
  <c r="E195" i="8"/>
  <c r="C196" i="8"/>
  <c r="F172" i="2"/>
  <c r="E172" i="2" s="1"/>
  <c r="O174" i="2"/>
  <c r="J174" i="2" s="1"/>
  <c r="C173" i="2"/>
  <c r="B173" i="2"/>
  <c r="T178" i="2"/>
  <c r="F307" i="10" l="1"/>
  <c r="E306" i="10"/>
  <c r="G196" i="8"/>
  <c r="D196" i="8"/>
  <c r="C197" i="8"/>
  <c r="G197" i="8" s="1"/>
  <c r="M174" i="2"/>
  <c r="G173" i="2"/>
  <c r="D173" i="2"/>
  <c r="F173" i="2" s="1"/>
  <c r="B174" i="2"/>
  <c r="C174" i="2"/>
  <c r="L174" i="2"/>
  <c r="Q178" i="2"/>
  <c r="R178" i="2"/>
  <c r="F308" i="10" l="1"/>
  <c r="E307" i="10"/>
  <c r="D197" i="8"/>
  <c r="F196" i="8"/>
  <c r="O175" i="2"/>
  <c r="J175" i="2" s="1"/>
  <c r="C175" i="2" s="1"/>
  <c r="G175" i="2" s="1"/>
  <c r="D174" i="2"/>
  <c r="G174" i="2"/>
  <c r="E173" i="2"/>
  <c r="T179" i="2"/>
  <c r="R179" i="2" s="1"/>
  <c r="F309" i="10" l="1"/>
  <c r="E308" i="10"/>
  <c r="F197" i="8"/>
  <c r="E196" i="8"/>
  <c r="B175" i="2"/>
  <c r="M175" i="2"/>
  <c r="L175" i="2"/>
  <c r="O176" i="2" s="1"/>
  <c r="D175" i="2"/>
  <c r="F174" i="2"/>
  <c r="E174" i="2" s="1"/>
  <c r="Q179" i="2"/>
  <c r="F310" i="10" l="1"/>
  <c r="E309" i="10"/>
  <c r="C198" i="8"/>
  <c r="E197" i="8"/>
  <c r="M176" i="2"/>
  <c r="J176" i="2"/>
  <c r="L176" i="2"/>
  <c r="F175" i="2"/>
  <c r="E175" i="2" s="1"/>
  <c r="T180" i="2"/>
  <c r="R180" i="2" s="1"/>
  <c r="F311" i="10" l="1"/>
  <c r="E310" i="10"/>
  <c r="G198" i="8"/>
  <c r="D198" i="8"/>
  <c r="C199" i="8"/>
  <c r="G199" i="8" s="1"/>
  <c r="O177" i="2"/>
  <c r="J177" i="2" s="1"/>
  <c r="C177" i="2" s="1"/>
  <c r="G177" i="2" s="1"/>
  <c r="C176" i="2"/>
  <c r="B176" i="2"/>
  <c r="Q180" i="2"/>
  <c r="F312" i="10" l="1"/>
  <c r="E311" i="10"/>
  <c r="D199" i="8"/>
  <c r="F198" i="8"/>
  <c r="B177" i="2"/>
  <c r="L177" i="2"/>
  <c r="O178" i="2" s="1"/>
  <c r="J178" i="2" s="1"/>
  <c r="C178" i="2" s="1"/>
  <c r="G178" i="2" s="1"/>
  <c r="M177" i="2"/>
  <c r="G176" i="2"/>
  <c r="D176" i="2"/>
  <c r="T181" i="2"/>
  <c r="Q181" i="2" s="1"/>
  <c r="F313" i="10" l="1"/>
  <c r="E312" i="10"/>
  <c r="C200" i="8"/>
  <c r="G200" i="8" s="1"/>
  <c r="F199" i="8"/>
  <c r="E198" i="8"/>
  <c r="M178" i="2"/>
  <c r="L178" i="2"/>
  <c r="B178" i="2"/>
  <c r="F176" i="2"/>
  <c r="E176" i="2" s="1"/>
  <c r="D177" i="2"/>
  <c r="R181" i="2"/>
  <c r="T182" i="2"/>
  <c r="F314" i="10" l="1"/>
  <c r="E313" i="10"/>
  <c r="E199" i="8"/>
  <c r="D200" i="8"/>
  <c r="O179" i="2"/>
  <c r="J179" i="2" s="1"/>
  <c r="B179" i="2" s="1"/>
  <c r="F177" i="2"/>
  <c r="D178" i="2"/>
  <c r="R182" i="2"/>
  <c r="Q182" i="2"/>
  <c r="F315" i="10" l="1"/>
  <c r="E314" i="10"/>
  <c r="C201" i="8"/>
  <c r="G201" i="8" s="1"/>
  <c r="F200" i="8"/>
  <c r="L179" i="2"/>
  <c r="M179" i="2"/>
  <c r="C179" i="2"/>
  <c r="G179" i="2" s="1"/>
  <c r="E177" i="2"/>
  <c r="F178" i="2"/>
  <c r="E178" i="2" s="1"/>
  <c r="T183" i="2"/>
  <c r="F316" i="10" l="1"/>
  <c r="E315" i="10"/>
  <c r="D201" i="8"/>
  <c r="F201" i="8" s="1"/>
  <c r="E200" i="8"/>
  <c r="O180" i="2"/>
  <c r="M180" i="2" s="1"/>
  <c r="D179" i="2"/>
  <c r="F179" i="2" s="1"/>
  <c r="E179" i="2" s="1"/>
  <c r="Q183" i="2"/>
  <c r="R183" i="2"/>
  <c r="F317" i="10" l="1"/>
  <c r="E316" i="10"/>
  <c r="E201" i="8"/>
  <c r="C202" i="8"/>
  <c r="J180" i="2"/>
  <c r="C180" i="2" s="1"/>
  <c r="D180" i="2" s="1"/>
  <c r="F180" i="2" s="1"/>
  <c r="E180" i="2" s="1"/>
  <c r="L180" i="2"/>
  <c r="O181" i="2" s="1"/>
  <c r="J181" i="2" s="1"/>
  <c r="C181" i="2" s="1"/>
  <c r="T184" i="2"/>
  <c r="R184" i="2" s="1"/>
  <c r="F318" i="10" l="1"/>
  <c r="E317" i="10"/>
  <c r="G202" i="8"/>
  <c r="D202" i="8"/>
  <c r="G180" i="2"/>
  <c r="B181" i="2"/>
  <c r="B180" i="2"/>
  <c r="M181" i="2"/>
  <c r="L181" i="2"/>
  <c r="G181" i="2"/>
  <c r="Q184" i="2"/>
  <c r="D181" i="2"/>
  <c r="F319" i="10" l="1"/>
  <c r="E318" i="10"/>
  <c r="F202" i="8"/>
  <c r="O182" i="2"/>
  <c r="M182" i="2" s="1"/>
  <c r="T185" i="2"/>
  <c r="F181" i="2"/>
  <c r="F320" i="10" l="1"/>
  <c r="E319" i="10"/>
  <c r="E202" i="8"/>
  <c r="C204" i="8"/>
  <c r="G204" i="8" s="1"/>
  <c r="C203" i="8"/>
  <c r="J182" i="2"/>
  <c r="C182" i="2" s="1"/>
  <c r="G182" i="2" s="1"/>
  <c r="L182" i="2"/>
  <c r="O183" i="2" s="1"/>
  <c r="J183" i="2" s="1"/>
  <c r="Q185" i="2"/>
  <c r="R185" i="2"/>
  <c r="E181" i="2"/>
  <c r="F321" i="10" l="1"/>
  <c r="E320" i="10"/>
  <c r="C205" i="8"/>
  <c r="G205" i="8" s="1"/>
  <c r="G203" i="8"/>
  <c r="D203" i="8"/>
  <c r="B182" i="2"/>
  <c r="D182" i="2"/>
  <c r="F182" i="2" s="1"/>
  <c r="E182" i="2" s="1"/>
  <c r="L183" i="2"/>
  <c r="O184" i="2" s="1"/>
  <c r="M183" i="2"/>
  <c r="C183" i="2"/>
  <c r="B183" i="2"/>
  <c r="T186" i="2"/>
  <c r="R186" i="2" s="1"/>
  <c r="F322" i="10" l="1"/>
  <c r="E321" i="10"/>
  <c r="D204" i="8"/>
  <c r="D205" i="8" s="1"/>
  <c r="F203" i="8"/>
  <c r="M184" i="2"/>
  <c r="D183" i="2"/>
  <c r="F183" i="2" s="1"/>
  <c r="E183" i="2" s="1"/>
  <c r="G183" i="2"/>
  <c r="L184" i="2"/>
  <c r="O185" i="2" s="1"/>
  <c r="Q186" i="2"/>
  <c r="J184" i="2"/>
  <c r="F323" i="10" l="1"/>
  <c r="E322" i="10"/>
  <c r="F204" i="8"/>
  <c r="E203" i="8"/>
  <c r="C206" i="8"/>
  <c r="G206" i="8" s="1"/>
  <c r="C184" i="2"/>
  <c r="T187" i="2"/>
  <c r="B184" i="2"/>
  <c r="J185" i="2"/>
  <c r="M185" i="2"/>
  <c r="L185" i="2"/>
  <c r="F324" i="10" l="1"/>
  <c r="E323" i="10"/>
  <c r="D206" i="8"/>
  <c r="F205" i="8"/>
  <c r="E204" i="8"/>
  <c r="D184" i="2"/>
  <c r="F184" i="2" s="1"/>
  <c r="E184" i="2" s="1"/>
  <c r="C185" i="2"/>
  <c r="G185" i="2" s="1"/>
  <c r="G184" i="2"/>
  <c r="Q187" i="2"/>
  <c r="R187" i="2"/>
  <c r="O186" i="2"/>
  <c r="B185" i="2"/>
  <c r="F325" i="10" l="1"/>
  <c r="E324" i="10"/>
  <c r="C207" i="8"/>
  <c r="F206" i="8"/>
  <c r="E205" i="8"/>
  <c r="T188" i="2"/>
  <c r="R188" i="2" s="1"/>
  <c r="J186" i="2"/>
  <c r="M186" i="2"/>
  <c r="L186" i="2"/>
  <c r="D185" i="2"/>
  <c r="F326" i="10" l="1"/>
  <c r="E325" i="10"/>
  <c r="C208" i="8"/>
  <c r="G208" i="8" s="1"/>
  <c r="E206" i="8"/>
  <c r="G207" i="8"/>
  <c r="D207" i="8"/>
  <c r="C186" i="2"/>
  <c r="B186" i="2"/>
  <c r="Q188" i="2"/>
  <c r="O187" i="2"/>
  <c r="M187" i="2" s="1"/>
  <c r="F185" i="2"/>
  <c r="F327" i="10" l="1"/>
  <c r="E326" i="10"/>
  <c r="D208" i="8"/>
  <c r="F207" i="8"/>
  <c r="C209" i="8"/>
  <c r="G209" i="8" s="1"/>
  <c r="D186" i="2"/>
  <c r="F186" i="2" s="1"/>
  <c r="G186" i="2"/>
  <c r="T189" i="2"/>
  <c r="J187" i="2"/>
  <c r="B187" i="2" s="1"/>
  <c r="L187" i="2"/>
  <c r="O188" i="2" s="1"/>
  <c r="E185" i="2"/>
  <c r="F328" i="10" l="1"/>
  <c r="E327" i="10"/>
  <c r="F208" i="8"/>
  <c r="E207" i="8"/>
  <c r="D209" i="8"/>
  <c r="C187" i="2"/>
  <c r="Q189" i="2"/>
  <c r="R189" i="2"/>
  <c r="J188" i="2"/>
  <c r="M188" i="2"/>
  <c r="E186" i="2"/>
  <c r="L188" i="2"/>
  <c r="F329" i="10" l="1"/>
  <c r="E328" i="10"/>
  <c r="F209" i="8"/>
  <c r="E208" i="8"/>
  <c r="D187" i="2"/>
  <c r="F187" i="2" s="1"/>
  <c r="E187" i="2" s="1"/>
  <c r="C188" i="2"/>
  <c r="G188" i="2" s="1"/>
  <c r="G187" i="2"/>
  <c r="T190" i="2"/>
  <c r="R190" i="2" s="1"/>
  <c r="O189" i="2"/>
  <c r="B188" i="2"/>
  <c r="F330" i="10" l="1"/>
  <c r="E329" i="10"/>
  <c r="C210" i="8"/>
  <c r="E209" i="8"/>
  <c r="Q190" i="2"/>
  <c r="J189" i="2"/>
  <c r="L189" i="2"/>
  <c r="D188" i="2"/>
  <c r="M189" i="2"/>
  <c r="F331" i="10" l="1"/>
  <c r="E330" i="10"/>
  <c r="C211" i="8"/>
  <c r="G211" i="8" s="1"/>
  <c r="G210" i="8"/>
  <c r="D210" i="8"/>
  <c r="C189" i="2"/>
  <c r="T191" i="2"/>
  <c r="O190" i="2"/>
  <c r="L190" i="2" s="1"/>
  <c r="B189" i="2"/>
  <c r="F188" i="2"/>
  <c r="F332" i="10" l="1"/>
  <c r="E331" i="10"/>
  <c r="D211" i="8"/>
  <c r="F210" i="8"/>
  <c r="C212" i="8"/>
  <c r="G212" i="8" s="1"/>
  <c r="D189" i="2"/>
  <c r="F189" i="2" s="1"/>
  <c r="G189" i="2"/>
  <c r="M190" i="2"/>
  <c r="O191" i="2" s="1"/>
  <c r="Q191" i="2"/>
  <c r="R191" i="2"/>
  <c r="J190" i="2"/>
  <c r="E188" i="2"/>
  <c r="F333" i="10" l="1"/>
  <c r="E332" i="10"/>
  <c r="F211" i="8"/>
  <c r="E210" i="8"/>
  <c r="C213" i="8"/>
  <c r="G213" i="8" s="1"/>
  <c r="D212" i="8"/>
  <c r="C190" i="2"/>
  <c r="T192" i="2"/>
  <c r="R192" i="2" s="1"/>
  <c r="B190" i="2"/>
  <c r="J191" i="2"/>
  <c r="M191" i="2"/>
  <c r="L191" i="2"/>
  <c r="E189" i="2"/>
  <c r="F334" i="10" l="1"/>
  <c r="E333" i="10"/>
  <c r="C214" i="8"/>
  <c r="G214" i="8" s="1"/>
  <c r="D213" i="8"/>
  <c r="F212" i="8"/>
  <c r="E211" i="8"/>
  <c r="D190" i="2"/>
  <c r="F190" i="2" s="1"/>
  <c r="E190" i="2" s="1"/>
  <c r="C191" i="2"/>
  <c r="G191" i="2" s="1"/>
  <c r="G190" i="2"/>
  <c r="Q192" i="2"/>
  <c r="T193" i="2" s="1"/>
  <c r="O192" i="2"/>
  <c r="B191" i="2"/>
  <c r="F335" i="10" l="1"/>
  <c r="E334" i="10"/>
  <c r="F213" i="8"/>
  <c r="E212" i="8"/>
  <c r="D214" i="8"/>
  <c r="Q193" i="2"/>
  <c r="R193" i="2"/>
  <c r="J192" i="2"/>
  <c r="M192" i="2"/>
  <c r="L192" i="2"/>
  <c r="D191" i="2"/>
  <c r="F336" i="10" l="1"/>
  <c r="E335" i="10"/>
  <c r="F214" i="8"/>
  <c r="E213" i="8"/>
  <c r="B192" i="2"/>
  <c r="T194" i="2"/>
  <c r="Q194" i="2" s="1"/>
  <c r="C192" i="2"/>
  <c r="O193" i="2"/>
  <c r="F191" i="2"/>
  <c r="F337" i="10" l="1"/>
  <c r="E336" i="10"/>
  <c r="C216" i="8"/>
  <c r="G216" i="8" s="1"/>
  <c r="C215" i="8"/>
  <c r="E214" i="8"/>
  <c r="G192" i="2"/>
  <c r="T195" i="2"/>
  <c r="Q195" i="2" s="1"/>
  <c r="R194" i="2"/>
  <c r="D192" i="2"/>
  <c r="F192" i="2" s="1"/>
  <c r="E192" i="2" s="1"/>
  <c r="L193" i="2"/>
  <c r="M193" i="2"/>
  <c r="J193" i="2"/>
  <c r="E191" i="2"/>
  <c r="F338" i="10" l="1"/>
  <c r="E337" i="10"/>
  <c r="G215" i="8"/>
  <c r="D215" i="8"/>
  <c r="R195" i="2"/>
  <c r="T196" i="2"/>
  <c r="C193" i="2"/>
  <c r="O194" i="2"/>
  <c r="B193" i="2"/>
  <c r="F339" i="10" l="1"/>
  <c r="E338" i="10"/>
  <c r="D216" i="8"/>
  <c r="F215" i="8"/>
  <c r="C217" i="8"/>
  <c r="G217" i="8" s="1"/>
  <c r="G193" i="2"/>
  <c r="R196" i="2"/>
  <c r="Q196" i="2"/>
  <c r="D193" i="2"/>
  <c r="F193" i="2" s="1"/>
  <c r="E193" i="2" s="1"/>
  <c r="J194" i="2"/>
  <c r="L194" i="2"/>
  <c r="M194" i="2"/>
  <c r="F340" i="10" l="1"/>
  <c r="E339" i="10"/>
  <c r="F216" i="8"/>
  <c r="E215" i="8"/>
  <c r="C218" i="8"/>
  <c r="G218" i="8" s="1"/>
  <c r="D217" i="8"/>
  <c r="C194" i="2"/>
  <c r="T197" i="2"/>
  <c r="O195" i="2"/>
  <c r="B194" i="2"/>
  <c r="F341" i="10" l="1"/>
  <c r="E340" i="10"/>
  <c r="F217" i="8"/>
  <c r="E216" i="8"/>
  <c r="D218" i="8"/>
  <c r="R197" i="2"/>
  <c r="Q197" i="2"/>
  <c r="L195" i="2"/>
  <c r="M195" i="2"/>
  <c r="J195" i="2"/>
  <c r="G194" i="2"/>
  <c r="D194" i="2"/>
  <c r="F194" i="2" s="1"/>
  <c r="E194" i="2" s="1"/>
  <c r="F342" i="10" l="1"/>
  <c r="E341" i="10"/>
  <c r="F218" i="8"/>
  <c r="E217" i="8"/>
  <c r="C219" i="8"/>
  <c r="G219" i="8" s="1"/>
  <c r="T198" i="2"/>
  <c r="O196" i="2"/>
  <c r="B195" i="2"/>
  <c r="C195" i="2"/>
  <c r="F343" i="10" l="1"/>
  <c r="E342" i="10"/>
  <c r="D219" i="8"/>
  <c r="F219" i="8" s="1"/>
  <c r="E218" i="8"/>
  <c r="G195" i="2"/>
  <c r="R198" i="2"/>
  <c r="Q198" i="2"/>
  <c r="L196" i="2"/>
  <c r="J196" i="2"/>
  <c r="M196" i="2"/>
  <c r="D195" i="2"/>
  <c r="F344" i="10" l="1"/>
  <c r="E343" i="10"/>
  <c r="E219" i="8"/>
  <c r="O197" i="2"/>
  <c r="L197" i="2" s="1"/>
  <c r="B196" i="2"/>
  <c r="T199" i="2"/>
  <c r="Q199" i="2" s="1"/>
  <c r="C196" i="2"/>
  <c r="F195" i="2"/>
  <c r="F345" i="10" l="1"/>
  <c r="E344" i="10"/>
  <c r="C220" i="8"/>
  <c r="M197" i="2"/>
  <c r="O198" i="2" s="1"/>
  <c r="J198" i="2" s="1"/>
  <c r="J197" i="2"/>
  <c r="B197" i="2" s="1"/>
  <c r="G196" i="2"/>
  <c r="D196" i="2"/>
  <c r="F196" i="2" s="1"/>
  <c r="E196" i="2" s="1"/>
  <c r="R199" i="2"/>
  <c r="T200" i="2"/>
  <c r="Q200" i="2" s="1"/>
  <c r="E195" i="2"/>
  <c r="F346" i="10" l="1"/>
  <c r="E345" i="10"/>
  <c r="G220" i="8"/>
  <c r="D220" i="8"/>
  <c r="C221" i="8"/>
  <c r="G221" i="8" s="1"/>
  <c r="C197" i="2"/>
  <c r="D197" i="2" s="1"/>
  <c r="F197" i="2" s="1"/>
  <c r="E197" i="2" s="1"/>
  <c r="M198" i="2"/>
  <c r="L198" i="2"/>
  <c r="C198" i="2"/>
  <c r="R200" i="2"/>
  <c r="T201" i="2" s="1"/>
  <c r="Q201" i="2" s="1"/>
  <c r="B198" i="2"/>
  <c r="F347" i="10" l="1"/>
  <c r="E346" i="10"/>
  <c r="D221" i="8"/>
  <c r="F220" i="8"/>
  <c r="O199" i="2"/>
  <c r="L199" i="2" s="1"/>
  <c r="G197" i="2"/>
  <c r="G198" i="2"/>
  <c r="D198" i="2"/>
  <c r="F198" i="2" s="1"/>
  <c r="E198" i="2" s="1"/>
  <c r="T202" i="2"/>
  <c r="R201" i="2"/>
  <c r="F348" i="10" l="1"/>
  <c r="E347" i="10"/>
  <c r="F221" i="8"/>
  <c r="E220" i="8"/>
  <c r="J199" i="2"/>
  <c r="B199" i="2" s="1"/>
  <c r="M199" i="2"/>
  <c r="O200" i="2" s="1"/>
  <c r="J200" i="2" s="1"/>
  <c r="R202" i="2"/>
  <c r="Q202" i="2"/>
  <c r="F349" i="10" l="1"/>
  <c r="E348" i="10"/>
  <c r="C223" i="8"/>
  <c r="G223" i="8" s="1"/>
  <c r="E221" i="8"/>
  <c r="C222" i="8"/>
  <c r="C199" i="2"/>
  <c r="D199" i="2" s="1"/>
  <c r="F199" i="2" s="1"/>
  <c r="E199" i="2" s="1"/>
  <c r="M200" i="2"/>
  <c r="L200" i="2"/>
  <c r="C200" i="2"/>
  <c r="B200" i="2"/>
  <c r="T203" i="2"/>
  <c r="R203" i="2" s="1"/>
  <c r="F350" i="10" l="1"/>
  <c r="E349" i="10"/>
  <c r="G222" i="8"/>
  <c r="D222" i="8"/>
  <c r="G199" i="2"/>
  <c r="O201" i="2"/>
  <c r="J201" i="2" s="1"/>
  <c r="D200" i="2"/>
  <c r="F200" i="2" s="1"/>
  <c r="E200" i="2" s="1"/>
  <c r="G200" i="2"/>
  <c r="Q203" i="2"/>
  <c r="T204" i="2" s="1"/>
  <c r="R204" i="2" s="1"/>
  <c r="F351" i="10" l="1"/>
  <c r="E350" i="10"/>
  <c r="D223" i="8"/>
  <c r="F222" i="8"/>
  <c r="C224" i="8"/>
  <c r="G224" i="8" s="1"/>
  <c r="M201" i="2"/>
  <c r="L201" i="2"/>
  <c r="B201" i="2"/>
  <c r="C201" i="2"/>
  <c r="D201" i="2" s="1"/>
  <c r="F201" i="2" s="1"/>
  <c r="Q204" i="2"/>
  <c r="T205" i="2" s="1"/>
  <c r="R205" i="2" s="1"/>
  <c r="F352" i="10" l="1"/>
  <c r="E351" i="10"/>
  <c r="D224" i="8"/>
  <c r="F223" i="8"/>
  <c r="E222" i="8"/>
  <c r="O202" i="2"/>
  <c r="G201" i="2"/>
  <c r="Q205" i="2"/>
  <c r="T206" i="2" s="1"/>
  <c r="R206" i="2" s="1"/>
  <c r="E201" i="2"/>
  <c r="F353" i="10" l="1"/>
  <c r="E352" i="10"/>
  <c r="F224" i="8"/>
  <c r="E223" i="8"/>
  <c r="J202" i="2"/>
  <c r="M202" i="2"/>
  <c r="L202" i="2"/>
  <c r="O203" i="2" s="1"/>
  <c r="J203" i="2" s="1"/>
  <c r="Q206" i="2"/>
  <c r="F354" i="10" l="1"/>
  <c r="E353" i="10"/>
  <c r="C226" i="8"/>
  <c r="G226" i="8" s="1"/>
  <c r="C225" i="8"/>
  <c r="E224" i="8"/>
  <c r="L203" i="2"/>
  <c r="M203" i="2"/>
  <c r="B202" i="2"/>
  <c r="C202" i="2"/>
  <c r="C203" i="2"/>
  <c r="T207" i="2"/>
  <c r="B203" i="2"/>
  <c r="F355" i="10" l="1"/>
  <c r="E354" i="10"/>
  <c r="G225" i="8"/>
  <c r="D225" i="8"/>
  <c r="O204" i="2"/>
  <c r="L204" i="2" s="1"/>
  <c r="G202" i="2"/>
  <c r="D202" i="2"/>
  <c r="F202" i="2" s="1"/>
  <c r="E202" i="2" s="1"/>
  <c r="G203" i="2"/>
  <c r="Q207" i="2"/>
  <c r="R207" i="2"/>
  <c r="F356" i="10" l="1"/>
  <c r="E355" i="10"/>
  <c r="D226" i="8"/>
  <c r="F225" i="8"/>
  <c r="C227" i="8"/>
  <c r="G227" i="8" s="1"/>
  <c r="J204" i="2"/>
  <c r="C204" i="2" s="1"/>
  <c r="M204" i="2"/>
  <c r="O205" i="2" s="1"/>
  <c r="D203" i="2"/>
  <c r="F203" i="2" s="1"/>
  <c r="E203" i="2" s="1"/>
  <c r="T208" i="2"/>
  <c r="R208" i="2" s="1"/>
  <c r="F357" i="10" l="1"/>
  <c r="E356" i="10"/>
  <c r="D227" i="8"/>
  <c r="C228" i="8"/>
  <c r="G228" i="8" s="1"/>
  <c r="F226" i="8"/>
  <c r="E225" i="8"/>
  <c r="B204" i="2"/>
  <c r="G204" i="2"/>
  <c r="Q208" i="2"/>
  <c r="L205" i="2"/>
  <c r="M205" i="2"/>
  <c r="J205" i="2"/>
  <c r="D204" i="2"/>
  <c r="F358" i="10" l="1"/>
  <c r="E357" i="10"/>
  <c r="D228" i="8"/>
  <c r="C229" i="8"/>
  <c r="G229" i="8" s="1"/>
  <c r="F227" i="8"/>
  <c r="E226" i="8"/>
  <c r="O206" i="2"/>
  <c r="M206" i="2" s="1"/>
  <c r="T209" i="2"/>
  <c r="C205" i="2"/>
  <c r="B205" i="2"/>
  <c r="F204" i="2"/>
  <c r="F359" i="10" l="1"/>
  <c r="E358" i="10"/>
  <c r="D229" i="8"/>
  <c r="F228" i="8"/>
  <c r="E227" i="8"/>
  <c r="J206" i="2"/>
  <c r="B206" i="2" s="1"/>
  <c r="L206" i="2"/>
  <c r="O207" i="2" s="1"/>
  <c r="G205" i="2"/>
  <c r="Q209" i="2"/>
  <c r="R209" i="2"/>
  <c r="D205" i="2"/>
  <c r="F205" i="2" s="1"/>
  <c r="E204" i="2"/>
  <c r="F360" i="10" l="1"/>
  <c r="E359" i="10"/>
  <c r="C230" i="8"/>
  <c r="F229" i="8"/>
  <c r="E228" i="8"/>
  <c r="C206" i="2"/>
  <c r="G206" i="2" s="1"/>
  <c r="T210" i="2"/>
  <c r="R210" i="2" s="1"/>
  <c r="J207" i="2"/>
  <c r="L207" i="2"/>
  <c r="M207" i="2"/>
  <c r="E205" i="2"/>
  <c r="F361" i="10" l="1"/>
  <c r="E360" i="10"/>
  <c r="G230" i="8"/>
  <c r="D230" i="8"/>
  <c r="E229" i="8"/>
  <c r="D206" i="2"/>
  <c r="F206" i="2" s="1"/>
  <c r="E206" i="2" s="1"/>
  <c r="C207" i="2"/>
  <c r="Q210" i="2"/>
  <c r="B207" i="2"/>
  <c r="O208" i="2"/>
  <c r="F362" i="10" l="1"/>
  <c r="E361" i="10"/>
  <c r="F230" i="8"/>
  <c r="D207" i="2"/>
  <c r="F207" i="2" s="1"/>
  <c r="G207" i="2"/>
  <c r="T211" i="2"/>
  <c r="J208" i="2"/>
  <c r="L208" i="2"/>
  <c r="M208" i="2"/>
  <c r="F363" i="10" l="1"/>
  <c r="E362" i="10"/>
  <c r="E230" i="8"/>
  <c r="C231" i="8"/>
  <c r="C208" i="2"/>
  <c r="B208" i="2"/>
  <c r="Q211" i="2"/>
  <c r="R211" i="2"/>
  <c r="O209" i="2"/>
  <c r="E207" i="2"/>
  <c r="F364" i="10" l="1"/>
  <c r="E363" i="10"/>
  <c r="C232" i="8"/>
  <c r="G232" i="8" s="1"/>
  <c r="G231" i="8"/>
  <c r="D231" i="8"/>
  <c r="D208" i="2"/>
  <c r="F208" i="2" s="1"/>
  <c r="E208" i="2" s="1"/>
  <c r="G208" i="2"/>
  <c r="T212" i="2"/>
  <c r="J209" i="2"/>
  <c r="M209" i="2"/>
  <c r="L209" i="2"/>
  <c r="F365" i="10" l="1"/>
  <c r="E364" i="10"/>
  <c r="D232" i="8"/>
  <c r="F231" i="8"/>
  <c r="C209" i="2"/>
  <c r="Q212" i="2"/>
  <c r="R212" i="2"/>
  <c r="B209" i="2"/>
  <c r="O210" i="2"/>
  <c r="F366" i="10" l="1"/>
  <c r="E365" i="10"/>
  <c r="F232" i="8"/>
  <c r="E231" i="8"/>
  <c r="D209" i="2"/>
  <c r="F209" i="2" s="1"/>
  <c r="E209" i="2" s="1"/>
  <c r="G209" i="2"/>
  <c r="T213" i="2"/>
  <c r="R213" i="2" s="1"/>
  <c r="J210" i="2"/>
  <c r="L210" i="2"/>
  <c r="M210" i="2"/>
  <c r="F367" i="10" l="1"/>
  <c r="E366" i="10"/>
  <c r="E232" i="8"/>
  <c r="C233" i="8"/>
  <c r="B210" i="2"/>
  <c r="Q213" i="2"/>
  <c r="C210" i="2"/>
  <c r="O211" i="2"/>
  <c r="F368" i="10" l="1"/>
  <c r="E367" i="10"/>
  <c r="C234" i="8"/>
  <c r="G234" i="8" s="1"/>
  <c r="G233" i="8"/>
  <c r="D233" i="8"/>
  <c r="G210" i="2"/>
  <c r="D210" i="2"/>
  <c r="F210" i="2" s="1"/>
  <c r="E210" i="2" s="1"/>
  <c r="T214" i="2"/>
  <c r="M211" i="2"/>
  <c r="J211" i="2"/>
  <c r="L211" i="2"/>
  <c r="F369" i="10" l="1"/>
  <c r="E368" i="10"/>
  <c r="C235" i="8"/>
  <c r="G235" i="8" s="1"/>
  <c r="D234" i="8"/>
  <c r="F233" i="8"/>
  <c r="Q214" i="2"/>
  <c r="R214" i="2"/>
  <c r="O212" i="2"/>
  <c r="B211" i="2"/>
  <c r="C211" i="2"/>
  <c r="F370" i="10" l="1"/>
  <c r="E369" i="10"/>
  <c r="F234" i="8"/>
  <c r="E233" i="8"/>
  <c r="D235" i="8"/>
  <c r="C236" i="8"/>
  <c r="G236" i="8" s="1"/>
  <c r="G211" i="2"/>
  <c r="T215" i="2"/>
  <c r="R215" i="2" s="1"/>
  <c r="L212" i="2"/>
  <c r="M212" i="2"/>
  <c r="J212" i="2"/>
  <c r="D211" i="2"/>
  <c r="F211" i="2" s="1"/>
  <c r="E211" i="2" s="1"/>
  <c r="E370" i="10" l="1"/>
  <c r="F371" i="10"/>
  <c r="F235" i="8"/>
  <c r="E234" i="8"/>
  <c r="D236" i="8"/>
  <c r="B212" i="2"/>
  <c r="Q215" i="2"/>
  <c r="O213" i="2"/>
  <c r="C212" i="2"/>
  <c r="E371" i="10" l="1"/>
  <c r="F372" i="10"/>
  <c r="F236" i="8"/>
  <c r="E235" i="8"/>
  <c r="G212" i="2"/>
  <c r="J213" i="2"/>
  <c r="T216" i="2"/>
  <c r="D212" i="2"/>
  <c r="F212" i="2" s="1"/>
  <c r="L213" i="2"/>
  <c r="M213" i="2"/>
  <c r="E372" i="10" l="1"/>
  <c r="F373" i="10"/>
  <c r="C237" i="8"/>
  <c r="E236" i="8"/>
  <c r="O214" i="2"/>
  <c r="L214" i="2" s="1"/>
  <c r="B213" i="2"/>
  <c r="C213" i="2"/>
  <c r="Q216" i="2"/>
  <c r="R216" i="2"/>
  <c r="E212" i="2"/>
  <c r="E373" i="10" l="1"/>
  <c r="F374" i="10"/>
  <c r="C238" i="8"/>
  <c r="G238" i="8" s="1"/>
  <c r="G237" i="8"/>
  <c r="D237" i="8"/>
  <c r="J214" i="2"/>
  <c r="B214" i="2" s="1"/>
  <c r="M214" i="2"/>
  <c r="O215" i="2" s="1"/>
  <c r="G213" i="2"/>
  <c r="D213" i="2"/>
  <c r="F213" i="2" s="1"/>
  <c r="E213" i="2" s="1"/>
  <c r="T217" i="2"/>
  <c r="R217" i="2" s="1"/>
  <c r="E374" i="10" l="1"/>
  <c r="F375" i="10"/>
  <c r="C239" i="8"/>
  <c r="G239" i="8" s="1"/>
  <c r="D238" i="8"/>
  <c r="F237" i="8"/>
  <c r="C214" i="2"/>
  <c r="G214" i="2" s="1"/>
  <c r="Q217" i="2"/>
  <c r="L215" i="2"/>
  <c r="M215" i="2"/>
  <c r="J215" i="2"/>
  <c r="E375" i="10" l="1"/>
  <c r="F376" i="10"/>
  <c r="D239" i="8"/>
  <c r="C240" i="8"/>
  <c r="G240" i="8" s="1"/>
  <c r="F238" i="8"/>
  <c r="E237" i="8"/>
  <c r="D214" i="2"/>
  <c r="F214" i="2" s="1"/>
  <c r="E214" i="2" s="1"/>
  <c r="O216" i="2"/>
  <c r="L216" i="2" s="1"/>
  <c r="B215" i="2"/>
  <c r="T218" i="2"/>
  <c r="C215" i="2"/>
  <c r="E376" i="10" l="1"/>
  <c r="F377" i="10"/>
  <c r="F239" i="8"/>
  <c r="E238" i="8"/>
  <c r="D240" i="8"/>
  <c r="J216" i="2"/>
  <c r="B216" i="2" s="1"/>
  <c r="M216" i="2"/>
  <c r="O217" i="2" s="1"/>
  <c r="G215" i="2"/>
  <c r="Q218" i="2"/>
  <c r="R218" i="2"/>
  <c r="D215" i="2"/>
  <c r="F215" i="2" s="1"/>
  <c r="E215" i="2" s="1"/>
  <c r="E377" i="10" l="1"/>
  <c r="F378" i="10"/>
  <c r="F240" i="8"/>
  <c r="E239" i="8"/>
  <c r="C216" i="2"/>
  <c r="G216" i="2" s="1"/>
  <c r="T219" i="2"/>
  <c r="J217" i="2"/>
  <c r="L217" i="2"/>
  <c r="M217" i="2"/>
  <c r="E378" i="10" l="1"/>
  <c r="F379" i="10"/>
  <c r="C241" i="8"/>
  <c r="E240" i="8"/>
  <c r="C242" i="8"/>
  <c r="G242" i="8" s="1"/>
  <c r="D216" i="2"/>
  <c r="F216" i="2" s="1"/>
  <c r="E216" i="2" s="1"/>
  <c r="C217" i="2"/>
  <c r="Q219" i="2"/>
  <c r="R219" i="2"/>
  <c r="B217" i="2"/>
  <c r="O218" i="2"/>
  <c r="E379" i="10" l="1"/>
  <c r="F380" i="10"/>
  <c r="C243" i="8"/>
  <c r="G243" i="8" s="1"/>
  <c r="G241" i="8"/>
  <c r="D241" i="8"/>
  <c r="D217" i="2"/>
  <c r="F217" i="2" s="1"/>
  <c r="E217" i="2" s="1"/>
  <c r="G217" i="2"/>
  <c r="T220" i="2"/>
  <c r="R220" i="2" s="1"/>
  <c r="L218" i="2"/>
  <c r="M218" i="2"/>
  <c r="J218" i="2"/>
  <c r="E380" i="10" l="1"/>
  <c r="F381" i="10"/>
  <c r="D242" i="8"/>
  <c r="D243" i="8" s="1"/>
  <c r="F241" i="8"/>
  <c r="C244" i="8"/>
  <c r="G244" i="8" s="1"/>
  <c r="B218" i="2"/>
  <c r="Q220" i="2"/>
  <c r="O219" i="2"/>
  <c r="C218" i="2"/>
  <c r="E381" i="10" l="1"/>
  <c r="F382" i="10"/>
  <c r="D244" i="8"/>
  <c r="F242" i="8"/>
  <c r="E241" i="8"/>
  <c r="G218" i="2"/>
  <c r="M219" i="2"/>
  <c r="T221" i="2"/>
  <c r="J219" i="2"/>
  <c r="L219" i="2"/>
  <c r="D218" i="2"/>
  <c r="F218" i="2" s="1"/>
  <c r="E218" i="2" s="1"/>
  <c r="E382" i="10" l="1"/>
  <c r="F383" i="10"/>
  <c r="F243" i="8"/>
  <c r="E242" i="8"/>
  <c r="C245" i="8"/>
  <c r="C219" i="2"/>
  <c r="D219" i="2" s="1"/>
  <c r="Q221" i="2"/>
  <c r="R221" i="2"/>
  <c r="B219" i="2"/>
  <c r="O220" i="2"/>
  <c r="E383" i="10" l="1"/>
  <c r="F384" i="10"/>
  <c r="G245" i="8"/>
  <c r="D245" i="8"/>
  <c r="F244" i="8"/>
  <c r="E243" i="8"/>
  <c r="C246" i="8"/>
  <c r="G246" i="8" s="1"/>
  <c r="G219" i="2"/>
  <c r="L220" i="2"/>
  <c r="T222" i="2"/>
  <c r="J220" i="2"/>
  <c r="M220" i="2"/>
  <c r="F219" i="2"/>
  <c r="E219" i="2" s="1"/>
  <c r="E384" i="10" l="1"/>
  <c r="F385" i="10"/>
  <c r="F245" i="8"/>
  <c r="E244" i="8"/>
  <c r="D246" i="8"/>
  <c r="O221" i="2"/>
  <c r="J221" i="2" s="1"/>
  <c r="Q222" i="2"/>
  <c r="R222" i="2"/>
  <c r="B220" i="2"/>
  <c r="C220" i="2"/>
  <c r="E385" i="10" l="1"/>
  <c r="F386" i="10"/>
  <c r="F246" i="8"/>
  <c r="E245" i="8"/>
  <c r="C247" i="8"/>
  <c r="G247" i="8" s="1"/>
  <c r="L221" i="2"/>
  <c r="M221" i="2"/>
  <c r="T223" i="2"/>
  <c r="R223" i="2" s="1"/>
  <c r="B221" i="2"/>
  <c r="C221" i="2"/>
  <c r="G220" i="2"/>
  <c r="D220" i="2"/>
  <c r="E386" i="10" l="1"/>
  <c r="F387" i="10"/>
  <c r="E246" i="8"/>
  <c r="D247" i="8"/>
  <c r="F247" i="8" s="1"/>
  <c r="O222" i="2"/>
  <c r="J222" i="2" s="1"/>
  <c r="G221" i="2"/>
  <c r="Q223" i="2"/>
  <c r="D221" i="2"/>
  <c r="F220" i="2"/>
  <c r="E387" i="10" l="1"/>
  <c r="F388" i="10"/>
  <c r="E247" i="8"/>
  <c r="C248" i="8"/>
  <c r="G248" i="8" s="1"/>
  <c r="M222" i="2"/>
  <c r="L222" i="2"/>
  <c r="O223" i="2" s="1"/>
  <c r="T224" i="2"/>
  <c r="F221" i="2"/>
  <c r="E221" i="2" s="1"/>
  <c r="E220" i="2"/>
  <c r="B222" i="2"/>
  <c r="C222" i="2"/>
  <c r="E388" i="10" l="1"/>
  <c r="F389" i="10"/>
  <c r="D248" i="8"/>
  <c r="C249" i="8"/>
  <c r="G249" i="8" s="1"/>
  <c r="Q224" i="2"/>
  <c r="R224" i="2"/>
  <c r="L223" i="2"/>
  <c r="M223" i="2"/>
  <c r="G222" i="2"/>
  <c r="D222" i="2"/>
  <c r="J223" i="2"/>
  <c r="E389" i="10" l="1"/>
  <c r="F390" i="10"/>
  <c r="C250" i="8"/>
  <c r="G250" i="8" s="1"/>
  <c r="D249" i="8"/>
  <c r="F248" i="8"/>
  <c r="O224" i="2"/>
  <c r="L224" i="2" s="1"/>
  <c r="T225" i="2"/>
  <c r="R225" i="2" s="1"/>
  <c r="C223" i="2"/>
  <c r="B223" i="2"/>
  <c r="F222" i="2"/>
  <c r="E390" i="10" l="1"/>
  <c r="F391" i="10"/>
  <c r="D250" i="8"/>
  <c r="F249" i="8"/>
  <c r="E248" i="8"/>
  <c r="J224" i="2"/>
  <c r="B224" i="2" s="1"/>
  <c r="M224" i="2"/>
  <c r="O225" i="2" s="1"/>
  <c r="L225" i="2" s="1"/>
  <c r="G223" i="2"/>
  <c r="Q225" i="2"/>
  <c r="T226" i="2" s="1"/>
  <c r="R226" i="2" s="1"/>
  <c r="D223" i="2"/>
  <c r="F223" i="2" s="1"/>
  <c r="E222" i="2"/>
  <c r="E391" i="10" l="1"/>
  <c r="F392" i="10"/>
  <c r="F250" i="8"/>
  <c r="E249" i="8"/>
  <c r="C251" i="8"/>
  <c r="C224" i="2"/>
  <c r="D224" i="2" s="1"/>
  <c r="F224" i="2" s="1"/>
  <c r="M225" i="2"/>
  <c r="O226" i="2" s="1"/>
  <c r="L226" i="2" s="1"/>
  <c r="J225" i="2"/>
  <c r="C225" i="2" s="1"/>
  <c r="Q226" i="2"/>
  <c r="E223" i="2"/>
  <c r="E392" i="10" l="1"/>
  <c r="F393" i="10"/>
  <c r="E250" i="8"/>
  <c r="G251" i="8"/>
  <c r="D251" i="8"/>
  <c r="F251" i="8" s="1"/>
  <c r="G224" i="2"/>
  <c r="B225" i="2"/>
  <c r="J226" i="2"/>
  <c r="C226" i="2" s="1"/>
  <c r="M226" i="2"/>
  <c r="O227" i="2" s="1"/>
  <c r="L227" i="2" s="1"/>
  <c r="G225" i="2"/>
  <c r="T227" i="2"/>
  <c r="D225" i="2"/>
  <c r="E224" i="2"/>
  <c r="E393" i="10" l="1"/>
  <c r="F394" i="10"/>
  <c r="C252" i="8"/>
  <c r="G252" i="8" s="1"/>
  <c r="E251" i="8"/>
  <c r="B226" i="2"/>
  <c r="M227" i="2"/>
  <c r="O228" i="2" s="1"/>
  <c r="J227" i="2"/>
  <c r="B227" i="2" s="1"/>
  <c r="G226" i="2"/>
  <c r="Q227" i="2"/>
  <c r="R227" i="2"/>
  <c r="D226" i="2"/>
  <c r="F225" i="2"/>
  <c r="E394" i="10" l="1"/>
  <c r="F395" i="10"/>
  <c r="D252" i="8"/>
  <c r="F252" i="8" s="1"/>
  <c r="E252" i="8" s="1"/>
  <c r="M228" i="2"/>
  <c r="L228" i="2"/>
  <c r="C227" i="2"/>
  <c r="G227" i="2" s="1"/>
  <c r="T228" i="2"/>
  <c r="R228" i="2" s="1"/>
  <c r="F226" i="2"/>
  <c r="E226" i="2" s="1"/>
  <c r="E225" i="2"/>
  <c r="E395" i="10" l="1"/>
  <c r="F396" i="10"/>
  <c r="C253" i="8"/>
  <c r="O229" i="2"/>
  <c r="L229" i="2" s="1"/>
  <c r="D227" i="2"/>
  <c r="F227" i="2" s="1"/>
  <c r="E227" i="2" s="1"/>
  <c r="Q228" i="2"/>
  <c r="T229" i="2" s="1"/>
  <c r="J228" i="2"/>
  <c r="E396" i="10" l="1"/>
  <c r="F397" i="10"/>
  <c r="G253" i="8"/>
  <c r="D253" i="8"/>
  <c r="M229" i="2"/>
  <c r="O230" i="2" s="1"/>
  <c r="J229" i="2"/>
  <c r="B229" i="2" s="1"/>
  <c r="R229" i="2"/>
  <c r="Q229" i="2"/>
  <c r="B228" i="2"/>
  <c r="C228" i="2"/>
  <c r="E397" i="10" l="1"/>
  <c r="F398" i="10"/>
  <c r="F253" i="8"/>
  <c r="C254" i="8"/>
  <c r="G254" i="8" s="1"/>
  <c r="C229" i="2"/>
  <c r="G229" i="2" s="1"/>
  <c r="G228" i="2"/>
  <c r="D228" i="2"/>
  <c r="F228" i="2" s="1"/>
  <c r="E228" i="2" s="1"/>
  <c r="T230" i="2"/>
  <c r="J230" i="2" s="1"/>
  <c r="M230" i="2"/>
  <c r="L230" i="2"/>
  <c r="E398" i="10" l="1"/>
  <c r="F399" i="10"/>
  <c r="D254" i="8"/>
  <c r="F254" i="8" s="1"/>
  <c r="E253" i="8"/>
  <c r="R230" i="2"/>
  <c r="D229" i="2"/>
  <c r="F229" i="2" s="1"/>
  <c r="E229" i="2" s="1"/>
  <c r="Q230" i="2"/>
  <c r="O231" i="2"/>
  <c r="C230" i="2"/>
  <c r="B230" i="2"/>
  <c r="E399" i="10" l="1"/>
  <c r="F400" i="10"/>
  <c r="E254" i="8"/>
  <c r="C255" i="8"/>
  <c r="G230" i="2"/>
  <c r="T231" i="2"/>
  <c r="J231" i="2" s="1"/>
  <c r="D230" i="2"/>
  <c r="M231" i="2"/>
  <c r="L231" i="2"/>
  <c r="F401" i="10" l="1"/>
  <c r="E400" i="10"/>
  <c r="G255" i="8"/>
  <c r="D255" i="8"/>
  <c r="R231" i="2"/>
  <c r="Q231" i="2"/>
  <c r="C231" i="2"/>
  <c r="B231" i="2"/>
  <c r="O232" i="2"/>
  <c r="F230" i="2"/>
  <c r="F402" i="10" l="1"/>
  <c r="E401" i="10"/>
  <c r="F255" i="8"/>
  <c r="D231" i="2"/>
  <c r="F231" i="2" s="1"/>
  <c r="E231" i="2" s="1"/>
  <c r="G231" i="2"/>
  <c r="T232" i="2"/>
  <c r="M232" i="2"/>
  <c r="L232" i="2"/>
  <c r="E230" i="2"/>
  <c r="F403" i="10" l="1"/>
  <c r="E402" i="10"/>
  <c r="C256" i="8"/>
  <c r="E255" i="8"/>
  <c r="R232" i="2"/>
  <c r="Q232" i="2"/>
  <c r="J232" i="2"/>
  <c r="O233" i="2"/>
  <c r="F404" i="10" l="1"/>
  <c r="E403" i="10"/>
  <c r="G256" i="8"/>
  <c r="D256" i="8"/>
  <c r="C257" i="8"/>
  <c r="G257" i="8" s="1"/>
  <c r="B232" i="2"/>
  <c r="C232" i="2"/>
  <c r="M233" i="2"/>
  <c r="T233" i="2"/>
  <c r="J233" i="2" s="1"/>
  <c r="L233" i="2"/>
  <c r="F405" i="10" l="1"/>
  <c r="E404" i="10"/>
  <c r="D257" i="8"/>
  <c r="F256" i="8"/>
  <c r="C258" i="8"/>
  <c r="G258" i="8" s="1"/>
  <c r="D232" i="2"/>
  <c r="F232" i="2" s="1"/>
  <c r="E232" i="2" s="1"/>
  <c r="G232" i="2"/>
  <c r="R233" i="2"/>
  <c r="Q233" i="2"/>
  <c r="C233" i="2"/>
  <c r="B233" i="2"/>
  <c r="O234" i="2"/>
  <c r="F406" i="10" l="1"/>
  <c r="E405" i="10"/>
  <c r="F257" i="8"/>
  <c r="E256" i="8"/>
  <c r="D258" i="8"/>
  <c r="G233" i="2"/>
  <c r="T234" i="2"/>
  <c r="Q234" i="2" s="1"/>
  <c r="D233" i="2"/>
  <c r="F233" i="2" s="1"/>
  <c r="E233" i="2" s="1"/>
  <c r="M234" i="2"/>
  <c r="L234" i="2"/>
  <c r="F407" i="10" l="1"/>
  <c r="E406" i="10"/>
  <c r="C259" i="8"/>
  <c r="G259" i="8" s="1"/>
  <c r="F258" i="8"/>
  <c r="E257" i="8"/>
  <c r="R234" i="2"/>
  <c r="J234" i="2"/>
  <c r="O235" i="2"/>
  <c r="F408" i="10" l="1"/>
  <c r="E407" i="10"/>
  <c r="D259" i="8"/>
  <c r="F259" i="8" s="1"/>
  <c r="E258" i="8"/>
  <c r="B234" i="2"/>
  <c r="C234" i="2"/>
  <c r="T235" i="2"/>
  <c r="L235" i="2"/>
  <c r="M235" i="2"/>
  <c r="F409" i="10" l="1"/>
  <c r="E408" i="10"/>
  <c r="C260" i="8"/>
  <c r="E259" i="8"/>
  <c r="G234" i="2"/>
  <c r="D234" i="2"/>
  <c r="F234" i="2" s="1"/>
  <c r="E234" i="2" s="1"/>
  <c r="R235" i="2"/>
  <c r="Q235" i="2"/>
  <c r="J235" i="2"/>
  <c r="O236" i="2"/>
  <c r="F410" i="10" l="1"/>
  <c r="E409" i="10"/>
  <c r="G260" i="8"/>
  <c r="D260" i="8"/>
  <c r="C235" i="2"/>
  <c r="B235" i="2"/>
  <c r="T236" i="2"/>
  <c r="Q236" i="2" s="1"/>
  <c r="M236" i="2"/>
  <c r="L236" i="2"/>
  <c r="F411" i="10" l="1"/>
  <c r="E410" i="10"/>
  <c r="C261" i="8"/>
  <c r="G261" i="8" s="1"/>
  <c r="F260" i="8"/>
  <c r="O237" i="2"/>
  <c r="L237" i="2" s="1"/>
  <c r="D235" i="2"/>
  <c r="F235" i="2" s="1"/>
  <c r="E235" i="2" s="1"/>
  <c r="G235" i="2"/>
  <c r="J236" i="2"/>
  <c r="R236" i="2"/>
  <c r="F412" i="10" l="1"/>
  <c r="E411" i="10"/>
  <c r="D261" i="8"/>
  <c r="F261" i="8" s="1"/>
  <c r="E260" i="8"/>
  <c r="M237" i="2"/>
  <c r="O238" i="2" s="1"/>
  <c r="L238" i="2" s="1"/>
  <c r="C236" i="2"/>
  <c r="B236" i="2"/>
  <c r="T237" i="2"/>
  <c r="F413" i="10" l="1"/>
  <c r="E412" i="10"/>
  <c r="E261" i="8"/>
  <c r="C262" i="8"/>
  <c r="M238" i="2"/>
  <c r="O239" i="2" s="1"/>
  <c r="G236" i="2"/>
  <c r="D236" i="2"/>
  <c r="F236" i="2" s="1"/>
  <c r="E236" i="2" s="1"/>
  <c r="Q237" i="2"/>
  <c r="J237" i="2"/>
  <c r="R237" i="2"/>
  <c r="F414" i="10" l="1"/>
  <c r="E413" i="10"/>
  <c r="G262" i="8"/>
  <c r="D262" i="8"/>
  <c r="T238" i="2"/>
  <c r="R238" i="2" s="1"/>
  <c r="C237" i="2"/>
  <c r="B237" i="2"/>
  <c r="M239" i="2"/>
  <c r="L239" i="2"/>
  <c r="F415" i="10" l="1"/>
  <c r="E414" i="10"/>
  <c r="F262" i="8"/>
  <c r="Q238" i="2"/>
  <c r="T239" i="2" s="1"/>
  <c r="R239" i="2" s="1"/>
  <c r="J238" i="2"/>
  <c r="G237" i="2"/>
  <c r="D237" i="2"/>
  <c r="O240" i="2"/>
  <c r="F416" i="10" l="1"/>
  <c r="E415" i="10"/>
  <c r="E262" i="8"/>
  <c r="C263" i="8"/>
  <c r="T240" i="2"/>
  <c r="R240" i="2" s="1"/>
  <c r="Q239" i="2"/>
  <c r="J239" i="2"/>
  <c r="C238" i="2"/>
  <c r="B238" i="2"/>
  <c r="F237" i="2"/>
  <c r="E237" i="2" s="1"/>
  <c r="M240" i="2"/>
  <c r="O241" i="2" s="1"/>
  <c r="L240" i="2"/>
  <c r="F417" i="10" l="1"/>
  <c r="E416" i="10"/>
  <c r="G263" i="8"/>
  <c r="D263" i="8"/>
  <c r="C264" i="8"/>
  <c r="G264" i="8" s="1"/>
  <c r="G238" i="2"/>
  <c r="D238" i="2"/>
  <c r="F238" i="2" s="1"/>
  <c r="T241" i="2"/>
  <c r="J241" i="2" s="1"/>
  <c r="C239" i="2"/>
  <c r="B239" i="2"/>
  <c r="Q240" i="2"/>
  <c r="J240" i="2"/>
  <c r="M241" i="2"/>
  <c r="L241" i="2"/>
  <c r="F418" i="10" l="1"/>
  <c r="E417" i="10"/>
  <c r="D264" i="8"/>
  <c r="F263" i="8"/>
  <c r="C265" i="8"/>
  <c r="G265" i="8" s="1"/>
  <c r="O242" i="2"/>
  <c r="L242" i="2" s="1"/>
  <c r="C241" i="2"/>
  <c r="C240" i="2"/>
  <c r="G239" i="2"/>
  <c r="R241" i="2"/>
  <c r="B240" i="2"/>
  <c r="E238" i="2"/>
  <c r="Q241" i="2"/>
  <c r="D239" i="2"/>
  <c r="B241" i="2"/>
  <c r="F419" i="10" l="1"/>
  <c r="E418" i="10"/>
  <c r="D265" i="8"/>
  <c r="F264" i="8"/>
  <c r="E263" i="8"/>
  <c r="C266" i="8"/>
  <c r="G266" i="8" s="1"/>
  <c r="M242" i="2"/>
  <c r="O243" i="2" s="1"/>
  <c r="T242" i="2"/>
  <c r="J242" i="2" s="1"/>
  <c r="C242" i="2" s="1"/>
  <c r="G240" i="2"/>
  <c r="D240" i="2"/>
  <c r="D241" i="2" s="1"/>
  <c r="G241" i="2"/>
  <c r="F239" i="2"/>
  <c r="E239" i="2" s="1"/>
  <c r="F420" i="10" l="1"/>
  <c r="E419" i="10"/>
  <c r="D266" i="8"/>
  <c r="F265" i="8"/>
  <c r="E264" i="8"/>
  <c r="R242" i="2"/>
  <c r="B242" i="2"/>
  <c r="Q242" i="2"/>
  <c r="G242" i="2"/>
  <c r="F240" i="2"/>
  <c r="E240" i="2" s="1"/>
  <c r="M243" i="2"/>
  <c r="L243" i="2"/>
  <c r="D242" i="2"/>
  <c r="F421" i="10" l="1"/>
  <c r="E420" i="10"/>
  <c r="F266" i="8"/>
  <c r="E265" i="8"/>
  <c r="C267" i="8"/>
  <c r="O244" i="2"/>
  <c r="L244" i="2" s="1"/>
  <c r="T243" i="2"/>
  <c r="R243" i="2" s="1"/>
  <c r="F241" i="2"/>
  <c r="E241" i="2" s="1"/>
  <c r="F422" i="10" l="1"/>
  <c r="E421" i="10"/>
  <c r="E266" i="8"/>
  <c r="G267" i="8"/>
  <c r="D267" i="8"/>
  <c r="M244" i="2"/>
  <c r="O245" i="2" s="1"/>
  <c r="Q243" i="2"/>
  <c r="T244" i="2" s="1"/>
  <c r="R244" i="2" s="1"/>
  <c r="J243" i="2"/>
  <c r="C243" i="2" s="1"/>
  <c r="D243" i="2" s="1"/>
  <c r="F242" i="2"/>
  <c r="E242" i="2" s="1"/>
  <c r="F423" i="10" l="1"/>
  <c r="E422" i="10"/>
  <c r="C268" i="8"/>
  <c r="G268" i="8" s="1"/>
  <c r="F267" i="8"/>
  <c r="B243" i="2"/>
  <c r="G243" i="2"/>
  <c r="J244" i="2"/>
  <c r="Q244" i="2"/>
  <c r="T245" i="2" s="1"/>
  <c r="R245" i="2" s="1"/>
  <c r="F243" i="2"/>
  <c r="E243" i="2" s="1"/>
  <c r="M245" i="2"/>
  <c r="L245" i="2"/>
  <c r="F424" i="10" l="1"/>
  <c r="E423" i="10"/>
  <c r="D268" i="8"/>
  <c r="F268" i="8" s="1"/>
  <c r="E267" i="8"/>
  <c r="C244" i="2"/>
  <c r="B244" i="2"/>
  <c r="J245" i="2"/>
  <c r="C245" i="2" s="1"/>
  <c r="Q245" i="2"/>
  <c r="O246" i="2"/>
  <c r="F425" i="10" l="1"/>
  <c r="E424" i="10"/>
  <c r="E268" i="8"/>
  <c r="B245" i="2"/>
  <c r="D244" i="2"/>
  <c r="F244" i="2" s="1"/>
  <c r="E244" i="2" s="1"/>
  <c r="G244" i="2"/>
  <c r="T246" i="2"/>
  <c r="R246" i="2" s="1"/>
  <c r="L246" i="2"/>
  <c r="G245" i="2"/>
  <c r="M246" i="2"/>
  <c r="F426" i="10" l="1"/>
  <c r="E425" i="10"/>
  <c r="C269" i="8"/>
  <c r="J246" i="2"/>
  <c r="B246" i="2" s="1"/>
  <c r="D245" i="2"/>
  <c r="F245" i="2" s="1"/>
  <c r="Q246" i="2"/>
  <c r="O247" i="2"/>
  <c r="F427" i="10" l="1"/>
  <c r="E426" i="10"/>
  <c r="C270" i="8"/>
  <c r="G270" i="8" s="1"/>
  <c r="G269" i="8"/>
  <c r="D269" i="8"/>
  <c r="C246" i="2"/>
  <c r="D246" i="2" s="1"/>
  <c r="T247" i="2"/>
  <c r="R247" i="2" s="1"/>
  <c r="M247" i="2"/>
  <c r="L247" i="2"/>
  <c r="E245" i="2"/>
  <c r="F428" i="10" l="1"/>
  <c r="E427" i="10"/>
  <c r="D270" i="8"/>
  <c r="F269" i="8"/>
  <c r="G246" i="2"/>
  <c r="J247" i="2"/>
  <c r="C247" i="2" s="1"/>
  <c r="Q247" i="2"/>
  <c r="T248" i="2" s="1"/>
  <c r="R248" i="2" s="1"/>
  <c r="O248" i="2"/>
  <c r="F246" i="2"/>
  <c r="E246" i="2" s="1"/>
  <c r="F429" i="10" l="1"/>
  <c r="E428" i="10"/>
  <c r="F270" i="8"/>
  <c r="E269" i="8"/>
  <c r="B247" i="2"/>
  <c r="Q248" i="2"/>
  <c r="T249" i="2" s="1"/>
  <c r="R249" i="2" s="1"/>
  <c r="T250" i="2" s="1"/>
  <c r="G247" i="2"/>
  <c r="D247" i="2"/>
  <c r="F247" i="2" s="1"/>
  <c r="M248" i="2"/>
  <c r="J248" i="2"/>
  <c r="L248" i="2"/>
  <c r="F430" i="10" l="1"/>
  <c r="E429" i="10"/>
  <c r="E270" i="8"/>
  <c r="C271" i="8"/>
  <c r="Q249" i="2"/>
  <c r="Q250" i="2" s="1"/>
  <c r="C248" i="2"/>
  <c r="R250" i="2"/>
  <c r="B248" i="2"/>
  <c r="O249" i="2"/>
  <c r="E247" i="2"/>
  <c r="F431" i="10" l="1"/>
  <c r="E430" i="10"/>
  <c r="C272" i="8"/>
  <c r="G272" i="8" s="1"/>
  <c r="G271" i="8"/>
  <c r="D271" i="8"/>
  <c r="T251" i="2"/>
  <c r="Q251" i="2" s="1"/>
  <c r="L249" i="2"/>
  <c r="G248" i="2"/>
  <c r="D248" i="2"/>
  <c r="J249" i="2"/>
  <c r="M249" i="2"/>
  <c r="F432" i="10" l="1"/>
  <c r="E431" i="10"/>
  <c r="C273" i="8"/>
  <c r="G273" i="8" s="1"/>
  <c r="D272" i="8"/>
  <c r="F271" i="8"/>
  <c r="C249" i="2"/>
  <c r="R251" i="2"/>
  <c r="O250" i="2"/>
  <c r="F248" i="2"/>
  <c r="B249" i="2"/>
  <c r="F433" i="10" l="1"/>
  <c r="E432" i="10"/>
  <c r="F272" i="8"/>
  <c r="E271" i="8"/>
  <c r="D273" i="8"/>
  <c r="C274" i="8"/>
  <c r="G274" i="8" s="1"/>
  <c r="G249" i="2"/>
  <c r="T252" i="2"/>
  <c r="Q252" i="2" s="1"/>
  <c r="J250" i="2"/>
  <c r="L250" i="2"/>
  <c r="M250" i="2"/>
  <c r="E248" i="2"/>
  <c r="D249" i="2"/>
  <c r="F434" i="10" l="1"/>
  <c r="E433" i="10"/>
  <c r="F273" i="8"/>
  <c r="E272" i="8"/>
  <c r="C275" i="8"/>
  <c r="G275" i="8" s="1"/>
  <c r="D274" i="8"/>
  <c r="C250" i="2"/>
  <c r="R252" i="2"/>
  <c r="O251" i="2"/>
  <c r="F249" i="2"/>
  <c r="E249" i="2" s="1"/>
  <c r="B250" i="2"/>
  <c r="F435" i="10" l="1"/>
  <c r="E434" i="10"/>
  <c r="D275" i="8"/>
  <c r="F274" i="8"/>
  <c r="E273" i="8"/>
  <c r="G250" i="2"/>
  <c r="T253" i="2"/>
  <c r="R253" i="2" s="1"/>
  <c r="J251" i="2"/>
  <c r="L251" i="2"/>
  <c r="M251" i="2"/>
  <c r="D250" i="2"/>
  <c r="F436" i="10" l="1"/>
  <c r="E435" i="10"/>
  <c r="F275" i="8"/>
  <c r="E274" i="8"/>
  <c r="C276" i="8"/>
  <c r="G276" i="8" s="1"/>
  <c r="C251" i="2"/>
  <c r="Q253" i="2"/>
  <c r="T254" i="2" s="1"/>
  <c r="B251" i="2"/>
  <c r="O252" i="2"/>
  <c r="F250" i="2"/>
  <c r="F437" i="10" l="1"/>
  <c r="E436" i="10"/>
  <c r="E275" i="8"/>
  <c r="D276" i="8"/>
  <c r="C277" i="8"/>
  <c r="G277" i="8" s="1"/>
  <c r="D251" i="2"/>
  <c r="F251" i="2" s="1"/>
  <c r="G251" i="2"/>
  <c r="Q254" i="2"/>
  <c r="R254" i="2"/>
  <c r="M252" i="2"/>
  <c r="J252" i="2"/>
  <c r="L252" i="2"/>
  <c r="E250" i="2"/>
  <c r="F438" i="10" l="1"/>
  <c r="E437" i="10"/>
  <c r="D277" i="8"/>
  <c r="F276" i="8"/>
  <c r="T255" i="2"/>
  <c r="O253" i="2"/>
  <c r="B252" i="2"/>
  <c r="C252" i="2"/>
  <c r="E251" i="2"/>
  <c r="F439" i="10" l="1"/>
  <c r="E438" i="10"/>
  <c r="F277" i="8"/>
  <c r="E276" i="8"/>
  <c r="C278" i="8"/>
  <c r="G278" i="8" s="1"/>
  <c r="G252" i="2"/>
  <c r="Q255" i="2"/>
  <c r="R255" i="2"/>
  <c r="J253" i="2"/>
  <c r="L253" i="2"/>
  <c r="M253" i="2"/>
  <c r="D252" i="2"/>
  <c r="F440" i="10" l="1"/>
  <c r="E439" i="10"/>
  <c r="E277" i="8"/>
  <c r="D278" i="8"/>
  <c r="F278" i="8" s="1"/>
  <c r="B253" i="2"/>
  <c r="C253" i="2"/>
  <c r="T256" i="2"/>
  <c r="O254" i="2"/>
  <c r="F252" i="2"/>
  <c r="E252" i="2" s="1"/>
  <c r="F441" i="10" l="1"/>
  <c r="E440" i="10"/>
  <c r="E278" i="8"/>
  <c r="C279" i="8"/>
  <c r="G279" i="8" s="1"/>
  <c r="G253" i="2"/>
  <c r="Q256" i="2"/>
  <c r="D253" i="2"/>
  <c r="F253" i="2" s="1"/>
  <c r="E253" i="2" s="1"/>
  <c r="R256" i="2"/>
  <c r="J254" i="2"/>
  <c r="M254" i="2"/>
  <c r="L254" i="2"/>
  <c r="F442" i="10" l="1"/>
  <c r="E441" i="10"/>
  <c r="D279" i="8"/>
  <c r="F279" i="8" s="1"/>
  <c r="T257" i="2"/>
  <c r="Q257" i="2" s="1"/>
  <c r="O255" i="2"/>
  <c r="C254" i="2"/>
  <c r="B254" i="2"/>
  <c r="E442" i="10" l="1"/>
  <c r="F443" i="10"/>
  <c r="C280" i="8"/>
  <c r="E279" i="8"/>
  <c r="R257" i="2"/>
  <c r="L255" i="2"/>
  <c r="M255" i="2"/>
  <c r="O256" i="2" s="1"/>
  <c r="D254" i="2"/>
  <c r="G254" i="2"/>
  <c r="J255" i="2"/>
  <c r="E443" i="10" l="1"/>
  <c r="F444" i="10"/>
  <c r="E444" i="10" s="1"/>
  <c r="E2" i="10"/>
  <c r="C281" i="8"/>
  <c r="G281" i="8" s="1"/>
  <c r="G280" i="8"/>
  <c r="D280" i="8"/>
  <c r="T258" i="2"/>
  <c r="M256" i="2"/>
  <c r="O257" i="2" s="1"/>
  <c r="L256" i="2"/>
  <c r="F254" i="2"/>
  <c r="C255" i="2"/>
  <c r="B255" i="2"/>
  <c r="J256" i="2"/>
  <c r="D281" i="8" l="1"/>
  <c r="F280" i="8"/>
  <c r="G255" i="2"/>
  <c r="Q258" i="2"/>
  <c r="R258" i="2"/>
  <c r="M257" i="2"/>
  <c r="O258" i="2" s="1"/>
  <c r="L257" i="2"/>
  <c r="D255" i="2"/>
  <c r="F255" i="2" s="1"/>
  <c r="C256" i="2"/>
  <c r="B256" i="2"/>
  <c r="E254" i="2"/>
  <c r="J257" i="2"/>
  <c r="C282" i="8" l="1"/>
  <c r="G282" i="8" s="1"/>
  <c r="F281" i="8"/>
  <c r="E280" i="8"/>
  <c r="G256" i="2"/>
  <c r="T259" i="2"/>
  <c r="M258" i="2"/>
  <c r="O259" i="2" s="1"/>
  <c r="D256" i="2"/>
  <c r="F256" i="2" s="1"/>
  <c r="L258" i="2"/>
  <c r="B257" i="2"/>
  <c r="C257" i="2"/>
  <c r="E255" i="2"/>
  <c r="J258" i="2"/>
  <c r="D282" i="8" l="1"/>
  <c r="F282" i="8" s="1"/>
  <c r="E281" i="8"/>
  <c r="G257" i="2"/>
  <c r="R259" i="2"/>
  <c r="Q259" i="2"/>
  <c r="M259" i="2"/>
  <c r="L259" i="2"/>
  <c r="D257" i="2"/>
  <c r="F257" i="2" s="1"/>
  <c r="C258" i="2"/>
  <c r="B258" i="2"/>
  <c r="E256" i="2"/>
  <c r="J259" i="2"/>
  <c r="E282" i="8" l="1"/>
  <c r="O260" i="2"/>
  <c r="M260" i="2" s="1"/>
  <c r="G258" i="2"/>
  <c r="T260" i="2"/>
  <c r="R260" i="2" s="1"/>
  <c r="D258" i="2"/>
  <c r="F258" i="2" s="1"/>
  <c r="B259" i="2"/>
  <c r="C259" i="2"/>
  <c r="E257" i="2"/>
  <c r="C283" i="8" l="1"/>
  <c r="L260" i="2"/>
  <c r="O261" i="2" s="1"/>
  <c r="G259" i="2"/>
  <c r="J260" i="2"/>
  <c r="Q260" i="2"/>
  <c r="D259" i="2"/>
  <c r="E258" i="2"/>
  <c r="C284" i="8" l="1"/>
  <c r="G284" i="8" s="1"/>
  <c r="G283" i="8"/>
  <c r="D283" i="8"/>
  <c r="L261" i="2"/>
  <c r="M261" i="2"/>
  <c r="C260" i="2"/>
  <c r="B260" i="2"/>
  <c r="T261" i="2"/>
  <c r="F259" i="2"/>
  <c r="C285" i="8" l="1"/>
  <c r="G285" i="8" s="1"/>
  <c r="D284" i="8"/>
  <c r="F283" i="8"/>
  <c r="O262" i="2"/>
  <c r="L262" i="2" s="1"/>
  <c r="D260" i="2"/>
  <c r="F260" i="2" s="1"/>
  <c r="G260" i="2"/>
  <c r="R261" i="2"/>
  <c r="J261" i="2"/>
  <c r="Q261" i="2"/>
  <c r="E259" i="2"/>
  <c r="D285" i="8" l="1"/>
  <c r="C286" i="8"/>
  <c r="G286" i="8" s="1"/>
  <c r="F284" i="8"/>
  <c r="E283" i="8"/>
  <c r="M262" i="2"/>
  <c r="T262" i="2"/>
  <c r="C261" i="2"/>
  <c r="B261" i="2"/>
  <c r="E260" i="2"/>
  <c r="D286" i="8" l="1"/>
  <c r="F285" i="8"/>
  <c r="E284" i="8"/>
  <c r="C287" i="8"/>
  <c r="G287" i="8" s="1"/>
  <c r="O263" i="2"/>
  <c r="L263" i="2" s="1"/>
  <c r="R262" i="2"/>
  <c r="J262" i="2"/>
  <c r="Q262" i="2"/>
  <c r="G261" i="2"/>
  <c r="D261" i="2"/>
  <c r="D287" i="8" l="1"/>
  <c r="F286" i="8"/>
  <c r="E285" i="8"/>
  <c r="M263" i="2"/>
  <c r="F261" i="2"/>
  <c r="C262" i="2"/>
  <c r="B262" i="2"/>
  <c r="T263" i="2"/>
  <c r="F287" i="8" l="1"/>
  <c r="E286" i="8"/>
  <c r="O264" i="2"/>
  <c r="L264" i="2" s="1"/>
  <c r="G262" i="2"/>
  <c r="D262" i="2"/>
  <c r="F262" i="2" s="1"/>
  <c r="E262" i="2" s="1"/>
  <c r="J263" i="2"/>
  <c r="R263" i="2"/>
  <c r="E261" i="2"/>
  <c r="Q263" i="2"/>
  <c r="C288" i="8" l="1"/>
  <c r="E287" i="8"/>
  <c r="M264" i="2"/>
  <c r="T264" i="2"/>
  <c r="B263" i="2"/>
  <c r="C263" i="2"/>
  <c r="C289" i="8" l="1"/>
  <c r="G289" i="8" s="1"/>
  <c r="G288" i="8"/>
  <c r="D288" i="8"/>
  <c r="O265" i="2"/>
  <c r="L265" i="2" s="1"/>
  <c r="O266" i="2" s="1"/>
  <c r="L266" i="2" s="1"/>
  <c r="Q264" i="2"/>
  <c r="R264" i="2"/>
  <c r="J264" i="2"/>
  <c r="G263" i="2"/>
  <c r="D263" i="2"/>
  <c r="F263" i="2" s="1"/>
  <c r="E263" i="2" s="1"/>
  <c r="D289" i="8" l="1"/>
  <c r="F288" i="8"/>
  <c r="M265" i="2"/>
  <c r="M266" i="2" s="1"/>
  <c r="T265" i="2"/>
  <c r="R265" i="2" s="1"/>
  <c r="B264" i="2"/>
  <c r="C264" i="2"/>
  <c r="O267" i="2"/>
  <c r="F289" i="8" l="1"/>
  <c r="E288" i="8"/>
  <c r="C290" i="8"/>
  <c r="G290" i="8" s="1"/>
  <c r="G264" i="2"/>
  <c r="Q265" i="2"/>
  <c r="J265" i="2"/>
  <c r="D264" i="2"/>
  <c r="L267" i="2"/>
  <c r="M267" i="2"/>
  <c r="D290" i="8" l="1"/>
  <c r="F290" i="8" s="1"/>
  <c r="E289" i="8"/>
  <c r="F264" i="2"/>
  <c r="B265" i="2"/>
  <c r="C265" i="2"/>
  <c r="T266" i="2"/>
  <c r="O268" i="2"/>
  <c r="C291" i="8" l="1"/>
  <c r="E290" i="8"/>
  <c r="G265" i="2"/>
  <c r="D265" i="2"/>
  <c r="F265" i="2" s="1"/>
  <c r="J266" i="2"/>
  <c r="R266" i="2"/>
  <c r="E264" i="2"/>
  <c r="Q266" i="2"/>
  <c r="L268" i="2"/>
  <c r="M268" i="2"/>
  <c r="G291" i="8" l="1"/>
  <c r="D291" i="8"/>
  <c r="O269" i="2"/>
  <c r="M269" i="2" s="1"/>
  <c r="E265" i="2"/>
  <c r="C266" i="2"/>
  <c r="B266" i="2"/>
  <c r="T267" i="2"/>
  <c r="R267" i="2" s="1"/>
  <c r="C292" i="8" l="1"/>
  <c r="G292" i="8" s="1"/>
  <c r="F291" i="8"/>
  <c r="L269" i="2"/>
  <c r="O270" i="2" s="1"/>
  <c r="J267" i="2"/>
  <c r="Q267" i="2"/>
  <c r="G266" i="2"/>
  <c r="D266" i="2"/>
  <c r="D292" i="8" l="1"/>
  <c r="F292" i="8" s="1"/>
  <c r="C293" i="8"/>
  <c r="G293" i="8" s="1"/>
  <c r="E291" i="8"/>
  <c r="T268" i="2"/>
  <c r="C267" i="2"/>
  <c r="B267" i="2"/>
  <c r="F266" i="2"/>
  <c r="E266" i="2" s="1"/>
  <c r="L270" i="2"/>
  <c r="M270" i="2"/>
  <c r="D293" i="8" l="1"/>
  <c r="F293" i="8" s="1"/>
  <c r="E292" i="8"/>
  <c r="G267" i="2"/>
  <c r="D267" i="2"/>
  <c r="F267" i="2" s="1"/>
  <c r="Q268" i="2"/>
  <c r="J268" i="2"/>
  <c r="R268" i="2"/>
  <c r="O271" i="2"/>
  <c r="C294" i="8" l="1"/>
  <c r="E293" i="8"/>
  <c r="E267" i="2"/>
  <c r="T269" i="2"/>
  <c r="R269" i="2" s="1"/>
  <c r="C268" i="2"/>
  <c r="B268" i="2"/>
  <c r="M271" i="2"/>
  <c r="L271" i="2"/>
  <c r="G294" i="8" l="1"/>
  <c r="D294" i="8"/>
  <c r="C295" i="8"/>
  <c r="G295" i="8" s="1"/>
  <c r="Q269" i="2"/>
  <c r="J269" i="2"/>
  <c r="G268" i="2"/>
  <c r="D268" i="2"/>
  <c r="O272" i="2"/>
  <c r="D295" i="8" l="1"/>
  <c r="F294" i="8"/>
  <c r="C269" i="2"/>
  <c r="B269" i="2"/>
  <c r="F268" i="2"/>
  <c r="T270" i="2"/>
  <c r="M272" i="2"/>
  <c r="L272" i="2"/>
  <c r="C296" i="8" l="1"/>
  <c r="G296" i="8" s="1"/>
  <c r="F295" i="8"/>
  <c r="E294" i="8"/>
  <c r="O273" i="2"/>
  <c r="M273" i="2" s="1"/>
  <c r="G269" i="2"/>
  <c r="J270" i="2"/>
  <c r="R270" i="2"/>
  <c r="E268" i="2"/>
  <c r="Q270" i="2"/>
  <c r="D269" i="2"/>
  <c r="F269" i="2" s="1"/>
  <c r="E269" i="2" s="1"/>
  <c r="E295" i="8" l="1"/>
  <c r="D296" i="8"/>
  <c r="L273" i="2"/>
  <c r="O274" i="2" s="1"/>
  <c r="T271" i="2"/>
  <c r="C270" i="2"/>
  <c r="B270" i="2"/>
  <c r="C297" i="8" l="1"/>
  <c r="G297" i="8" s="1"/>
  <c r="F296" i="8"/>
  <c r="G270" i="2"/>
  <c r="D270" i="2"/>
  <c r="F270" i="2" s="1"/>
  <c r="Q271" i="2"/>
  <c r="J271" i="2"/>
  <c r="R271" i="2"/>
  <c r="M274" i="2"/>
  <c r="L274" i="2"/>
  <c r="E296" i="8" l="1"/>
  <c r="D297" i="8"/>
  <c r="C298" i="8"/>
  <c r="G298" i="8" s="1"/>
  <c r="T272" i="2"/>
  <c r="R272" i="2" s="1"/>
  <c r="E270" i="2"/>
  <c r="B271" i="2"/>
  <c r="C271" i="2"/>
  <c r="O275" i="2"/>
  <c r="D298" i="8" l="1"/>
  <c r="F297" i="8"/>
  <c r="G271" i="2"/>
  <c r="D271" i="2"/>
  <c r="Q272" i="2"/>
  <c r="J272" i="2"/>
  <c r="M275" i="2"/>
  <c r="L275" i="2"/>
  <c r="C299" i="8" l="1"/>
  <c r="E297" i="8"/>
  <c r="F298" i="8"/>
  <c r="T273" i="2"/>
  <c r="F271" i="2"/>
  <c r="E271" i="2" s="1"/>
  <c r="B272" i="2"/>
  <c r="C272" i="2"/>
  <c r="O276" i="2"/>
  <c r="E298" i="8" l="1"/>
  <c r="G299" i="8"/>
  <c r="D299" i="8"/>
  <c r="G272" i="2"/>
  <c r="Q273" i="2"/>
  <c r="J273" i="2"/>
  <c r="R273" i="2"/>
  <c r="D272" i="2"/>
  <c r="M276" i="2"/>
  <c r="L276" i="2"/>
  <c r="C300" i="8" l="1"/>
  <c r="G300" i="8" s="1"/>
  <c r="F299" i="8"/>
  <c r="O277" i="2"/>
  <c r="L277" i="2" s="1"/>
  <c r="F272" i="2"/>
  <c r="T274" i="2"/>
  <c r="R274" i="2" s="1"/>
  <c r="C273" i="2"/>
  <c r="B273" i="2"/>
  <c r="C301" i="8" l="1"/>
  <c r="G301" i="8" s="1"/>
  <c r="D300" i="8"/>
  <c r="E299" i="8"/>
  <c r="M277" i="2"/>
  <c r="O278" i="2" s="1"/>
  <c r="L278" i="2" s="1"/>
  <c r="G273" i="2"/>
  <c r="D273" i="2"/>
  <c r="F273" i="2" s="1"/>
  <c r="E273" i="2" s="1"/>
  <c r="E272" i="2"/>
  <c r="Q274" i="2"/>
  <c r="T275" i="2" s="1"/>
  <c r="J274" i="2"/>
  <c r="D301" i="8" l="1"/>
  <c r="F300" i="8"/>
  <c r="M278" i="2"/>
  <c r="O279" i="2" s="1"/>
  <c r="C274" i="2"/>
  <c r="B274" i="2"/>
  <c r="J275" i="2"/>
  <c r="Q275" i="2"/>
  <c r="R275" i="2"/>
  <c r="F301" i="8" l="1"/>
  <c r="E300" i="8"/>
  <c r="C302" i="8"/>
  <c r="G274" i="2"/>
  <c r="D274" i="2"/>
  <c r="B275" i="2"/>
  <c r="C275" i="2"/>
  <c r="T276" i="2"/>
  <c r="R276" i="2" s="1"/>
  <c r="L279" i="2"/>
  <c r="M279" i="2"/>
  <c r="G302" i="8" l="1"/>
  <c r="D302" i="8"/>
  <c r="F302" i="8" s="1"/>
  <c r="E301" i="8"/>
  <c r="G275" i="2"/>
  <c r="Q276" i="2"/>
  <c r="T277" i="2" s="1"/>
  <c r="R277" i="2" s="1"/>
  <c r="J276" i="2"/>
  <c r="F274" i="2"/>
  <c r="D275" i="2"/>
  <c r="O280" i="2"/>
  <c r="E302" i="8" l="1"/>
  <c r="C303" i="8"/>
  <c r="G303" i="8" s="1"/>
  <c r="Q277" i="2"/>
  <c r="T278" i="2" s="1"/>
  <c r="R278" i="2" s="1"/>
  <c r="E274" i="2"/>
  <c r="F275" i="2"/>
  <c r="E275" i="2" s="1"/>
  <c r="B276" i="2"/>
  <c r="C276" i="2"/>
  <c r="J277" i="2"/>
  <c r="L280" i="2"/>
  <c r="M280" i="2"/>
  <c r="D303" i="8" l="1"/>
  <c r="G276" i="2"/>
  <c r="J278" i="2"/>
  <c r="B277" i="2"/>
  <c r="C277" i="2"/>
  <c r="D276" i="2"/>
  <c r="Q278" i="2"/>
  <c r="O281" i="2"/>
  <c r="F303" i="8" l="1"/>
  <c r="G277" i="2"/>
  <c r="T279" i="2"/>
  <c r="Q279" i="2" s="1"/>
  <c r="C278" i="2"/>
  <c r="B278" i="2"/>
  <c r="F276" i="2"/>
  <c r="E276" i="2" s="1"/>
  <c r="D277" i="2"/>
  <c r="M281" i="2"/>
  <c r="L281" i="2"/>
  <c r="E303" i="8" l="1"/>
  <c r="C304" i="8"/>
  <c r="O282" i="2"/>
  <c r="L282" i="2" s="1"/>
  <c r="G278" i="2"/>
  <c r="T280" i="2"/>
  <c r="Q280" i="2" s="1"/>
  <c r="J279" i="2"/>
  <c r="R279" i="2"/>
  <c r="F277" i="2"/>
  <c r="E277" i="2" s="1"/>
  <c r="D278" i="2"/>
  <c r="C305" i="8" l="1"/>
  <c r="G305" i="8" s="1"/>
  <c r="G304" i="8"/>
  <c r="D304" i="8"/>
  <c r="M282" i="2"/>
  <c r="O283" i="2" s="1"/>
  <c r="M283" i="2" s="1"/>
  <c r="J280" i="2"/>
  <c r="F278" i="2"/>
  <c r="R280" i="2"/>
  <c r="T281" i="2" s="1"/>
  <c r="Q281" i="2" s="1"/>
  <c r="C279" i="2"/>
  <c r="B279" i="2"/>
  <c r="D305" i="8" l="1"/>
  <c r="F304" i="8"/>
  <c r="C306" i="8"/>
  <c r="G306" i="8" s="1"/>
  <c r="L283" i="2"/>
  <c r="O284" i="2" s="1"/>
  <c r="M284" i="2" s="1"/>
  <c r="G279" i="2"/>
  <c r="D279" i="2"/>
  <c r="E278" i="2"/>
  <c r="J281" i="2"/>
  <c r="B280" i="2"/>
  <c r="C280" i="2"/>
  <c r="R281" i="2"/>
  <c r="T282" i="2" s="1"/>
  <c r="D306" i="8" l="1"/>
  <c r="F305" i="8"/>
  <c r="E304" i="8"/>
  <c r="C307" i="8"/>
  <c r="G307" i="8" s="1"/>
  <c r="L284" i="2"/>
  <c r="O285" i="2" s="1"/>
  <c r="G280" i="2"/>
  <c r="D280" i="2"/>
  <c r="R282" i="2"/>
  <c r="C281" i="2"/>
  <c r="B281" i="2"/>
  <c r="Q282" i="2"/>
  <c r="J282" i="2"/>
  <c r="F279" i="2"/>
  <c r="E279" i="2" s="1"/>
  <c r="D307" i="8" l="1"/>
  <c r="F306" i="8"/>
  <c r="E305" i="8"/>
  <c r="G281" i="2"/>
  <c r="F280" i="2"/>
  <c r="E280" i="2" s="1"/>
  <c r="D281" i="2"/>
  <c r="T283" i="2"/>
  <c r="Q283" i="2" s="1"/>
  <c r="C282" i="2"/>
  <c r="B282" i="2"/>
  <c r="L285" i="2"/>
  <c r="M285" i="2"/>
  <c r="C308" i="8" l="1"/>
  <c r="G308" i="8" s="1"/>
  <c r="F307" i="8"/>
  <c r="E306" i="8"/>
  <c r="O286" i="2"/>
  <c r="L286" i="2" s="1"/>
  <c r="G282" i="2"/>
  <c r="F281" i="2"/>
  <c r="E281" i="2" s="1"/>
  <c r="D282" i="2"/>
  <c r="J283" i="2"/>
  <c r="R283" i="2"/>
  <c r="T284" i="2" s="1"/>
  <c r="E307" i="8" l="1"/>
  <c r="D308" i="8"/>
  <c r="F308" i="8" s="1"/>
  <c r="M286" i="2"/>
  <c r="O287" i="2" s="1"/>
  <c r="L287" i="2" s="1"/>
  <c r="F282" i="2"/>
  <c r="E282" i="2" s="1"/>
  <c r="R284" i="2"/>
  <c r="C283" i="2"/>
  <c r="B283" i="2"/>
  <c r="Q284" i="2"/>
  <c r="J284" i="2"/>
  <c r="E308" i="8" l="1"/>
  <c r="C309" i="8"/>
  <c r="G309" i="8" s="1"/>
  <c r="M287" i="2"/>
  <c r="O288" i="2" s="1"/>
  <c r="C284" i="2"/>
  <c r="B284" i="2"/>
  <c r="G283" i="2"/>
  <c r="D283" i="2"/>
  <c r="T285" i="2"/>
  <c r="D309" i="8" l="1"/>
  <c r="G284" i="2"/>
  <c r="Q285" i="2"/>
  <c r="J285" i="2"/>
  <c r="R285" i="2"/>
  <c r="D284" i="2"/>
  <c r="F283" i="2"/>
  <c r="L288" i="2"/>
  <c r="M288" i="2"/>
  <c r="F309" i="8" l="1"/>
  <c r="C310" i="8"/>
  <c r="G310" i="8" s="1"/>
  <c r="T286" i="2"/>
  <c r="R286" i="2" s="1"/>
  <c r="C285" i="2"/>
  <c r="B285" i="2"/>
  <c r="E283" i="2"/>
  <c r="F284" i="2"/>
  <c r="O289" i="2"/>
  <c r="E309" i="8" l="1"/>
  <c r="D310" i="8"/>
  <c r="D285" i="2"/>
  <c r="F285" i="2" s="1"/>
  <c r="G285" i="2"/>
  <c r="Q286" i="2"/>
  <c r="T287" i="2" s="1"/>
  <c r="J286" i="2"/>
  <c r="E284" i="2"/>
  <c r="L289" i="2"/>
  <c r="M289" i="2"/>
  <c r="C311" i="8" l="1"/>
  <c r="G311" i="8" s="1"/>
  <c r="F310" i="8"/>
  <c r="E285" i="2"/>
  <c r="Q287" i="2"/>
  <c r="J287" i="2"/>
  <c r="R287" i="2"/>
  <c r="B286" i="2"/>
  <c r="C286" i="2"/>
  <c r="O290" i="2"/>
  <c r="D311" i="8" l="1"/>
  <c r="F311" i="8" s="1"/>
  <c r="C312" i="8"/>
  <c r="G312" i="8" s="1"/>
  <c r="E310" i="8"/>
  <c r="T288" i="2"/>
  <c r="R288" i="2" s="1"/>
  <c r="G286" i="2"/>
  <c r="D286" i="2"/>
  <c r="B287" i="2"/>
  <c r="C287" i="2"/>
  <c r="L290" i="2"/>
  <c r="M290" i="2"/>
  <c r="D312" i="8" l="1"/>
  <c r="F312" i="8" s="1"/>
  <c r="E311" i="8"/>
  <c r="O291" i="2"/>
  <c r="L291" i="2" s="1"/>
  <c r="G287" i="2"/>
  <c r="D287" i="2"/>
  <c r="F286" i="2"/>
  <c r="Q288" i="2"/>
  <c r="J288" i="2"/>
  <c r="E312" i="8" l="1"/>
  <c r="M291" i="2"/>
  <c r="O292" i="2" s="1"/>
  <c r="C288" i="2"/>
  <c r="D288" i="2" s="1"/>
  <c r="B288" i="2"/>
  <c r="F287" i="2"/>
  <c r="E286" i="2"/>
  <c r="T289" i="2"/>
  <c r="C313" i="8" l="1"/>
  <c r="G288" i="2"/>
  <c r="Q289" i="2"/>
  <c r="J289" i="2"/>
  <c r="R289" i="2"/>
  <c r="E287" i="2"/>
  <c r="F288" i="2"/>
  <c r="E288" i="2" s="1"/>
  <c r="L292" i="2"/>
  <c r="M292" i="2"/>
  <c r="G313" i="8" l="1"/>
  <c r="D313" i="8"/>
  <c r="C314" i="8"/>
  <c r="G314" i="8" s="1"/>
  <c r="O293" i="2"/>
  <c r="M293" i="2" s="1"/>
  <c r="C289" i="2"/>
  <c r="B289" i="2"/>
  <c r="T290" i="2"/>
  <c r="R290" i="2" s="1"/>
  <c r="D314" i="8" l="1"/>
  <c r="F313" i="8"/>
  <c r="L293" i="2"/>
  <c r="O294" i="2" s="1"/>
  <c r="Q290" i="2"/>
  <c r="T291" i="2" s="1"/>
  <c r="R291" i="2" s="1"/>
  <c r="J290" i="2"/>
  <c r="G289" i="2"/>
  <c r="D289" i="2"/>
  <c r="F314" i="8" l="1"/>
  <c r="E313" i="8"/>
  <c r="L294" i="2"/>
  <c r="M294" i="2"/>
  <c r="C290" i="2"/>
  <c r="B290" i="2"/>
  <c r="F289" i="2"/>
  <c r="Q291" i="2"/>
  <c r="J291" i="2"/>
  <c r="C315" i="8" l="1"/>
  <c r="C316" i="8"/>
  <c r="G316" i="8" s="1"/>
  <c r="E314" i="8"/>
  <c r="O295" i="2"/>
  <c r="L295" i="2" s="1"/>
  <c r="D290" i="2"/>
  <c r="F290" i="2" s="1"/>
  <c r="E290" i="2" s="1"/>
  <c r="G290" i="2"/>
  <c r="E289" i="2"/>
  <c r="B291" i="2"/>
  <c r="C291" i="2"/>
  <c r="T292" i="2"/>
  <c r="G315" i="8" l="1"/>
  <c r="D315" i="8"/>
  <c r="M295" i="2"/>
  <c r="O296" i="2"/>
  <c r="L296" i="2" s="1"/>
  <c r="G291" i="2"/>
  <c r="D291" i="2"/>
  <c r="F291" i="2" s="1"/>
  <c r="Q292" i="2"/>
  <c r="J292" i="2"/>
  <c r="R292" i="2"/>
  <c r="C317" i="8" l="1"/>
  <c r="G317" i="8" s="1"/>
  <c r="D316" i="8"/>
  <c r="F315" i="8"/>
  <c r="M296" i="2"/>
  <c r="O297" i="2" s="1"/>
  <c r="T293" i="2"/>
  <c r="R293" i="2" s="1"/>
  <c r="B292" i="2"/>
  <c r="C292" i="2"/>
  <c r="E291" i="2"/>
  <c r="D317" i="8" l="1"/>
  <c r="F316" i="8"/>
  <c r="E315" i="8"/>
  <c r="C318" i="8"/>
  <c r="G318" i="8" s="1"/>
  <c r="G292" i="2"/>
  <c r="D292" i="2"/>
  <c r="Q293" i="2"/>
  <c r="J293" i="2"/>
  <c r="M297" i="2"/>
  <c r="L297" i="2"/>
  <c r="F317" i="8" l="1"/>
  <c r="E316" i="8"/>
  <c r="D318" i="8"/>
  <c r="T294" i="2"/>
  <c r="F292" i="2"/>
  <c r="B293" i="2"/>
  <c r="C293" i="2"/>
  <c r="O298" i="2"/>
  <c r="F318" i="8" l="1"/>
  <c r="E317" i="8"/>
  <c r="G293" i="2"/>
  <c r="D293" i="2"/>
  <c r="F293" i="2" s="1"/>
  <c r="E292" i="2"/>
  <c r="Q294" i="2"/>
  <c r="J294" i="2"/>
  <c r="R294" i="2"/>
  <c r="L298" i="2"/>
  <c r="M298" i="2"/>
  <c r="C320" i="8" l="1"/>
  <c r="G320" i="8" s="1"/>
  <c r="E318" i="8"/>
  <c r="C319" i="8"/>
  <c r="T295" i="2"/>
  <c r="R295" i="2" s="1"/>
  <c r="C294" i="2"/>
  <c r="B294" i="2"/>
  <c r="E293" i="2"/>
  <c r="O299" i="2"/>
  <c r="G319" i="8" l="1"/>
  <c r="D319" i="8"/>
  <c r="Q295" i="2"/>
  <c r="T296" i="2" s="1"/>
  <c r="G294" i="2"/>
  <c r="D294" i="2"/>
  <c r="J295" i="2"/>
  <c r="L299" i="2"/>
  <c r="M299" i="2"/>
  <c r="D320" i="8" l="1"/>
  <c r="F319" i="8"/>
  <c r="Q296" i="2"/>
  <c r="R296" i="2"/>
  <c r="C295" i="2"/>
  <c r="B295" i="2"/>
  <c r="F294" i="2"/>
  <c r="J296" i="2"/>
  <c r="O300" i="2"/>
  <c r="F320" i="8" l="1"/>
  <c r="E319" i="8"/>
  <c r="C321" i="8"/>
  <c r="G321" i="8" s="1"/>
  <c r="T297" i="2"/>
  <c r="J297" i="2" s="1"/>
  <c r="G295" i="2"/>
  <c r="D295" i="2"/>
  <c r="F295" i="2" s="1"/>
  <c r="E294" i="2"/>
  <c r="C296" i="2"/>
  <c r="B296" i="2"/>
  <c r="L300" i="2"/>
  <c r="M300" i="2"/>
  <c r="E320" i="8" l="1"/>
  <c r="D321" i="8"/>
  <c r="F321" i="8" s="1"/>
  <c r="C322" i="8"/>
  <c r="G322" i="8" s="1"/>
  <c r="Q297" i="2"/>
  <c r="R297" i="2"/>
  <c r="O301" i="2"/>
  <c r="L301" i="2" s="1"/>
  <c r="G296" i="2"/>
  <c r="D296" i="2"/>
  <c r="F296" i="2" s="1"/>
  <c r="E296" i="2" s="1"/>
  <c r="E295" i="2"/>
  <c r="C297" i="2"/>
  <c r="B297" i="2"/>
  <c r="D322" i="8" l="1"/>
  <c r="E321" i="8"/>
  <c r="T298" i="2"/>
  <c r="R298" i="2" s="1"/>
  <c r="M301" i="2"/>
  <c r="O302" i="2" s="1"/>
  <c r="L302" i="2" s="1"/>
  <c r="G297" i="2"/>
  <c r="D297" i="2"/>
  <c r="F322" i="8" l="1"/>
  <c r="Q298" i="2"/>
  <c r="T299" i="2" s="1"/>
  <c r="R299" i="2" s="1"/>
  <c r="J298" i="2"/>
  <c r="C298" i="2" s="1"/>
  <c r="D298" i="2" s="1"/>
  <c r="M302" i="2"/>
  <c r="O303" i="2" s="1"/>
  <c r="F297" i="2"/>
  <c r="E297" i="2" s="1"/>
  <c r="C323" i="8" l="1"/>
  <c r="E322" i="8"/>
  <c r="Q299" i="2"/>
  <c r="T300" i="2" s="1"/>
  <c r="J299" i="2"/>
  <c r="B299" i="2" s="1"/>
  <c r="B298" i="2"/>
  <c r="G298" i="2"/>
  <c r="F298" i="2"/>
  <c r="E298" i="2" s="1"/>
  <c r="L303" i="2"/>
  <c r="M303" i="2"/>
  <c r="G323" i="8" l="1"/>
  <c r="D323" i="8"/>
  <c r="C324" i="8"/>
  <c r="G324" i="8" s="1"/>
  <c r="C299" i="2"/>
  <c r="G299" i="2" s="1"/>
  <c r="O304" i="2"/>
  <c r="M304" i="2" s="1"/>
  <c r="Q300" i="2"/>
  <c r="J300" i="2"/>
  <c r="R300" i="2"/>
  <c r="D324" i="8" l="1"/>
  <c r="F323" i="8"/>
  <c r="D299" i="2"/>
  <c r="F299" i="2" s="1"/>
  <c r="L304" i="2"/>
  <c r="O305" i="2" s="1"/>
  <c r="M305" i="2" s="1"/>
  <c r="T301" i="2"/>
  <c r="R301" i="2" s="1"/>
  <c r="B300" i="2"/>
  <c r="C300" i="2"/>
  <c r="C325" i="8" l="1"/>
  <c r="G325" i="8" s="1"/>
  <c r="F324" i="8"/>
  <c r="E323" i="8"/>
  <c r="L305" i="2"/>
  <c r="O306" i="2" s="1"/>
  <c r="M306" i="2" s="1"/>
  <c r="G300" i="2"/>
  <c r="D300" i="2"/>
  <c r="F300" i="2" s="1"/>
  <c r="Q301" i="2"/>
  <c r="J301" i="2"/>
  <c r="E299" i="2"/>
  <c r="C326" i="8" l="1"/>
  <c r="G326" i="8" s="1"/>
  <c r="D325" i="8"/>
  <c r="F325" i="8" s="1"/>
  <c r="E324" i="8"/>
  <c r="L306" i="2"/>
  <c r="O307" i="2" s="1"/>
  <c r="T302" i="2"/>
  <c r="C301" i="2"/>
  <c r="B301" i="2"/>
  <c r="E300" i="2"/>
  <c r="D326" i="8" l="1"/>
  <c r="F326" i="8" s="1"/>
  <c r="E325" i="8"/>
  <c r="G301" i="2"/>
  <c r="D301" i="2"/>
  <c r="Q302" i="2"/>
  <c r="J302" i="2"/>
  <c r="R302" i="2"/>
  <c r="L307" i="2"/>
  <c r="M307" i="2"/>
  <c r="E326" i="8" l="1"/>
  <c r="F301" i="2"/>
  <c r="T303" i="2"/>
  <c r="Q303" i="2" s="1"/>
  <c r="B302" i="2"/>
  <c r="C302" i="2"/>
  <c r="O308" i="2"/>
  <c r="C327" i="8" l="1"/>
  <c r="G302" i="2"/>
  <c r="D302" i="2"/>
  <c r="F302" i="2" s="1"/>
  <c r="E301" i="2"/>
  <c r="J303" i="2"/>
  <c r="R303" i="2"/>
  <c r="T304" i="2"/>
  <c r="M308" i="2"/>
  <c r="L308" i="2"/>
  <c r="C328" i="8" l="1"/>
  <c r="G328" i="8" s="1"/>
  <c r="G327" i="8"/>
  <c r="D327" i="8"/>
  <c r="R304" i="2"/>
  <c r="J304" i="2"/>
  <c r="E302" i="2"/>
  <c r="Q304" i="2"/>
  <c r="C303" i="2"/>
  <c r="B303" i="2"/>
  <c r="O309" i="2"/>
  <c r="D328" i="8" l="1"/>
  <c r="F327" i="8"/>
  <c r="G303" i="2"/>
  <c r="D303" i="2"/>
  <c r="C304" i="2"/>
  <c r="B304" i="2"/>
  <c r="T305" i="2"/>
  <c r="Q305" i="2" s="1"/>
  <c r="L309" i="2"/>
  <c r="M309" i="2"/>
  <c r="F328" i="8" l="1"/>
  <c r="E327" i="8"/>
  <c r="C329" i="8"/>
  <c r="G329" i="8" s="1"/>
  <c r="G304" i="2"/>
  <c r="R305" i="2"/>
  <c r="T306" i="2" s="1"/>
  <c r="Q306" i="2" s="1"/>
  <c r="D304" i="2"/>
  <c r="F303" i="2"/>
  <c r="J305" i="2"/>
  <c r="O310" i="2"/>
  <c r="D329" i="8" l="1"/>
  <c r="F329" i="8" s="1"/>
  <c r="E328" i="8"/>
  <c r="R306" i="2"/>
  <c r="T307" i="2" s="1"/>
  <c r="Q307" i="2" s="1"/>
  <c r="J306" i="2"/>
  <c r="C305" i="2"/>
  <c r="B305" i="2"/>
  <c r="E303" i="2"/>
  <c r="F304" i="2"/>
  <c r="L310" i="2"/>
  <c r="M310" i="2"/>
  <c r="E329" i="8" l="1"/>
  <c r="C330" i="8"/>
  <c r="G305" i="2"/>
  <c r="E304" i="2"/>
  <c r="T308" i="2"/>
  <c r="C306" i="2"/>
  <c r="B306" i="2"/>
  <c r="J307" i="2"/>
  <c r="R307" i="2"/>
  <c r="D305" i="2"/>
  <c r="O311" i="2"/>
  <c r="C331" i="8" l="1"/>
  <c r="G331" i="8" s="1"/>
  <c r="G330" i="8"/>
  <c r="D330" i="8"/>
  <c r="G306" i="2"/>
  <c r="D306" i="2"/>
  <c r="R308" i="2"/>
  <c r="F305" i="2"/>
  <c r="J308" i="2"/>
  <c r="C307" i="2"/>
  <c r="B307" i="2"/>
  <c r="Q308" i="2"/>
  <c r="L311" i="2"/>
  <c r="M311" i="2"/>
  <c r="D331" i="8" l="1"/>
  <c r="F330" i="8"/>
  <c r="G307" i="2"/>
  <c r="E305" i="2"/>
  <c r="F306" i="2"/>
  <c r="D307" i="2"/>
  <c r="T309" i="2"/>
  <c r="C308" i="2"/>
  <c r="B308" i="2"/>
  <c r="O312" i="2"/>
  <c r="F331" i="8" l="1"/>
  <c r="E330" i="8"/>
  <c r="C332" i="8"/>
  <c r="G332" i="8" s="1"/>
  <c r="G308" i="2"/>
  <c r="D308" i="2"/>
  <c r="E306" i="2"/>
  <c r="F307" i="2"/>
  <c r="Q309" i="2"/>
  <c r="J309" i="2"/>
  <c r="R309" i="2"/>
  <c r="M312" i="2"/>
  <c r="L312" i="2"/>
  <c r="E331" i="8" l="1"/>
  <c r="D332" i="8"/>
  <c r="F332" i="8" s="1"/>
  <c r="C333" i="8"/>
  <c r="G333" i="8" s="1"/>
  <c r="E307" i="2"/>
  <c r="F308" i="2"/>
  <c r="C309" i="2"/>
  <c r="B309" i="2"/>
  <c r="T310" i="2"/>
  <c r="O313" i="2"/>
  <c r="E332" i="8" l="1"/>
  <c r="D333" i="8"/>
  <c r="G309" i="2"/>
  <c r="D309" i="2"/>
  <c r="F309" i="2" s="1"/>
  <c r="E309" i="2" s="1"/>
  <c r="Q310" i="2"/>
  <c r="J310" i="2"/>
  <c r="R310" i="2"/>
  <c r="E308" i="2"/>
  <c r="L313" i="2"/>
  <c r="M313" i="2"/>
  <c r="C334" i="8" l="1"/>
  <c r="G334" i="8" s="1"/>
  <c r="F333" i="8"/>
  <c r="B310" i="2"/>
  <c r="C310" i="2"/>
  <c r="T311" i="2"/>
  <c r="O314" i="2"/>
  <c r="E333" i="8" l="1"/>
  <c r="D334" i="8"/>
  <c r="G310" i="2"/>
  <c r="D310" i="2"/>
  <c r="Q311" i="2"/>
  <c r="J311" i="2"/>
  <c r="R311" i="2"/>
  <c r="M314" i="2"/>
  <c r="L314" i="2"/>
  <c r="F334" i="8" l="1"/>
  <c r="C335" i="8"/>
  <c r="G335" i="8" s="1"/>
  <c r="T312" i="2"/>
  <c r="F310" i="2"/>
  <c r="E310" i="2" s="1"/>
  <c r="B311" i="2"/>
  <c r="C311" i="2"/>
  <c r="O315" i="2"/>
  <c r="D335" i="8" l="1"/>
  <c r="F335" i="8" s="1"/>
  <c r="E334" i="8"/>
  <c r="G311" i="2"/>
  <c r="D311" i="2"/>
  <c r="F311" i="2" s="1"/>
  <c r="E311" i="2" s="1"/>
  <c r="J312" i="2"/>
  <c r="R312" i="2"/>
  <c r="Q312" i="2"/>
  <c r="L315" i="2"/>
  <c r="M315" i="2"/>
  <c r="C336" i="8" l="1"/>
  <c r="E335" i="8"/>
  <c r="O316" i="2"/>
  <c r="M316" i="2" s="1"/>
  <c r="O317" i="2" s="1"/>
  <c r="B312" i="2"/>
  <c r="C312" i="2"/>
  <c r="T313" i="2"/>
  <c r="G336" i="8" l="1"/>
  <c r="D336" i="8"/>
  <c r="L316" i="2"/>
  <c r="L317" i="2" s="1"/>
  <c r="J313" i="2"/>
  <c r="R313" i="2"/>
  <c r="G312" i="2"/>
  <c r="D312" i="2"/>
  <c r="Q313" i="2"/>
  <c r="M317" i="2"/>
  <c r="C337" i="8" l="1"/>
  <c r="G337" i="8" s="1"/>
  <c r="F336" i="8"/>
  <c r="B313" i="2"/>
  <c r="C313" i="2"/>
  <c r="T314" i="2"/>
  <c r="R314" i="2" s="1"/>
  <c r="F312" i="2"/>
  <c r="O318" i="2"/>
  <c r="D337" i="8" l="1"/>
  <c r="F337" i="8" s="1"/>
  <c r="E336" i="8"/>
  <c r="G313" i="2"/>
  <c r="D313" i="2"/>
  <c r="F313" i="2" s="1"/>
  <c r="E312" i="2"/>
  <c r="Q314" i="2"/>
  <c r="T315" i="2" s="1"/>
  <c r="R315" i="2" s="1"/>
  <c r="J314" i="2"/>
  <c r="L318" i="2"/>
  <c r="M318" i="2"/>
  <c r="O319" i="2" s="1"/>
  <c r="E337" i="8" l="1"/>
  <c r="Q315" i="2"/>
  <c r="T316" i="2" s="1"/>
  <c r="R316" i="2" s="1"/>
  <c r="J315" i="2"/>
  <c r="E313" i="2"/>
  <c r="C314" i="2"/>
  <c r="B314" i="2"/>
  <c r="M319" i="2"/>
  <c r="L319" i="2"/>
  <c r="C338" i="8" l="1"/>
  <c r="T317" i="2"/>
  <c r="R317" i="2" s="1"/>
  <c r="C315" i="2"/>
  <c r="B315" i="2"/>
  <c r="G314" i="2"/>
  <c r="D314" i="2"/>
  <c r="Q316" i="2"/>
  <c r="J316" i="2"/>
  <c r="O320" i="2"/>
  <c r="G338" i="8" l="1"/>
  <c r="D338" i="8"/>
  <c r="C339" i="8"/>
  <c r="G339" i="8" s="1"/>
  <c r="G315" i="2"/>
  <c r="C316" i="2"/>
  <c r="B316" i="2"/>
  <c r="T318" i="2"/>
  <c r="J317" i="2"/>
  <c r="D315" i="2"/>
  <c r="F314" i="2"/>
  <c r="Q317" i="2"/>
  <c r="L320" i="2"/>
  <c r="M320" i="2"/>
  <c r="D339" i="8" l="1"/>
  <c r="F338" i="8"/>
  <c r="C340" i="8"/>
  <c r="G340" i="8" s="1"/>
  <c r="D316" i="2"/>
  <c r="G316" i="2"/>
  <c r="J318" i="2"/>
  <c r="C317" i="2"/>
  <c r="B317" i="2"/>
  <c r="Q318" i="2"/>
  <c r="E314" i="2"/>
  <c r="F315" i="2"/>
  <c r="E315" i="2" s="1"/>
  <c r="R318" i="2"/>
  <c r="O321" i="2"/>
  <c r="F339" i="8" l="1"/>
  <c r="E338" i="8"/>
  <c r="D340" i="8"/>
  <c r="G317" i="2"/>
  <c r="D317" i="2"/>
  <c r="F316" i="2"/>
  <c r="E316" i="2" s="1"/>
  <c r="C318" i="2"/>
  <c r="B318" i="2"/>
  <c r="T319" i="2"/>
  <c r="R319" i="2" s="1"/>
  <c r="L321" i="2"/>
  <c r="M321" i="2"/>
  <c r="F340" i="8" l="1"/>
  <c r="E339" i="8"/>
  <c r="G318" i="2"/>
  <c r="F317" i="2"/>
  <c r="E317" i="2" s="1"/>
  <c r="Q319" i="2"/>
  <c r="T320" i="2" s="1"/>
  <c r="R320" i="2" s="1"/>
  <c r="J319" i="2"/>
  <c r="D318" i="2"/>
  <c r="O322" i="2"/>
  <c r="E340" i="8" l="1"/>
  <c r="C342" i="8"/>
  <c r="G342" i="8" s="1"/>
  <c r="C341" i="8"/>
  <c r="F318" i="2"/>
  <c r="E318" i="2" s="1"/>
  <c r="C319" i="2"/>
  <c r="B319" i="2"/>
  <c r="J320" i="2"/>
  <c r="Q320" i="2"/>
  <c r="T321" i="2" s="1"/>
  <c r="R321" i="2" s="1"/>
  <c r="L322" i="2"/>
  <c r="M322" i="2"/>
  <c r="G341" i="8" l="1"/>
  <c r="D341" i="8"/>
  <c r="G319" i="2"/>
  <c r="D319" i="2"/>
  <c r="F319" i="2" s="1"/>
  <c r="T322" i="2"/>
  <c r="R322" i="2" s="1"/>
  <c r="Q321" i="2"/>
  <c r="J321" i="2"/>
  <c r="C320" i="2"/>
  <c r="B320" i="2"/>
  <c r="O323" i="2"/>
  <c r="C343" i="8" l="1"/>
  <c r="G343" i="8" s="1"/>
  <c r="D342" i="8"/>
  <c r="F341" i="8"/>
  <c r="G320" i="2"/>
  <c r="T323" i="2"/>
  <c r="D320" i="2"/>
  <c r="F320" i="2" s="1"/>
  <c r="C321" i="2"/>
  <c r="B321" i="2"/>
  <c r="J322" i="2"/>
  <c r="Q322" i="2"/>
  <c r="E319" i="2"/>
  <c r="L323" i="2"/>
  <c r="M323" i="2"/>
  <c r="C344" i="8" l="1"/>
  <c r="G344" i="8" s="1"/>
  <c r="F342" i="8"/>
  <c r="E341" i="8"/>
  <c r="D343" i="8"/>
  <c r="G321" i="2"/>
  <c r="D321" i="2"/>
  <c r="F321" i="2" s="1"/>
  <c r="E321" i="2" s="1"/>
  <c r="R323" i="2"/>
  <c r="J323" i="2"/>
  <c r="E320" i="2"/>
  <c r="C322" i="2"/>
  <c r="B322" i="2"/>
  <c r="Q323" i="2"/>
  <c r="O324" i="2"/>
  <c r="F343" i="8" l="1"/>
  <c r="E342" i="8"/>
  <c r="C345" i="8"/>
  <c r="G345" i="8" s="1"/>
  <c r="D344" i="8"/>
  <c r="G322" i="2"/>
  <c r="C323" i="2"/>
  <c r="T324" i="2"/>
  <c r="Q324" i="2" s="1"/>
  <c r="B323" i="2"/>
  <c r="D322" i="2"/>
  <c r="F322" i="2" s="1"/>
  <c r="E322" i="2" s="1"/>
  <c r="M324" i="2"/>
  <c r="L324" i="2"/>
  <c r="D345" i="8" l="1"/>
  <c r="C346" i="8"/>
  <c r="G346" i="8" s="1"/>
  <c r="F344" i="8"/>
  <c r="E343" i="8"/>
  <c r="G323" i="2"/>
  <c r="J324" i="2"/>
  <c r="D323" i="2"/>
  <c r="F323" i="2" s="1"/>
  <c r="R324" i="2"/>
  <c r="O325" i="2"/>
  <c r="D346" i="8" l="1"/>
  <c r="F345" i="8"/>
  <c r="E344" i="8"/>
  <c r="C324" i="2"/>
  <c r="B324" i="2"/>
  <c r="T325" i="2"/>
  <c r="J325" i="2" s="1"/>
  <c r="L325" i="2"/>
  <c r="E323" i="2"/>
  <c r="M325" i="2"/>
  <c r="F346" i="8" l="1"/>
  <c r="E345" i="8"/>
  <c r="C325" i="2"/>
  <c r="G324" i="2"/>
  <c r="D324" i="2"/>
  <c r="F324" i="2" s="1"/>
  <c r="E324" i="2" s="1"/>
  <c r="Q325" i="2"/>
  <c r="R325" i="2"/>
  <c r="B325" i="2"/>
  <c r="O326" i="2"/>
  <c r="C347" i="8" l="1"/>
  <c r="C348" i="8"/>
  <c r="G348" i="8" s="1"/>
  <c r="E346" i="8"/>
  <c r="D325" i="2"/>
  <c r="F325" i="2" s="1"/>
  <c r="G325" i="2"/>
  <c r="T326" i="2"/>
  <c r="J326" i="2" s="1"/>
  <c r="L326" i="2"/>
  <c r="M326" i="2"/>
  <c r="C349" i="8" l="1"/>
  <c r="G349" i="8" s="1"/>
  <c r="G347" i="8"/>
  <c r="D347" i="8"/>
  <c r="C326" i="2"/>
  <c r="Q326" i="2"/>
  <c r="R326" i="2"/>
  <c r="B326" i="2"/>
  <c r="O327" i="2"/>
  <c r="E325" i="2"/>
  <c r="D348" i="8" l="1"/>
  <c r="D349" i="8" s="1"/>
  <c r="F347" i="8"/>
  <c r="D326" i="2"/>
  <c r="F326" i="2" s="1"/>
  <c r="G326" i="2"/>
  <c r="T327" i="2"/>
  <c r="R327" i="2" s="1"/>
  <c r="M327" i="2"/>
  <c r="L327" i="2"/>
  <c r="C350" i="8" l="1"/>
  <c r="G350" i="8" s="1"/>
  <c r="F348" i="8"/>
  <c r="E347" i="8"/>
  <c r="J327" i="2"/>
  <c r="Q327" i="2"/>
  <c r="T328" i="2" s="1"/>
  <c r="E326" i="2"/>
  <c r="O328" i="2"/>
  <c r="F349" i="8" l="1"/>
  <c r="E348" i="8"/>
  <c r="D350" i="8"/>
  <c r="C351" i="8"/>
  <c r="G351" i="8" s="1"/>
  <c r="B327" i="2"/>
  <c r="C327" i="2"/>
  <c r="Q328" i="2"/>
  <c r="R328" i="2"/>
  <c r="J328" i="2"/>
  <c r="M328" i="2"/>
  <c r="L328" i="2"/>
  <c r="F350" i="8" l="1"/>
  <c r="E349" i="8"/>
  <c r="C352" i="8"/>
  <c r="G352" i="8" s="1"/>
  <c r="D351" i="8"/>
  <c r="C328" i="2"/>
  <c r="G327" i="2"/>
  <c r="D327" i="2"/>
  <c r="F327" i="2" s="1"/>
  <c r="E327" i="2" s="1"/>
  <c r="T329" i="2"/>
  <c r="Q329" i="2" s="1"/>
  <c r="B328" i="2"/>
  <c r="O329" i="2"/>
  <c r="F351" i="8" l="1"/>
  <c r="E350" i="8"/>
  <c r="D352" i="8"/>
  <c r="D328" i="2"/>
  <c r="F328" i="2" s="1"/>
  <c r="G328" i="2"/>
  <c r="R329" i="2"/>
  <c r="J329" i="2"/>
  <c r="L329" i="2"/>
  <c r="M329" i="2"/>
  <c r="C353" i="8" l="1"/>
  <c r="G353" i="8" s="1"/>
  <c r="F352" i="8"/>
  <c r="E351" i="8"/>
  <c r="D353" i="8"/>
  <c r="C329" i="2"/>
  <c r="T330" i="2"/>
  <c r="B329" i="2"/>
  <c r="O330" i="2"/>
  <c r="E328" i="2"/>
  <c r="F353" i="8" l="1"/>
  <c r="E352" i="8"/>
  <c r="D329" i="2"/>
  <c r="F329" i="2" s="1"/>
  <c r="G329" i="2"/>
  <c r="Q330" i="2"/>
  <c r="R330" i="2"/>
  <c r="J330" i="2"/>
  <c r="L330" i="2"/>
  <c r="M330" i="2"/>
  <c r="C354" i="8" l="1"/>
  <c r="E353" i="8"/>
  <c r="C330" i="2"/>
  <c r="T331" i="2"/>
  <c r="B330" i="2"/>
  <c r="E329" i="2"/>
  <c r="O331" i="2"/>
  <c r="C355" i="8" l="1"/>
  <c r="G355" i="8" s="1"/>
  <c r="G354" i="8"/>
  <c r="D354" i="8"/>
  <c r="D330" i="2"/>
  <c r="F330" i="2" s="1"/>
  <c r="G330" i="2"/>
  <c r="R331" i="2"/>
  <c r="Q331" i="2"/>
  <c r="J331" i="2"/>
  <c r="L331" i="2"/>
  <c r="M331" i="2"/>
  <c r="D355" i="8" l="1"/>
  <c r="F354" i="8"/>
  <c r="C331" i="2"/>
  <c r="D331" i="2" s="1"/>
  <c r="F331" i="2" s="1"/>
  <c r="T332" i="2"/>
  <c r="B331" i="2"/>
  <c r="O332" i="2"/>
  <c r="E330" i="2"/>
  <c r="F355" i="8" l="1"/>
  <c r="E354" i="8"/>
  <c r="C356" i="8"/>
  <c r="G356" i="8" s="1"/>
  <c r="G331" i="2"/>
  <c r="R332" i="2"/>
  <c r="Q332" i="2"/>
  <c r="J332" i="2"/>
  <c r="M332" i="2"/>
  <c r="L332" i="2"/>
  <c r="E331" i="2"/>
  <c r="D356" i="8" l="1"/>
  <c r="F356" i="8" s="1"/>
  <c r="E355" i="8"/>
  <c r="C332" i="2"/>
  <c r="T333" i="2"/>
  <c r="R333" i="2" s="1"/>
  <c r="B332" i="2"/>
  <c r="O333" i="2"/>
  <c r="E356" i="8" l="1"/>
  <c r="D332" i="2"/>
  <c r="F332" i="2" s="1"/>
  <c r="E332" i="2" s="1"/>
  <c r="G332" i="2"/>
  <c r="Q333" i="2"/>
  <c r="T334" i="2" s="1"/>
  <c r="R334" i="2" s="1"/>
  <c r="J333" i="2"/>
  <c r="L333" i="2"/>
  <c r="M333" i="2"/>
  <c r="C357" i="8" l="1"/>
  <c r="B333" i="2"/>
  <c r="Q334" i="2"/>
  <c r="C333" i="2"/>
  <c r="O334" i="2"/>
  <c r="G357" i="8" l="1"/>
  <c r="D357" i="8"/>
  <c r="C358" i="8"/>
  <c r="G358" i="8" s="1"/>
  <c r="G333" i="2"/>
  <c r="T335" i="2"/>
  <c r="Q335" i="2" s="1"/>
  <c r="D333" i="2"/>
  <c r="F333" i="2" s="1"/>
  <c r="E333" i="2" s="1"/>
  <c r="J334" i="2"/>
  <c r="M334" i="2"/>
  <c r="L334" i="2"/>
  <c r="D358" i="8" l="1"/>
  <c r="F357" i="8"/>
  <c r="C334" i="2"/>
  <c r="R335" i="2"/>
  <c r="T336" i="2" s="1"/>
  <c r="B334" i="2"/>
  <c r="O335" i="2"/>
  <c r="F358" i="8" l="1"/>
  <c r="E357" i="8"/>
  <c r="D334" i="2"/>
  <c r="F334" i="2" s="1"/>
  <c r="E334" i="2" s="1"/>
  <c r="G334" i="2"/>
  <c r="R336" i="2"/>
  <c r="Q336" i="2"/>
  <c r="J335" i="2"/>
  <c r="M335" i="2"/>
  <c r="L335" i="2"/>
  <c r="C360" i="8" l="1"/>
  <c r="G360" i="8" s="1"/>
  <c r="E358" i="8"/>
  <c r="C359" i="8"/>
  <c r="B335" i="2"/>
  <c r="T337" i="2"/>
  <c r="R337" i="2" s="1"/>
  <c r="C335" i="2"/>
  <c r="O336" i="2"/>
  <c r="G359" i="8" l="1"/>
  <c r="D359" i="8"/>
  <c r="G335" i="2"/>
  <c r="Q337" i="2"/>
  <c r="D335" i="2"/>
  <c r="F335" i="2" s="1"/>
  <c r="E335" i="2" s="1"/>
  <c r="M336" i="2"/>
  <c r="L336" i="2"/>
  <c r="J336" i="2"/>
  <c r="D360" i="8" l="1"/>
  <c r="F359" i="8"/>
  <c r="O337" i="2"/>
  <c r="M337" i="2" s="1"/>
  <c r="C336" i="2"/>
  <c r="T338" i="2"/>
  <c r="Q338" i="2" s="1"/>
  <c r="B336" i="2"/>
  <c r="C362" i="8" l="1"/>
  <c r="G362" i="8" s="1"/>
  <c r="F360" i="8"/>
  <c r="E359" i="8"/>
  <c r="C361" i="8"/>
  <c r="G361" i="8" s="1"/>
  <c r="J337" i="2"/>
  <c r="C337" i="2" s="1"/>
  <c r="L337" i="2"/>
  <c r="O338" i="2" s="1"/>
  <c r="D336" i="2"/>
  <c r="F336" i="2" s="1"/>
  <c r="G336" i="2"/>
  <c r="T339" i="2"/>
  <c r="R338" i="2"/>
  <c r="D361" i="8" l="1"/>
  <c r="D362" i="8" s="1"/>
  <c r="E360" i="8"/>
  <c r="B337" i="2"/>
  <c r="D337" i="2"/>
  <c r="F337" i="2" s="1"/>
  <c r="G337" i="2"/>
  <c r="Q339" i="2"/>
  <c r="R339" i="2"/>
  <c r="J338" i="2"/>
  <c r="L338" i="2"/>
  <c r="E336" i="2"/>
  <c r="M338" i="2"/>
  <c r="F361" i="8" l="1"/>
  <c r="F362" i="8" s="1"/>
  <c r="C338" i="2"/>
  <c r="T340" i="2"/>
  <c r="R340" i="2" s="1"/>
  <c r="B338" i="2"/>
  <c r="O339" i="2"/>
  <c r="E337" i="2"/>
  <c r="E361" i="8" l="1"/>
  <c r="C363" i="8"/>
  <c r="E362" i="8"/>
  <c r="D338" i="2"/>
  <c r="F338" i="2" s="1"/>
  <c r="G338" i="2"/>
  <c r="Q340" i="2"/>
  <c r="J339" i="2"/>
  <c r="M339" i="2"/>
  <c r="L339" i="2"/>
  <c r="G363" i="8" l="1"/>
  <c r="D363" i="8"/>
  <c r="C364" i="8"/>
  <c r="G364" i="8" s="1"/>
  <c r="C339" i="2"/>
  <c r="T341" i="2"/>
  <c r="Q341" i="2" s="1"/>
  <c r="B339" i="2"/>
  <c r="O340" i="2"/>
  <c r="E338" i="2"/>
  <c r="D364" i="8" l="1"/>
  <c r="F363" i="8"/>
  <c r="D339" i="2"/>
  <c r="F339" i="2" s="1"/>
  <c r="E339" i="2" s="1"/>
  <c r="G339" i="2"/>
  <c r="R341" i="2"/>
  <c r="T342" i="2" s="1"/>
  <c r="Q342" i="2" s="1"/>
  <c r="M340" i="2"/>
  <c r="J340" i="2"/>
  <c r="L340" i="2"/>
  <c r="C365" i="8" l="1"/>
  <c r="G365" i="8" s="1"/>
  <c r="F364" i="8"/>
  <c r="E363" i="8"/>
  <c r="C340" i="2"/>
  <c r="T343" i="2"/>
  <c r="R342" i="2"/>
  <c r="B340" i="2"/>
  <c r="O341" i="2"/>
  <c r="E364" i="8" l="1"/>
  <c r="D365" i="8"/>
  <c r="F365" i="8" s="1"/>
  <c r="D340" i="2"/>
  <c r="F340" i="2" s="1"/>
  <c r="G340" i="2"/>
  <c r="R343" i="2"/>
  <c r="Q343" i="2"/>
  <c r="L341" i="2"/>
  <c r="M341" i="2"/>
  <c r="J341" i="2"/>
  <c r="E365" i="8" l="1"/>
  <c r="O342" i="2"/>
  <c r="M342" i="2" s="1"/>
  <c r="C341" i="2"/>
  <c r="T344" i="2"/>
  <c r="R344" i="2" s="1"/>
  <c r="B341" i="2"/>
  <c r="E340" i="2"/>
  <c r="C366" i="8" l="1"/>
  <c r="L342" i="2"/>
  <c r="O343" i="2" s="1"/>
  <c r="J343" i="2" s="1"/>
  <c r="J342" i="2"/>
  <c r="C342" i="2" s="1"/>
  <c r="D341" i="2"/>
  <c r="F341" i="2" s="1"/>
  <c r="E341" i="2" s="1"/>
  <c r="G341" i="2"/>
  <c r="Q344" i="2"/>
  <c r="T345" i="2" s="1"/>
  <c r="C367" i="8" l="1"/>
  <c r="G367" i="8" s="1"/>
  <c r="G366" i="8"/>
  <c r="D366" i="8"/>
  <c r="B342" i="2"/>
  <c r="L343" i="2"/>
  <c r="M343" i="2"/>
  <c r="C343" i="2"/>
  <c r="Q345" i="2"/>
  <c r="R345" i="2"/>
  <c r="B343" i="2"/>
  <c r="G342" i="2"/>
  <c r="D342" i="2"/>
  <c r="F342" i="2" s="1"/>
  <c r="E342" i="2" s="1"/>
  <c r="D367" i="8" l="1"/>
  <c r="F366" i="8"/>
  <c r="C368" i="8"/>
  <c r="G368" i="8" s="1"/>
  <c r="O344" i="2"/>
  <c r="L344" i="2" s="1"/>
  <c r="G343" i="2"/>
  <c r="T346" i="2"/>
  <c r="R346" i="2" s="1"/>
  <c r="D343" i="2"/>
  <c r="F343" i="2" s="1"/>
  <c r="F367" i="8" l="1"/>
  <c r="E366" i="8"/>
  <c r="D368" i="8"/>
  <c r="J344" i="2"/>
  <c r="B344" i="2" s="1"/>
  <c r="M344" i="2"/>
  <c r="O345" i="2" s="1"/>
  <c r="Q346" i="2"/>
  <c r="E343" i="2"/>
  <c r="F368" i="8" l="1"/>
  <c r="E367" i="8"/>
  <c r="C344" i="2"/>
  <c r="G344" i="2" s="1"/>
  <c r="T347" i="2"/>
  <c r="J345" i="2"/>
  <c r="L345" i="2"/>
  <c r="M345" i="2"/>
  <c r="C369" i="8" l="1"/>
  <c r="E368" i="8"/>
  <c r="D344" i="2"/>
  <c r="F344" i="2" s="1"/>
  <c r="E344" i="2" s="1"/>
  <c r="C345" i="2"/>
  <c r="Q347" i="2"/>
  <c r="R347" i="2"/>
  <c r="B345" i="2"/>
  <c r="O346" i="2"/>
  <c r="G369" i="8" l="1"/>
  <c r="D369" i="8"/>
  <c r="C370" i="8"/>
  <c r="G370" i="8" s="1"/>
  <c r="D345" i="2"/>
  <c r="F345" i="2" s="1"/>
  <c r="G345" i="2"/>
  <c r="T348" i="2"/>
  <c r="Q348" i="2" s="1"/>
  <c r="J346" i="2"/>
  <c r="M346" i="2"/>
  <c r="L346" i="2"/>
  <c r="D370" i="8" l="1"/>
  <c r="F369" i="8"/>
  <c r="C371" i="8"/>
  <c r="G371" i="8" s="1"/>
  <c r="C346" i="2"/>
  <c r="R348" i="2"/>
  <c r="B346" i="2"/>
  <c r="O347" i="2"/>
  <c r="E345" i="2"/>
  <c r="F370" i="8" l="1"/>
  <c r="E369" i="8"/>
  <c r="D371" i="8"/>
  <c r="D346" i="2"/>
  <c r="F346" i="2" s="1"/>
  <c r="E346" i="2" s="1"/>
  <c r="G346" i="2"/>
  <c r="T349" i="2"/>
  <c r="J347" i="2"/>
  <c r="B347" i="2" s="1"/>
  <c r="M347" i="2"/>
  <c r="L347" i="2"/>
  <c r="F371" i="8" l="1"/>
  <c r="E370" i="8"/>
  <c r="C347" i="2"/>
  <c r="R349" i="2"/>
  <c r="Q349" i="2"/>
  <c r="O348" i="2"/>
  <c r="C372" i="8" l="1"/>
  <c r="E371" i="8"/>
  <c r="D347" i="2"/>
  <c r="F347" i="2" s="1"/>
  <c r="G347" i="2"/>
  <c r="T350" i="2"/>
  <c r="J348" i="2"/>
  <c r="L348" i="2"/>
  <c r="M348" i="2"/>
  <c r="G372" i="8" l="1"/>
  <c r="D372" i="8"/>
  <c r="C373" i="8"/>
  <c r="G373" i="8" s="1"/>
  <c r="B348" i="2"/>
  <c r="C348" i="2"/>
  <c r="R350" i="2"/>
  <c r="Q350" i="2"/>
  <c r="O349" i="2"/>
  <c r="E347" i="2"/>
  <c r="D373" i="8" l="1"/>
  <c r="F372" i="8"/>
  <c r="C374" i="8"/>
  <c r="G374" i="8" s="1"/>
  <c r="D348" i="2"/>
  <c r="F348" i="2" s="1"/>
  <c r="E348" i="2" s="1"/>
  <c r="G348" i="2"/>
  <c r="T351" i="2"/>
  <c r="J349" i="2"/>
  <c r="M349" i="2"/>
  <c r="L349" i="2"/>
  <c r="F373" i="8" l="1"/>
  <c r="E372" i="8"/>
  <c r="D374" i="8"/>
  <c r="C349" i="2"/>
  <c r="Q351" i="2"/>
  <c r="R351" i="2"/>
  <c r="B349" i="2"/>
  <c r="O350" i="2"/>
  <c r="F374" i="8" l="1"/>
  <c r="E373" i="8"/>
  <c r="D349" i="2"/>
  <c r="F349" i="2" s="1"/>
  <c r="E349" i="2" s="1"/>
  <c r="G349" i="2"/>
  <c r="T352" i="2"/>
  <c r="R352" i="2" s="1"/>
  <c r="J350" i="2"/>
  <c r="M350" i="2"/>
  <c r="L350" i="2"/>
  <c r="C375" i="8" l="1"/>
  <c r="E374" i="8"/>
  <c r="C350" i="2"/>
  <c r="Q352" i="2"/>
  <c r="T353" i="2" s="1"/>
  <c r="R353" i="2" s="1"/>
  <c r="B350" i="2"/>
  <c r="O351" i="2"/>
  <c r="G375" i="8" l="1"/>
  <c r="D375" i="8"/>
  <c r="C376" i="8"/>
  <c r="G376" i="8" s="1"/>
  <c r="D350" i="2"/>
  <c r="F350" i="2" s="1"/>
  <c r="G350" i="2"/>
  <c r="Q353" i="2"/>
  <c r="J351" i="2"/>
  <c r="M351" i="2"/>
  <c r="L351" i="2"/>
  <c r="D376" i="8" l="1"/>
  <c r="F375" i="8"/>
  <c r="C377" i="8"/>
  <c r="G377" i="8" s="1"/>
  <c r="C351" i="2"/>
  <c r="T354" i="2"/>
  <c r="B351" i="2"/>
  <c r="E350" i="2"/>
  <c r="O352" i="2"/>
  <c r="D377" i="8" l="1"/>
  <c r="F376" i="8"/>
  <c r="E375" i="8"/>
  <c r="D351" i="2"/>
  <c r="F351" i="2" s="1"/>
  <c r="E351" i="2" s="1"/>
  <c r="G351" i="2"/>
  <c r="Q354" i="2"/>
  <c r="R354" i="2"/>
  <c r="J352" i="2"/>
  <c r="M352" i="2"/>
  <c r="L352" i="2"/>
  <c r="F377" i="8" l="1"/>
  <c r="E376" i="8"/>
  <c r="C352" i="2"/>
  <c r="T355" i="2"/>
  <c r="B352" i="2"/>
  <c r="O353" i="2"/>
  <c r="C379" i="8" l="1"/>
  <c r="G379" i="8" s="1"/>
  <c r="E377" i="8"/>
  <c r="C378" i="8"/>
  <c r="D352" i="2"/>
  <c r="F352" i="2" s="1"/>
  <c r="G352" i="2"/>
  <c r="Q355" i="2"/>
  <c r="R355" i="2"/>
  <c r="L353" i="2"/>
  <c r="J353" i="2"/>
  <c r="M353" i="2"/>
  <c r="G378" i="8" l="1"/>
  <c r="D378" i="8"/>
  <c r="C380" i="8"/>
  <c r="G380" i="8" s="1"/>
  <c r="C353" i="2"/>
  <c r="T356" i="2"/>
  <c r="R356" i="2" s="1"/>
  <c r="O354" i="2"/>
  <c r="M354" i="2" s="1"/>
  <c r="B353" i="2"/>
  <c r="E352" i="2"/>
  <c r="D379" i="8" l="1"/>
  <c r="D380" i="8" s="1"/>
  <c r="F378" i="8"/>
  <c r="G353" i="2"/>
  <c r="L354" i="2"/>
  <c r="O355" i="2" s="1"/>
  <c r="Q356" i="2"/>
  <c r="J354" i="2"/>
  <c r="D353" i="2"/>
  <c r="F379" i="8" l="1"/>
  <c r="E378" i="8"/>
  <c r="C381" i="8"/>
  <c r="G381" i="8" s="1"/>
  <c r="T357" i="2"/>
  <c r="C354" i="2"/>
  <c r="B354" i="2"/>
  <c r="J355" i="2"/>
  <c r="M355" i="2"/>
  <c r="F353" i="2"/>
  <c r="L355" i="2"/>
  <c r="D381" i="8" l="1"/>
  <c r="F380" i="8"/>
  <c r="E379" i="8"/>
  <c r="G354" i="2"/>
  <c r="C355" i="2"/>
  <c r="Q357" i="2"/>
  <c r="R357" i="2"/>
  <c r="D354" i="2"/>
  <c r="B355" i="2"/>
  <c r="E353" i="2"/>
  <c r="O356" i="2"/>
  <c r="C382" i="8" l="1"/>
  <c r="G382" i="8" s="1"/>
  <c r="F381" i="8"/>
  <c r="E380" i="8"/>
  <c r="D355" i="2"/>
  <c r="G355" i="2"/>
  <c r="T358" i="2"/>
  <c r="R358" i="2" s="1"/>
  <c r="F354" i="2"/>
  <c r="J356" i="2"/>
  <c r="M356" i="2"/>
  <c r="L356" i="2"/>
  <c r="E381" i="8" l="1"/>
  <c r="D382" i="8"/>
  <c r="F382" i="8" s="1"/>
  <c r="F355" i="2"/>
  <c r="E355" i="2" s="1"/>
  <c r="C356" i="2"/>
  <c r="Q358" i="2"/>
  <c r="E354" i="2"/>
  <c r="B356" i="2"/>
  <c r="O357" i="2"/>
  <c r="E382" i="8" l="1"/>
  <c r="C383" i="8"/>
  <c r="G383" i="8" s="1"/>
  <c r="D356" i="2"/>
  <c r="F356" i="2" s="1"/>
  <c r="E356" i="2" s="1"/>
  <c r="G356" i="2"/>
  <c r="T359" i="2"/>
  <c r="J357" i="2"/>
  <c r="M357" i="2"/>
  <c r="L357" i="2"/>
  <c r="D383" i="8" l="1"/>
  <c r="C357" i="2"/>
  <c r="Q359" i="2"/>
  <c r="R359" i="2"/>
  <c r="B357" i="2"/>
  <c r="O358" i="2"/>
  <c r="F383" i="8" l="1"/>
  <c r="C384" i="8"/>
  <c r="G384" i="8" s="1"/>
  <c r="D357" i="2"/>
  <c r="F357" i="2" s="1"/>
  <c r="G357" i="2"/>
  <c r="T360" i="2"/>
  <c r="J358" i="2"/>
  <c r="L358" i="2"/>
  <c r="M358" i="2"/>
  <c r="E383" i="8" l="1"/>
  <c r="D384" i="8"/>
  <c r="F384" i="8" s="1"/>
  <c r="B358" i="2"/>
  <c r="R360" i="2"/>
  <c r="Q360" i="2"/>
  <c r="C358" i="2"/>
  <c r="O359" i="2"/>
  <c r="L359" i="2" s="1"/>
  <c r="E357" i="2"/>
  <c r="E384" i="8" l="1"/>
  <c r="C385" i="8"/>
  <c r="G385" i="8" s="1"/>
  <c r="G358" i="2"/>
  <c r="D358" i="2"/>
  <c r="F358" i="2" s="1"/>
  <c r="E358" i="2" s="1"/>
  <c r="T361" i="2"/>
  <c r="Q361" i="2" s="1"/>
  <c r="J359" i="2"/>
  <c r="M359" i="2"/>
  <c r="O360" i="2" s="1"/>
  <c r="C386" i="8" l="1"/>
  <c r="G386" i="8" s="1"/>
  <c r="D385" i="8"/>
  <c r="C359" i="2"/>
  <c r="R361" i="2"/>
  <c r="T362" i="2" s="1"/>
  <c r="B359" i="2"/>
  <c r="J360" i="2"/>
  <c r="L360" i="2"/>
  <c r="M360" i="2"/>
  <c r="D386" i="8" l="1"/>
  <c r="F385" i="8"/>
  <c r="D359" i="2"/>
  <c r="F359" i="2" s="1"/>
  <c r="E359" i="2" s="1"/>
  <c r="C360" i="2"/>
  <c r="G359" i="2"/>
  <c r="R362" i="2"/>
  <c r="Q362" i="2"/>
  <c r="B360" i="2"/>
  <c r="O361" i="2"/>
  <c r="E385" i="8" l="1"/>
  <c r="F386" i="8"/>
  <c r="D360" i="2"/>
  <c r="F360" i="2" s="1"/>
  <c r="G360" i="2"/>
  <c r="T363" i="2"/>
  <c r="Q363" i="2" s="1"/>
  <c r="M361" i="2"/>
  <c r="J361" i="2"/>
  <c r="L361" i="2"/>
  <c r="C387" i="8" l="1"/>
  <c r="E386" i="8"/>
  <c r="C361" i="2"/>
  <c r="R363" i="2"/>
  <c r="O362" i="2"/>
  <c r="B361" i="2"/>
  <c r="E360" i="2"/>
  <c r="G387" i="8" l="1"/>
  <c r="D387" i="8"/>
  <c r="C388" i="8"/>
  <c r="G388" i="8" s="1"/>
  <c r="G361" i="2"/>
  <c r="T364" i="2"/>
  <c r="R364" i="2" s="1"/>
  <c r="M362" i="2"/>
  <c r="L362" i="2"/>
  <c r="J362" i="2"/>
  <c r="D361" i="2"/>
  <c r="D388" i="8" l="1"/>
  <c r="F387" i="8"/>
  <c r="O363" i="2"/>
  <c r="J363" i="2" s="1"/>
  <c r="C362" i="2"/>
  <c r="Q364" i="2"/>
  <c r="B362" i="2"/>
  <c r="F361" i="2"/>
  <c r="E387" i="8" l="1"/>
  <c r="F388" i="8"/>
  <c r="M363" i="2"/>
  <c r="L363" i="2"/>
  <c r="D362" i="2"/>
  <c r="F362" i="2" s="1"/>
  <c r="B363" i="2"/>
  <c r="G362" i="2"/>
  <c r="T365" i="2"/>
  <c r="C363" i="2"/>
  <c r="E361" i="2"/>
  <c r="C390" i="8" l="1"/>
  <c r="G390" i="8" s="1"/>
  <c r="E388" i="8"/>
  <c r="C389" i="8"/>
  <c r="O364" i="2"/>
  <c r="M364" i="2" s="1"/>
  <c r="G363" i="2"/>
  <c r="Q365" i="2"/>
  <c r="R365" i="2"/>
  <c r="D363" i="2"/>
  <c r="F363" i="2" s="1"/>
  <c r="E362" i="2"/>
  <c r="G389" i="8" l="1"/>
  <c r="D389" i="8"/>
  <c r="L364" i="2"/>
  <c r="O365" i="2" s="1"/>
  <c r="J364" i="2"/>
  <c r="B364" i="2" s="1"/>
  <c r="T366" i="2"/>
  <c r="R366" i="2" s="1"/>
  <c r="E363" i="2"/>
  <c r="D390" i="8" l="1"/>
  <c r="F389" i="8"/>
  <c r="C364" i="2"/>
  <c r="D364" i="2" s="1"/>
  <c r="F364" i="2" s="1"/>
  <c r="E364" i="2" s="1"/>
  <c r="Q366" i="2"/>
  <c r="J365" i="2"/>
  <c r="M365" i="2"/>
  <c r="L365" i="2"/>
  <c r="C391" i="8" l="1"/>
  <c r="G391" i="8" s="1"/>
  <c r="E389" i="8"/>
  <c r="F390" i="8"/>
  <c r="D391" i="8"/>
  <c r="G364" i="2"/>
  <c r="B365" i="2"/>
  <c r="C365" i="2"/>
  <c r="T367" i="2"/>
  <c r="O366" i="2"/>
  <c r="C392" i="8" l="1"/>
  <c r="G392" i="8" s="1"/>
  <c r="E390" i="8"/>
  <c r="F391" i="8"/>
  <c r="G365" i="2"/>
  <c r="D365" i="2"/>
  <c r="F365" i="2" s="1"/>
  <c r="E365" i="2" s="1"/>
  <c r="R367" i="2"/>
  <c r="Q367" i="2"/>
  <c r="J366" i="2"/>
  <c r="B366" i="2" s="1"/>
  <c r="M366" i="2"/>
  <c r="L366" i="2"/>
  <c r="D392" i="8" l="1"/>
  <c r="F392" i="8" s="1"/>
  <c r="E391" i="8"/>
  <c r="C393" i="8"/>
  <c r="G393" i="8" s="1"/>
  <c r="C366" i="2"/>
  <c r="T368" i="2"/>
  <c r="Q368" i="2" s="1"/>
  <c r="O367" i="2"/>
  <c r="D393" i="8" l="1"/>
  <c r="F393" i="8" s="1"/>
  <c r="E392" i="8"/>
  <c r="D366" i="2"/>
  <c r="F366" i="2" s="1"/>
  <c r="E366" i="2" s="1"/>
  <c r="G366" i="2"/>
  <c r="R368" i="2"/>
  <c r="T369" i="2" s="1"/>
  <c r="J367" i="2"/>
  <c r="M367" i="2"/>
  <c r="L367" i="2"/>
  <c r="E393" i="8" l="1"/>
  <c r="C367" i="2"/>
  <c r="R369" i="2"/>
  <c r="Q369" i="2"/>
  <c r="B367" i="2"/>
  <c r="O368" i="2"/>
  <c r="C394" i="8" l="1"/>
  <c r="D367" i="2"/>
  <c r="F367" i="2" s="1"/>
  <c r="E367" i="2" s="1"/>
  <c r="G367" i="2"/>
  <c r="T370" i="2"/>
  <c r="Q370" i="2" s="1"/>
  <c r="J368" i="2"/>
  <c r="M368" i="2"/>
  <c r="L368" i="2"/>
  <c r="G394" i="8" l="1"/>
  <c r="D394" i="8"/>
  <c r="C395" i="8"/>
  <c r="G395" i="8" s="1"/>
  <c r="B368" i="2"/>
  <c r="R370" i="2"/>
  <c r="T371" i="2" s="1"/>
  <c r="Q371" i="2" s="1"/>
  <c r="C368" i="2"/>
  <c r="O369" i="2"/>
  <c r="D395" i="8" l="1"/>
  <c r="F394" i="8"/>
  <c r="G368" i="2"/>
  <c r="R371" i="2"/>
  <c r="T372" i="2" s="1"/>
  <c r="D368" i="2"/>
  <c r="F368" i="2" s="1"/>
  <c r="E368" i="2" s="1"/>
  <c r="J369" i="2"/>
  <c r="L369" i="2"/>
  <c r="M369" i="2"/>
  <c r="E394" i="8" l="1"/>
  <c r="F395" i="8"/>
  <c r="C396" i="8"/>
  <c r="G396" i="8" s="1"/>
  <c r="C369" i="2"/>
  <c r="R372" i="2"/>
  <c r="Q372" i="2"/>
  <c r="B369" i="2"/>
  <c r="O370" i="2"/>
  <c r="E395" i="8" l="1"/>
  <c r="C397" i="8"/>
  <c r="G397" i="8" s="1"/>
  <c r="D396" i="8"/>
  <c r="F396" i="8" s="1"/>
  <c r="D369" i="2"/>
  <c r="F369" i="2" s="1"/>
  <c r="E369" i="2" s="1"/>
  <c r="G369" i="2"/>
  <c r="T373" i="2"/>
  <c r="J370" i="2"/>
  <c r="L370" i="2"/>
  <c r="M370" i="2"/>
  <c r="D397" i="8" l="1"/>
  <c r="F397" i="8" s="1"/>
  <c r="E396" i="8"/>
  <c r="C370" i="2"/>
  <c r="Q373" i="2"/>
  <c r="R373" i="2"/>
  <c r="B370" i="2"/>
  <c r="O371" i="2"/>
  <c r="E397" i="8" l="1"/>
  <c r="D370" i="2"/>
  <c r="F370" i="2" s="1"/>
  <c r="E370" i="2" s="1"/>
  <c r="G370" i="2"/>
  <c r="T374" i="2"/>
  <c r="Q374" i="2" s="1"/>
  <c r="J371" i="2"/>
  <c r="L371" i="2"/>
  <c r="M371" i="2"/>
  <c r="C398" i="8" l="1"/>
  <c r="R374" i="2"/>
  <c r="T375" i="2" s="1"/>
  <c r="O372" i="2"/>
  <c r="B371" i="2"/>
  <c r="C371" i="2"/>
  <c r="G398" i="8" l="1"/>
  <c r="D398" i="8"/>
  <c r="C399" i="8"/>
  <c r="G399" i="8" s="1"/>
  <c r="R375" i="2"/>
  <c r="Q375" i="2"/>
  <c r="J372" i="2"/>
  <c r="M372" i="2"/>
  <c r="L372" i="2"/>
  <c r="D371" i="2"/>
  <c r="F371" i="2" s="1"/>
  <c r="E371" i="2" s="1"/>
  <c r="G371" i="2"/>
  <c r="D399" i="8" l="1"/>
  <c r="F398" i="8"/>
  <c r="C400" i="8"/>
  <c r="G400" i="8" s="1"/>
  <c r="O373" i="2"/>
  <c r="L373" i="2" s="1"/>
  <c r="B372" i="2"/>
  <c r="C372" i="2"/>
  <c r="T376" i="2"/>
  <c r="R376" i="2" s="1"/>
  <c r="D400" i="8" l="1"/>
  <c r="E398" i="8"/>
  <c r="F399" i="8"/>
  <c r="M373" i="2"/>
  <c r="O374" i="2" s="1"/>
  <c r="L374" i="2" s="1"/>
  <c r="J373" i="2"/>
  <c r="B373" i="2" s="1"/>
  <c r="G372" i="2"/>
  <c r="D372" i="2"/>
  <c r="F372" i="2" s="1"/>
  <c r="E372" i="2" s="1"/>
  <c r="Q376" i="2"/>
  <c r="T377" i="2" s="1"/>
  <c r="E399" i="8" l="1"/>
  <c r="F400" i="8"/>
  <c r="C373" i="2"/>
  <c r="G373" i="2" s="1"/>
  <c r="M374" i="2"/>
  <c r="O375" i="2" s="1"/>
  <c r="L375" i="2" s="1"/>
  <c r="J374" i="2"/>
  <c r="C374" i="2" s="1"/>
  <c r="Q377" i="2"/>
  <c r="R377" i="2"/>
  <c r="C402" i="8" l="1"/>
  <c r="G402" i="8" s="1"/>
  <c r="E400" i="8"/>
  <c r="C401" i="8"/>
  <c r="D373" i="2"/>
  <c r="F373" i="2" s="1"/>
  <c r="E373" i="2" s="1"/>
  <c r="B374" i="2"/>
  <c r="J375" i="2"/>
  <c r="C375" i="2" s="1"/>
  <c r="M375" i="2"/>
  <c r="O376" i="2" s="1"/>
  <c r="M376" i="2" s="1"/>
  <c r="G374" i="2"/>
  <c r="T378" i="2"/>
  <c r="G401" i="8" l="1"/>
  <c r="D401" i="8"/>
  <c r="C403" i="8"/>
  <c r="G403" i="8" s="1"/>
  <c r="D374" i="2"/>
  <c r="F374" i="2" s="1"/>
  <c r="B375" i="2"/>
  <c r="L376" i="2"/>
  <c r="O377" i="2" s="1"/>
  <c r="J376" i="2"/>
  <c r="C376" i="2" s="1"/>
  <c r="G375" i="2"/>
  <c r="R378" i="2"/>
  <c r="Q378" i="2"/>
  <c r="C404" i="8" l="1"/>
  <c r="G404" i="8" s="1"/>
  <c r="D402" i="8"/>
  <c r="D403" i="8" s="1"/>
  <c r="D404" i="8" s="1"/>
  <c r="F401" i="8"/>
  <c r="D375" i="2"/>
  <c r="D376" i="2" s="1"/>
  <c r="B376" i="2"/>
  <c r="G376" i="2"/>
  <c r="T379" i="2"/>
  <c r="Q379" i="2" s="1"/>
  <c r="E374" i="2"/>
  <c r="J377" i="2"/>
  <c r="M377" i="2"/>
  <c r="L377" i="2"/>
  <c r="E401" i="8" l="1"/>
  <c r="F402" i="8"/>
  <c r="F375" i="2"/>
  <c r="E375" i="2" s="1"/>
  <c r="C377" i="2"/>
  <c r="R379" i="2"/>
  <c r="T380" i="2"/>
  <c r="Q380" i="2" s="1"/>
  <c r="O378" i="2"/>
  <c r="B377" i="2"/>
  <c r="C405" i="8" l="1"/>
  <c r="E402" i="8"/>
  <c r="F403" i="8"/>
  <c r="F376" i="2"/>
  <c r="E376" i="2" s="1"/>
  <c r="G377" i="2"/>
  <c r="T381" i="2"/>
  <c r="Q381" i="2" s="1"/>
  <c r="R380" i="2"/>
  <c r="J378" i="2"/>
  <c r="M378" i="2"/>
  <c r="D377" i="2"/>
  <c r="L378" i="2"/>
  <c r="C406" i="8" l="1"/>
  <c r="G406" i="8" s="1"/>
  <c r="G405" i="8"/>
  <c r="D405" i="8"/>
  <c r="E403" i="8"/>
  <c r="F404" i="8"/>
  <c r="C378" i="2"/>
  <c r="R381" i="2"/>
  <c r="T382" i="2" s="1"/>
  <c r="B378" i="2"/>
  <c r="O379" i="2"/>
  <c r="F377" i="2"/>
  <c r="D406" i="8" l="1"/>
  <c r="E404" i="8"/>
  <c r="F405" i="8"/>
  <c r="D378" i="2"/>
  <c r="F378" i="2" s="1"/>
  <c r="G378" i="2"/>
  <c r="R382" i="2"/>
  <c r="Q382" i="2"/>
  <c r="J379" i="2"/>
  <c r="E377" i="2"/>
  <c r="M379" i="2"/>
  <c r="L379" i="2"/>
  <c r="C407" i="8" l="1"/>
  <c r="E405" i="8"/>
  <c r="F406" i="8"/>
  <c r="C379" i="2"/>
  <c r="T383" i="2"/>
  <c r="B379" i="2"/>
  <c r="O380" i="2"/>
  <c r="E378" i="2"/>
  <c r="C408" i="8" l="1"/>
  <c r="G408" i="8" s="1"/>
  <c r="E406" i="8"/>
  <c r="G407" i="8"/>
  <c r="D407" i="8"/>
  <c r="F407" i="8" s="1"/>
  <c r="D379" i="2"/>
  <c r="F379" i="2" s="1"/>
  <c r="G379" i="2"/>
  <c r="Q383" i="2"/>
  <c r="R383" i="2"/>
  <c r="J380" i="2"/>
  <c r="L380" i="2"/>
  <c r="M380" i="2"/>
  <c r="E407" i="8" l="1"/>
  <c r="C409" i="8"/>
  <c r="G409" i="8" s="1"/>
  <c r="D408" i="8"/>
  <c r="F408" i="8" s="1"/>
  <c r="C380" i="2"/>
  <c r="D380" i="2" s="1"/>
  <c r="F380" i="2" s="1"/>
  <c r="T384" i="2"/>
  <c r="Q384" i="2" s="1"/>
  <c r="B380" i="2"/>
  <c r="O381" i="2"/>
  <c r="E379" i="2"/>
  <c r="E408" i="8" l="1"/>
  <c r="D409" i="8"/>
  <c r="G380" i="2"/>
  <c r="R384" i="2"/>
  <c r="T385" i="2" s="1"/>
  <c r="J381" i="2"/>
  <c r="M381" i="2"/>
  <c r="E380" i="2"/>
  <c r="L381" i="2"/>
  <c r="C410" i="8" l="1"/>
  <c r="G410" i="8" s="1"/>
  <c r="F409" i="8"/>
  <c r="C381" i="2"/>
  <c r="R385" i="2"/>
  <c r="Q385" i="2"/>
  <c r="B381" i="2"/>
  <c r="O382" i="2"/>
  <c r="D410" i="8" l="1"/>
  <c r="F410" i="8" s="1"/>
  <c r="E409" i="8"/>
  <c r="D381" i="2"/>
  <c r="F381" i="2" s="1"/>
  <c r="G381" i="2"/>
  <c r="T386" i="2"/>
  <c r="Q386" i="2" s="1"/>
  <c r="J382" i="2"/>
  <c r="M382" i="2"/>
  <c r="L382" i="2"/>
  <c r="C411" i="8" l="1"/>
  <c r="E410" i="8"/>
  <c r="C382" i="2"/>
  <c r="G382" i="2" s="1"/>
  <c r="T387" i="2"/>
  <c r="Q387" i="2" s="1"/>
  <c r="R386" i="2"/>
  <c r="O383" i="2"/>
  <c r="E381" i="2"/>
  <c r="B382" i="2"/>
  <c r="G411" i="8" l="1"/>
  <c r="D411" i="8"/>
  <c r="C412" i="8"/>
  <c r="G412" i="8" s="1"/>
  <c r="R387" i="2"/>
  <c r="T388" i="2"/>
  <c r="J383" i="2"/>
  <c r="M383" i="2"/>
  <c r="D382" i="2"/>
  <c r="L383" i="2"/>
  <c r="D412" i="8" l="1"/>
  <c r="F411" i="8"/>
  <c r="C413" i="8"/>
  <c r="G413" i="8" s="1"/>
  <c r="C383" i="2"/>
  <c r="R388" i="2"/>
  <c r="Q388" i="2"/>
  <c r="B383" i="2"/>
  <c r="O384" i="2"/>
  <c r="F382" i="2"/>
  <c r="F412" i="8" l="1"/>
  <c r="E411" i="8"/>
  <c r="D413" i="8"/>
  <c r="D383" i="2"/>
  <c r="F383" i="2" s="1"/>
  <c r="G383" i="2"/>
  <c r="T389" i="2"/>
  <c r="J384" i="2"/>
  <c r="L384" i="2"/>
  <c r="M384" i="2"/>
  <c r="E382" i="2"/>
  <c r="F413" i="8" l="1"/>
  <c r="E412" i="8"/>
  <c r="C384" i="2"/>
  <c r="Q389" i="2"/>
  <c r="R389" i="2"/>
  <c r="O385" i="2"/>
  <c r="B384" i="2"/>
  <c r="E383" i="2"/>
  <c r="C414" i="8" l="1"/>
  <c r="E413" i="8"/>
  <c r="D384" i="2"/>
  <c r="F384" i="2" s="1"/>
  <c r="E384" i="2" s="1"/>
  <c r="G384" i="2"/>
  <c r="T390" i="2"/>
  <c r="Q390" i="2" s="1"/>
  <c r="L385" i="2"/>
  <c r="M385" i="2"/>
  <c r="J385" i="2"/>
  <c r="G414" i="8" l="1"/>
  <c r="D414" i="8"/>
  <c r="C415" i="8"/>
  <c r="G415" i="8" s="1"/>
  <c r="O386" i="2"/>
  <c r="M386" i="2" s="1"/>
  <c r="B385" i="2"/>
  <c r="T391" i="2"/>
  <c r="R390" i="2"/>
  <c r="C385" i="2"/>
  <c r="D415" i="8" l="1"/>
  <c r="F414" i="8"/>
  <c r="C416" i="8"/>
  <c r="G416" i="8" s="1"/>
  <c r="J386" i="2"/>
  <c r="B386" i="2" s="1"/>
  <c r="L386" i="2"/>
  <c r="O387" i="2" s="1"/>
  <c r="J387" i="2" s="1"/>
  <c r="R391" i="2"/>
  <c r="Q391" i="2"/>
  <c r="G385" i="2"/>
  <c r="D385" i="2"/>
  <c r="F415" i="8" l="1"/>
  <c r="E414" i="8"/>
  <c r="D416" i="8"/>
  <c r="C386" i="2"/>
  <c r="D386" i="2" s="1"/>
  <c r="L387" i="2"/>
  <c r="M387" i="2"/>
  <c r="C387" i="2"/>
  <c r="T392" i="2"/>
  <c r="F385" i="2"/>
  <c r="B387" i="2"/>
  <c r="F416" i="8" l="1"/>
  <c r="E415" i="8"/>
  <c r="O388" i="2"/>
  <c r="M388" i="2" s="1"/>
  <c r="G386" i="2"/>
  <c r="G387" i="2"/>
  <c r="Q392" i="2"/>
  <c r="R392" i="2"/>
  <c r="E385" i="2"/>
  <c r="F386" i="2"/>
  <c r="E386" i="2" s="1"/>
  <c r="D387" i="2"/>
  <c r="C417" i="8" l="1"/>
  <c r="E416" i="8"/>
  <c r="L388" i="2"/>
  <c r="O389" i="2" s="1"/>
  <c r="J388" i="2"/>
  <c r="B388" i="2" s="1"/>
  <c r="T393" i="2"/>
  <c r="F387" i="2"/>
  <c r="C418" i="8" l="1"/>
  <c r="G418" i="8" s="1"/>
  <c r="G417" i="8"/>
  <c r="D417" i="8"/>
  <c r="C388" i="2"/>
  <c r="D388" i="2" s="1"/>
  <c r="F388" i="2" s="1"/>
  <c r="R393" i="2"/>
  <c r="Q393" i="2"/>
  <c r="J389" i="2"/>
  <c r="M389" i="2"/>
  <c r="L389" i="2"/>
  <c r="E387" i="2"/>
  <c r="D418" i="8" l="1"/>
  <c r="F417" i="8"/>
  <c r="C419" i="8"/>
  <c r="G419" i="8" s="1"/>
  <c r="G388" i="2"/>
  <c r="C389" i="2"/>
  <c r="T394" i="2"/>
  <c r="Q394" i="2" s="1"/>
  <c r="B389" i="2"/>
  <c r="E388" i="2"/>
  <c r="O390" i="2"/>
  <c r="D419" i="8" l="1"/>
  <c r="F418" i="8"/>
  <c r="E417" i="8"/>
  <c r="C420" i="8"/>
  <c r="G420" i="8" s="1"/>
  <c r="G389" i="2"/>
  <c r="R394" i="2"/>
  <c r="T395" i="2" s="1"/>
  <c r="Q395" i="2" s="1"/>
  <c r="J390" i="2"/>
  <c r="L390" i="2"/>
  <c r="M390" i="2"/>
  <c r="D389" i="2"/>
  <c r="D420" i="8" l="1"/>
  <c r="F419" i="8"/>
  <c r="E418" i="8"/>
  <c r="C390" i="2"/>
  <c r="R395" i="2"/>
  <c r="T396" i="2"/>
  <c r="O391" i="2"/>
  <c r="B390" i="2"/>
  <c r="F389" i="2"/>
  <c r="F420" i="8" l="1"/>
  <c r="E419" i="8"/>
  <c r="D390" i="2"/>
  <c r="F390" i="2" s="1"/>
  <c r="R396" i="2"/>
  <c r="G390" i="2"/>
  <c r="Q396" i="2"/>
  <c r="M391" i="2"/>
  <c r="L391" i="2"/>
  <c r="J391" i="2"/>
  <c r="E389" i="2"/>
  <c r="C421" i="8" l="1"/>
  <c r="E420" i="8"/>
  <c r="O392" i="2"/>
  <c r="M392" i="2" s="1"/>
  <c r="C391" i="2"/>
  <c r="T397" i="2"/>
  <c r="Q397" i="2" s="1"/>
  <c r="B391" i="2"/>
  <c r="E390" i="2"/>
  <c r="G421" i="8" l="1"/>
  <c r="D421" i="8"/>
  <c r="C422" i="8"/>
  <c r="G422" i="8" s="1"/>
  <c r="J392" i="2"/>
  <c r="C392" i="2" s="1"/>
  <c r="L392" i="2"/>
  <c r="O393" i="2" s="1"/>
  <c r="D391" i="2"/>
  <c r="F391" i="2" s="1"/>
  <c r="E391" i="2" s="1"/>
  <c r="G391" i="2"/>
  <c r="T398" i="2"/>
  <c r="R397" i="2"/>
  <c r="D422" i="8" l="1"/>
  <c r="F421" i="8"/>
  <c r="B392" i="2"/>
  <c r="D392" i="2"/>
  <c r="F392" i="2" s="1"/>
  <c r="E392" i="2" s="1"/>
  <c r="G392" i="2"/>
  <c r="R398" i="2"/>
  <c r="Q398" i="2"/>
  <c r="J393" i="2"/>
  <c r="L393" i="2"/>
  <c r="M393" i="2"/>
  <c r="F422" i="8" l="1"/>
  <c r="E421" i="8"/>
  <c r="C393" i="2"/>
  <c r="T399" i="2"/>
  <c r="Q399" i="2" s="1"/>
  <c r="B393" i="2"/>
  <c r="O394" i="2"/>
  <c r="C423" i="8" l="1"/>
  <c r="C424" i="8"/>
  <c r="G424" i="8" s="1"/>
  <c r="E422" i="8"/>
  <c r="D393" i="2"/>
  <c r="F393" i="2" s="1"/>
  <c r="E393" i="2" s="1"/>
  <c r="G393" i="2"/>
  <c r="R399" i="2"/>
  <c r="T400" i="2" s="1"/>
  <c r="Q400" i="2" s="1"/>
  <c r="J394" i="2"/>
  <c r="L394" i="2"/>
  <c r="M394" i="2"/>
  <c r="G423" i="8" l="1"/>
  <c r="D423" i="8"/>
  <c r="B394" i="2"/>
  <c r="R400" i="2"/>
  <c r="T401" i="2" s="1"/>
  <c r="C394" i="2"/>
  <c r="O395" i="2"/>
  <c r="D424" i="8" l="1"/>
  <c r="F423" i="8"/>
  <c r="G394" i="2"/>
  <c r="R401" i="2"/>
  <c r="Q401" i="2"/>
  <c r="D394" i="2"/>
  <c r="F394" i="2" s="1"/>
  <c r="E394" i="2" s="1"/>
  <c r="J395" i="2"/>
  <c r="L395" i="2"/>
  <c r="M395" i="2"/>
  <c r="F424" i="8" l="1"/>
  <c r="E423" i="8"/>
  <c r="C425" i="8"/>
  <c r="G425" i="8" s="1"/>
  <c r="B395" i="2"/>
  <c r="T402" i="2"/>
  <c r="O396" i="2"/>
  <c r="C395" i="2"/>
  <c r="D425" i="8" l="1"/>
  <c r="F425" i="8" s="1"/>
  <c r="C426" i="8"/>
  <c r="G426" i="8" s="1"/>
  <c r="E424" i="8"/>
  <c r="G395" i="2"/>
  <c r="J396" i="2"/>
  <c r="Q402" i="2"/>
  <c r="R402" i="2"/>
  <c r="L396" i="2"/>
  <c r="M396" i="2"/>
  <c r="D395" i="2"/>
  <c r="F395" i="2" s="1"/>
  <c r="E395" i="2" s="1"/>
  <c r="E425" i="8" l="1"/>
  <c r="D426" i="8"/>
  <c r="O397" i="2"/>
  <c r="J397" i="2" s="1"/>
  <c r="C396" i="2"/>
  <c r="D396" i="2" s="1"/>
  <c r="B396" i="2"/>
  <c r="T403" i="2"/>
  <c r="R403" i="2" s="1"/>
  <c r="C427" i="8" l="1"/>
  <c r="G427" i="8" s="1"/>
  <c r="F426" i="8"/>
  <c r="M397" i="2"/>
  <c r="L397" i="2"/>
  <c r="C397" i="2"/>
  <c r="G396" i="2"/>
  <c r="Q403" i="2"/>
  <c r="B397" i="2"/>
  <c r="F396" i="2"/>
  <c r="D427" i="8" l="1"/>
  <c r="F427" i="8" s="1"/>
  <c r="E426" i="8"/>
  <c r="C428" i="8"/>
  <c r="G428" i="8" s="1"/>
  <c r="O398" i="2"/>
  <c r="J398" i="2" s="1"/>
  <c r="D397" i="2"/>
  <c r="F397" i="2" s="1"/>
  <c r="G397" i="2"/>
  <c r="T404" i="2"/>
  <c r="E396" i="2"/>
  <c r="D428" i="8" l="1"/>
  <c r="F428" i="8" s="1"/>
  <c r="E427" i="8"/>
  <c r="C429" i="8"/>
  <c r="G429" i="8" s="1"/>
  <c r="M398" i="2"/>
  <c r="L398" i="2"/>
  <c r="O399" i="2" s="1"/>
  <c r="L399" i="2" s="1"/>
  <c r="C398" i="2"/>
  <c r="Q404" i="2"/>
  <c r="R404" i="2"/>
  <c r="B398" i="2"/>
  <c r="E397" i="2"/>
  <c r="E428" i="8" l="1"/>
  <c r="D429" i="8"/>
  <c r="D398" i="2"/>
  <c r="F398" i="2" s="1"/>
  <c r="E398" i="2" s="1"/>
  <c r="M399" i="2"/>
  <c r="O400" i="2" s="1"/>
  <c r="G398" i="2"/>
  <c r="T405" i="2"/>
  <c r="R405" i="2" s="1"/>
  <c r="J399" i="2"/>
  <c r="F429" i="8" l="1"/>
  <c r="C430" i="8"/>
  <c r="G430" i="8" s="1"/>
  <c r="C399" i="2"/>
  <c r="Q405" i="2"/>
  <c r="B399" i="2"/>
  <c r="J400" i="2"/>
  <c r="M400" i="2"/>
  <c r="L400" i="2"/>
  <c r="E429" i="8" l="1"/>
  <c r="D430" i="8"/>
  <c r="D399" i="2"/>
  <c r="F399" i="2" s="1"/>
  <c r="E399" i="2" s="1"/>
  <c r="C400" i="2"/>
  <c r="G399" i="2"/>
  <c r="T406" i="2"/>
  <c r="B400" i="2"/>
  <c r="O401" i="2"/>
  <c r="F430" i="8" l="1"/>
  <c r="C431" i="8"/>
  <c r="G431" i="8" s="1"/>
  <c r="D400" i="2"/>
  <c r="F400" i="2" s="1"/>
  <c r="G400" i="2"/>
  <c r="Q406" i="2"/>
  <c r="R406" i="2"/>
  <c r="J401" i="2"/>
  <c r="M401" i="2"/>
  <c r="L401" i="2"/>
  <c r="E430" i="8" l="1"/>
  <c r="D431" i="8"/>
  <c r="F431" i="8" s="1"/>
  <c r="C401" i="2"/>
  <c r="T407" i="2"/>
  <c r="B401" i="2"/>
  <c r="O402" i="2"/>
  <c r="E400" i="2"/>
  <c r="E431" i="8" l="1"/>
  <c r="C432" i="8"/>
  <c r="G432" i="8" s="1"/>
  <c r="D401" i="2"/>
  <c r="F401" i="2" s="1"/>
  <c r="E401" i="2" s="1"/>
  <c r="G401" i="2"/>
  <c r="Q407" i="2"/>
  <c r="R407" i="2"/>
  <c r="J402" i="2"/>
  <c r="M402" i="2"/>
  <c r="L402" i="2"/>
  <c r="D432" i="8" l="1"/>
  <c r="F432" i="8" s="1"/>
  <c r="C402" i="2"/>
  <c r="D402" i="2" s="1"/>
  <c r="T408" i="2"/>
  <c r="R408" i="2" s="1"/>
  <c r="B402" i="2"/>
  <c r="O403" i="2"/>
  <c r="E432" i="8" l="1"/>
  <c r="C433" i="8"/>
  <c r="G402" i="2"/>
  <c r="Q408" i="2"/>
  <c r="T409" i="2"/>
  <c r="J403" i="2"/>
  <c r="B403" i="2" s="1"/>
  <c r="F402" i="2"/>
  <c r="M403" i="2"/>
  <c r="L403" i="2"/>
  <c r="G433" i="8" l="1"/>
  <c r="D433" i="8"/>
  <c r="C434" i="8"/>
  <c r="G434" i="8" s="1"/>
  <c r="C403" i="2"/>
  <c r="Q409" i="2"/>
  <c r="R409" i="2"/>
  <c r="O404" i="2"/>
  <c r="E402" i="2"/>
  <c r="D434" i="8" l="1"/>
  <c r="F433" i="8"/>
  <c r="D403" i="2"/>
  <c r="F403" i="2" s="1"/>
  <c r="E403" i="2" s="1"/>
  <c r="G403" i="2"/>
  <c r="T410" i="2"/>
  <c r="R410" i="2" s="1"/>
  <c r="J404" i="2"/>
  <c r="L404" i="2"/>
  <c r="M404" i="2"/>
  <c r="E433" i="8" l="1"/>
  <c r="F434" i="8"/>
  <c r="C404" i="2"/>
  <c r="Q410" i="2"/>
  <c r="T411" i="2" s="1"/>
  <c r="R411" i="2" s="1"/>
  <c r="B404" i="2"/>
  <c r="O405" i="2"/>
  <c r="C436" i="8" l="1"/>
  <c r="G436" i="8" s="1"/>
  <c r="E434" i="8"/>
  <c r="C435" i="8"/>
  <c r="D404" i="2"/>
  <c r="F404" i="2" s="1"/>
  <c r="G404" i="2"/>
  <c r="L405" i="2"/>
  <c r="Q411" i="2"/>
  <c r="M405" i="2"/>
  <c r="J405" i="2"/>
  <c r="G435" i="8" l="1"/>
  <c r="D435" i="8"/>
  <c r="O406" i="2"/>
  <c r="M406" i="2" s="1"/>
  <c r="C405" i="2"/>
  <c r="T412" i="2"/>
  <c r="B405" i="2"/>
  <c r="E404" i="2"/>
  <c r="C437" i="8" l="1"/>
  <c r="G437" i="8" s="1"/>
  <c r="D436" i="8"/>
  <c r="F435" i="8"/>
  <c r="J406" i="2"/>
  <c r="B406" i="2" s="1"/>
  <c r="L406" i="2"/>
  <c r="O407" i="2" s="1"/>
  <c r="D405" i="2"/>
  <c r="F405" i="2" s="1"/>
  <c r="E405" i="2" s="1"/>
  <c r="G405" i="2"/>
  <c r="Q412" i="2"/>
  <c r="R412" i="2"/>
  <c r="D437" i="8" l="1"/>
  <c r="F436" i="8"/>
  <c r="E435" i="8"/>
  <c r="C406" i="2"/>
  <c r="G406" i="2" s="1"/>
  <c r="T413" i="2"/>
  <c r="R413" i="2" s="1"/>
  <c r="M407" i="2"/>
  <c r="L407" i="2"/>
  <c r="J407" i="2"/>
  <c r="C438" i="8" l="1"/>
  <c r="E436" i="8"/>
  <c r="F437" i="8"/>
  <c r="D406" i="2"/>
  <c r="F406" i="2" s="1"/>
  <c r="E406" i="2" s="1"/>
  <c r="O408" i="2"/>
  <c r="M408" i="2" s="1"/>
  <c r="C407" i="2"/>
  <c r="Q413" i="2"/>
  <c r="T414" i="2" s="1"/>
  <c r="B407" i="2"/>
  <c r="G438" i="8" l="1"/>
  <c r="D438" i="8"/>
  <c r="E437" i="8"/>
  <c r="C439" i="8"/>
  <c r="G439" i="8" s="1"/>
  <c r="L408" i="2"/>
  <c r="O409" i="2" s="1"/>
  <c r="J408" i="2"/>
  <c r="B408" i="2" s="1"/>
  <c r="D407" i="2"/>
  <c r="F407" i="2" s="1"/>
  <c r="E407" i="2" s="1"/>
  <c r="G407" i="2"/>
  <c r="Q414" i="2"/>
  <c r="R414" i="2"/>
  <c r="D439" i="8" l="1"/>
  <c r="F438" i="8"/>
  <c r="C408" i="2"/>
  <c r="G408" i="2" s="1"/>
  <c r="T415" i="2"/>
  <c r="R415" i="2" s="1"/>
  <c r="J409" i="2"/>
  <c r="M409" i="2"/>
  <c r="L409" i="2"/>
  <c r="C440" i="8" l="1"/>
  <c r="G440" i="8" s="1"/>
  <c r="F439" i="8"/>
  <c r="E438" i="8"/>
  <c r="D408" i="2"/>
  <c r="F408" i="2" s="1"/>
  <c r="E408" i="2" s="1"/>
  <c r="C409" i="2"/>
  <c r="Q415" i="2"/>
  <c r="T416" i="2" s="1"/>
  <c r="B409" i="2"/>
  <c r="O410" i="2"/>
  <c r="D440" i="8" l="1"/>
  <c r="F440" i="8" s="1"/>
  <c r="E439" i="8"/>
  <c r="D409" i="2"/>
  <c r="F409" i="2" s="1"/>
  <c r="E409" i="2" s="1"/>
  <c r="G409" i="2"/>
  <c r="Q416" i="2"/>
  <c r="R416" i="2"/>
  <c r="J410" i="2"/>
  <c r="M410" i="2"/>
  <c r="L410" i="2"/>
  <c r="C441" i="8" l="1"/>
  <c r="E440" i="8"/>
  <c r="B410" i="2"/>
  <c r="C410" i="2"/>
  <c r="T417" i="2"/>
  <c r="R417" i="2" s="1"/>
  <c r="O411" i="2"/>
  <c r="G441" i="8" l="1"/>
  <c r="D441" i="8"/>
  <c r="D410" i="2"/>
  <c r="F410" i="2" s="1"/>
  <c r="E410" i="2" s="1"/>
  <c r="G410" i="2"/>
  <c r="Q417" i="2"/>
  <c r="J411" i="2"/>
  <c r="M411" i="2"/>
  <c r="L411" i="2"/>
  <c r="C442" i="8" l="1"/>
  <c r="G442" i="8" s="1"/>
  <c r="F441" i="8"/>
  <c r="C411" i="2"/>
  <c r="T418" i="2"/>
  <c r="R418" i="2" s="1"/>
  <c r="B411" i="2"/>
  <c r="O412" i="2"/>
  <c r="D442" i="8" l="1"/>
  <c r="F442" i="8" s="1"/>
  <c r="E442" i="8" s="1"/>
  <c r="C443" i="8"/>
  <c r="E441" i="8"/>
  <c r="D411" i="2"/>
  <c r="F411" i="2" s="1"/>
  <c r="E411" i="2" s="1"/>
  <c r="G411" i="2"/>
  <c r="Q418" i="2"/>
  <c r="T419" i="2" s="1"/>
  <c r="R419" i="2" s="1"/>
  <c r="J412" i="2"/>
  <c r="M412" i="2"/>
  <c r="L412" i="2"/>
  <c r="G443" i="8" l="1"/>
  <c r="G2" i="8" s="1"/>
  <c r="D443" i="8"/>
  <c r="B412" i="2"/>
  <c r="Q419" i="2"/>
  <c r="C412" i="2"/>
  <c r="O413" i="2"/>
  <c r="F443" i="8" l="1"/>
  <c r="D444" i="8"/>
  <c r="H2" i="8" s="1"/>
  <c r="G412" i="2"/>
  <c r="T420" i="2"/>
  <c r="Q420" i="2" s="1"/>
  <c r="D412" i="2"/>
  <c r="F412" i="2" s="1"/>
  <c r="E412" i="2" s="1"/>
  <c r="J413" i="2"/>
  <c r="L413" i="2"/>
  <c r="M413" i="2"/>
  <c r="F444" i="8" l="1"/>
  <c r="E444" i="8" s="1"/>
  <c r="E443" i="8"/>
  <c r="E2" i="8" s="1"/>
  <c r="B413" i="2"/>
  <c r="C413" i="2"/>
  <c r="R420" i="2"/>
  <c r="T421" i="2" s="1"/>
  <c r="O414" i="2"/>
  <c r="L414" i="2" s="1"/>
  <c r="G413" i="2" l="1"/>
  <c r="D413" i="2"/>
  <c r="F413" i="2" s="1"/>
  <c r="E413" i="2" s="1"/>
  <c r="R421" i="2"/>
  <c r="Q421" i="2"/>
  <c r="M414" i="2"/>
  <c r="O415" i="2" s="1"/>
  <c r="J414" i="2"/>
  <c r="T422" i="2" l="1"/>
  <c r="C414" i="2"/>
  <c r="B414" i="2"/>
  <c r="J415" i="2"/>
  <c r="M415" i="2"/>
  <c r="L415" i="2"/>
  <c r="C415" i="2" l="1"/>
  <c r="Q422" i="2"/>
  <c r="R422" i="2"/>
  <c r="B415" i="2"/>
  <c r="G414" i="2"/>
  <c r="D414" i="2"/>
  <c r="F414" i="2" s="1"/>
  <c r="E414" i="2" s="1"/>
  <c r="O416" i="2"/>
  <c r="G415" i="2" l="1"/>
  <c r="T423" i="2"/>
  <c r="R423" i="2" s="1"/>
  <c r="D415" i="2"/>
  <c r="F415" i="2" s="1"/>
  <c r="E415" i="2" s="1"/>
  <c r="J416" i="2"/>
  <c r="M416" i="2"/>
  <c r="L416" i="2"/>
  <c r="C416" i="2" l="1"/>
  <c r="Q423" i="2"/>
  <c r="B416" i="2"/>
  <c r="O417" i="2"/>
  <c r="D416" i="2" l="1"/>
  <c r="F416" i="2" s="1"/>
  <c r="E416" i="2" s="1"/>
  <c r="G416" i="2"/>
  <c r="T424" i="2"/>
  <c r="J417" i="2"/>
  <c r="L417" i="2"/>
  <c r="M417" i="2"/>
  <c r="C417" i="2" l="1"/>
  <c r="Q424" i="2"/>
  <c r="R424" i="2"/>
  <c r="B417" i="2"/>
  <c r="O418" i="2"/>
  <c r="D417" i="2" l="1"/>
  <c r="F417" i="2" s="1"/>
  <c r="E417" i="2" s="1"/>
  <c r="G417" i="2"/>
  <c r="T425" i="2"/>
  <c r="R425" i="2" s="1"/>
  <c r="J418" i="2"/>
  <c r="L418" i="2"/>
  <c r="M418" i="2"/>
  <c r="C418" i="2" l="1"/>
  <c r="Q425" i="2"/>
  <c r="B418" i="2"/>
  <c r="O419" i="2"/>
  <c r="D418" i="2" l="1"/>
  <c r="F418" i="2" s="1"/>
  <c r="E418" i="2" s="1"/>
  <c r="G418" i="2"/>
  <c r="T426" i="2"/>
  <c r="J419" i="2"/>
  <c r="B419" i="2" s="1"/>
  <c r="L419" i="2"/>
  <c r="M419" i="2"/>
  <c r="C419" i="2" l="1"/>
  <c r="Q426" i="2"/>
  <c r="R426" i="2"/>
  <c r="O420" i="2"/>
  <c r="D419" i="2" l="1"/>
  <c r="F419" i="2" s="1"/>
  <c r="E419" i="2" s="1"/>
  <c r="G419" i="2"/>
  <c r="T427" i="2"/>
  <c r="J420" i="2"/>
  <c r="L420" i="2"/>
  <c r="M420" i="2"/>
  <c r="B420" i="2" l="1"/>
  <c r="R427" i="2"/>
  <c r="Q427" i="2"/>
  <c r="C420" i="2"/>
  <c r="O421" i="2"/>
  <c r="G420" i="2" l="1"/>
  <c r="T428" i="2"/>
  <c r="Q428" i="2" s="1"/>
  <c r="T429" i="2" s="1"/>
  <c r="Q429" i="2" s="1"/>
  <c r="D420" i="2"/>
  <c r="F420" i="2" s="1"/>
  <c r="E420" i="2" s="1"/>
  <c r="J421" i="2"/>
  <c r="L421" i="2"/>
  <c r="M421" i="2"/>
  <c r="T430" i="2" l="1"/>
  <c r="Q430" i="2" s="1"/>
  <c r="C421" i="2"/>
  <c r="R428" i="2"/>
  <c r="R429" i="2" s="1"/>
  <c r="B421" i="2"/>
  <c r="O422" i="2"/>
  <c r="T431" i="2" l="1"/>
  <c r="Q431" i="2" s="1"/>
  <c r="R430" i="2"/>
  <c r="D421" i="2"/>
  <c r="F421" i="2" s="1"/>
  <c r="E421" i="2" s="1"/>
  <c r="G421" i="2"/>
  <c r="J422" i="2"/>
  <c r="B422" i="2" s="1"/>
  <c r="M422" i="2"/>
  <c r="L422" i="2"/>
  <c r="T432" i="2" l="1"/>
  <c r="Q432" i="2" s="1"/>
  <c r="R431" i="2"/>
  <c r="C422" i="2"/>
  <c r="O423" i="2"/>
  <c r="T433" i="2" l="1"/>
  <c r="Q433" i="2" s="1"/>
  <c r="R432" i="2"/>
  <c r="D422" i="2"/>
  <c r="F422" i="2" s="1"/>
  <c r="E422" i="2" s="1"/>
  <c r="G422" i="2"/>
  <c r="J423" i="2"/>
  <c r="B423" i="2" s="1"/>
  <c r="M423" i="2"/>
  <c r="L423" i="2"/>
  <c r="T434" i="2" l="1"/>
  <c r="Q434" i="2" s="1"/>
  <c r="R433" i="2"/>
  <c r="C423" i="2"/>
  <c r="O424" i="2"/>
  <c r="M424" i="2" s="1"/>
  <c r="T435" i="2" l="1"/>
  <c r="Q435" i="2" s="1"/>
  <c r="R434" i="2"/>
  <c r="D423" i="2"/>
  <c r="F423" i="2" s="1"/>
  <c r="E423" i="2" s="1"/>
  <c r="G423" i="2"/>
  <c r="L424" i="2"/>
  <c r="O425" i="2" s="1"/>
  <c r="J424" i="2"/>
  <c r="T436" i="2" l="1"/>
  <c r="Q436" i="2" s="1"/>
  <c r="R435" i="2"/>
  <c r="C424" i="2"/>
  <c r="B424" i="2"/>
  <c r="L425" i="2"/>
  <c r="M425" i="2"/>
  <c r="J425" i="2"/>
  <c r="T437" i="2" l="1"/>
  <c r="Q437" i="2" s="1"/>
  <c r="R436" i="2"/>
  <c r="D424" i="2"/>
  <c r="F424" i="2" s="1"/>
  <c r="E424" i="2" s="1"/>
  <c r="G424" i="2"/>
  <c r="O426" i="2"/>
  <c r="C425" i="2"/>
  <c r="B425" i="2"/>
  <c r="R437" i="2" l="1"/>
  <c r="T438" i="2" s="1"/>
  <c r="Q438" i="2" s="1"/>
  <c r="G425" i="2"/>
  <c r="J426" i="2"/>
  <c r="L426" i="2"/>
  <c r="M426" i="2"/>
  <c r="D425" i="2"/>
  <c r="R438" i="2" l="1"/>
  <c r="T439" i="2" s="1"/>
  <c r="Q439" i="2" s="1"/>
  <c r="O427" i="2"/>
  <c r="L427" i="2" s="1"/>
  <c r="C426" i="2"/>
  <c r="B426" i="2"/>
  <c r="F425" i="2"/>
  <c r="R439" i="2" l="1"/>
  <c r="T440" i="2" s="1"/>
  <c r="Q440" i="2" s="1"/>
  <c r="G426" i="2"/>
  <c r="J427" i="2"/>
  <c r="M427" i="2"/>
  <c r="O428" i="2" s="1"/>
  <c r="D426" i="2"/>
  <c r="F426" i="2" s="1"/>
  <c r="E425" i="2"/>
  <c r="R440" i="2" l="1"/>
  <c r="T441" i="2" s="1"/>
  <c r="Q441" i="2" s="1"/>
  <c r="B427" i="2"/>
  <c r="C427" i="2"/>
  <c r="J428" i="2"/>
  <c r="B428" i="2" s="1"/>
  <c r="E426" i="2"/>
  <c r="M428" i="2"/>
  <c r="L428" i="2"/>
  <c r="R441" i="2" l="1"/>
  <c r="T442" i="2" s="1"/>
  <c r="Q442" i="2" s="1"/>
  <c r="D427" i="2"/>
  <c r="F427" i="2" s="1"/>
  <c r="E427" i="2" s="1"/>
  <c r="G427" i="2"/>
  <c r="C428" i="2"/>
  <c r="G428" i="2" s="1"/>
  <c r="O429" i="2"/>
  <c r="J429" i="2" s="1"/>
  <c r="R442" i="2" l="1"/>
  <c r="D428" i="2"/>
  <c r="B429" i="2"/>
  <c r="C429" i="2"/>
  <c r="G429" i="2" s="1"/>
  <c r="M429" i="2"/>
  <c r="L429" i="2"/>
  <c r="T443" i="2" l="1"/>
  <c r="Q443" i="2" s="1"/>
  <c r="F428" i="2"/>
  <c r="D429" i="2"/>
  <c r="O430" i="2"/>
  <c r="J430" i="2" s="1"/>
  <c r="T444" i="2" l="1"/>
  <c r="Q444" i="2" s="1"/>
  <c r="R443" i="2"/>
  <c r="E428" i="2"/>
  <c r="F429" i="2"/>
  <c r="L430" i="2"/>
  <c r="B430" i="2"/>
  <c r="C430" i="2"/>
  <c r="G430" i="2" s="1"/>
  <c r="M430" i="2"/>
  <c r="R444" i="2" l="1"/>
  <c r="T445" i="2"/>
  <c r="O431" i="2"/>
  <c r="J431" i="2" s="1"/>
  <c r="E429" i="2"/>
  <c r="D430" i="2"/>
  <c r="R445" i="2" l="1"/>
  <c r="Q445" i="2"/>
  <c r="F430" i="2"/>
  <c r="L431" i="2"/>
  <c r="B431" i="2"/>
  <c r="C431" i="2"/>
  <c r="G431" i="2" s="1"/>
  <c r="M431" i="2"/>
  <c r="E430" i="2" l="1"/>
  <c r="D431" i="2"/>
  <c r="O432" i="2"/>
  <c r="J432" i="2" s="1"/>
  <c r="F431" i="2" l="1"/>
  <c r="B432" i="2"/>
  <c r="C432" i="2"/>
  <c r="G432" i="2" s="1"/>
  <c r="M432" i="2"/>
  <c r="L432" i="2"/>
  <c r="E431" i="2" l="1"/>
  <c r="D432" i="2"/>
  <c r="O433" i="2"/>
  <c r="J433" i="2" s="1"/>
  <c r="F432" i="2" l="1"/>
  <c r="B433" i="2"/>
  <c r="C433" i="2"/>
  <c r="G433" i="2" s="1"/>
  <c r="M433" i="2"/>
  <c r="L433" i="2"/>
  <c r="D433" i="2" l="1"/>
  <c r="E432" i="2"/>
  <c r="O434" i="2"/>
  <c r="J434" i="2" s="1"/>
  <c r="F433" i="2" l="1"/>
  <c r="M434" i="2"/>
  <c r="B434" i="2"/>
  <c r="C434" i="2"/>
  <c r="G434" i="2" s="1"/>
  <c r="L434" i="2"/>
  <c r="E433" i="2" l="1"/>
  <c r="D434" i="2"/>
  <c r="O435" i="2"/>
  <c r="J435" i="2" s="1"/>
  <c r="F434" i="2" l="1"/>
  <c r="M435" i="2"/>
  <c r="B435" i="2"/>
  <c r="C435" i="2"/>
  <c r="G435" i="2" s="1"/>
  <c r="L435" i="2"/>
  <c r="D435" i="2" l="1"/>
  <c r="E434" i="2"/>
  <c r="O436" i="2"/>
  <c r="J436" i="2" s="1"/>
  <c r="B436" i="2" l="1"/>
  <c r="C436" i="2"/>
  <c r="G436" i="2" s="1"/>
  <c r="F435" i="2"/>
  <c r="M436" i="2"/>
  <c r="L436" i="2"/>
  <c r="D436" i="2" l="1"/>
  <c r="E435" i="2"/>
  <c r="O437" i="2"/>
  <c r="J437" i="2" s="1"/>
  <c r="F436" i="2" l="1"/>
  <c r="C437" i="2"/>
  <c r="G437" i="2" s="1"/>
  <c r="B437" i="2"/>
  <c r="L437" i="2"/>
  <c r="M437" i="2"/>
  <c r="D437" i="2" l="1"/>
  <c r="E436" i="2"/>
  <c r="O438" i="2"/>
  <c r="J438" i="2" s="1"/>
  <c r="C438" i="2" l="1"/>
  <c r="G438" i="2" s="1"/>
  <c r="B438" i="2"/>
  <c r="F437" i="2"/>
  <c r="L438" i="2"/>
  <c r="M438" i="2"/>
  <c r="E437" i="2" l="1"/>
  <c r="D438" i="2"/>
  <c r="O439" i="2"/>
  <c r="J439" i="2" s="1"/>
  <c r="C439" i="2" l="1"/>
  <c r="G439" i="2" s="1"/>
  <c r="B439" i="2"/>
  <c r="F438" i="2"/>
  <c r="L439" i="2"/>
  <c r="M439" i="2"/>
  <c r="E438" i="2" l="1"/>
  <c r="D439" i="2"/>
  <c r="O440" i="2"/>
  <c r="J440" i="2" s="1"/>
  <c r="F439" i="2" l="1"/>
  <c r="C440" i="2"/>
  <c r="G440" i="2" s="1"/>
  <c r="B440" i="2"/>
  <c r="L440" i="2"/>
  <c r="M440" i="2"/>
  <c r="D440" i="2" l="1"/>
  <c r="E439" i="2"/>
  <c r="O441" i="2"/>
  <c r="J441" i="2" s="1"/>
  <c r="F440" i="2" l="1"/>
  <c r="C441" i="2"/>
  <c r="G441" i="2" s="1"/>
  <c r="B441" i="2"/>
  <c r="L441" i="2"/>
  <c r="M441" i="2"/>
  <c r="D441" i="2" l="1"/>
  <c r="E440" i="2"/>
  <c r="O442" i="2"/>
  <c r="J442" i="2" s="1"/>
  <c r="F441" i="2" l="1"/>
  <c r="C442" i="2"/>
  <c r="G442" i="2" s="1"/>
  <c r="B442" i="2"/>
  <c r="L442" i="2"/>
  <c r="M442" i="2"/>
  <c r="D442" i="2" l="1"/>
  <c r="E441" i="2"/>
  <c r="O443" i="2"/>
  <c r="J443" i="2" s="1"/>
  <c r="F442" i="2" l="1"/>
  <c r="C443" i="2"/>
  <c r="G443" i="2" s="1"/>
  <c r="B443" i="2"/>
  <c r="L443" i="2"/>
  <c r="M443" i="2"/>
  <c r="E442" i="2" l="1"/>
  <c r="D443" i="2"/>
  <c r="O444" i="2"/>
  <c r="J444" i="2" s="1"/>
  <c r="F443" i="2" l="1"/>
  <c r="B444" i="2"/>
  <c r="C444" i="2"/>
  <c r="G444" i="2" s="1"/>
  <c r="G2" i="2" s="1"/>
  <c r="L444" i="2"/>
  <c r="M444" i="2"/>
  <c r="E443" i="2" l="1"/>
  <c r="D444" i="2"/>
  <c r="H2" i="2" s="1"/>
  <c r="O445" i="2"/>
  <c r="J445" i="2" s="1"/>
  <c r="F444" i="2" l="1"/>
  <c r="E444" i="2" s="1"/>
  <c r="E2" i="2" s="1"/>
  <c r="B445" i="2"/>
  <c r="C445" i="2"/>
  <c r="M445" i="2"/>
  <c r="L445" i="2"/>
</calcChain>
</file>

<file path=xl/sharedStrings.xml><?xml version="1.0" encoding="utf-8"?>
<sst xmlns="http://schemas.openxmlformats.org/spreadsheetml/2006/main" count="353" uniqueCount="135">
  <si>
    <t>Datum</t>
  </si>
  <si>
    <t>EURUSD</t>
  </si>
  <si>
    <t>YENUSD</t>
  </si>
  <si>
    <t>EURCHF</t>
  </si>
  <si>
    <t>Bond Total Return</t>
  </si>
  <si>
    <t>S&amp;P 500</t>
  </si>
  <si>
    <t>DAX</t>
  </si>
  <si>
    <t>Nikkei 225</t>
  </si>
  <si>
    <t>SPI</t>
  </si>
  <si>
    <t>Gold</t>
  </si>
  <si>
    <t>Oil</t>
  </si>
  <si>
    <t>Bond Yield</t>
  </si>
  <si>
    <t>USD</t>
  </si>
  <si>
    <t>EUR</t>
  </si>
  <si>
    <t>YEN</t>
  </si>
  <si>
    <t>CHF</t>
  </si>
  <si>
    <t>Forecast</t>
  </si>
  <si>
    <t>Position</t>
  </si>
  <si>
    <t>Performance</t>
  </si>
  <si>
    <t>Drawdon</t>
  </si>
  <si>
    <t>Hit Rate</t>
  </si>
  <si>
    <t>Efficency</t>
  </si>
  <si>
    <t>Orders</t>
  </si>
  <si>
    <t>Trend</t>
  </si>
  <si>
    <t>Cash</t>
  </si>
  <si>
    <t>Asset</t>
  </si>
  <si>
    <t>Signal</t>
  </si>
  <si>
    <t>Order</t>
  </si>
  <si>
    <t>Sequential Changes</t>
  </si>
  <si>
    <t>Implemented</t>
  </si>
  <si>
    <t>Profit</t>
  </si>
  <si>
    <t>Drawdown</t>
  </si>
  <si>
    <t>Yes</t>
  </si>
  <si>
    <t>Version 2</t>
  </si>
  <si>
    <t>Parametrisation of Trend (and earlier start of Trend3)</t>
  </si>
  <si>
    <t>Introduction Wealth Effect</t>
  </si>
  <si>
    <t>Only Trend Agents</t>
  </si>
  <si>
    <t>Adaptation Trading ratio</t>
  </si>
  <si>
    <t>Data end of June 2014</t>
  </si>
  <si>
    <t>Generated Data of SPI Data before 1987</t>
  </si>
  <si>
    <t>Introduction Investors and parametrisation</t>
  </si>
  <si>
    <t>Parametrisation and SPI Investor (S&amp;P 500)</t>
  </si>
  <si>
    <t>Different new investors</t>
  </si>
  <si>
    <t>Different optimisation</t>
  </si>
  <si>
    <t>Data September 2014</t>
  </si>
  <si>
    <t>Two types QE US Agents</t>
  </si>
  <si>
    <t>Data October 2014</t>
  </si>
  <si>
    <t>Adaptation lot size</t>
  </si>
  <si>
    <t>Data November 2014, different adaptation, correction Nikkei data</t>
  </si>
  <si>
    <t>Adaptive Trading ratio</t>
  </si>
  <si>
    <t>Percentage calclulation of profti, drawdown, efficency and portfolio</t>
  </si>
  <si>
    <t>Divers adaptation, data December 2014</t>
  </si>
  <si>
    <t>Divers adaptation, data January 2015</t>
  </si>
  <si>
    <t>Fixing (not anymore variable) of trading ratio</t>
  </si>
  <si>
    <t>Data February 2015</t>
  </si>
  <si>
    <t>Data April 2015</t>
  </si>
  <si>
    <t>Data May 2016</t>
  </si>
  <si>
    <t>Data October 2016</t>
  </si>
  <si>
    <t>Market</t>
  </si>
  <si>
    <t>CHRES TR</t>
  </si>
  <si>
    <t>SIX</t>
  </si>
  <si>
    <t>Data January 2017</t>
  </si>
  <si>
    <t>Investor EURCHF löschen</t>
  </si>
  <si>
    <t>Trend Follower Lag 10</t>
  </si>
  <si>
    <t>Trend Follower Lag 10 0.03 plus Investor S&amp;P500 Lag 6 0.08</t>
  </si>
  <si>
    <t>Bond CH</t>
  </si>
  <si>
    <t>a</t>
  </si>
  <si>
    <t>b</t>
  </si>
  <si>
    <t>c</t>
  </si>
  <si>
    <t>d</t>
  </si>
  <si>
    <t>e</t>
  </si>
  <si>
    <t>f</t>
  </si>
  <si>
    <t>Trend SP500</t>
  </si>
  <si>
    <t>Adaptation Trend (10/.05), Trend SP500 (6/.09)</t>
  </si>
  <si>
    <t>Version 3</t>
  </si>
  <si>
    <t>Bond US</t>
  </si>
  <si>
    <t>Bond J</t>
  </si>
  <si>
    <t>Differences</t>
  </si>
  <si>
    <t>Reference</t>
  </si>
  <si>
    <t>Method</t>
  </si>
  <si>
    <t>Frequency</t>
  </si>
  <si>
    <t>Input</t>
  </si>
  <si>
    <t>Insample</t>
  </si>
  <si>
    <t>Start Date</t>
  </si>
  <si>
    <t>Hit rate</t>
  </si>
  <si>
    <t>Efficiency</t>
  </si>
  <si>
    <t>Sharpe ratio</t>
  </si>
  <si>
    <t>Out of sample</t>
  </si>
  <si>
    <t>Ankenbrand, 1998, 65ff</t>
  </si>
  <si>
    <t>Ankenbrand, 1998, 67ff</t>
  </si>
  <si>
    <t>unpublished</t>
  </si>
  <si>
    <t>Neural Network</t>
  </si>
  <si>
    <t>Linear Regression</t>
  </si>
  <si>
    <t>Agent Based Model</t>
  </si>
  <si>
    <t>Kernel Regression</t>
  </si>
  <si>
    <t>Monthly</t>
  </si>
  <si>
    <t>Bond CH, US, J, DAX</t>
  </si>
  <si>
    <t>Input Data</t>
  </si>
  <si>
    <t>DEMUSD</t>
  </si>
  <si>
    <t>dS&amp;P500</t>
  </si>
  <si>
    <t>dBond CH</t>
  </si>
  <si>
    <t>Skalierung</t>
  </si>
  <si>
    <t>Node 1</t>
  </si>
  <si>
    <t>Summe</t>
  </si>
  <si>
    <t>Output</t>
  </si>
  <si>
    <t>Node 2</t>
  </si>
  <si>
    <t>Node 3</t>
  </si>
  <si>
    <t>Scaled</t>
  </si>
  <si>
    <t>Date</t>
  </si>
  <si>
    <t>DEMUSD, Bond CH, SP500</t>
  </si>
  <si>
    <t>Ankenbrand, 1995a(/b)</t>
  </si>
  <si>
    <t>Data September 2018</t>
  </si>
  <si>
    <t>Version 4</t>
  </si>
  <si>
    <t>Correction SPI data based on SNB daily data</t>
  </si>
  <si>
    <t>Adaptation Trend (11/.01), Trend SP500 (6/.08)</t>
  </si>
  <si>
    <t>Bond</t>
  </si>
  <si>
    <t>Euro 3 M</t>
  </si>
  <si>
    <t>Nikkei</t>
  </si>
  <si>
    <t>CRB</t>
  </si>
  <si>
    <t>Öl</t>
  </si>
  <si>
    <t>Predictor</t>
  </si>
  <si>
    <t>D</t>
  </si>
  <si>
    <t>Kernel</t>
  </si>
  <si>
    <t>Prediction</t>
  </si>
  <si>
    <t>P/L</t>
  </si>
  <si>
    <t>Kum. P/L</t>
  </si>
  <si>
    <t>Risk</t>
  </si>
  <si>
    <t>EURCHF=</t>
  </si>
  <si>
    <t>EUR=</t>
  </si>
  <si>
    <t>JPY=</t>
  </si>
  <si>
    <t>.SSIH</t>
  </si>
  <si>
    <t>.GDAX</t>
  </si>
  <si>
    <t>SP500</t>
  </si>
  <si>
    <t>David Maturaarbeit</t>
  </si>
  <si>
    <t>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</si>
</sst>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 * #,##0.00_ ;_ * \-#,##0.00_ ;_ * &quot;-&quot;??_ ;_ @_ "/>
    <numFmt numFmtId="164" formatCode="0.00000"/>
    <numFmt numFmtId="165" formatCode="0.0000"/>
    <numFmt numFmtId="166" formatCode="0.00000000"/>
    <numFmt numFmtId="167" formatCode="0.0000000"/>
    <numFmt numFmtId="168" formatCode="0.0%"/>
    <numFmt numFmtId="169" formatCode="_ * #,##0.0000_ ;_ * \-#,##0.0000_ ;_ * &quot;-&quot;??_ ;_ @_ "/>
    <numFmt numFmtId="170" formatCode="_ * #,##0.00000_ ;_ * \-#,##0.00000_ ;_ * &quot;-&quot;??_ ;_ @_ "/>
    <numFmt numFmtId="171" formatCode="0.00_)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indexed="8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8"/>
      <color indexed="8"/>
      <name val="Arial"/>
      <family val="2"/>
    </font>
    <font>
      <sz val="8"/>
      <name val="Courier"/>
      <family val="3"/>
    </font>
    <font>
      <sz val="10"/>
      <name val="Arial"/>
      <family val="2"/>
    </font>
    <font>
      <sz val="8"/>
      <color rgb="FF000000"/>
      <name val="Arial"/>
      <family val="2"/>
    </font>
    <font>
      <b/>
      <sz val="8"/>
      <color rgb="FF000000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9CC00"/>
        <bgColor rgb="FF000000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5" fillId="0" borderId="0"/>
  </cellStyleXfs>
  <cellXfs count="123">
    <xf numFmtId="0" fontId="0" fillId="0" borderId="0" xfId="0"/>
    <xf numFmtId="2" fontId="2" fillId="0" borderId="0" xfId="0" applyNumberFormat="1" applyFont="1" applyFill="1" applyBorder="1" applyAlignment="1">
      <alignment horizontal="center" vertical="center"/>
    </xf>
    <xf numFmtId="2" fontId="5" fillId="0" borderId="0" xfId="0" applyNumberFormat="1" applyFont="1" applyFill="1" applyBorder="1" applyAlignment="1">
      <alignment horizontal="center" vertical="center"/>
    </xf>
    <xf numFmtId="2" fontId="5" fillId="0" borderId="0" xfId="0" applyNumberFormat="1" applyFont="1" applyFill="1" applyBorder="1" applyAlignment="1">
      <alignment horizontal="right" vertical="center"/>
    </xf>
    <xf numFmtId="2" fontId="4" fillId="0" borderId="0" xfId="0" applyNumberFormat="1" applyFont="1" applyFill="1" applyBorder="1" applyAlignment="1">
      <alignment horizontal="right" vertical="center"/>
    </xf>
    <xf numFmtId="165" fontId="8" fillId="0" borderId="0" xfId="0" applyNumberFormat="1" applyFont="1" applyFill="1" applyBorder="1" applyAlignment="1">
      <alignment horizontal="right" vertical="center"/>
    </xf>
    <xf numFmtId="2" fontId="9" fillId="0" borderId="0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vertical="center"/>
    </xf>
    <xf numFmtId="14" fontId="8" fillId="0" borderId="0" xfId="0" applyNumberFormat="1" applyFont="1" applyFill="1" applyBorder="1" applyAlignment="1">
      <alignment horizontal="right" vertical="center"/>
    </xf>
    <xf numFmtId="164" fontId="8" fillId="0" borderId="0" xfId="0" applyNumberFormat="1" applyFont="1" applyFill="1" applyBorder="1" applyAlignment="1">
      <alignment horizontal="right" vertical="center"/>
    </xf>
    <xf numFmtId="1" fontId="8" fillId="0" borderId="0" xfId="0" applyNumberFormat="1" applyFont="1" applyFill="1" applyBorder="1" applyAlignment="1">
      <alignment horizontal="center" vertical="center"/>
    </xf>
    <xf numFmtId="2" fontId="8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vertical="center"/>
    </xf>
    <xf numFmtId="2" fontId="4" fillId="0" borderId="0" xfId="0" applyNumberFormat="1" applyFont="1" applyFill="1" applyBorder="1" applyAlignment="1">
      <alignment horizontal="right"/>
    </xf>
    <xf numFmtId="2" fontId="8" fillId="0" borderId="0" xfId="0" applyNumberFormat="1" applyFont="1" applyFill="1" applyBorder="1" applyAlignment="1">
      <alignment horizontal="right" vertical="center"/>
    </xf>
    <xf numFmtId="2" fontId="8" fillId="0" borderId="0" xfId="1" applyNumberFormat="1" applyFont="1" applyFill="1" applyBorder="1" applyAlignment="1">
      <alignment horizontal="right" vertical="center"/>
    </xf>
    <xf numFmtId="2" fontId="8" fillId="2" borderId="0" xfId="0" applyNumberFormat="1" applyFont="1" applyFill="1" applyBorder="1" applyAlignment="1">
      <alignment horizontal="right" vertical="center"/>
    </xf>
    <xf numFmtId="0" fontId="4" fillId="0" borderId="0" xfId="0" applyFont="1" applyFill="1" applyBorder="1" applyAlignment="1"/>
    <xf numFmtId="2" fontId="4" fillId="0" borderId="0" xfId="0" applyNumberFormat="1" applyFont="1" applyFill="1" applyBorder="1" applyAlignment="1"/>
    <xf numFmtId="2" fontId="8" fillId="0" borderId="0" xfId="0" applyNumberFormat="1" applyFont="1" applyFill="1" applyBorder="1" applyAlignment="1">
      <alignment horizontal="right"/>
    </xf>
    <xf numFmtId="4" fontId="4" fillId="0" borderId="0" xfId="1" applyNumberFormat="1" applyFont="1" applyFill="1" applyBorder="1"/>
    <xf numFmtId="2" fontId="4" fillId="0" borderId="0" xfId="0" applyNumberFormat="1" applyFont="1" applyFill="1" applyBorder="1" applyAlignment="1">
      <alignment vertical="center"/>
    </xf>
    <xf numFmtId="0" fontId="7" fillId="0" borderId="0" xfId="0" applyFont="1" applyFill="1" applyBorder="1" applyAlignment="1"/>
    <xf numFmtId="10" fontId="4" fillId="0" borderId="0" xfId="2" applyNumberFormat="1" applyFont="1" applyFill="1" applyBorder="1" applyAlignment="1">
      <alignment vertical="center"/>
    </xf>
    <xf numFmtId="1" fontId="8" fillId="0" borderId="0" xfId="0" applyNumberFormat="1" applyFont="1" applyFill="1" applyBorder="1" applyAlignment="1">
      <alignment horizontal="right" vertical="center"/>
    </xf>
    <xf numFmtId="166" fontId="8" fillId="0" borderId="0" xfId="0" applyNumberFormat="1" applyFont="1" applyFill="1" applyBorder="1" applyAlignment="1">
      <alignment horizontal="right" vertical="center"/>
    </xf>
    <xf numFmtId="167" fontId="8" fillId="0" borderId="0" xfId="0" applyNumberFormat="1" applyFont="1" applyFill="1" applyBorder="1" applyAlignment="1">
      <alignment horizontal="right" vertical="center"/>
    </xf>
    <xf numFmtId="2" fontId="9" fillId="0" borderId="0" xfId="0" applyNumberFormat="1" applyFont="1" applyFill="1" applyBorder="1" applyAlignment="1">
      <alignment horizontal="centerContinuous" vertical="center"/>
    </xf>
    <xf numFmtId="1" fontId="9" fillId="0" borderId="0" xfId="0" applyNumberFormat="1" applyFont="1" applyFill="1" applyBorder="1" applyAlignment="1">
      <alignment horizontal="centerContinuous" vertical="center"/>
    </xf>
    <xf numFmtId="1" fontId="3" fillId="0" borderId="0" xfId="0" applyNumberFormat="1" applyFont="1" applyFill="1" applyBorder="1" applyAlignment="1">
      <alignment horizontal="center"/>
    </xf>
    <xf numFmtId="1" fontId="9" fillId="0" borderId="0" xfId="0" applyNumberFormat="1" applyFont="1" applyFill="1" applyBorder="1" applyAlignment="1">
      <alignment horizontal="center" vertical="center"/>
    </xf>
    <xf numFmtId="168" fontId="4" fillId="0" borderId="0" xfId="0" applyNumberFormat="1" applyFont="1" applyFill="1" applyBorder="1" applyAlignment="1"/>
    <xf numFmtId="1" fontId="4" fillId="0" borderId="0" xfId="0" applyNumberFormat="1" applyFont="1" applyFill="1" applyBorder="1" applyAlignment="1"/>
    <xf numFmtId="2" fontId="4" fillId="0" borderId="0" xfId="1" applyNumberFormat="1" applyFont="1" applyFill="1" applyBorder="1" applyAlignment="1"/>
    <xf numFmtId="10" fontId="5" fillId="0" borderId="0" xfId="2" applyNumberFormat="1" applyFont="1" applyFill="1" applyBorder="1" applyAlignment="1">
      <alignment horizontal="right" vertical="center"/>
    </xf>
    <xf numFmtId="168" fontId="5" fillId="0" borderId="0" xfId="2" applyNumberFormat="1" applyFont="1" applyFill="1" applyBorder="1" applyAlignment="1">
      <alignment horizontal="right" vertical="center"/>
    </xf>
    <xf numFmtId="168" fontId="4" fillId="0" borderId="0" xfId="0" applyNumberFormat="1" applyFont="1" applyAlignment="1"/>
    <xf numFmtId="1" fontId="5" fillId="0" borderId="0" xfId="0" applyNumberFormat="1" applyFont="1" applyFill="1" applyBorder="1" applyAlignment="1">
      <alignment horizontal="left" vertical="center"/>
    </xf>
    <xf numFmtId="2" fontId="4" fillId="0" borderId="0" xfId="0" applyNumberFormat="1" applyFont="1" applyFill="1" applyAlignment="1"/>
    <xf numFmtId="43" fontId="11" fillId="0" borderId="0" xfId="1" applyFont="1" applyAlignment="1">
      <alignment horizontal="center"/>
    </xf>
    <xf numFmtId="43" fontId="10" fillId="0" borderId="0" xfId="1" applyFont="1"/>
    <xf numFmtId="43" fontId="10" fillId="0" borderId="0" xfId="1" applyFont="1" applyAlignment="1">
      <alignment horizontal="left"/>
    </xf>
    <xf numFmtId="0" fontId="3" fillId="0" borderId="0" xfId="0" applyFont="1" applyFill="1" applyBorder="1" applyAlignment="1">
      <alignment horizontal="center"/>
    </xf>
    <xf numFmtId="1" fontId="3" fillId="0" borderId="0" xfId="0" applyNumberFormat="1" applyFont="1" applyFill="1" applyBorder="1" applyAlignment="1">
      <alignment horizontal="centerContinuous"/>
    </xf>
    <xf numFmtId="1" fontId="4" fillId="0" borderId="0" xfId="0" applyNumberFormat="1" applyFont="1" applyFill="1" applyBorder="1" applyAlignment="1">
      <alignment horizontal="right"/>
    </xf>
    <xf numFmtId="0" fontId="4" fillId="0" borderId="0" xfId="0" applyFont="1" applyAlignment="1"/>
    <xf numFmtId="0" fontId="12" fillId="0" borderId="0" xfId="0" applyFont="1" applyAlignment="1"/>
    <xf numFmtId="1" fontId="4" fillId="0" borderId="0" xfId="0" applyNumberFormat="1" applyFont="1" applyAlignment="1"/>
    <xf numFmtId="1" fontId="5" fillId="0" borderId="0" xfId="0" applyNumberFormat="1" applyFont="1" applyFill="1" applyBorder="1" applyAlignment="1">
      <alignment horizontal="right" vertical="center"/>
    </xf>
    <xf numFmtId="1" fontId="4" fillId="0" borderId="0" xfId="0" applyNumberFormat="1" applyFont="1" applyAlignment="1">
      <alignment horizontal="right"/>
    </xf>
    <xf numFmtId="1" fontId="12" fillId="0" borderId="0" xfId="0" applyNumberFormat="1" applyFont="1" applyAlignment="1">
      <alignment horizontal="left"/>
    </xf>
    <xf numFmtId="1" fontId="4" fillId="0" borderId="0" xfId="0" applyNumberFormat="1" applyFont="1" applyFill="1" applyBorder="1" applyAlignment="1">
      <alignment horizontal="right" vertical="center"/>
    </xf>
    <xf numFmtId="169" fontId="10" fillId="0" borderId="0" xfId="1" applyNumberFormat="1" applyFont="1" applyAlignment="1">
      <alignment horizontal="left"/>
    </xf>
    <xf numFmtId="10" fontId="4" fillId="0" borderId="0" xfId="0" applyNumberFormat="1" applyFont="1" applyFill="1" applyBorder="1" applyAlignment="1"/>
    <xf numFmtId="165" fontId="7" fillId="0" borderId="0" xfId="0" applyNumberFormat="1" applyFont="1" applyFill="1" applyBorder="1" applyAlignment="1"/>
    <xf numFmtId="166" fontId="7" fillId="0" borderId="0" xfId="0" applyNumberFormat="1" applyFont="1" applyFill="1" applyBorder="1" applyAlignment="1"/>
    <xf numFmtId="169" fontId="11" fillId="0" borderId="0" xfId="1" applyNumberFormat="1" applyFont="1" applyAlignment="1">
      <alignment horizontal="center"/>
    </xf>
    <xf numFmtId="169" fontId="10" fillId="0" borderId="0" xfId="1" applyNumberFormat="1" applyFont="1"/>
    <xf numFmtId="43" fontId="11" fillId="0" borderId="0" xfId="1" applyNumberFormat="1" applyFont="1" applyAlignment="1">
      <alignment horizontal="center"/>
    </xf>
    <xf numFmtId="43" fontId="10" fillId="0" borderId="0" xfId="1" applyNumberFormat="1" applyFont="1" applyAlignment="1">
      <alignment horizontal="left"/>
    </xf>
    <xf numFmtId="10" fontId="5" fillId="0" borderId="0" xfId="1" applyNumberFormat="1" applyFont="1" applyFill="1" applyBorder="1" applyAlignment="1">
      <alignment horizontal="right" vertical="center"/>
    </xf>
    <xf numFmtId="170" fontId="10" fillId="0" borderId="0" xfId="1" applyNumberFormat="1" applyFont="1" applyAlignment="1">
      <alignment horizontal="left"/>
    </xf>
    <xf numFmtId="10" fontId="4" fillId="0" borderId="0" xfId="0" applyNumberFormat="1" applyFont="1" applyAlignment="1"/>
    <xf numFmtId="0" fontId="3" fillId="0" borderId="0" xfId="0" applyFont="1" applyFill="1" applyBorder="1" applyAlignment="1">
      <alignment horizontal="center"/>
    </xf>
    <xf numFmtId="0" fontId="12" fillId="0" borderId="0" xfId="0" applyFont="1" applyAlignment="1">
      <alignment horizontal="center"/>
    </xf>
    <xf numFmtId="0" fontId="13" fillId="0" borderId="0" xfId="0" applyFont="1" applyAlignment="1">
      <alignment horizontal="center"/>
    </xf>
    <xf numFmtId="17" fontId="0" fillId="0" borderId="0" xfId="0" applyNumberFormat="1"/>
    <xf numFmtId="9" fontId="0" fillId="0" borderId="0" xfId="0" applyNumberFormat="1"/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10" fontId="4" fillId="0" borderId="0" xfId="2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/>
    <xf numFmtId="17" fontId="7" fillId="0" borderId="0" xfId="0" applyNumberFormat="1" applyFont="1" applyAlignment="1">
      <alignment horizontal="right"/>
    </xf>
    <xf numFmtId="171" fontId="14" fillId="0" borderId="0" xfId="0" applyNumberFormat="1" applyFont="1" applyAlignment="1" applyProtection="1">
      <alignment horizontal="right"/>
      <protection locked="0"/>
    </xf>
    <xf numFmtId="1" fontId="7" fillId="0" borderId="0" xfId="0" applyNumberFormat="1" applyFont="1" applyAlignment="1">
      <alignment horizontal="right"/>
    </xf>
    <xf numFmtId="0" fontId="7" fillId="0" borderId="0" xfId="0" applyFont="1" applyAlignment="1">
      <alignment horizontal="right"/>
    </xf>
    <xf numFmtId="164" fontId="7" fillId="0" borderId="0" xfId="0" applyNumberFormat="1" applyFont="1" applyFill="1" applyBorder="1" applyAlignment="1"/>
    <xf numFmtId="1" fontId="7" fillId="0" borderId="0" xfId="0" applyNumberFormat="1" applyFont="1" applyFill="1" applyBorder="1" applyAlignment="1"/>
    <xf numFmtId="1" fontId="7" fillId="3" borderId="0" xfId="0" applyNumberFormat="1" applyFont="1" applyFill="1" applyBorder="1" applyAlignment="1"/>
    <xf numFmtId="0" fontId="3" fillId="0" borderId="0" xfId="0" applyFont="1" applyFill="1" applyBorder="1" applyAlignment="1">
      <alignment horizontal="center"/>
    </xf>
    <xf numFmtId="14" fontId="4" fillId="0" borderId="0" xfId="0" applyNumberFormat="1" applyFont="1" applyFill="1" applyBorder="1" applyAlignment="1"/>
    <xf numFmtId="2" fontId="7" fillId="0" borderId="0" xfId="0" applyNumberFormat="1" applyFont="1" applyFill="1" applyBorder="1" applyAlignment="1"/>
    <xf numFmtId="165" fontId="5" fillId="0" borderId="0" xfId="0" applyNumberFormat="1" applyFont="1" applyFill="1" applyBorder="1" applyAlignment="1">
      <alignment horizontal="right" vertical="center"/>
    </xf>
    <xf numFmtId="2" fontId="4" fillId="0" borderId="0" xfId="0" applyNumberFormat="1" applyFont="1" applyAlignment="1">
      <alignment vertical="center"/>
    </xf>
    <xf numFmtId="2" fontId="5" fillId="0" borderId="0" xfId="1" applyNumberFormat="1" applyFont="1" applyFill="1" applyBorder="1" applyAlignment="1">
      <alignment horizontal="center" vertical="center"/>
    </xf>
    <xf numFmtId="1" fontId="4" fillId="0" borderId="0" xfId="0" applyNumberFormat="1" applyFont="1" applyAlignment="1">
      <alignment vertical="center"/>
    </xf>
    <xf numFmtId="14" fontId="5" fillId="0" borderId="0" xfId="0" applyNumberFormat="1" applyFont="1" applyFill="1" applyBorder="1" applyAlignment="1">
      <alignment horizontal="right" vertical="center"/>
    </xf>
    <xf numFmtId="2" fontId="2" fillId="0" borderId="0" xfId="0" applyNumberFormat="1" applyFont="1" applyFill="1" applyBorder="1" applyAlignment="1">
      <alignment horizontal="centerContinuous" vertical="center"/>
    </xf>
    <xf numFmtId="0" fontId="4" fillId="0" borderId="0" xfId="0" applyFont="1" applyAlignment="1">
      <alignment horizontal="centerContinuous"/>
    </xf>
    <xf numFmtId="1" fontId="3" fillId="0" borderId="0" xfId="0" applyNumberFormat="1" applyFont="1" applyAlignment="1">
      <alignment horizontal="center"/>
    </xf>
    <xf numFmtId="0" fontId="3" fillId="0" borderId="0" xfId="0" applyFont="1" applyAlignment="1"/>
    <xf numFmtId="0" fontId="3" fillId="0" borderId="0" xfId="0" applyFont="1" applyAlignment="1">
      <alignment horizontal="center"/>
    </xf>
    <xf numFmtId="169" fontId="3" fillId="0" borderId="0" xfId="1" applyNumberFormat="1" applyFont="1" applyAlignment="1">
      <alignment horizontal="center"/>
    </xf>
    <xf numFmtId="43" fontId="5" fillId="0" borderId="0" xfId="1" applyFont="1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169" fontId="4" fillId="0" borderId="0" xfId="1" applyNumberFormat="1" applyFont="1"/>
    <xf numFmtId="43" fontId="5" fillId="0" borderId="0" xfId="1" applyFont="1" applyFill="1" applyBorder="1" applyAlignment="1">
      <alignment horizontal="right" vertical="center"/>
    </xf>
    <xf numFmtId="1" fontId="3" fillId="0" borderId="0" xfId="1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/>
    <xf numFmtId="2" fontId="10" fillId="0" borderId="0" xfId="0" applyNumberFormat="1" applyFont="1" applyAlignment="1"/>
    <xf numFmtId="165" fontId="10" fillId="0" borderId="0" xfId="0" applyNumberFormat="1" applyFont="1" applyAlignment="1"/>
    <xf numFmtId="165" fontId="10" fillId="0" borderId="0" xfId="0" applyNumberFormat="1" applyFont="1" applyAlignment="1">
      <alignment horizontal="center"/>
    </xf>
    <xf numFmtId="169" fontId="10" fillId="0" borderId="0" xfId="0" applyNumberFormat="1" applyFont="1" applyAlignment="1"/>
    <xf numFmtId="43" fontId="10" fillId="0" borderId="0" xfId="0" applyNumberFormat="1" applyFont="1" applyAlignment="1"/>
    <xf numFmtId="165" fontId="4" fillId="0" borderId="0" xfId="1" applyNumberFormat="1" applyFont="1"/>
    <xf numFmtId="14" fontId="8" fillId="3" borderId="0" xfId="0" applyNumberFormat="1" applyFont="1" applyFill="1" applyBorder="1" applyAlignment="1">
      <alignment horizontal="right" vertical="center"/>
    </xf>
    <xf numFmtId="165" fontId="8" fillId="3" borderId="0" xfId="0" applyNumberFormat="1" applyFont="1" applyFill="1" applyBorder="1" applyAlignment="1">
      <alignment horizontal="right" vertical="center"/>
    </xf>
    <xf numFmtId="2" fontId="8" fillId="3" borderId="0" xfId="0" applyNumberFormat="1" applyFont="1" applyFill="1" applyBorder="1" applyAlignment="1">
      <alignment horizontal="right" vertical="center"/>
    </xf>
    <xf numFmtId="2" fontId="4" fillId="3" borderId="0" xfId="0" applyNumberFormat="1" applyFont="1" applyFill="1" applyBorder="1" applyAlignment="1">
      <alignment vertical="center"/>
    </xf>
    <xf numFmtId="2" fontId="4" fillId="3" borderId="0" xfId="0" applyNumberFormat="1" applyFont="1" applyFill="1" applyBorder="1" applyAlignment="1"/>
    <xf numFmtId="2" fontId="8" fillId="3" borderId="0" xfId="1" applyNumberFormat="1" applyFont="1" applyFill="1" applyBorder="1" applyAlignment="1">
      <alignment horizontal="right" vertical="center"/>
    </xf>
    <xf numFmtId="2" fontId="5" fillId="3" borderId="0" xfId="0" applyNumberFormat="1" applyFont="1" applyFill="1" applyBorder="1" applyAlignment="1">
      <alignment horizontal="right" vertical="center"/>
    </xf>
    <xf numFmtId="0" fontId="4" fillId="3" borderId="0" xfId="0" applyFont="1" applyFill="1" applyBorder="1" applyAlignment="1"/>
    <xf numFmtId="2" fontId="4" fillId="0" borderId="0" xfId="1" applyNumberFormat="1" applyFont="1"/>
    <xf numFmtId="0" fontId="3" fillId="0" borderId="0" xfId="0" applyFont="1" applyFill="1" applyBorder="1" applyAlignment="1">
      <alignment horizontal="center"/>
    </xf>
    <xf numFmtId="4" fontId="4" fillId="0" borderId="0" xfId="1" applyNumberFormat="1" applyFont="1"/>
    <xf numFmtId="2" fontId="0" fillId="0" borderId="0" xfId="0" applyNumberFormat="1"/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 vertical="center"/>
    </xf>
    <xf numFmtId="0" fontId="13" fillId="0" borderId="0" xfId="0" applyFont="1" applyAlignment="1">
      <alignment horizontal="center"/>
    </xf>
  </cellXfs>
  <cellStyles count="4">
    <cellStyle name="Comma" xfId="1" builtinId="3"/>
    <cellStyle name="Normal" xfId="0" builtinId="0"/>
    <cellStyle name="Normal 2" xfId="3" xr:uid="{00000000-0005-0000-0000-000002000000}"/>
    <cellStyle name="Percent" xfId="2" builtinId="5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445"/>
  <sheetViews>
    <sheetView workbookViewId="0">
      <pane ySplit="1320" topLeftCell="A415" activePane="bottomLeft"/>
      <selection activeCell="E3" sqref="E3:H3"/>
      <selection pane="bottomLeft" activeCell="D446" sqref="D446"/>
    </sheetView>
  </sheetViews>
  <sheetFormatPr defaultRowHeight="12.75" x14ac:dyDescent="0.2"/>
  <cols>
    <col min="1" max="1" width="9.7109375" style="9" customWidth="1"/>
    <col min="2" max="3" width="9.140625" style="19" customWidth="1"/>
    <col min="4" max="5" width="10.5703125" style="19" customWidth="1"/>
    <col min="6" max="6" width="1.7109375" style="19" customWidth="1"/>
    <col min="7" max="12" width="9.140625" style="19" customWidth="1"/>
    <col min="13" max="16" width="9.140625" style="24"/>
    <col min="17" max="17" width="9.140625" style="19" customWidth="1"/>
    <col min="18" max="22" width="9.140625" style="24"/>
    <col min="23" max="23" width="9.140625" style="19" customWidth="1"/>
    <col min="24" max="26" width="9.140625" style="24"/>
    <col min="27" max="27" width="17" style="24" bestFit="1" customWidth="1"/>
    <col min="28" max="28" width="10.5703125" style="24" bestFit="1" customWidth="1"/>
    <col min="29" max="29" width="9.28515625" style="24" customWidth="1"/>
    <col min="30" max="30" width="10.5703125" style="24" bestFit="1" customWidth="1"/>
    <col min="31" max="256" width="9.140625" style="24"/>
    <col min="257" max="257" width="9.7109375" style="24" customWidth="1"/>
    <col min="258" max="259" width="9.140625" style="24" customWidth="1"/>
    <col min="260" max="261" width="10.5703125" style="24" customWidth="1"/>
    <col min="262" max="262" width="1.7109375" style="24" customWidth="1"/>
    <col min="263" max="268" width="9.140625" style="24" customWidth="1"/>
    <col min="269" max="272" width="9.140625" style="24"/>
    <col min="273" max="273" width="9.140625" style="24" customWidth="1"/>
    <col min="274" max="512" width="9.140625" style="24"/>
    <col min="513" max="513" width="9.7109375" style="24" customWidth="1"/>
    <col min="514" max="515" width="9.140625" style="24" customWidth="1"/>
    <col min="516" max="517" width="10.5703125" style="24" customWidth="1"/>
    <col min="518" max="518" width="1.7109375" style="24" customWidth="1"/>
    <col min="519" max="524" width="9.140625" style="24" customWidth="1"/>
    <col min="525" max="528" width="9.140625" style="24"/>
    <col min="529" max="529" width="9.140625" style="24" customWidth="1"/>
    <col min="530" max="768" width="9.140625" style="24"/>
    <col min="769" max="769" width="9.7109375" style="24" customWidth="1"/>
    <col min="770" max="771" width="9.140625" style="24" customWidth="1"/>
    <col min="772" max="773" width="10.5703125" style="24" customWidth="1"/>
    <col min="774" max="774" width="1.7109375" style="24" customWidth="1"/>
    <col min="775" max="780" width="9.140625" style="24" customWidth="1"/>
    <col min="781" max="784" width="9.140625" style="24"/>
    <col min="785" max="785" width="9.140625" style="24" customWidth="1"/>
    <col min="786" max="1024" width="9.140625" style="24"/>
    <col min="1025" max="1025" width="9.7109375" style="24" customWidth="1"/>
    <col min="1026" max="1027" width="9.140625" style="24" customWidth="1"/>
    <col min="1028" max="1029" width="10.5703125" style="24" customWidth="1"/>
    <col min="1030" max="1030" width="1.7109375" style="24" customWidth="1"/>
    <col min="1031" max="1036" width="9.140625" style="24" customWidth="1"/>
    <col min="1037" max="1040" width="9.140625" style="24"/>
    <col min="1041" max="1041" width="9.140625" style="24" customWidth="1"/>
    <col min="1042" max="1280" width="9.140625" style="24"/>
    <col min="1281" max="1281" width="9.7109375" style="24" customWidth="1"/>
    <col min="1282" max="1283" width="9.140625" style="24" customWidth="1"/>
    <col min="1284" max="1285" width="10.5703125" style="24" customWidth="1"/>
    <col min="1286" max="1286" width="1.7109375" style="24" customWidth="1"/>
    <col min="1287" max="1292" width="9.140625" style="24" customWidth="1"/>
    <col min="1293" max="1296" width="9.140625" style="24"/>
    <col min="1297" max="1297" width="9.140625" style="24" customWidth="1"/>
    <col min="1298" max="1536" width="9.140625" style="24"/>
    <col min="1537" max="1537" width="9.7109375" style="24" customWidth="1"/>
    <col min="1538" max="1539" width="9.140625" style="24" customWidth="1"/>
    <col min="1540" max="1541" width="10.5703125" style="24" customWidth="1"/>
    <col min="1542" max="1542" width="1.7109375" style="24" customWidth="1"/>
    <col min="1543" max="1548" width="9.140625" style="24" customWidth="1"/>
    <col min="1549" max="1552" width="9.140625" style="24"/>
    <col min="1553" max="1553" width="9.140625" style="24" customWidth="1"/>
    <col min="1554" max="1792" width="9.140625" style="24"/>
    <col min="1793" max="1793" width="9.7109375" style="24" customWidth="1"/>
    <col min="1794" max="1795" width="9.140625" style="24" customWidth="1"/>
    <col min="1796" max="1797" width="10.5703125" style="24" customWidth="1"/>
    <col min="1798" max="1798" width="1.7109375" style="24" customWidth="1"/>
    <col min="1799" max="1804" width="9.140625" style="24" customWidth="1"/>
    <col min="1805" max="1808" width="9.140625" style="24"/>
    <col min="1809" max="1809" width="9.140625" style="24" customWidth="1"/>
    <col min="1810" max="2048" width="9.140625" style="24"/>
    <col min="2049" max="2049" width="9.7109375" style="24" customWidth="1"/>
    <col min="2050" max="2051" width="9.140625" style="24" customWidth="1"/>
    <col min="2052" max="2053" width="10.5703125" style="24" customWidth="1"/>
    <col min="2054" max="2054" width="1.7109375" style="24" customWidth="1"/>
    <col min="2055" max="2060" width="9.140625" style="24" customWidth="1"/>
    <col min="2061" max="2064" width="9.140625" style="24"/>
    <col min="2065" max="2065" width="9.140625" style="24" customWidth="1"/>
    <col min="2066" max="2304" width="9.140625" style="24"/>
    <col min="2305" max="2305" width="9.7109375" style="24" customWidth="1"/>
    <col min="2306" max="2307" width="9.140625" style="24" customWidth="1"/>
    <col min="2308" max="2309" width="10.5703125" style="24" customWidth="1"/>
    <col min="2310" max="2310" width="1.7109375" style="24" customWidth="1"/>
    <col min="2311" max="2316" width="9.140625" style="24" customWidth="1"/>
    <col min="2317" max="2320" width="9.140625" style="24"/>
    <col min="2321" max="2321" width="9.140625" style="24" customWidth="1"/>
    <col min="2322" max="2560" width="9.140625" style="24"/>
    <col min="2561" max="2561" width="9.7109375" style="24" customWidth="1"/>
    <col min="2562" max="2563" width="9.140625" style="24" customWidth="1"/>
    <col min="2564" max="2565" width="10.5703125" style="24" customWidth="1"/>
    <col min="2566" max="2566" width="1.7109375" style="24" customWidth="1"/>
    <col min="2567" max="2572" width="9.140625" style="24" customWidth="1"/>
    <col min="2573" max="2576" width="9.140625" style="24"/>
    <col min="2577" max="2577" width="9.140625" style="24" customWidth="1"/>
    <col min="2578" max="2816" width="9.140625" style="24"/>
    <col min="2817" max="2817" width="9.7109375" style="24" customWidth="1"/>
    <col min="2818" max="2819" width="9.140625" style="24" customWidth="1"/>
    <col min="2820" max="2821" width="10.5703125" style="24" customWidth="1"/>
    <col min="2822" max="2822" width="1.7109375" style="24" customWidth="1"/>
    <col min="2823" max="2828" width="9.140625" style="24" customWidth="1"/>
    <col min="2829" max="2832" width="9.140625" style="24"/>
    <col min="2833" max="2833" width="9.140625" style="24" customWidth="1"/>
    <col min="2834" max="3072" width="9.140625" style="24"/>
    <col min="3073" max="3073" width="9.7109375" style="24" customWidth="1"/>
    <col min="3074" max="3075" width="9.140625" style="24" customWidth="1"/>
    <col min="3076" max="3077" width="10.5703125" style="24" customWidth="1"/>
    <col min="3078" max="3078" width="1.7109375" style="24" customWidth="1"/>
    <col min="3079" max="3084" width="9.140625" style="24" customWidth="1"/>
    <col min="3085" max="3088" width="9.140625" style="24"/>
    <col min="3089" max="3089" width="9.140625" style="24" customWidth="1"/>
    <col min="3090" max="3328" width="9.140625" style="24"/>
    <col min="3329" max="3329" width="9.7109375" style="24" customWidth="1"/>
    <col min="3330" max="3331" width="9.140625" style="24" customWidth="1"/>
    <col min="3332" max="3333" width="10.5703125" style="24" customWidth="1"/>
    <col min="3334" max="3334" width="1.7109375" style="24" customWidth="1"/>
    <col min="3335" max="3340" width="9.140625" style="24" customWidth="1"/>
    <col min="3341" max="3344" width="9.140625" style="24"/>
    <col min="3345" max="3345" width="9.140625" style="24" customWidth="1"/>
    <col min="3346" max="3584" width="9.140625" style="24"/>
    <col min="3585" max="3585" width="9.7109375" style="24" customWidth="1"/>
    <col min="3586" max="3587" width="9.140625" style="24" customWidth="1"/>
    <col min="3588" max="3589" width="10.5703125" style="24" customWidth="1"/>
    <col min="3590" max="3590" width="1.7109375" style="24" customWidth="1"/>
    <col min="3591" max="3596" width="9.140625" style="24" customWidth="1"/>
    <col min="3597" max="3600" width="9.140625" style="24"/>
    <col min="3601" max="3601" width="9.140625" style="24" customWidth="1"/>
    <col min="3602" max="3840" width="9.140625" style="24"/>
    <col min="3841" max="3841" width="9.7109375" style="24" customWidth="1"/>
    <col min="3842" max="3843" width="9.140625" style="24" customWidth="1"/>
    <col min="3844" max="3845" width="10.5703125" style="24" customWidth="1"/>
    <col min="3846" max="3846" width="1.7109375" style="24" customWidth="1"/>
    <col min="3847" max="3852" width="9.140625" style="24" customWidth="1"/>
    <col min="3853" max="3856" width="9.140625" style="24"/>
    <col min="3857" max="3857" width="9.140625" style="24" customWidth="1"/>
    <col min="3858" max="4096" width="9.140625" style="24"/>
    <col min="4097" max="4097" width="9.7109375" style="24" customWidth="1"/>
    <col min="4098" max="4099" width="9.140625" style="24" customWidth="1"/>
    <col min="4100" max="4101" width="10.5703125" style="24" customWidth="1"/>
    <col min="4102" max="4102" width="1.7109375" style="24" customWidth="1"/>
    <col min="4103" max="4108" width="9.140625" style="24" customWidth="1"/>
    <col min="4109" max="4112" width="9.140625" style="24"/>
    <col min="4113" max="4113" width="9.140625" style="24" customWidth="1"/>
    <col min="4114" max="4352" width="9.140625" style="24"/>
    <col min="4353" max="4353" width="9.7109375" style="24" customWidth="1"/>
    <col min="4354" max="4355" width="9.140625" style="24" customWidth="1"/>
    <col min="4356" max="4357" width="10.5703125" style="24" customWidth="1"/>
    <col min="4358" max="4358" width="1.7109375" style="24" customWidth="1"/>
    <col min="4359" max="4364" width="9.140625" style="24" customWidth="1"/>
    <col min="4365" max="4368" width="9.140625" style="24"/>
    <col min="4369" max="4369" width="9.140625" style="24" customWidth="1"/>
    <col min="4370" max="4608" width="9.140625" style="24"/>
    <col min="4609" max="4609" width="9.7109375" style="24" customWidth="1"/>
    <col min="4610" max="4611" width="9.140625" style="24" customWidth="1"/>
    <col min="4612" max="4613" width="10.5703125" style="24" customWidth="1"/>
    <col min="4614" max="4614" width="1.7109375" style="24" customWidth="1"/>
    <col min="4615" max="4620" width="9.140625" style="24" customWidth="1"/>
    <col min="4621" max="4624" width="9.140625" style="24"/>
    <col min="4625" max="4625" width="9.140625" style="24" customWidth="1"/>
    <col min="4626" max="4864" width="9.140625" style="24"/>
    <col min="4865" max="4865" width="9.7109375" style="24" customWidth="1"/>
    <col min="4866" max="4867" width="9.140625" style="24" customWidth="1"/>
    <col min="4868" max="4869" width="10.5703125" style="24" customWidth="1"/>
    <col min="4870" max="4870" width="1.7109375" style="24" customWidth="1"/>
    <col min="4871" max="4876" width="9.140625" style="24" customWidth="1"/>
    <col min="4877" max="4880" width="9.140625" style="24"/>
    <col min="4881" max="4881" width="9.140625" style="24" customWidth="1"/>
    <col min="4882" max="5120" width="9.140625" style="24"/>
    <col min="5121" max="5121" width="9.7109375" style="24" customWidth="1"/>
    <col min="5122" max="5123" width="9.140625" style="24" customWidth="1"/>
    <col min="5124" max="5125" width="10.5703125" style="24" customWidth="1"/>
    <col min="5126" max="5126" width="1.7109375" style="24" customWidth="1"/>
    <col min="5127" max="5132" width="9.140625" style="24" customWidth="1"/>
    <col min="5133" max="5136" width="9.140625" style="24"/>
    <col min="5137" max="5137" width="9.140625" style="24" customWidth="1"/>
    <col min="5138" max="5376" width="9.140625" style="24"/>
    <col min="5377" max="5377" width="9.7109375" style="24" customWidth="1"/>
    <col min="5378" max="5379" width="9.140625" style="24" customWidth="1"/>
    <col min="5380" max="5381" width="10.5703125" style="24" customWidth="1"/>
    <col min="5382" max="5382" width="1.7109375" style="24" customWidth="1"/>
    <col min="5383" max="5388" width="9.140625" style="24" customWidth="1"/>
    <col min="5389" max="5392" width="9.140625" style="24"/>
    <col min="5393" max="5393" width="9.140625" style="24" customWidth="1"/>
    <col min="5394" max="5632" width="9.140625" style="24"/>
    <col min="5633" max="5633" width="9.7109375" style="24" customWidth="1"/>
    <col min="5634" max="5635" width="9.140625" style="24" customWidth="1"/>
    <col min="5636" max="5637" width="10.5703125" style="24" customWidth="1"/>
    <col min="5638" max="5638" width="1.7109375" style="24" customWidth="1"/>
    <col min="5639" max="5644" width="9.140625" style="24" customWidth="1"/>
    <col min="5645" max="5648" width="9.140625" style="24"/>
    <col min="5649" max="5649" width="9.140625" style="24" customWidth="1"/>
    <col min="5650" max="5888" width="9.140625" style="24"/>
    <col min="5889" max="5889" width="9.7109375" style="24" customWidth="1"/>
    <col min="5890" max="5891" width="9.140625" style="24" customWidth="1"/>
    <col min="5892" max="5893" width="10.5703125" style="24" customWidth="1"/>
    <col min="5894" max="5894" width="1.7109375" style="24" customWidth="1"/>
    <col min="5895" max="5900" width="9.140625" style="24" customWidth="1"/>
    <col min="5901" max="5904" width="9.140625" style="24"/>
    <col min="5905" max="5905" width="9.140625" style="24" customWidth="1"/>
    <col min="5906" max="6144" width="9.140625" style="24"/>
    <col min="6145" max="6145" width="9.7109375" style="24" customWidth="1"/>
    <col min="6146" max="6147" width="9.140625" style="24" customWidth="1"/>
    <col min="6148" max="6149" width="10.5703125" style="24" customWidth="1"/>
    <col min="6150" max="6150" width="1.7109375" style="24" customWidth="1"/>
    <col min="6151" max="6156" width="9.140625" style="24" customWidth="1"/>
    <col min="6157" max="6160" width="9.140625" style="24"/>
    <col min="6161" max="6161" width="9.140625" style="24" customWidth="1"/>
    <col min="6162" max="6400" width="9.140625" style="24"/>
    <col min="6401" max="6401" width="9.7109375" style="24" customWidth="1"/>
    <col min="6402" max="6403" width="9.140625" style="24" customWidth="1"/>
    <col min="6404" max="6405" width="10.5703125" style="24" customWidth="1"/>
    <col min="6406" max="6406" width="1.7109375" style="24" customWidth="1"/>
    <col min="6407" max="6412" width="9.140625" style="24" customWidth="1"/>
    <col min="6413" max="6416" width="9.140625" style="24"/>
    <col min="6417" max="6417" width="9.140625" style="24" customWidth="1"/>
    <col min="6418" max="6656" width="9.140625" style="24"/>
    <col min="6657" max="6657" width="9.7109375" style="24" customWidth="1"/>
    <col min="6658" max="6659" width="9.140625" style="24" customWidth="1"/>
    <col min="6660" max="6661" width="10.5703125" style="24" customWidth="1"/>
    <col min="6662" max="6662" width="1.7109375" style="24" customWidth="1"/>
    <col min="6663" max="6668" width="9.140625" style="24" customWidth="1"/>
    <col min="6669" max="6672" width="9.140625" style="24"/>
    <col min="6673" max="6673" width="9.140625" style="24" customWidth="1"/>
    <col min="6674" max="6912" width="9.140625" style="24"/>
    <col min="6913" max="6913" width="9.7109375" style="24" customWidth="1"/>
    <col min="6914" max="6915" width="9.140625" style="24" customWidth="1"/>
    <col min="6916" max="6917" width="10.5703125" style="24" customWidth="1"/>
    <col min="6918" max="6918" width="1.7109375" style="24" customWidth="1"/>
    <col min="6919" max="6924" width="9.140625" style="24" customWidth="1"/>
    <col min="6925" max="6928" width="9.140625" style="24"/>
    <col min="6929" max="6929" width="9.140625" style="24" customWidth="1"/>
    <col min="6930" max="7168" width="9.140625" style="24"/>
    <col min="7169" max="7169" width="9.7109375" style="24" customWidth="1"/>
    <col min="7170" max="7171" width="9.140625" style="24" customWidth="1"/>
    <col min="7172" max="7173" width="10.5703125" style="24" customWidth="1"/>
    <col min="7174" max="7174" width="1.7109375" style="24" customWidth="1"/>
    <col min="7175" max="7180" width="9.140625" style="24" customWidth="1"/>
    <col min="7181" max="7184" width="9.140625" style="24"/>
    <col min="7185" max="7185" width="9.140625" style="24" customWidth="1"/>
    <col min="7186" max="7424" width="9.140625" style="24"/>
    <col min="7425" max="7425" width="9.7109375" style="24" customWidth="1"/>
    <col min="7426" max="7427" width="9.140625" style="24" customWidth="1"/>
    <col min="7428" max="7429" width="10.5703125" style="24" customWidth="1"/>
    <col min="7430" max="7430" width="1.7109375" style="24" customWidth="1"/>
    <col min="7431" max="7436" width="9.140625" style="24" customWidth="1"/>
    <col min="7437" max="7440" width="9.140625" style="24"/>
    <col min="7441" max="7441" width="9.140625" style="24" customWidth="1"/>
    <col min="7442" max="7680" width="9.140625" style="24"/>
    <col min="7681" max="7681" width="9.7109375" style="24" customWidth="1"/>
    <col min="7682" max="7683" width="9.140625" style="24" customWidth="1"/>
    <col min="7684" max="7685" width="10.5703125" style="24" customWidth="1"/>
    <col min="7686" max="7686" width="1.7109375" style="24" customWidth="1"/>
    <col min="7687" max="7692" width="9.140625" style="24" customWidth="1"/>
    <col min="7693" max="7696" width="9.140625" style="24"/>
    <col min="7697" max="7697" width="9.140625" style="24" customWidth="1"/>
    <col min="7698" max="7936" width="9.140625" style="24"/>
    <col min="7937" max="7937" width="9.7109375" style="24" customWidth="1"/>
    <col min="7938" max="7939" width="9.140625" style="24" customWidth="1"/>
    <col min="7940" max="7941" width="10.5703125" style="24" customWidth="1"/>
    <col min="7942" max="7942" width="1.7109375" style="24" customWidth="1"/>
    <col min="7943" max="7948" width="9.140625" style="24" customWidth="1"/>
    <col min="7949" max="7952" width="9.140625" style="24"/>
    <col min="7953" max="7953" width="9.140625" style="24" customWidth="1"/>
    <col min="7954" max="8192" width="9.140625" style="24"/>
    <col min="8193" max="8193" width="9.7109375" style="24" customWidth="1"/>
    <col min="8194" max="8195" width="9.140625" style="24" customWidth="1"/>
    <col min="8196" max="8197" width="10.5703125" style="24" customWidth="1"/>
    <col min="8198" max="8198" width="1.7109375" style="24" customWidth="1"/>
    <col min="8199" max="8204" width="9.140625" style="24" customWidth="1"/>
    <col min="8205" max="8208" width="9.140625" style="24"/>
    <col min="8209" max="8209" width="9.140625" style="24" customWidth="1"/>
    <col min="8210" max="8448" width="9.140625" style="24"/>
    <col min="8449" max="8449" width="9.7109375" style="24" customWidth="1"/>
    <col min="8450" max="8451" width="9.140625" style="24" customWidth="1"/>
    <col min="8452" max="8453" width="10.5703125" style="24" customWidth="1"/>
    <col min="8454" max="8454" width="1.7109375" style="24" customWidth="1"/>
    <col min="8455" max="8460" width="9.140625" style="24" customWidth="1"/>
    <col min="8461" max="8464" width="9.140625" style="24"/>
    <col min="8465" max="8465" width="9.140625" style="24" customWidth="1"/>
    <col min="8466" max="8704" width="9.140625" style="24"/>
    <col min="8705" max="8705" width="9.7109375" style="24" customWidth="1"/>
    <col min="8706" max="8707" width="9.140625" style="24" customWidth="1"/>
    <col min="8708" max="8709" width="10.5703125" style="24" customWidth="1"/>
    <col min="8710" max="8710" width="1.7109375" style="24" customWidth="1"/>
    <col min="8711" max="8716" width="9.140625" style="24" customWidth="1"/>
    <col min="8717" max="8720" width="9.140625" style="24"/>
    <col min="8721" max="8721" width="9.140625" style="24" customWidth="1"/>
    <col min="8722" max="8960" width="9.140625" style="24"/>
    <col min="8961" max="8961" width="9.7109375" style="24" customWidth="1"/>
    <col min="8962" max="8963" width="9.140625" style="24" customWidth="1"/>
    <col min="8964" max="8965" width="10.5703125" style="24" customWidth="1"/>
    <col min="8966" max="8966" width="1.7109375" style="24" customWidth="1"/>
    <col min="8967" max="8972" width="9.140625" style="24" customWidth="1"/>
    <col min="8973" max="8976" width="9.140625" style="24"/>
    <col min="8977" max="8977" width="9.140625" style="24" customWidth="1"/>
    <col min="8978" max="9216" width="9.140625" style="24"/>
    <col min="9217" max="9217" width="9.7109375" style="24" customWidth="1"/>
    <col min="9218" max="9219" width="9.140625" style="24" customWidth="1"/>
    <col min="9220" max="9221" width="10.5703125" style="24" customWidth="1"/>
    <col min="9222" max="9222" width="1.7109375" style="24" customWidth="1"/>
    <col min="9223" max="9228" width="9.140625" style="24" customWidth="1"/>
    <col min="9229" max="9232" width="9.140625" style="24"/>
    <col min="9233" max="9233" width="9.140625" style="24" customWidth="1"/>
    <col min="9234" max="9472" width="9.140625" style="24"/>
    <col min="9473" max="9473" width="9.7109375" style="24" customWidth="1"/>
    <col min="9474" max="9475" width="9.140625" style="24" customWidth="1"/>
    <col min="9476" max="9477" width="10.5703125" style="24" customWidth="1"/>
    <col min="9478" max="9478" width="1.7109375" style="24" customWidth="1"/>
    <col min="9479" max="9484" width="9.140625" style="24" customWidth="1"/>
    <col min="9485" max="9488" width="9.140625" style="24"/>
    <col min="9489" max="9489" width="9.140625" style="24" customWidth="1"/>
    <col min="9490" max="9728" width="9.140625" style="24"/>
    <col min="9729" max="9729" width="9.7109375" style="24" customWidth="1"/>
    <col min="9730" max="9731" width="9.140625" style="24" customWidth="1"/>
    <col min="9732" max="9733" width="10.5703125" style="24" customWidth="1"/>
    <col min="9734" max="9734" width="1.7109375" style="24" customWidth="1"/>
    <col min="9735" max="9740" width="9.140625" style="24" customWidth="1"/>
    <col min="9741" max="9744" width="9.140625" style="24"/>
    <col min="9745" max="9745" width="9.140625" style="24" customWidth="1"/>
    <col min="9746" max="9984" width="9.140625" style="24"/>
    <col min="9985" max="9985" width="9.7109375" style="24" customWidth="1"/>
    <col min="9986" max="9987" width="9.140625" style="24" customWidth="1"/>
    <col min="9988" max="9989" width="10.5703125" style="24" customWidth="1"/>
    <col min="9990" max="9990" width="1.7109375" style="24" customWidth="1"/>
    <col min="9991" max="9996" width="9.140625" style="24" customWidth="1"/>
    <col min="9997" max="10000" width="9.140625" style="24"/>
    <col min="10001" max="10001" width="9.140625" style="24" customWidth="1"/>
    <col min="10002" max="10240" width="9.140625" style="24"/>
    <col min="10241" max="10241" width="9.7109375" style="24" customWidth="1"/>
    <col min="10242" max="10243" width="9.140625" style="24" customWidth="1"/>
    <col min="10244" max="10245" width="10.5703125" style="24" customWidth="1"/>
    <col min="10246" max="10246" width="1.7109375" style="24" customWidth="1"/>
    <col min="10247" max="10252" width="9.140625" style="24" customWidth="1"/>
    <col min="10253" max="10256" width="9.140625" style="24"/>
    <col min="10257" max="10257" width="9.140625" style="24" customWidth="1"/>
    <col min="10258" max="10496" width="9.140625" style="24"/>
    <col min="10497" max="10497" width="9.7109375" style="24" customWidth="1"/>
    <col min="10498" max="10499" width="9.140625" style="24" customWidth="1"/>
    <col min="10500" max="10501" width="10.5703125" style="24" customWidth="1"/>
    <col min="10502" max="10502" width="1.7109375" style="24" customWidth="1"/>
    <col min="10503" max="10508" width="9.140625" style="24" customWidth="1"/>
    <col min="10509" max="10512" width="9.140625" style="24"/>
    <col min="10513" max="10513" width="9.140625" style="24" customWidth="1"/>
    <col min="10514" max="10752" width="9.140625" style="24"/>
    <col min="10753" max="10753" width="9.7109375" style="24" customWidth="1"/>
    <col min="10754" max="10755" width="9.140625" style="24" customWidth="1"/>
    <col min="10756" max="10757" width="10.5703125" style="24" customWidth="1"/>
    <col min="10758" max="10758" width="1.7109375" style="24" customWidth="1"/>
    <col min="10759" max="10764" width="9.140625" style="24" customWidth="1"/>
    <col min="10765" max="10768" width="9.140625" style="24"/>
    <col min="10769" max="10769" width="9.140625" style="24" customWidth="1"/>
    <col min="10770" max="11008" width="9.140625" style="24"/>
    <col min="11009" max="11009" width="9.7109375" style="24" customWidth="1"/>
    <col min="11010" max="11011" width="9.140625" style="24" customWidth="1"/>
    <col min="11012" max="11013" width="10.5703125" style="24" customWidth="1"/>
    <col min="11014" max="11014" width="1.7109375" style="24" customWidth="1"/>
    <col min="11015" max="11020" width="9.140625" style="24" customWidth="1"/>
    <col min="11021" max="11024" width="9.140625" style="24"/>
    <col min="11025" max="11025" width="9.140625" style="24" customWidth="1"/>
    <col min="11026" max="11264" width="9.140625" style="24"/>
    <col min="11265" max="11265" width="9.7109375" style="24" customWidth="1"/>
    <col min="11266" max="11267" width="9.140625" style="24" customWidth="1"/>
    <col min="11268" max="11269" width="10.5703125" style="24" customWidth="1"/>
    <col min="11270" max="11270" width="1.7109375" style="24" customWidth="1"/>
    <col min="11271" max="11276" width="9.140625" style="24" customWidth="1"/>
    <col min="11277" max="11280" width="9.140625" style="24"/>
    <col min="11281" max="11281" width="9.140625" style="24" customWidth="1"/>
    <col min="11282" max="11520" width="9.140625" style="24"/>
    <col min="11521" max="11521" width="9.7109375" style="24" customWidth="1"/>
    <col min="11522" max="11523" width="9.140625" style="24" customWidth="1"/>
    <col min="11524" max="11525" width="10.5703125" style="24" customWidth="1"/>
    <col min="11526" max="11526" width="1.7109375" style="24" customWidth="1"/>
    <col min="11527" max="11532" width="9.140625" style="24" customWidth="1"/>
    <col min="11533" max="11536" width="9.140625" style="24"/>
    <col min="11537" max="11537" width="9.140625" style="24" customWidth="1"/>
    <col min="11538" max="11776" width="9.140625" style="24"/>
    <col min="11777" max="11777" width="9.7109375" style="24" customWidth="1"/>
    <col min="11778" max="11779" width="9.140625" style="24" customWidth="1"/>
    <col min="11780" max="11781" width="10.5703125" style="24" customWidth="1"/>
    <col min="11782" max="11782" width="1.7109375" style="24" customWidth="1"/>
    <col min="11783" max="11788" width="9.140625" style="24" customWidth="1"/>
    <col min="11789" max="11792" width="9.140625" style="24"/>
    <col min="11793" max="11793" width="9.140625" style="24" customWidth="1"/>
    <col min="11794" max="12032" width="9.140625" style="24"/>
    <col min="12033" max="12033" width="9.7109375" style="24" customWidth="1"/>
    <col min="12034" max="12035" width="9.140625" style="24" customWidth="1"/>
    <col min="12036" max="12037" width="10.5703125" style="24" customWidth="1"/>
    <col min="12038" max="12038" width="1.7109375" style="24" customWidth="1"/>
    <col min="12039" max="12044" width="9.140625" style="24" customWidth="1"/>
    <col min="12045" max="12048" width="9.140625" style="24"/>
    <col min="12049" max="12049" width="9.140625" style="24" customWidth="1"/>
    <col min="12050" max="12288" width="9.140625" style="24"/>
    <col min="12289" max="12289" width="9.7109375" style="24" customWidth="1"/>
    <col min="12290" max="12291" width="9.140625" style="24" customWidth="1"/>
    <col min="12292" max="12293" width="10.5703125" style="24" customWidth="1"/>
    <col min="12294" max="12294" width="1.7109375" style="24" customWidth="1"/>
    <col min="12295" max="12300" width="9.140625" style="24" customWidth="1"/>
    <col min="12301" max="12304" width="9.140625" style="24"/>
    <col min="12305" max="12305" width="9.140625" style="24" customWidth="1"/>
    <col min="12306" max="12544" width="9.140625" style="24"/>
    <col min="12545" max="12545" width="9.7109375" style="24" customWidth="1"/>
    <col min="12546" max="12547" width="9.140625" style="24" customWidth="1"/>
    <col min="12548" max="12549" width="10.5703125" style="24" customWidth="1"/>
    <col min="12550" max="12550" width="1.7109375" style="24" customWidth="1"/>
    <col min="12551" max="12556" width="9.140625" style="24" customWidth="1"/>
    <col min="12557" max="12560" width="9.140625" style="24"/>
    <col min="12561" max="12561" width="9.140625" style="24" customWidth="1"/>
    <col min="12562" max="12800" width="9.140625" style="24"/>
    <col min="12801" max="12801" width="9.7109375" style="24" customWidth="1"/>
    <col min="12802" max="12803" width="9.140625" style="24" customWidth="1"/>
    <col min="12804" max="12805" width="10.5703125" style="24" customWidth="1"/>
    <col min="12806" max="12806" width="1.7109375" style="24" customWidth="1"/>
    <col min="12807" max="12812" width="9.140625" style="24" customWidth="1"/>
    <col min="12813" max="12816" width="9.140625" style="24"/>
    <col min="12817" max="12817" width="9.140625" style="24" customWidth="1"/>
    <col min="12818" max="13056" width="9.140625" style="24"/>
    <col min="13057" max="13057" width="9.7109375" style="24" customWidth="1"/>
    <col min="13058" max="13059" width="9.140625" style="24" customWidth="1"/>
    <col min="13060" max="13061" width="10.5703125" style="24" customWidth="1"/>
    <col min="13062" max="13062" width="1.7109375" style="24" customWidth="1"/>
    <col min="13063" max="13068" width="9.140625" style="24" customWidth="1"/>
    <col min="13069" max="13072" width="9.140625" style="24"/>
    <col min="13073" max="13073" width="9.140625" style="24" customWidth="1"/>
    <col min="13074" max="13312" width="9.140625" style="24"/>
    <col min="13313" max="13313" width="9.7109375" style="24" customWidth="1"/>
    <col min="13314" max="13315" width="9.140625" style="24" customWidth="1"/>
    <col min="13316" max="13317" width="10.5703125" style="24" customWidth="1"/>
    <col min="13318" max="13318" width="1.7109375" style="24" customWidth="1"/>
    <col min="13319" max="13324" width="9.140625" style="24" customWidth="1"/>
    <col min="13325" max="13328" width="9.140625" style="24"/>
    <col min="13329" max="13329" width="9.140625" style="24" customWidth="1"/>
    <col min="13330" max="13568" width="9.140625" style="24"/>
    <col min="13569" max="13569" width="9.7109375" style="24" customWidth="1"/>
    <col min="13570" max="13571" width="9.140625" style="24" customWidth="1"/>
    <col min="13572" max="13573" width="10.5703125" style="24" customWidth="1"/>
    <col min="13574" max="13574" width="1.7109375" style="24" customWidth="1"/>
    <col min="13575" max="13580" width="9.140625" style="24" customWidth="1"/>
    <col min="13581" max="13584" width="9.140625" style="24"/>
    <col min="13585" max="13585" width="9.140625" style="24" customWidth="1"/>
    <col min="13586" max="13824" width="9.140625" style="24"/>
    <col min="13825" max="13825" width="9.7109375" style="24" customWidth="1"/>
    <col min="13826" max="13827" width="9.140625" style="24" customWidth="1"/>
    <col min="13828" max="13829" width="10.5703125" style="24" customWidth="1"/>
    <col min="13830" max="13830" width="1.7109375" style="24" customWidth="1"/>
    <col min="13831" max="13836" width="9.140625" style="24" customWidth="1"/>
    <col min="13837" max="13840" width="9.140625" style="24"/>
    <col min="13841" max="13841" width="9.140625" style="24" customWidth="1"/>
    <col min="13842" max="14080" width="9.140625" style="24"/>
    <col min="14081" max="14081" width="9.7109375" style="24" customWidth="1"/>
    <col min="14082" max="14083" width="9.140625" style="24" customWidth="1"/>
    <col min="14084" max="14085" width="10.5703125" style="24" customWidth="1"/>
    <col min="14086" max="14086" width="1.7109375" style="24" customWidth="1"/>
    <col min="14087" max="14092" width="9.140625" style="24" customWidth="1"/>
    <col min="14093" max="14096" width="9.140625" style="24"/>
    <col min="14097" max="14097" width="9.140625" style="24" customWidth="1"/>
    <col min="14098" max="14336" width="9.140625" style="24"/>
    <col min="14337" max="14337" width="9.7109375" style="24" customWidth="1"/>
    <col min="14338" max="14339" width="9.140625" style="24" customWidth="1"/>
    <col min="14340" max="14341" width="10.5703125" style="24" customWidth="1"/>
    <col min="14342" max="14342" width="1.7109375" style="24" customWidth="1"/>
    <col min="14343" max="14348" width="9.140625" style="24" customWidth="1"/>
    <col min="14349" max="14352" width="9.140625" style="24"/>
    <col min="14353" max="14353" width="9.140625" style="24" customWidth="1"/>
    <col min="14354" max="14592" width="9.140625" style="24"/>
    <col min="14593" max="14593" width="9.7109375" style="24" customWidth="1"/>
    <col min="14594" max="14595" width="9.140625" style="24" customWidth="1"/>
    <col min="14596" max="14597" width="10.5703125" style="24" customWidth="1"/>
    <col min="14598" max="14598" width="1.7109375" style="24" customWidth="1"/>
    <col min="14599" max="14604" width="9.140625" style="24" customWidth="1"/>
    <col min="14605" max="14608" width="9.140625" style="24"/>
    <col min="14609" max="14609" width="9.140625" style="24" customWidth="1"/>
    <col min="14610" max="14848" width="9.140625" style="24"/>
    <col min="14849" max="14849" width="9.7109375" style="24" customWidth="1"/>
    <col min="14850" max="14851" width="9.140625" style="24" customWidth="1"/>
    <col min="14852" max="14853" width="10.5703125" style="24" customWidth="1"/>
    <col min="14854" max="14854" width="1.7109375" style="24" customWidth="1"/>
    <col min="14855" max="14860" width="9.140625" style="24" customWidth="1"/>
    <col min="14861" max="14864" width="9.140625" style="24"/>
    <col min="14865" max="14865" width="9.140625" style="24" customWidth="1"/>
    <col min="14866" max="15104" width="9.140625" style="24"/>
    <col min="15105" max="15105" width="9.7109375" style="24" customWidth="1"/>
    <col min="15106" max="15107" width="9.140625" style="24" customWidth="1"/>
    <col min="15108" max="15109" width="10.5703125" style="24" customWidth="1"/>
    <col min="15110" max="15110" width="1.7109375" style="24" customWidth="1"/>
    <col min="15111" max="15116" width="9.140625" style="24" customWidth="1"/>
    <col min="15117" max="15120" width="9.140625" style="24"/>
    <col min="15121" max="15121" width="9.140625" style="24" customWidth="1"/>
    <col min="15122" max="15360" width="9.140625" style="24"/>
    <col min="15361" max="15361" width="9.7109375" style="24" customWidth="1"/>
    <col min="15362" max="15363" width="9.140625" style="24" customWidth="1"/>
    <col min="15364" max="15365" width="10.5703125" style="24" customWidth="1"/>
    <col min="15366" max="15366" width="1.7109375" style="24" customWidth="1"/>
    <col min="15367" max="15372" width="9.140625" style="24" customWidth="1"/>
    <col min="15373" max="15376" width="9.140625" style="24"/>
    <col min="15377" max="15377" width="9.140625" style="24" customWidth="1"/>
    <col min="15378" max="15616" width="9.140625" style="24"/>
    <col min="15617" max="15617" width="9.7109375" style="24" customWidth="1"/>
    <col min="15618" max="15619" width="9.140625" style="24" customWidth="1"/>
    <col min="15620" max="15621" width="10.5703125" style="24" customWidth="1"/>
    <col min="15622" max="15622" width="1.7109375" style="24" customWidth="1"/>
    <col min="15623" max="15628" width="9.140625" style="24" customWidth="1"/>
    <col min="15629" max="15632" width="9.140625" style="24"/>
    <col min="15633" max="15633" width="9.140625" style="24" customWidth="1"/>
    <col min="15634" max="15872" width="9.140625" style="24"/>
    <col min="15873" max="15873" width="9.7109375" style="24" customWidth="1"/>
    <col min="15874" max="15875" width="9.140625" style="24" customWidth="1"/>
    <col min="15876" max="15877" width="10.5703125" style="24" customWidth="1"/>
    <col min="15878" max="15878" width="1.7109375" style="24" customWidth="1"/>
    <col min="15879" max="15884" width="9.140625" style="24" customWidth="1"/>
    <col min="15885" max="15888" width="9.140625" style="24"/>
    <col min="15889" max="15889" width="9.140625" style="24" customWidth="1"/>
    <col min="15890" max="16128" width="9.140625" style="24"/>
    <col min="16129" max="16129" width="9.7109375" style="24" customWidth="1"/>
    <col min="16130" max="16131" width="9.140625" style="24" customWidth="1"/>
    <col min="16132" max="16133" width="10.5703125" style="24" customWidth="1"/>
    <col min="16134" max="16134" width="1.7109375" style="24" customWidth="1"/>
    <col min="16135" max="16140" width="9.140625" style="24" customWidth="1"/>
    <col min="16141" max="16144" width="9.140625" style="24"/>
    <col min="16145" max="16145" width="9.140625" style="24" customWidth="1"/>
    <col min="16146" max="16384" width="9.140625" style="24"/>
  </cols>
  <sheetData>
    <row r="1" spans="1:31" x14ac:dyDescent="0.2">
      <c r="A1" s="6" t="s">
        <v>0</v>
      </c>
      <c r="B1" s="7" t="s">
        <v>16</v>
      </c>
      <c r="C1" s="7" t="s">
        <v>17</v>
      </c>
      <c r="D1" s="7" t="s">
        <v>18</v>
      </c>
      <c r="E1" s="7" t="s">
        <v>19</v>
      </c>
      <c r="F1" s="7"/>
      <c r="G1" s="7" t="s">
        <v>20</v>
      </c>
      <c r="H1" s="7" t="s">
        <v>21</v>
      </c>
      <c r="I1" s="7"/>
      <c r="J1" s="7" t="s">
        <v>22</v>
      </c>
      <c r="K1" s="7"/>
      <c r="L1" s="120" t="s">
        <v>23</v>
      </c>
      <c r="M1" s="120"/>
      <c r="N1" s="120"/>
      <c r="O1" s="120"/>
      <c r="Q1" s="120" t="s">
        <v>72</v>
      </c>
      <c r="R1" s="120"/>
      <c r="S1" s="120"/>
      <c r="T1" s="120"/>
      <c r="W1" s="120"/>
      <c r="X1" s="120"/>
      <c r="Y1" s="120"/>
      <c r="Z1" s="120"/>
    </row>
    <row r="2" spans="1:31" x14ac:dyDescent="0.2">
      <c r="B2" s="8"/>
      <c r="C2" s="8"/>
      <c r="D2" s="8"/>
      <c r="E2" s="25">
        <f ca="1">MAX(E4:E600)</f>
        <v>0.27913112205119273</v>
      </c>
      <c r="F2" s="8"/>
      <c r="G2" s="25">
        <f ca="1">SUM(G4:G600)/COUNT(G4:G600)</f>
        <v>0.64418604651162792</v>
      </c>
      <c r="H2" s="25">
        <f ca="1">D444/SUM(H4:H444)</f>
        <v>0.36130071289014404</v>
      </c>
      <c r="I2" s="8"/>
      <c r="J2" s="8"/>
      <c r="K2" s="8"/>
      <c r="L2" s="13" t="s">
        <v>24</v>
      </c>
      <c r="M2" s="13" t="s">
        <v>25</v>
      </c>
      <c r="N2" s="13" t="s">
        <v>26</v>
      </c>
      <c r="O2" s="13" t="s">
        <v>27</v>
      </c>
      <c r="Q2" s="13" t="s">
        <v>24</v>
      </c>
      <c r="R2" s="13" t="s">
        <v>25</v>
      </c>
      <c r="S2" s="13" t="s">
        <v>26</v>
      </c>
      <c r="T2" s="13" t="s">
        <v>27</v>
      </c>
      <c r="W2" s="13"/>
      <c r="X2" s="13"/>
      <c r="Y2" s="13"/>
      <c r="Z2" s="13"/>
    </row>
    <row r="3" spans="1:31" x14ac:dyDescent="0.2">
      <c r="B3" s="14"/>
      <c r="C3" s="14"/>
      <c r="D3" s="14"/>
      <c r="E3" s="14"/>
      <c r="F3" s="14"/>
      <c r="G3" s="14"/>
      <c r="H3" s="14"/>
      <c r="I3" s="14"/>
      <c r="J3" s="14"/>
      <c r="K3" s="14"/>
      <c r="L3" s="16"/>
      <c r="M3" s="16"/>
      <c r="N3" s="16">
        <v>11</v>
      </c>
      <c r="O3" s="5">
        <v>0.01</v>
      </c>
      <c r="P3" s="16"/>
      <c r="Q3" s="16"/>
      <c r="R3" s="16"/>
      <c r="S3" s="16">
        <v>6</v>
      </c>
      <c r="T3" s="5">
        <v>0.08</v>
      </c>
      <c r="W3" s="16"/>
      <c r="X3" s="16"/>
      <c r="Y3" s="16"/>
      <c r="Z3" s="5"/>
    </row>
    <row r="4" spans="1:31" x14ac:dyDescent="0.2">
      <c r="A4" s="9">
        <v>28518</v>
      </c>
      <c r="B4" s="16"/>
      <c r="C4" s="16"/>
      <c r="D4" s="16"/>
      <c r="E4" s="16"/>
      <c r="F4" s="16">
        <f>MAX(F3,E4)</f>
        <v>0</v>
      </c>
      <c r="G4" s="16"/>
      <c r="H4" s="16"/>
      <c r="I4" s="26"/>
      <c r="J4" s="16"/>
      <c r="K4" s="16"/>
      <c r="L4" s="16">
        <v>1</v>
      </c>
      <c r="M4" s="5">
        <v>0.01</v>
      </c>
      <c r="N4" s="16"/>
      <c r="O4" s="16"/>
      <c r="P4" s="16"/>
      <c r="Q4" s="16">
        <v>1</v>
      </c>
      <c r="R4" s="5">
        <v>0.01</v>
      </c>
      <c r="S4" s="16"/>
      <c r="T4" s="16"/>
      <c r="W4" s="16"/>
      <c r="X4" s="5"/>
      <c r="Y4" s="16"/>
      <c r="Z4" s="16"/>
    </row>
    <row r="5" spans="1:31" x14ac:dyDescent="0.2">
      <c r="A5" s="9">
        <v>28546</v>
      </c>
      <c r="B5" s="16"/>
      <c r="C5" s="16"/>
      <c r="D5" s="16"/>
      <c r="E5" s="16"/>
      <c r="F5" s="16">
        <f>MAX(F4,E5)</f>
        <v>0</v>
      </c>
      <c r="G5" s="16"/>
      <c r="H5" s="16"/>
      <c r="I5" s="26"/>
      <c r="J5" s="16"/>
      <c r="K5" s="16"/>
      <c r="L5" s="16">
        <f>L4-O5*'Prices Monthly'!L5</f>
        <v>1</v>
      </c>
      <c r="M5" s="5">
        <f>M4+O5</f>
        <v>0.01</v>
      </c>
      <c r="N5" s="26"/>
      <c r="O5" s="16"/>
      <c r="P5" s="16"/>
      <c r="Q5" s="16">
        <f>Q4-T5*'Prices Monthly'!L5</f>
        <v>1</v>
      </c>
      <c r="R5" s="5">
        <f>R4+T5</f>
        <v>0.01</v>
      </c>
      <c r="S5" s="16"/>
      <c r="T5" s="16"/>
      <c r="W5" s="16"/>
      <c r="X5" s="5"/>
      <c r="Y5" s="26"/>
      <c r="Z5" s="16"/>
    </row>
    <row r="6" spans="1:31" x14ac:dyDescent="0.2">
      <c r="A6" s="9">
        <v>28579</v>
      </c>
      <c r="B6" s="16"/>
      <c r="C6" s="16"/>
      <c r="D6" s="16"/>
      <c r="E6" s="16"/>
      <c r="F6" s="16">
        <f>MAX(F5,E6)</f>
        <v>0</v>
      </c>
      <c r="G6" s="16"/>
      <c r="H6" s="16"/>
      <c r="I6" s="26"/>
      <c r="J6" s="16"/>
      <c r="K6" s="16"/>
      <c r="L6" s="16">
        <f>L5-O6*'Prices Monthly'!L6</f>
        <v>1</v>
      </c>
      <c r="M6" s="5">
        <f>M5+O6</f>
        <v>0.01</v>
      </c>
      <c r="N6" s="26"/>
      <c r="O6" s="16"/>
      <c r="P6" s="16"/>
      <c r="Q6" s="16">
        <f>Q5-T6*'Prices Monthly'!L6</f>
        <v>1</v>
      </c>
      <c r="R6" s="5">
        <f>R5+T6</f>
        <v>0.01</v>
      </c>
      <c r="S6" s="16"/>
      <c r="T6" s="16"/>
      <c r="W6" s="16"/>
      <c r="X6" s="5"/>
      <c r="Y6" s="26"/>
      <c r="Z6" s="16"/>
    </row>
    <row r="7" spans="1:31" x14ac:dyDescent="0.2">
      <c r="A7" s="9">
        <v>28609</v>
      </c>
      <c r="B7" s="16"/>
      <c r="C7" s="16"/>
      <c r="D7" s="16"/>
      <c r="E7" s="16"/>
      <c r="F7" s="16">
        <f>MAX(F6,E7)</f>
        <v>0</v>
      </c>
      <c r="G7" s="16"/>
      <c r="H7" s="16"/>
      <c r="I7" s="26"/>
      <c r="J7" s="16"/>
      <c r="K7" s="16"/>
      <c r="L7" s="16">
        <f>L6-O7*'Prices Monthly'!L7</f>
        <v>1</v>
      </c>
      <c r="M7" s="5">
        <f>M6+O7</f>
        <v>0.01</v>
      </c>
      <c r="N7" s="16"/>
      <c r="O7" s="16"/>
      <c r="P7" s="27"/>
      <c r="Q7" s="16">
        <f>Q6-T7*'Prices Monthly'!L7</f>
        <v>1</v>
      </c>
      <c r="R7" s="5">
        <f>R6+T7</f>
        <v>0.01</v>
      </c>
      <c r="S7" s="16"/>
      <c r="T7" s="16"/>
      <c r="U7" s="28"/>
      <c r="W7" s="16"/>
      <c r="X7" s="5"/>
      <c r="Y7" s="16"/>
      <c r="Z7" s="16"/>
    </row>
    <row r="8" spans="1:31" x14ac:dyDescent="0.2">
      <c r="A8" s="9">
        <v>28637</v>
      </c>
      <c r="B8" s="16"/>
      <c r="C8" s="16"/>
      <c r="D8" s="16"/>
      <c r="E8" s="16"/>
      <c r="F8" s="16">
        <f>MAX(F7,D8)</f>
        <v>0</v>
      </c>
      <c r="G8" s="26"/>
      <c r="H8" s="16"/>
      <c r="I8" s="26"/>
      <c r="J8" s="5"/>
      <c r="K8" s="16"/>
      <c r="L8" s="16">
        <f>L7-O8*'Prices Monthly'!L8</f>
        <v>1</v>
      </c>
      <c r="M8" s="5">
        <f>M7+O8</f>
        <v>0.01</v>
      </c>
      <c r="N8" s="16"/>
      <c r="O8" s="5"/>
      <c r="P8" s="27"/>
      <c r="Q8" s="16">
        <f>Q7-T8*'Prices Monthly'!L8</f>
        <v>1</v>
      </c>
      <c r="R8" s="5">
        <f>R7+T8</f>
        <v>0.01</v>
      </c>
      <c r="S8" s="16"/>
      <c r="T8" s="5"/>
      <c r="U8" s="28"/>
      <c r="V8" s="16"/>
      <c r="W8" s="16"/>
      <c r="X8" s="5"/>
      <c r="Y8" s="16"/>
      <c r="Z8" s="5"/>
    </row>
    <row r="9" spans="1:31" x14ac:dyDescent="0.2">
      <c r="A9" s="9">
        <v>28670</v>
      </c>
      <c r="B9" s="16"/>
      <c r="C9" s="16"/>
      <c r="D9" s="16"/>
      <c r="E9" s="16"/>
      <c r="F9" s="16">
        <f t="shared" ref="F9:F72" si="0">MAX(F8,D9)</f>
        <v>0</v>
      </c>
      <c r="G9" s="26"/>
      <c r="H9" s="16"/>
      <c r="I9" s="26"/>
      <c r="J9" s="5"/>
      <c r="K9" s="16"/>
      <c r="L9" s="16">
        <f>L8-O9*'Prices Monthly'!L9</f>
        <v>1</v>
      </c>
      <c r="M9" s="5">
        <f t="shared" ref="M9:M72" si="1">M8+O9</f>
        <v>0.01</v>
      </c>
      <c r="N9" s="16"/>
      <c r="O9" s="5"/>
      <c r="P9" s="27"/>
      <c r="Q9" s="16">
        <f>Q8-T9*'Prices Monthly'!L9</f>
        <v>1</v>
      </c>
      <c r="R9" s="5">
        <f t="shared" ref="R9:R72" si="2">R8+T9</f>
        <v>0.01</v>
      </c>
      <c r="S9" s="16"/>
      <c r="T9" s="5"/>
      <c r="V9" s="16"/>
      <c r="W9" s="16"/>
      <c r="X9" s="5"/>
      <c r="Y9" s="16"/>
      <c r="Z9" s="5"/>
    </row>
    <row r="10" spans="1:31" x14ac:dyDescent="0.2">
      <c r="A10" s="9">
        <v>28700</v>
      </c>
      <c r="B10" s="16"/>
      <c r="C10" s="16"/>
      <c r="D10" s="16"/>
      <c r="E10" s="16"/>
      <c r="F10" s="16">
        <f t="shared" si="0"/>
        <v>0</v>
      </c>
      <c r="G10" s="26"/>
      <c r="H10" s="16"/>
      <c r="I10" s="26"/>
      <c r="J10" s="5"/>
      <c r="K10" s="16"/>
      <c r="L10" s="16">
        <f>L9-O10*'Prices Monthly'!L10</f>
        <v>1</v>
      </c>
      <c r="M10" s="5">
        <f t="shared" si="1"/>
        <v>0.01</v>
      </c>
      <c r="N10" s="16"/>
      <c r="O10" s="5"/>
      <c r="P10" s="27"/>
      <c r="Q10" s="16">
        <f>Q9-T10*'Prices Monthly'!L10</f>
        <v>1</v>
      </c>
      <c r="R10" s="5">
        <f t="shared" si="2"/>
        <v>0.01</v>
      </c>
      <c r="S10" s="16"/>
      <c r="T10" s="5"/>
      <c r="V10" s="16"/>
      <c r="W10" s="16"/>
      <c r="X10" s="5"/>
      <c r="Y10" s="16"/>
      <c r="Z10" s="5"/>
    </row>
    <row r="11" spans="1:31" x14ac:dyDescent="0.2">
      <c r="A11" s="9">
        <v>28732</v>
      </c>
      <c r="B11" s="16"/>
      <c r="C11" s="16"/>
      <c r="D11" s="16"/>
      <c r="E11" s="16"/>
      <c r="F11" s="16">
        <f t="shared" si="0"/>
        <v>0</v>
      </c>
      <c r="G11" s="26"/>
      <c r="H11" s="16"/>
      <c r="I11" s="26"/>
      <c r="J11" s="5"/>
      <c r="K11" s="16"/>
      <c r="L11" s="16">
        <f>L10-O11*'Prices Monthly'!L11</f>
        <v>1</v>
      </c>
      <c r="M11" s="5">
        <f t="shared" si="1"/>
        <v>0.01</v>
      </c>
      <c r="N11" s="16"/>
      <c r="O11" s="5"/>
      <c r="P11" s="27"/>
      <c r="Q11" s="16">
        <f>Q10-T11*'Prices Monthly'!L11</f>
        <v>1</v>
      </c>
      <c r="R11" s="5">
        <f t="shared" si="2"/>
        <v>0.01</v>
      </c>
      <c r="S11" s="16"/>
      <c r="T11" s="5"/>
      <c r="V11" s="16"/>
      <c r="W11" s="16"/>
      <c r="X11" s="5"/>
      <c r="Y11" s="16"/>
      <c r="Z11" s="5"/>
    </row>
    <row r="12" spans="1:31" x14ac:dyDescent="0.2">
      <c r="A12" s="9">
        <v>28762</v>
      </c>
      <c r="B12" s="16"/>
      <c r="C12" s="16"/>
      <c r="D12" s="16"/>
      <c r="E12" s="16"/>
      <c r="F12" s="16">
        <f t="shared" si="0"/>
        <v>0</v>
      </c>
      <c r="G12" s="26"/>
      <c r="H12" s="16"/>
      <c r="I12" s="26"/>
      <c r="J12" s="5"/>
      <c r="K12" s="16"/>
      <c r="L12" s="16">
        <f>L11-O12*'Prices Monthly'!L12</f>
        <v>1</v>
      </c>
      <c r="M12" s="5">
        <f t="shared" si="1"/>
        <v>0.01</v>
      </c>
      <c r="N12" s="16"/>
      <c r="O12" s="5"/>
      <c r="P12" s="27"/>
      <c r="Q12" s="16">
        <f>Q11-T12*'Prices Monthly'!L12</f>
        <v>1</v>
      </c>
      <c r="R12" s="5">
        <f t="shared" si="2"/>
        <v>0.01</v>
      </c>
      <c r="S12" s="16"/>
      <c r="T12" s="5"/>
      <c r="V12" s="16"/>
      <c r="W12" s="16"/>
      <c r="X12" s="5"/>
      <c r="Y12" s="16"/>
      <c r="Z12" s="5"/>
    </row>
    <row r="13" spans="1:31" x14ac:dyDescent="0.2">
      <c r="A13" s="9">
        <v>28791</v>
      </c>
      <c r="B13" s="16"/>
      <c r="C13" s="16"/>
      <c r="D13" s="16"/>
      <c r="E13" s="16"/>
      <c r="F13" s="16">
        <f t="shared" si="0"/>
        <v>0</v>
      </c>
      <c r="G13" s="26"/>
      <c r="H13" s="16"/>
      <c r="I13" s="26"/>
      <c r="J13" s="5"/>
      <c r="K13" s="16"/>
      <c r="L13" s="16">
        <f>L12-O13*'Prices Monthly'!L13</f>
        <v>1</v>
      </c>
      <c r="M13" s="5">
        <f t="shared" si="1"/>
        <v>0.01</v>
      </c>
      <c r="N13" s="16"/>
      <c r="O13" s="5"/>
      <c r="P13" s="27"/>
      <c r="Q13" s="16">
        <f>Q12-T13*'Prices Monthly'!L13</f>
        <v>1</v>
      </c>
      <c r="R13" s="5">
        <f t="shared" si="2"/>
        <v>0.01</v>
      </c>
      <c r="S13" s="16"/>
      <c r="T13" s="5"/>
      <c r="V13" s="16"/>
      <c r="W13" s="16"/>
      <c r="X13" s="5"/>
      <c r="Y13" s="16"/>
      <c r="Z13" s="5"/>
    </row>
    <row r="14" spans="1:31" x14ac:dyDescent="0.2">
      <c r="A14" s="9">
        <v>28823</v>
      </c>
      <c r="B14" s="16"/>
      <c r="C14" s="16"/>
      <c r="D14" s="16"/>
      <c r="E14" s="16"/>
      <c r="F14" s="16">
        <f t="shared" si="0"/>
        <v>0</v>
      </c>
      <c r="G14" s="26"/>
      <c r="H14" s="16"/>
      <c r="I14" s="26"/>
      <c r="J14" s="5"/>
      <c r="K14" s="16"/>
      <c r="L14" s="16">
        <f>L13-O14*'Prices Monthly'!L14</f>
        <v>1</v>
      </c>
      <c r="M14" s="5">
        <f t="shared" si="1"/>
        <v>0.01</v>
      </c>
      <c r="N14" s="16"/>
      <c r="O14" s="5"/>
      <c r="P14" s="27"/>
      <c r="Q14" s="16">
        <f>Q13-T14*'Prices Monthly'!L14</f>
        <v>1</v>
      </c>
      <c r="R14" s="5">
        <f t="shared" si="2"/>
        <v>0.01</v>
      </c>
      <c r="S14" s="16"/>
      <c r="T14" s="5"/>
      <c r="V14" s="16"/>
      <c r="W14" s="5"/>
      <c r="X14" s="5"/>
      <c r="Y14" s="5"/>
      <c r="Z14" s="5"/>
      <c r="AA14" s="16"/>
      <c r="AB14" s="5"/>
      <c r="AC14" s="5"/>
      <c r="AD14" s="5"/>
      <c r="AE14" s="56"/>
    </row>
    <row r="15" spans="1:31" x14ac:dyDescent="0.2">
      <c r="A15" s="9">
        <v>28853</v>
      </c>
      <c r="B15" s="16">
        <f ca="1">'Prices Monthly'!L14*(1+J15/(50*(ABS(O15)+ABS(T15)+0.0001)))</f>
        <v>436.12399819300634</v>
      </c>
      <c r="C15" s="16">
        <f t="shared" ref="C15:C78" ca="1" si="3">IF(J15&gt;0,1,-1)</f>
        <v>1</v>
      </c>
      <c r="D15" s="16">
        <f ca="1">D14+C15*('Prices Monthly'!L15-'Prices Monthly'!L14)/'Prices Monthly'!L14</f>
        <v>4.635761589403959E-2</v>
      </c>
      <c r="E15" s="16">
        <f t="shared" ref="E15:E72" ca="1" si="4">F15-D15</f>
        <v>0</v>
      </c>
      <c r="F15" s="16">
        <f t="shared" ca="1" si="0"/>
        <v>4.635761589403959E-2</v>
      </c>
      <c r="G15" s="26">
        <f ca="1">IF(('Prices Monthly'!L15-'Prices Monthly'!L14)*C15&gt;0,1,0)</f>
        <v>1</v>
      </c>
      <c r="H15" s="16">
        <f>ABS('Prices Monthly'!L15-'Prices Monthly'!L14)/'Prices Monthly'!L14</f>
        <v>4.635761589403959E-2</v>
      </c>
      <c r="I15" s="26"/>
      <c r="J15" s="5">
        <f t="shared" ref="J15:J72" ca="1" si="5">O15+T15</f>
        <v>2.0915558249797253E-4</v>
      </c>
      <c r="K15" s="16"/>
      <c r="L15" s="16">
        <f ca="1">L14-O15*'Prices Monthly'!L15</f>
        <v>0.98953642384105955</v>
      </c>
      <c r="M15" s="5">
        <f t="shared" ca="1" si="1"/>
        <v>1.0023239509166441E-2</v>
      </c>
      <c r="N15" s="16">
        <f ca="1">IF('Prices Monthly'!L14&gt;OFFSET('Prices Monthly'!L14,-$N$3,0),1,-1)</f>
        <v>1</v>
      </c>
      <c r="O15" s="5">
        <f ca="1">IF(N15=1,O$3*L14/'Prices Monthly'!L14,-O$3*M14)</f>
        <v>2.3239509166441393E-5</v>
      </c>
      <c r="P15" s="27"/>
      <c r="Q15" s="16">
        <f ca="1">Q14-T15*'Prices Monthly'!L15</f>
        <v>0.91629139072847687</v>
      </c>
      <c r="R15" s="5">
        <f t="shared" ca="1" si="2"/>
        <v>1.0185916073331532E-2</v>
      </c>
      <c r="S15" s="16">
        <f ca="1">IF('Prices Monthly'!I14&gt;OFFSET('Prices Monthly'!I14,-$S$3,0),1,-1)</f>
        <v>1</v>
      </c>
      <c r="T15" s="5">
        <f ca="1">IF(S15=1,T$3*Q14/'Prices Monthly'!L14,-T$3*R14)</f>
        <v>1.8591607333153114E-4</v>
      </c>
      <c r="V15" s="16"/>
      <c r="W15" s="5"/>
      <c r="X15" s="5"/>
      <c r="Y15" s="5"/>
      <c r="Z15" s="5"/>
      <c r="AA15" s="5"/>
      <c r="AB15" s="5"/>
      <c r="AC15" s="5"/>
      <c r="AD15" s="5"/>
      <c r="AE15" s="56"/>
    </row>
    <row r="16" spans="1:31" x14ac:dyDescent="0.2">
      <c r="A16" s="9">
        <v>28885</v>
      </c>
      <c r="B16" s="16">
        <f ca="1">'Prices Monthly'!L15*(1+J16/(50*(ABS(O16)+ABS(T16)+0.0001)))</f>
        <v>456.0923891750715</v>
      </c>
      <c r="C16" s="16">
        <f t="shared" ca="1" si="3"/>
        <v>1</v>
      </c>
      <c r="D16" s="16">
        <f ca="1">D15+C16*('Prices Monthly'!L16-'Prices Monthly'!L15)/'Prices Monthly'!L15</f>
        <v>6.8283474845215048E-2</v>
      </c>
      <c r="E16" s="16">
        <f t="shared" ca="1" si="4"/>
        <v>0</v>
      </c>
      <c r="F16" s="16">
        <f t="shared" ca="1" si="0"/>
        <v>6.8283474845215048E-2</v>
      </c>
      <c r="G16" s="26">
        <f ca="1">IF(('Prices Monthly'!L16-'Prices Monthly'!L15)*C16&gt;0,1,0)</f>
        <v>1</v>
      </c>
      <c r="H16" s="16">
        <f>ABS('Prices Monthly'!L16-'Prices Monthly'!L15)/'Prices Monthly'!L15</f>
        <v>2.1925858951175454E-2</v>
      </c>
      <c r="I16" s="26"/>
      <c r="J16" s="5">
        <f t="shared" ca="1" si="5"/>
        <v>1.8478351497341978E-4</v>
      </c>
      <c r="K16" s="16"/>
      <c r="L16" s="16">
        <f ca="1">L15-O16*'Prices Monthly'!L16</f>
        <v>0.97942409524208707</v>
      </c>
      <c r="M16" s="5">
        <f t="shared" ca="1" si="1"/>
        <v>1.0045217024733844E-2</v>
      </c>
      <c r="N16" s="16">
        <f ca="1">IF('Prices Monthly'!L15&gt;OFFSET('Prices Monthly'!L15,-$N$3,0),1,-1)</f>
        <v>1</v>
      </c>
      <c r="O16" s="5">
        <f ca="1">IF(N16=1,O$3*L15/'Prices Monthly'!L15,-O$3*M15)</f>
        <v>2.1977515567402996E-5</v>
      </c>
      <c r="P16" s="27"/>
      <c r="Q16" s="16">
        <f ca="1">Q15-T16*'Prices Monthly'!L16</f>
        <v>0.84138084140689562</v>
      </c>
      <c r="R16" s="5">
        <f t="shared" ca="1" si="2"/>
        <v>1.0348722072737548E-2</v>
      </c>
      <c r="S16" s="16">
        <f ca="1">IF('Prices Monthly'!I15&gt;OFFSET('Prices Monthly'!I15,-$S$3,0),1,-1)</f>
        <v>1</v>
      </c>
      <c r="T16" s="5">
        <f ca="1">IF(S16=1,T$3*Q15/'Prices Monthly'!L15,-T$3*R15)</f>
        <v>1.6280599940601679E-4</v>
      </c>
      <c r="V16" s="16"/>
      <c r="W16" s="5"/>
      <c r="X16" s="5"/>
      <c r="Y16" s="5"/>
      <c r="Z16" s="5"/>
      <c r="AA16" s="5"/>
      <c r="AB16" s="5"/>
      <c r="AC16" s="5"/>
      <c r="AD16" s="5"/>
      <c r="AE16" s="56"/>
    </row>
    <row r="17" spans="1:31" x14ac:dyDescent="0.2">
      <c r="A17" s="9">
        <v>28913</v>
      </c>
      <c r="B17" s="16">
        <f ca="1">'Prices Monthly'!L16*(1+J17/(50*(ABS(O17)+ABS(T17)+0.0001)))</f>
        <v>465.88478291011523</v>
      </c>
      <c r="C17" s="16">
        <f t="shared" ca="1" si="3"/>
        <v>1</v>
      </c>
      <c r="D17" s="16">
        <f ca="1">D16+C17*('Prices Monthly'!L17-'Prices Monthly'!L16)/'Prices Monthly'!L16</f>
        <v>0.1067705352300856</v>
      </c>
      <c r="E17" s="16">
        <f t="shared" ca="1" si="4"/>
        <v>0</v>
      </c>
      <c r="F17" s="16">
        <f t="shared" ca="1" si="0"/>
        <v>0.1067705352300856</v>
      </c>
      <c r="G17" s="26">
        <f ca="1">IF(('Prices Monthly'!L17-'Prices Monthly'!L16)*C17&gt;0,1,0)</f>
        <v>1</v>
      </c>
      <c r="H17" s="16">
        <f>ABS('Prices Monthly'!L17-'Prices Monthly'!L16)/'Prices Monthly'!L16</f>
        <v>3.8487060384870556E-2</v>
      </c>
      <c r="I17" s="26"/>
      <c r="J17" s="5">
        <f t="shared" ca="1" si="5"/>
        <v>1.6757465005495215E-4</v>
      </c>
      <c r="K17" s="16"/>
      <c r="L17" s="16">
        <f ca="1">L16-O17*'Prices Monthly'!L17</f>
        <v>0.96925290274670639</v>
      </c>
      <c r="M17" s="5">
        <f t="shared" ca="1" si="1"/>
        <v>1.0066503228094027E-2</v>
      </c>
      <c r="N17" s="16">
        <f ca="1">IF('Prices Monthly'!L16&gt;OFFSET('Prices Monthly'!L16,-$N$3,0),1,-1)</f>
        <v>1</v>
      </c>
      <c r="O17" s="5">
        <f ca="1">IF(N17=1,O$3*L16/'Prices Monthly'!L16,-O$3*M16)</f>
        <v>2.1286203360183269E-5</v>
      </c>
      <c r="P17" s="27"/>
      <c r="Q17" s="16">
        <f ca="1">Q16-T17*'Prices Monthly'!L17</f>
        <v>0.77147979207435191</v>
      </c>
      <c r="R17" s="5">
        <f t="shared" ca="1" si="2"/>
        <v>1.0495010519432317E-2</v>
      </c>
      <c r="S17" s="16">
        <f ca="1">IF('Prices Monthly'!I16&gt;OFFSET('Prices Monthly'!I16,-$S$3,0),1,-1)</f>
        <v>1</v>
      </c>
      <c r="T17" s="5">
        <f ca="1">IF(S17=1,T$3*Q16/'Prices Monthly'!L16,-T$3*R16)</f>
        <v>1.4628844669476888E-4</v>
      </c>
      <c r="V17" s="16"/>
      <c r="W17" s="5"/>
      <c r="X17" s="5"/>
      <c r="Y17" s="5"/>
      <c r="Z17" s="5"/>
      <c r="AA17" s="5"/>
      <c r="AB17" s="5"/>
      <c r="AC17" s="5"/>
      <c r="AD17" s="5"/>
      <c r="AE17" s="56"/>
    </row>
    <row r="18" spans="1:31" x14ac:dyDescent="0.2">
      <c r="A18" s="9">
        <v>28944</v>
      </c>
      <c r="B18" s="16">
        <f ca="1">'Prices Monthly'!L17*(1+J18/(50*(ABS(O18)+ABS(T18)+0.0001)))</f>
        <v>483.55578778002729</v>
      </c>
      <c r="C18" s="16">
        <f t="shared" ca="1" si="3"/>
        <v>1</v>
      </c>
      <c r="D18" s="16">
        <f ca="1">D17+C18*('Prices Monthly'!L18-'Prices Monthly'!L17)/'Prices Monthly'!L17</f>
        <v>0.11316031158791311</v>
      </c>
      <c r="E18" s="16">
        <f t="shared" ca="1" si="4"/>
        <v>0</v>
      </c>
      <c r="F18" s="16">
        <f t="shared" ca="1" si="0"/>
        <v>0.11316031158791311</v>
      </c>
      <c r="G18" s="26">
        <f ca="1">IF(('Prices Monthly'!L18-'Prices Monthly'!L17)*C18&gt;0,1,0)</f>
        <v>1</v>
      </c>
      <c r="H18" s="16">
        <f>ABS('Prices Monthly'!L18-'Prices Monthly'!L17)/'Prices Monthly'!L17</f>
        <v>6.3897763578275009E-3</v>
      </c>
      <c r="I18" s="26"/>
      <c r="J18" s="5">
        <f t="shared" ca="1" si="5"/>
        <v>1.4944827797063322E-4</v>
      </c>
      <c r="K18" s="16"/>
      <c r="L18" s="16">
        <f ca="1">L17-O18*'Prices Monthly'!L18</f>
        <v>0.9594984406264121</v>
      </c>
      <c r="M18" s="5">
        <f t="shared" ca="1" si="1"/>
        <v>1.0086787687762531E-2</v>
      </c>
      <c r="N18" s="16">
        <f ca="1">IF('Prices Monthly'!L17&gt;OFFSET('Prices Monthly'!L17,-$N$3,0),1,-1)</f>
        <v>1</v>
      </c>
      <c r="O18" s="5">
        <f ca="1">IF(N18=1,O$3*L17/'Prices Monthly'!L17,-O$3*M17)</f>
        <v>2.0284459668504355E-5</v>
      </c>
      <c r="P18" s="27"/>
      <c r="Q18" s="16">
        <f ca="1">Q17-T18*'Prices Monthly'!L18</f>
        <v>0.70936704204152867</v>
      </c>
      <c r="R18" s="5">
        <f t="shared" ca="1" si="2"/>
        <v>1.0624174337734446E-2</v>
      </c>
      <c r="S18" s="16">
        <f ca="1">IF('Prices Monthly'!I17&gt;OFFSET('Prices Monthly'!I17,-$S$3,0),1,-1)</f>
        <v>1</v>
      </c>
      <c r="T18" s="5">
        <f ca="1">IF(S18=1,T$3*Q17/'Prices Monthly'!L17,-T$3*R17)</f>
        <v>1.2916381830212887E-4</v>
      </c>
      <c r="V18" s="16"/>
      <c r="W18" s="5"/>
      <c r="X18" s="5"/>
      <c r="Y18" s="5"/>
      <c r="Z18" s="5"/>
      <c r="AA18" s="5"/>
      <c r="AB18" s="5"/>
      <c r="AC18" s="5"/>
      <c r="AD18" s="5"/>
      <c r="AE18" s="56"/>
    </row>
    <row r="19" spans="1:31" x14ac:dyDescent="0.2">
      <c r="A19" s="9">
        <v>28973</v>
      </c>
      <c r="B19" s="16">
        <f ca="1">'Prices Monthly'!L18*(1+J19/(50*(ABS(O19)+ABS(T19)+0.0001)))</f>
        <v>486.45951944495096</v>
      </c>
      <c r="C19" s="16">
        <f t="shared" ca="1" si="3"/>
        <v>1</v>
      </c>
      <c r="D19" s="16">
        <f ca="1">D18+C19*('Prices Monthly'!L19-'Prices Monthly'!L18)/'Prices Monthly'!L18</f>
        <v>0.15527671370431526</v>
      </c>
      <c r="E19" s="16">
        <f t="shared" ca="1" si="4"/>
        <v>0</v>
      </c>
      <c r="F19" s="16">
        <f t="shared" ca="1" si="0"/>
        <v>0.15527671370431526</v>
      </c>
      <c r="G19" s="26">
        <f ca="1">IF(('Prices Monthly'!L19-'Prices Monthly'!L18)*C19&gt;0,1,0)</f>
        <v>1</v>
      </c>
      <c r="H19" s="16">
        <f>ABS('Prices Monthly'!L19-'Prices Monthly'!L18)/'Prices Monthly'!L18</f>
        <v>4.2116402116402149E-2</v>
      </c>
      <c r="I19" s="26"/>
      <c r="J19" s="5">
        <f t="shared" ca="1" si="5"/>
        <v>1.3796344995440875E-4</v>
      </c>
      <c r="K19" s="16"/>
      <c r="L19" s="16">
        <f ca="1">L18-O19*'Prices Monthly'!L19</f>
        <v>0.9494993499985932</v>
      </c>
      <c r="M19" s="5">
        <f t="shared" ca="1" si="1"/>
        <v>1.0106740512614232E-2</v>
      </c>
      <c r="N19" s="16">
        <f ca="1">IF('Prices Monthly'!L18&gt;OFFSET('Prices Monthly'!L18,-$N$3,0),1,-1)</f>
        <v>1</v>
      </c>
      <c r="O19" s="5">
        <f ca="1">IF(N19=1,O$3*L18/'Prices Monthly'!L18,-O$3*M18)</f>
        <v>1.9952824851701825E-5</v>
      </c>
      <c r="P19" s="27"/>
      <c r="Q19" s="16">
        <f ca="1">Q18-T19*'Prices Monthly'!L19</f>
        <v>0.6502275996709469</v>
      </c>
      <c r="R19" s="5">
        <f t="shared" ca="1" si="2"/>
        <v>1.0742184962837154E-2</v>
      </c>
      <c r="S19" s="16">
        <f ca="1">IF('Prices Monthly'!I18&gt;OFFSET('Prices Monthly'!I18,-$S$3,0),1,-1)</f>
        <v>1</v>
      </c>
      <c r="T19" s="5">
        <f ca="1">IF(S19=1,T$3*Q18/'Prices Monthly'!L18,-T$3*R18)</f>
        <v>1.1801062510270693E-4</v>
      </c>
      <c r="V19" s="16"/>
      <c r="W19" s="5"/>
      <c r="X19" s="5"/>
      <c r="Y19" s="5"/>
      <c r="Z19" s="5"/>
      <c r="AA19" s="5"/>
      <c r="AB19" s="5"/>
      <c r="AC19" s="5"/>
      <c r="AD19" s="5"/>
      <c r="AE19" s="56"/>
    </row>
    <row r="20" spans="1:31" x14ac:dyDescent="0.2">
      <c r="A20" s="9">
        <v>29005</v>
      </c>
      <c r="B20" s="16">
        <f ca="1">'Prices Monthly'!L19*(1+J20/(50*(ABS(O20)+ABS(T20)+0.0001)))</f>
        <v>506.65972694765918</v>
      </c>
      <c r="C20" s="16">
        <f t="shared" ca="1" si="3"/>
        <v>1</v>
      </c>
      <c r="D20" s="16">
        <f ca="1">D19+C20*('Prices Monthly'!L20-'Prices Monthly'!L19)/'Prices Monthly'!L19</f>
        <v>0.12894310958842042</v>
      </c>
      <c r="E20" s="16">
        <f t="shared" ca="1" si="4"/>
        <v>2.6333604115894832E-2</v>
      </c>
      <c r="F20" s="16">
        <f t="shared" ca="1" si="0"/>
        <v>0.15527671370431526</v>
      </c>
      <c r="G20" s="26">
        <f ca="1">IF(('Prices Monthly'!L20-'Prices Monthly'!L19)*C20&gt;0,1,0)</f>
        <v>0</v>
      </c>
      <c r="H20" s="16">
        <f>ABS('Prices Monthly'!L20-'Prices Monthly'!L19)/'Prices Monthly'!L19</f>
        <v>2.6333604115894842E-2</v>
      </c>
      <c r="I20" s="26"/>
      <c r="J20" s="5">
        <f t="shared" ca="1" si="5"/>
        <v>1.2274737581202788E-4</v>
      </c>
      <c r="K20" s="16"/>
      <c r="L20" s="16">
        <f ca="1">L19-O20*'Prices Monthly'!L20</f>
        <v>0.94025439389851884</v>
      </c>
      <c r="M20" s="5">
        <f t="shared" ca="1" si="1"/>
        <v>1.0125687429821501E-2</v>
      </c>
      <c r="N20" s="16">
        <f ca="1">IF('Prices Monthly'!L19&gt;OFFSET('Prices Monthly'!L19,-$N$3,0),1,-1)</f>
        <v>1</v>
      </c>
      <c r="O20" s="5">
        <f ca="1">IF(N20=1,O$3*L19/'Prices Monthly'!L19,-O$3*M19)</f>
        <v>1.8946917207269158E-5</v>
      </c>
      <c r="P20" s="27"/>
      <c r="Q20" s="16">
        <f ca="1">Q19-T20*'Prices Monthly'!L20</f>
        <v>0.59957921859286822</v>
      </c>
      <c r="R20" s="5">
        <f t="shared" ca="1" si="2"/>
        <v>1.0845985421441913E-2</v>
      </c>
      <c r="S20" s="16">
        <f ca="1">IF('Prices Monthly'!I19&gt;OFFSET('Prices Monthly'!I19,-$S$3,0),1,-1)</f>
        <v>1</v>
      </c>
      <c r="T20" s="5">
        <f ca="1">IF(S20=1,T$3*Q19/'Prices Monthly'!L19,-T$3*R19)</f>
        <v>1.0380045860475872E-4</v>
      </c>
      <c r="V20" s="16"/>
      <c r="W20" s="5"/>
      <c r="X20" s="5"/>
      <c r="Y20" s="5"/>
      <c r="Z20" s="5"/>
      <c r="AA20" s="5"/>
      <c r="AB20" s="5"/>
      <c r="AC20" s="5"/>
      <c r="AD20" s="5"/>
      <c r="AE20" s="56"/>
    </row>
    <row r="21" spans="1:31" x14ac:dyDescent="0.2">
      <c r="A21" s="9">
        <v>29035</v>
      </c>
      <c r="B21" s="16">
        <f ca="1">'Prices Monthly'!L20*(1+J21/(50*(ABS(O21)+ABS(T21)+0.0001)))</f>
        <v>493.2133716043939</v>
      </c>
      <c r="C21" s="16">
        <f t="shared" ca="1" si="3"/>
        <v>1</v>
      </c>
      <c r="D21" s="16">
        <f ca="1">D20+C21*('Prices Monthly'!L21-'Prices Monthly'!L20)/'Prices Monthly'!L20</f>
        <v>0.15286023397137247</v>
      </c>
      <c r="E21" s="16">
        <f t="shared" ca="1" si="4"/>
        <v>2.4164797329427889E-3</v>
      </c>
      <c r="F21" s="16">
        <f t="shared" ca="1" si="0"/>
        <v>0.15527671370431526</v>
      </c>
      <c r="G21" s="26">
        <f ca="1">IF(('Prices Monthly'!L21-'Prices Monthly'!L20)*C21&gt;0,1,0)</f>
        <v>1</v>
      </c>
      <c r="H21" s="16">
        <f>ABS('Prices Monthly'!L21-'Prices Monthly'!L20)/'Prices Monthly'!L20</f>
        <v>2.3917124382952046E-2</v>
      </c>
      <c r="I21" s="26"/>
      <c r="J21" s="5">
        <f t="shared" ca="1" si="5"/>
        <v>1.1757367313525512E-4</v>
      </c>
      <c r="K21" s="16"/>
      <c r="L21" s="16">
        <f ca="1">L20-O21*'Prices Monthly'!L21</f>
        <v>0.93062696814662882</v>
      </c>
      <c r="M21" s="5">
        <f t="shared" ca="1" si="1"/>
        <v>1.0144957312730759E-2</v>
      </c>
      <c r="N21" s="16">
        <f ca="1">IF('Prices Monthly'!L20&gt;OFFSET('Prices Monthly'!L20,-$N$3,0),1,-1)</f>
        <v>1</v>
      </c>
      <c r="O21" s="5">
        <f ca="1">IF(N21=1,O$3*L20/'Prices Monthly'!L20,-O$3*M20)</f>
        <v>1.9269882909258045E-5</v>
      </c>
      <c r="P21" s="27"/>
      <c r="Q21" s="16">
        <f ca="1">Q20-T21*'Prices Monthly'!L21</f>
        <v>0.55046566424555721</v>
      </c>
      <c r="R21" s="5">
        <f t="shared" ca="1" si="2"/>
        <v>1.094428921166791E-2</v>
      </c>
      <c r="S21" s="16">
        <f ca="1">IF('Prices Monthly'!I20&gt;OFFSET('Prices Monthly'!I20,-$S$3,0),1,-1)</f>
        <v>1</v>
      </c>
      <c r="T21" s="5">
        <f ca="1">IF(S21=1,T$3*Q20/'Prices Monthly'!L20,-T$3*R20)</f>
        <v>9.8303790225997076E-5</v>
      </c>
      <c r="V21" s="16"/>
      <c r="W21" s="5"/>
      <c r="X21" s="5"/>
      <c r="Y21" s="5"/>
      <c r="Z21" s="5"/>
      <c r="AA21" s="5"/>
      <c r="AB21" s="5"/>
      <c r="AC21" s="5"/>
      <c r="AD21" s="5"/>
      <c r="AE21" s="56"/>
    </row>
    <row r="22" spans="1:31" x14ac:dyDescent="0.2">
      <c r="A22" s="9">
        <v>29064</v>
      </c>
      <c r="B22" s="16">
        <f ca="1">'Prices Monthly'!L21*(1+J22/(50*(ABS(O22)+ABS(T22)+0.0001)))</f>
        <v>504.76966501265213</v>
      </c>
      <c r="C22" s="16">
        <f t="shared" ca="1" si="3"/>
        <v>1</v>
      </c>
      <c r="D22" s="16">
        <f ca="1">D21+C22*('Prices Monthly'!L22-'Prices Monthly'!L21)/'Prices Monthly'!L21</f>
        <v>0.18789791985444443</v>
      </c>
      <c r="E22" s="16">
        <f t="shared" ca="1" si="4"/>
        <v>0</v>
      </c>
      <c r="F22" s="16">
        <f t="shared" ca="1" si="0"/>
        <v>0.18789791985444443</v>
      </c>
      <c r="G22" s="26">
        <f ca="1">IF(('Prices Monthly'!L22-'Prices Monthly'!L21)*C22&gt;0,1,0)</f>
        <v>1</v>
      </c>
      <c r="H22" s="16">
        <f>ABS('Prices Monthly'!L22-'Prices Monthly'!L21)/'Prices Monthly'!L21</f>
        <v>3.5037685883071948E-2</v>
      </c>
      <c r="I22" s="26"/>
      <c r="J22" s="5">
        <f t="shared" ca="1" si="5"/>
        <v>1.0677033146979476E-4</v>
      </c>
      <c r="K22" s="16"/>
      <c r="L22" s="16">
        <f ca="1">L21-O22*'Prices Monthly'!L22</f>
        <v>0.92099462831132017</v>
      </c>
      <c r="M22" s="5">
        <f t="shared" ca="1" si="1"/>
        <v>1.0163584382074672E-2</v>
      </c>
      <c r="N22" s="16">
        <f ca="1">IF('Prices Monthly'!L21&gt;OFFSET('Prices Monthly'!L21,-$N$3,0),1,-1)</f>
        <v>1</v>
      </c>
      <c r="O22" s="5">
        <f ca="1">IF(N22=1,O$3*L21/'Prices Monthly'!L21,-O$3*M21)</f>
        <v>1.8627069343913359E-5</v>
      </c>
      <c r="P22" s="27"/>
      <c r="Q22" s="16">
        <f ca="1">Q21-T22*'Prices Monthly'!L22</f>
        <v>0.5048854476632525</v>
      </c>
      <c r="R22" s="5">
        <f t="shared" ca="1" si="2"/>
        <v>1.1032432473793791E-2</v>
      </c>
      <c r="S22" s="16">
        <f ca="1">IF('Prices Monthly'!I21&gt;OFFSET('Prices Monthly'!I21,-$S$3,0),1,-1)</f>
        <v>1</v>
      </c>
      <c r="T22" s="5">
        <f ca="1">IF(S22=1,T$3*Q21/'Prices Monthly'!L21,-T$3*R21)</f>
        <v>8.8143262125881398E-5</v>
      </c>
      <c r="V22" s="16"/>
      <c r="W22" s="5"/>
      <c r="X22" s="5"/>
      <c r="Y22" s="5"/>
      <c r="Z22" s="5"/>
      <c r="AA22" s="5"/>
      <c r="AB22" s="5"/>
      <c r="AC22" s="5"/>
      <c r="AD22" s="5"/>
      <c r="AE22" s="56"/>
    </row>
    <row r="23" spans="1:31" x14ac:dyDescent="0.2">
      <c r="A23" s="9">
        <v>29097</v>
      </c>
      <c r="B23" s="16">
        <f ca="1">'Prices Monthly'!L22*(1+J23/(50*(ABS(O23)+ABS(T23)+0.0001)))</f>
        <v>522.17857029111474</v>
      </c>
      <c r="C23" s="16">
        <f t="shared" ca="1" si="3"/>
        <v>1</v>
      </c>
      <c r="D23" s="16">
        <f ca="1">D22+C23*('Prices Monthly'!L23-'Prices Monthly'!L22)/'Prices Monthly'!L22</f>
        <v>0.16539578772822247</v>
      </c>
      <c r="E23" s="16">
        <f t="shared" ca="1" si="4"/>
        <v>2.2502132126221958E-2</v>
      </c>
      <c r="F23" s="16">
        <f t="shared" ca="1" si="0"/>
        <v>0.18789791985444443</v>
      </c>
      <c r="G23" s="26">
        <f ca="1">IF(('Prices Monthly'!L23-'Prices Monthly'!L22)*C23&gt;0,1,0)</f>
        <v>0</v>
      </c>
      <c r="H23" s="16">
        <f>ABS('Prices Monthly'!L23-'Prices Monthly'!L22)/'Prices Monthly'!L22</f>
        <v>2.2502132126221968E-2</v>
      </c>
      <c r="I23" s="26"/>
      <c r="J23" s="5">
        <f t="shared" ca="1" si="5"/>
        <v>9.5918252824823847E-5</v>
      </c>
      <c r="K23" s="16"/>
      <c r="L23" s="16">
        <f ca="1">L22-O23*'Prices Monthly'!L23</f>
        <v>0.911991925456345</v>
      </c>
      <c r="M23" s="5">
        <f t="shared" ca="1" si="1"/>
        <v>1.0181394624549757E-2</v>
      </c>
      <c r="N23" s="16">
        <f ca="1">IF('Prices Monthly'!L22&gt;OFFSET('Prices Monthly'!L22,-$N$3,0),1,-1)</f>
        <v>1</v>
      </c>
      <c r="O23" s="5">
        <f ca="1">IF(N23=1,O$3*L22/'Prices Monthly'!L22,-O$3*M22)</f>
        <v>1.7810242475084913E-5</v>
      </c>
      <c r="P23" s="27"/>
      <c r="Q23" s="16">
        <f ca="1">Q22-T23*'Prices Monthly'!L23</f>
        <v>0.46540349177434631</v>
      </c>
      <c r="R23" s="5">
        <f t="shared" ca="1" si="2"/>
        <v>1.1110540484143529E-2</v>
      </c>
      <c r="S23" s="16">
        <f ca="1">IF('Prices Monthly'!I22&gt;OFFSET('Prices Monthly'!I22,-$S$3,0),1,-1)</f>
        <v>1</v>
      </c>
      <c r="T23" s="5">
        <f ca="1">IF(S23=1,T$3*Q22/'Prices Monthly'!L22,-T$3*R22)</f>
        <v>7.8108010349738934E-5</v>
      </c>
      <c r="V23" s="16"/>
      <c r="W23" s="5"/>
      <c r="X23" s="5"/>
      <c r="Y23" s="5"/>
      <c r="Z23" s="5"/>
      <c r="AA23" s="5"/>
      <c r="AB23" s="5"/>
      <c r="AC23" s="5"/>
      <c r="AD23" s="5"/>
      <c r="AE23" s="56"/>
    </row>
    <row r="24" spans="1:31" x14ac:dyDescent="0.2">
      <c r="A24" s="9">
        <v>29127</v>
      </c>
      <c r="B24" s="16">
        <f ca="1">'Prices Monthly'!L23*(1+J24/(50*(ABS(O24)+ABS(T24)+0.0001)))</f>
        <v>510.3148818495622</v>
      </c>
      <c r="C24" s="16">
        <f t="shared" ca="1" si="3"/>
        <v>1</v>
      </c>
      <c r="D24" s="16">
        <f ca="1">D23+C24*('Prices Monthly'!L24-'Prices Monthly'!L23)/'Prices Monthly'!L23</f>
        <v>0.16982531792956479</v>
      </c>
      <c r="E24" s="16">
        <f t="shared" ca="1" si="4"/>
        <v>1.8072601924879639E-2</v>
      </c>
      <c r="F24" s="16">
        <f t="shared" ca="1" si="0"/>
        <v>0.18789791985444443</v>
      </c>
      <c r="G24" s="26">
        <f ca="1">IF(('Prices Monthly'!L24-'Prices Monthly'!L23)*C24&gt;0,1,0)</f>
        <v>1</v>
      </c>
      <c r="H24" s="16">
        <f>ABS('Prices Monthly'!L24-'Prices Monthly'!L23)/'Prices Monthly'!L23</f>
        <v>4.4295302013423214E-3</v>
      </c>
      <c r="I24" s="26"/>
      <c r="J24" s="5">
        <f t="shared" ca="1" si="5"/>
        <v>9.1699560627054604E-5</v>
      </c>
      <c r="K24" s="16"/>
      <c r="L24" s="16">
        <f ca="1">L23-O24*'Prices Monthly'!L24</f>
        <v>0.90283160924400963</v>
      </c>
      <c r="M24" s="5">
        <f t="shared" ca="1" si="1"/>
        <v>1.0199436758772504E-2</v>
      </c>
      <c r="N24" s="16">
        <f ca="1">IF('Prices Monthly'!L23&gt;OFFSET('Prices Monthly'!L23,-$N$3,0),1,-1)</f>
        <v>1</v>
      </c>
      <c r="O24" s="5">
        <f ca="1">IF(N24=1,O$3*L23/'Prices Monthly'!L23,-O$3*M23)</f>
        <v>1.8042134222747094E-5</v>
      </c>
      <c r="P24" s="27"/>
      <c r="Q24" s="16">
        <f ca="1">Q23-T24*'Prices Monthly'!L24</f>
        <v>0.42800629092658865</v>
      </c>
      <c r="R24" s="5">
        <f t="shared" ca="1" si="2"/>
        <v>1.1184197910547837E-2</v>
      </c>
      <c r="S24" s="16">
        <f ca="1">IF('Prices Monthly'!I23&gt;OFFSET('Prices Monthly'!I23,-$S$3,0),1,-1)</f>
        <v>1</v>
      </c>
      <c r="T24" s="5">
        <f ca="1">IF(S24=1,T$3*Q23/'Prices Monthly'!L23,-T$3*R23)</f>
        <v>7.365742640430751E-5</v>
      </c>
      <c r="V24" s="16"/>
      <c r="W24" s="5"/>
      <c r="X24" s="5"/>
      <c r="Y24" s="5"/>
      <c r="Z24" s="5"/>
      <c r="AA24" s="5"/>
      <c r="AB24" s="5"/>
      <c r="AC24" s="5"/>
      <c r="AD24" s="5"/>
      <c r="AE24" s="56"/>
    </row>
    <row r="25" spans="1:31" x14ac:dyDescent="0.2">
      <c r="A25" s="9">
        <v>29158</v>
      </c>
      <c r="B25" s="16">
        <f ca="1">'Prices Monthly'!L24*(1+J25/(50*(ABS(O25)+ABS(T25)+0.0001)))</f>
        <v>512.3900948396273</v>
      </c>
      <c r="C25" s="16">
        <f t="shared" ca="1" si="3"/>
        <v>1</v>
      </c>
      <c r="D25" s="16">
        <f ca="1">D24+C25*('Prices Monthly'!L25-'Prices Monthly'!L24)/'Prices Monthly'!L24</f>
        <v>0.20984937245315166</v>
      </c>
      <c r="E25" s="16">
        <f t="shared" ca="1" si="4"/>
        <v>0</v>
      </c>
      <c r="F25" s="16">
        <f t="shared" ca="1" si="0"/>
        <v>0.20984937245315166</v>
      </c>
      <c r="G25" s="26">
        <f ca="1">IF(('Prices Monthly'!L25-'Prices Monthly'!L24)*C25&gt;0,1,0)</f>
        <v>1</v>
      </c>
      <c r="H25" s="16">
        <f>ABS('Prices Monthly'!L25-'Prices Monthly'!L24)/'Prices Monthly'!L24</f>
        <v>4.0024054523586872E-2</v>
      </c>
      <c r="I25" s="26"/>
      <c r="J25" s="5">
        <f t="shared" ca="1" si="5"/>
        <v>8.522215047774877E-5</v>
      </c>
      <c r="K25" s="16"/>
      <c r="L25" s="16">
        <f ca="1">L24-O25*'Prices Monthly'!L25</f>
        <v>0.89344194333602955</v>
      </c>
      <c r="M25" s="5">
        <f t="shared" ca="1" si="1"/>
        <v>1.0217218905913435E-2</v>
      </c>
      <c r="N25" s="16">
        <f ca="1">IF('Prices Monthly'!L24&gt;OFFSET('Prices Monthly'!L24,-$N$3,0),1,-1)</f>
        <v>1</v>
      </c>
      <c r="O25" s="5">
        <f ca="1">IF(N25=1,O$3*L24/'Prices Monthly'!L24,-O$3*M24)</f>
        <v>1.7782147140929798E-5</v>
      </c>
      <c r="P25" s="27"/>
      <c r="Q25" s="16">
        <f ca="1">Q24-T25*'Prices Monthly'!L25</f>
        <v>0.39239534388250286</v>
      </c>
      <c r="R25" s="5">
        <f t="shared" ca="1" si="2"/>
        <v>1.1251637913884656E-2</v>
      </c>
      <c r="S25" s="16">
        <f ca="1">IF('Prices Monthly'!I24&gt;OFFSET('Prices Monthly'!I24,-$S$3,0),1,-1)</f>
        <v>1</v>
      </c>
      <c r="T25" s="5">
        <f ca="1">IF(S25=1,T$3*Q24/'Prices Monthly'!L24,-T$3*R24)</f>
        <v>6.7440003336818972E-5</v>
      </c>
      <c r="V25" s="16"/>
      <c r="W25" s="5"/>
      <c r="X25" s="5"/>
      <c r="Y25" s="5"/>
      <c r="Z25" s="5"/>
      <c r="AA25" s="5"/>
      <c r="AB25" s="5"/>
      <c r="AC25" s="5"/>
      <c r="AD25" s="5"/>
      <c r="AE25" s="56"/>
    </row>
    <row r="26" spans="1:31" x14ac:dyDescent="0.2">
      <c r="A26" s="9">
        <v>29188</v>
      </c>
      <c r="B26" s="16">
        <f ca="1">'Prices Monthly'!L25*(1+J26/(50*(ABS(O26)+ABS(T26)+0.0001)))</f>
        <v>518.86790694129502</v>
      </c>
      <c r="C26" s="16">
        <f t="shared" ca="1" si="3"/>
        <v>-1</v>
      </c>
      <c r="D26" s="16">
        <f ca="1">D25+C26*('Prices Monthly'!L26-'Prices Monthly'!L25)/'Prices Monthly'!L25</f>
        <v>0.16294927608309079</v>
      </c>
      <c r="E26" s="16">
        <f t="shared" ca="1" si="4"/>
        <v>4.6900096370060873E-2</v>
      </c>
      <c r="F26" s="16">
        <f t="shared" ca="1" si="0"/>
        <v>0.20984937245315166</v>
      </c>
      <c r="G26" s="26">
        <f ca="1">IF(('Prices Monthly'!L26-'Prices Monthly'!L25)*C26&gt;0,1,0)</f>
        <v>0</v>
      </c>
      <c r="H26" s="16">
        <f>ABS('Prices Monthly'!L26-'Prices Monthly'!L25)/'Prices Monthly'!L25</f>
        <v>4.6900096370060887E-2</v>
      </c>
      <c r="I26" s="26"/>
      <c r="J26" s="5">
        <f t="shared" ca="1" si="5"/>
        <v>-8.8321103163896582E-4</v>
      </c>
      <c r="K26" s="16"/>
      <c r="L26" s="16">
        <f ca="1">L25-O26*'Prices Monthly'!L26</f>
        <v>0.8840884987702341</v>
      </c>
      <c r="M26" s="5">
        <f t="shared" ca="1" si="1"/>
        <v>1.0234138907385242E-2</v>
      </c>
      <c r="N26" s="16">
        <f ca="1">IF('Prices Monthly'!L25&gt;OFFSET('Prices Monthly'!L25,-$N$3,0),1,-1)</f>
        <v>1</v>
      </c>
      <c r="O26" s="5">
        <f ca="1">IF(N26=1,O$3*L25/'Prices Monthly'!L25,-O$3*M25)</f>
        <v>1.6920001471806594E-5</v>
      </c>
      <c r="P26" s="27"/>
      <c r="Q26" s="16">
        <f ca="1">Q25-T26*'Prices Monthly'!L26</f>
        <v>0.88999138334991756</v>
      </c>
      <c r="R26" s="5">
        <f t="shared" ca="1" si="2"/>
        <v>1.0351506880773883E-2</v>
      </c>
      <c r="S26" s="16">
        <f ca="1">IF('Prices Monthly'!I25&gt;OFFSET('Prices Monthly'!I25,-$S$3,0),1,-1)</f>
        <v>-1</v>
      </c>
      <c r="T26" s="5">
        <f ca="1">IF(S26=1,T$3*Q25/'Prices Monthly'!L25,-T$3*R25)</f>
        <v>-9.0013103311077246E-4</v>
      </c>
      <c r="V26" s="16"/>
      <c r="W26" s="5"/>
      <c r="X26" s="5"/>
      <c r="Y26" s="5"/>
      <c r="Z26" s="5"/>
      <c r="AA26" s="5"/>
      <c r="AB26" s="5"/>
      <c r="AC26" s="5"/>
      <c r="AD26" s="5"/>
      <c r="AE26" s="56"/>
    </row>
    <row r="27" spans="1:31" x14ac:dyDescent="0.2">
      <c r="A27" s="9">
        <v>29218</v>
      </c>
      <c r="B27" s="16">
        <f ca="1">'Prices Monthly'!L26*(1+J27/(50*(ABS(O27)+ABS(T27)+0.0001)))</f>
        <v>559.34351738363875</v>
      </c>
      <c r="C27" s="16">
        <f t="shared" ca="1" si="3"/>
        <v>1</v>
      </c>
      <c r="D27" s="16">
        <f ca="1">D26+C27*('Prices Monthly'!L27-'Prices Monthly'!L26)/'Prices Monthly'!L26</f>
        <v>0.22444053106928286</v>
      </c>
      <c r="E27" s="16">
        <f t="shared" ca="1" si="4"/>
        <v>0</v>
      </c>
      <c r="F27" s="16">
        <f t="shared" ca="1" si="0"/>
        <v>0.22444053106928286</v>
      </c>
      <c r="G27" s="26">
        <f ca="1">IF(('Prices Monthly'!L27-'Prices Monthly'!L26)*C27&gt;0,1,0)</f>
        <v>1</v>
      </c>
      <c r="H27" s="16">
        <f>ABS('Prices Monthly'!L27-'Prices Monthly'!L26)/'Prices Monthly'!L26</f>
        <v>6.1491254986192054E-2</v>
      </c>
      <c r="I27" s="26"/>
      <c r="J27" s="5">
        <f t="shared" ca="1" si="5"/>
        <v>1.4478946432745427E-4</v>
      </c>
      <c r="K27" s="16"/>
      <c r="L27" s="16">
        <f ca="1">L26-O27*'Prices Monthly'!L27</f>
        <v>0.87470397666944932</v>
      </c>
      <c r="M27" s="5">
        <f t="shared" ca="1" si="1"/>
        <v>1.0250131709390081E-2</v>
      </c>
      <c r="N27" s="16">
        <f ca="1">IF('Prices Monthly'!L26&gt;OFFSET('Prices Monthly'!L26,-$N$3,0),1,-1)</f>
        <v>1</v>
      </c>
      <c r="O27" s="5">
        <f ca="1">IF(N27=1,O$3*L26/'Prices Monthly'!L26,-O$3*M26)</f>
        <v>1.5992802004838221E-5</v>
      </c>
      <c r="P27" s="27"/>
      <c r="Q27" s="16">
        <f ca="1">Q26-T27*'Prices Monthly'!L27</f>
        <v>0.81441393771479742</v>
      </c>
      <c r="R27" s="5">
        <f t="shared" ca="1" si="2"/>
        <v>1.0480303543096498E-2</v>
      </c>
      <c r="S27" s="16">
        <f ca="1">IF('Prices Monthly'!I26&gt;OFFSET('Prices Monthly'!I26,-$S$3,0),1,-1)</f>
        <v>1</v>
      </c>
      <c r="T27" s="5">
        <f ca="1">IF(S27=1,T$3*Q26/'Prices Monthly'!L26,-T$3*R26)</f>
        <v>1.2879666232261605E-4</v>
      </c>
      <c r="V27" s="16"/>
      <c r="W27" s="5"/>
      <c r="X27" s="5"/>
      <c r="Y27" s="5"/>
      <c r="Z27" s="5"/>
      <c r="AA27" s="5"/>
      <c r="AB27" s="5"/>
      <c r="AC27" s="5"/>
      <c r="AD27" s="5"/>
      <c r="AE27" s="56"/>
    </row>
    <row r="28" spans="1:31" x14ac:dyDescent="0.2">
      <c r="A28" s="9">
        <v>29250</v>
      </c>
      <c r="B28" s="16">
        <f ca="1">'Prices Monthly'!L27*(1+J28/(50*(ABS(O28)+ABS(T28)+0.0001)))</f>
        <v>576.65873883816539</v>
      </c>
      <c r="C28" s="16">
        <f t="shared" ca="1" si="3"/>
        <v>-1</v>
      </c>
      <c r="D28" s="16">
        <f ca="1">D27+C28*('Prices Monthly'!L28-'Prices Monthly'!L27)/'Prices Monthly'!L27</f>
        <v>0.23068438838558047</v>
      </c>
      <c r="E28" s="16">
        <f t="shared" ca="1" si="4"/>
        <v>0</v>
      </c>
      <c r="F28" s="16">
        <f t="shared" ca="1" si="0"/>
        <v>0.23068438838558047</v>
      </c>
      <c r="G28" s="26">
        <f ca="1">IF(('Prices Monthly'!L28-'Prices Monthly'!L27)*C28&gt;0,1,0)</f>
        <v>1</v>
      </c>
      <c r="H28" s="16">
        <f>ABS('Prices Monthly'!L28-'Prices Monthly'!L27)/'Prices Monthly'!L27</f>
        <v>6.243857316297609E-3</v>
      </c>
      <c r="I28" s="26"/>
      <c r="J28" s="5">
        <f t="shared" ca="1" si="5"/>
        <v>-8.2351785841990803E-4</v>
      </c>
      <c r="K28" s="16"/>
      <c r="L28" s="16">
        <f ca="1">L27-O28*'Prices Monthly'!L28</f>
        <v>0.86601155217099801</v>
      </c>
      <c r="M28" s="5">
        <f t="shared" ca="1" si="1"/>
        <v>1.0265038134417892E-2</v>
      </c>
      <c r="N28" s="16">
        <f ca="1">IF('Prices Monthly'!L27&gt;OFFSET('Prices Monthly'!L27,-$N$3,0),1,-1)</f>
        <v>1</v>
      </c>
      <c r="O28" s="5">
        <f ca="1">IF(N28=1,O$3*L27/'Prices Monthly'!L27,-O$3*M27)</f>
        <v>1.490642502781187E-5</v>
      </c>
      <c r="P28" s="27"/>
      <c r="Q28" s="16">
        <f ca="1">Q27-T28*'Prices Monthly'!L28</f>
        <v>1.30332658900039</v>
      </c>
      <c r="R28" s="5">
        <f t="shared" ca="1" si="2"/>
        <v>9.6418792596487789E-3</v>
      </c>
      <c r="S28" s="16">
        <f ca="1">IF('Prices Monthly'!I27&gt;OFFSET('Prices Monthly'!I27,-$S$3,0),1,-1)</f>
        <v>-1</v>
      </c>
      <c r="T28" s="5">
        <f ca="1">IF(S28=1,T$3*Q27/'Prices Monthly'!L27,-T$3*R27)</f>
        <v>-8.3842428344771988E-4</v>
      </c>
      <c r="V28" s="16"/>
      <c r="W28" s="5"/>
      <c r="X28" s="5"/>
      <c r="Y28" s="5"/>
      <c r="Z28" s="5"/>
      <c r="AA28" s="5"/>
      <c r="AB28" s="5"/>
      <c r="AC28" s="5"/>
      <c r="AD28" s="5"/>
      <c r="AE28" s="56"/>
    </row>
    <row r="29" spans="1:31" x14ac:dyDescent="0.2">
      <c r="A29" s="9">
        <v>29279</v>
      </c>
      <c r="B29" s="16">
        <f ca="1">'Prices Monthly'!L28*(1+J29/(50*(ABS(O29)+ABS(T29)+0.0001)))</f>
        <v>573.17700173892001</v>
      </c>
      <c r="C29" s="16">
        <f t="shared" ca="1" si="3"/>
        <v>-1</v>
      </c>
      <c r="D29" s="16">
        <f ca="1">D28+C29*('Prices Monthly'!L29-'Prices Monthly'!L28)/'Prices Monthly'!L28</f>
        <v>0.25069718726858703</v>
      </c>
      <c r="E29" s="16">
        <f t="shared" ca="1" si="4"/>
        <v>0</v>
      </c>
      <c r="F29" s="16">
        <f t="shared" ca="1" si="0"/>
        <v>0.25069718726858703</v>
      </c>
      <c r="G29" s="26">
        <f ca="1">IF(('Prices Monthly'!L29-'Prices Monthly'!L28)*C29&gt;0,1,0)</f>
        <v>1</v>
      </c>
      <c r="H29" s="16">
        <f>ABS('Prices Monthly'!L29-'Prices Monthly'!L28)/'Prices Monthly'!L28</f>
        <v>2.0012798883006534E-2</v>
      </c>
      <c r="I29" s="26"/>
      <c r="J29" s="5">
        <f t="shared" ca="1" si="5"/>
        <v>-7.564993216138343E-4</v>
      </c>
      <c r="K29" s="16"/>
      <c r="L29" s="16">
        <f ca="1">L28-O29*'Prices Monthly'!L29</f>
        <v>0.85752474979952764</v>
      </c>
      <c r="M29" s="5">
        <f t="shared" ca="1" si="1"/>
        <v>1.027988915357596E-2</v>
      </c>
      <c r="N29" s="16">
        <f ca="1">IF('Prices Monthly'!L28&gt;OFFSET('Prices Monthly'!L28,-$N$3,0),1,-1)</f>
        <v>1</v>
      </c>
      <c r="O29" s="5">
        <f ca="1">IF(N29=1,O$3*L28/'Prices Monthly'!L28,-O$3*M28)</f>
        <v>1.4851019158068026E-5</v>
      </c>
      <c r="P29" s="27"/>
      <c r="Q29" s="16">
        <f ca="1">Q28-T29*'Prices Monthly'!L29</f>
        <v>1.744124478466522</v>
      </c>
      <c r="R29" s="5">
        <f t="shared" ca="1" si="2"/>
        <v>8.8705289188768764E-3</v>
      </c>
      <c r="S29" s="16">
        <f ca="1">IF('Prices Monthly'!I28&gt;OFFSET('Prices Monthly'!I28,-$S$3,0),1,-1)</f>
        <v>-1</v>
      </c>
      <c r="T29" s="5">
        <f ca="1">IF(S29=1,T$3*Q28/'Prices Monthly'!L28,-T$3*R28)</f>
        <v>-7.7135034077190231E-4</v>
      </c>
      <c r="V29" s="16"/>
      <c r="W29" s="5"/>
      <c r="X29" s="5"/>
      <c r="Y29" s="5"/>
      <c r="Z29" s="5"/>
      <c r="AA29" s="5"/>
      <c r="AB29" s="5"/>
      <c r="AC29" s="5"/>
      <c r="AD29" s="5"/>
      <c r="AE29" s="56"/>
    </row>
    <row r="30" spans="1:31" x14ac:dyDescent="0.2">
      <c r="A30" s="9">
        <v>29309</v>
      </c>
      <c r="B30" s="16">
        <f ca="1">'Prices Monthly'!L29*(1+J30/(50*(ABS(O30)+ABS(T30)+0.0001)))</f>
        <v>561.83527324519321</v>
      </c>
      <c r="C30" s="16">
        <f t="shared" ca="1" si="3"/>
        <v>-1</v>
      </c>
      <c r="D30" s="16">
        <f ca="1">D29+C30*('Prices Monthly'!L30-'Prices Monthly'!L29)/'Prices Monthly'!L29</f>
        <v>0.24517626117775895</v>
      </c>
      <c r="E30" s="16">
        <f t="shared" ca="1" si="4"/>
        <v>5.5209260908280766E-3</v>
      </c>
      <c r="F30" s="16">
        <f t="shared" ca="1" si="0"/>
        <v>0.25069718726858703</v>
      </c>
      <c r="G30" s="26">
        <f ca="1">IF(('Prices Monthly'!L30-'Prices Monthly'!L29)*C30&gt;0,1,0)</f>
        <v>0</v>
      </c>
      <c r="H30" s="16">
        <f>ABS('Prices Monthly'!L30-'Prices Monthly'!L29)/'Prices Monthly'!L29</f>
        <v>5.5209260908280705E-3</v>
      </c>
      <c r="I30" s="26"/>
      <c r="J30" s="5">
        <f t="shared" ca="1" si="5"/>
        <v>-6.9463652460359895E-4</v>
      </c>
      <c r="K30" s="16"/>
      <c r="L30" s="16">
        <f ca="1">L29-O30*'Prices Monthly'!L30</f>
        <v>0.84890215899388533</v>
      </c>
      <c r="M30" s="5">
        <f t="shared" ca="1" si="1"/>
        <v>1.0294894942482511E-2</v>
      </c>
      <c r="N30" s="16">
        <f ca="1">IF('Prices Monthly'!L29&gt;OFFSET('Prices Monthly'!L29,-$N$3,0),1,-1)</f>
        <v>1</v>
      </c>
      <c r="O30" s="5">
        <f ca="1">IF(N30=1,O$3*L29/'Prices Monthly'!L29,-O$3*M29)</f>
        <v>1.5005788906551186E-5</v>
      </c>
      <c r="P30" s="27"/>
      <c r="Q30" s="16">
        <f ca="1">Q29-T30*'Prices Monthly'!L30</f>
        <v>2.1518974603386001</v>
      </c>
      <c r="R30" s="5">
        <f t="shared" ca="1" si="2"/>
        <v>8.1608866053667264E-3</v>
      </c>
      <c r="S30" s="16">
        <f ca="1">IF('Prices Monthly'!I29&gt;OFFSET('Prices Monthly'!I29,-$S$3,0),1,-1)</f>
        <v>-1</v>
      </c>
      <c r="T30" s="5">
        <f ca="1">IF(S30=1,T$3*Q29/'Prices Monthly'!L29,-T$3*R29)</f>
        <v>-7.0964231351015015E-4</v>
      </c>
      <c r="V30" s="16"/>
      <c r="W30" s="5"/>
      <c r="X30" s="5"/>
      <c r="Y30" s="5"/>
      <c r="Z30" s="5"/>
      <c r="AA30" s="5"/>
      <c r="AB30" s="5"/>
      <c r="AC30" s="5"/>
      <c r="AD30" s="5"/>
      <c r="AE30" s="56"/>
    </row>
    <row r="31" spans="1:31" x14ac:dyDescent="0.2">
      <c r="A31" s="9">
        <v>29340</v>
      </c>
      <c r="B31" s="16">
        <f ca="1">'Prices Monthly'!L30*(1+J31/(50*(ABS(O31)+ABS(T31)+0.0001)))</f>
        <v>565.06470893726873</v>
      </c>
      <c r="C31" s="16">
        <f t="shared" ca="1" si="3"/>
        <v>-1</v>
      </c>
      <c r="D31" s="16">
        <f ca="1">D30+C31*('Prices Monthly'!L31-'Prices Monthly'!L30)/'Prices Monthly'!L30</f>
        <v>0.20892640877487773</v>
      </c>
      <c r="E31" s="16">
        <f t="shared" ca="1" si="4"/>
        <v>4.1770778493709304E-2</v>
      </c>
      <c r="F31" s="16">
        <f t="shared" ca="1" si="0"/>
        <v>0.25069718726858703</v>
      </c>
      <c r="G31" s="26">
        <f ca="1">IF(('Prices Monthly'!L31-'Prices Monthly'!L30)*C31&gt;0,1,0)</f>
        <v>0</v>
      </c>
      <c r="H31" s="16">
        <f>ABS('Prices Monthly'!L31-'Prices Monthly'!L30)/'Prices Monthly'!L30</f>
        <v>3.6249852402881221E-2</v>
      </c>
      <c r="I31" s="26"/>
      <c r="J31" s="5">
        <f t="shared" ca="1" si="5"/>
        <v>-6.3809758838884558E-4</v>
      </c>
      <c r="K31" s="16"/>
      <c r="L31" s="16">
        <f ca="1">L30-O31*'Prices Monthly'!L31</f>
        <v>0.84010541162426633</v>
      </c>
      <c r="M31" s="5">
        <f t="shared" ca="1" si="1"/>
        <v>1.0309668282523004E-2</v>
      </c>
      <c r="N31" s="16">
        <f ca="1">IF('Prices Monthly'!L30&gt;OFFSET('Prices Monthly'!L30,-$N$3,0),1,-1)</f>
        <v>1</v>
      </c>
      <c r="O31" s="5">
        <f ca="1">IF(N31=1,O$3*L30/'Prices Monthly'!L30,-O$3*M30)</f>
        <v>1.4773340040492568E-5</v>
      </c>
      <c r="P31" s="27"/>
      <c r="Q31" s="16">
        <f ca="1">Q30-T31*'Prices Monthly'!L31</f>
        <v>2.5406477772351179</v>
      </c>
      <c r="R31" s="5">
        <f t="shared" ca="1" si="2"/>
        <v>7.5080156769373879E-3</v>
      </c>
      <c r="S31" s="16">
        <f ca="1">IF('Prices Monthly'!I30&gt;OFFSET('Prices Monthly'!I30,-$S$3,0),1,-1)</f>
        <v>-1</v>
      </c>
      <c r="T31" s="5">
        <f ca="1">IF(S31=1,T$3*Q30/'Prices Monthly'!L30,-T$3*R30)</f>
        <v>-6.5287092842933813E-4</v>
      </c>
      <c r="V31" s="16"/>
      <c r="W31" s="5"/>
      <c r="X31" s="5"/>
      <c r="Y31" s="5"/>
      <c r="Z31" s="5"/>
      <c r="AA31" s="5"/>
      <c r="AB31" s="5"/>
      <c r="AC31" s="5"/>
      <c r="AD31" s="5"/>
      <c r="AE31" s="56"/>
    </row>
    <row r="32" spans="1:31" x14ac:dyDescent="0.2">
      <c r="A32" s="9">
        <v>29371</v>
      </c>
      <c r="B32" s="16">
        <f ca="1">'Prices Monthly'!L31*(1+J32/(50*(ABS(O32)+ABS(T32)+0.0001)))</f>
        <v>585.67480510010512</v>
      </c>
      <c r="C32" s="16">
        <f t="shared" ca="1" si="3"/>
        <v>-1</v>
      </c>
      <c r="D32" s="16">
        <f ca="1">D31+C32*('Prices Monthly'!L32-'Prices Monthly'!L31)/'Prices Monthly'!L31</f>
        <v>0.25137171415318232</v>
      </c>
      <c r="E32" s="16">
        <f t="shared" ca="1" si="4"/>
        <v>0</v>
      </c>
      <c r="F32" s="16">
        <f t="shared" ca="1" si="0"/>
        <v>0.25137171415318232</v>
      </c>
      <c r="G32" s="26">
        <f ca="1">IF(('Prices Monthly'!L32-'Prices Monthly'!L31)*C32&gt;0,1,0)</f>
        <v>1</v>
      </c>
      <c r="H32" s="16">
        <f>ABS('Prices Monthly'!L32-'Prices Monthly'!L31)/'Prices Monthly'!L31</f>
        <v>4.2445305378304578E-2</v>
      </c>
      <c r="I32" s="26"/>
      <c r="J32" s="5">
        <f t="shared" ca="1" si="5"/>
        <v>-5.8653244507557239E-4</v>
      </c>
      <c r="K32" s="16"/>
      <c r="L32" s="16">
        <f ca="1">L31-O32*'Prices Monthly'!L32</f>
        <v>0.83206094281548726</v>
      </c>
      <c r="M32" s="5">
        <f t="shared" ca="1" si="1"/>
        <v>1.0323777091602423E-2</v>
      </c>
      <c r="N32" s="16">
        <f ca="1">IF('Prices Monthly'!L31&gt;OFFSET('Prices Monthly'!L31,-$N$3,0),1,-1)</f>
        <v>1</v>
      </c>
      <c r="O32" s="5">
        <f ca="1">IF(N32=1,O$3*L31/'Prices Monthly'!L31,-O$3*M31)</f>
        <v>1.410880907941863E-5</v>
      </c>
      <c r="P32" s="27"/>
      <c r="Q32" s="16">
        <f ca="1">Q31-T32*'Prices Monthly'!L32</f>
        <v>2.8831174929366559</v>
      </c>
      <c r="R32" s="5">
        <f t="shared" ca="1" si="2"/>
        <v>6.9073744227823967E-3</v>
      </c>
      <c r="S32" s="16">
        <f ca="1">IF('Prices Monthly'!I31&gt;OFFSET('Prices Monthly'!I31,-$S$3,0),1,-1)</f>
        <v>-1</v>
      </c>
      <c r="T32" s="5">
        <f ca="1">IF(S32=1,T$3*Q31/'Prices Monthly'!L31,-T$3*R31)</f>
        <v>-6.0064125415499106E-4</v>
      </c>
      <c r="V32" s="16"/>
      <c r="W32" s="5"/>
      <c r="X32" s="5"/>
      <c r="Y32" s="5"/>
      <c r="Z32" s="5"/>
      <c r="AA32" s="5"/>
      <c r="AB32" s="5"/>
      <c r="AC32" s="5"/>
      <c r="AD32" s="5"/>
      <c r="AE32" s="56"/>
    </row>
    <row r="33" spans="1:31" x14ac:dyDescent="0.2">
      <c r="A33" s="9">
        <v>29400</v>
      </c>
      <c r="B33" s="16">
        <f ca="1">'Prices Monthly'!L32*(1+J33/(50*(ABS(O33)+ABS(T33)+0.0001)))</f>
        <v>560.978059632277</v>
      </c>
      <c r="C33" s="16">
        <f t="shared" ca="1" si="3"/>
        <v>-1</v>
      </c>
      <c r="D33" s="16">
        <f ca="1">D32+C33*('Prices Monthly'!L33-'Prices Monthly'!L32)/'Prices Monthly'!L32</f>
        <v>0.25559614445008222</v>
      </c>
      <c r="E33" s="16">
        <f t="shared" ca="1" si="4"/>
        <v>0</v>
      </c>
      <c r="F33" s="16">
        <f t="shared" ca="1" si="0"/>
        <v>0.25559614445008222</v>
      </c>
      <c r="G33" s="26">
        <f ca="1">IF(('Prices Monthly'!L33-'Prices Monthly'!L32)*C33&gt;0,1,0)</f>
        <v>1</v>
      </c>
      <c r="H33" s="16">
        <f>ABS('Prices Monthly'!L33-'Prices Monthly'!L32)/'Prices Monthly'!L32</f>
        <v>4.2244302968998887E-3</v>
      </c>
      <c r="I33" s="26"/>
      <c r="J33" s="5">
        <f t="shared" ca="1" si="5"/>
        <v>-5.3799683491856506E-4</v>
      </c>
      <c r="K33" s="16"/>
      <c r="L33" s="16">
        <f ca="1">L32-O33*'Prices Monthly'!L33</f>
        <v>0.82377548322188932</v>
      </c>
      <c r="M33" s="5">
        <f t="shared" ca="1" si="1"/>
        <v>1.033837021050645E-2</v>
      </c>
      <c r="N33" s="16">
        <f ca="1">IF('Prices Monthly'!L32&gt;OFFSET('Prices Monthly'!L32,-$N$3,0),1,-1)</f>
        <v>1</v>
      </c>
      <c r="O33" s="5">
        <f ca="1">IF(N33=1,O$3*L32/'Prices Monthly'!L32,-O$3*M32)</f>
        <v>1.4593118904026771E-5</v>
      </c>
      <c r="P33" s="27"/>
      <c r="Q33" s="16">
        <f ca="1">Q32-T33*'Prices Monthly'!L33</f>
        <v>3.1968586310947127</v>
      </c>
      <c r="R33" s="5">
        <f t="shared" ca="1" si="2"/>
        <v>6.3547844689598046E-3</v>
      </c>
      <c r="S33" s="16">
        <f ca="1">IF('Prices Monthly'!I32&gt;OFFSET('Prices Monthly'!I32,-$S$3,0),1,-1)</f>
        <v>-1</v>
      </c>
      <c r="T33" s="5">
        <f ca="1">IF(S33=1,T$3*Q32/'Prices Monthly'!L32,-T$3*R32)</f>
        <v>-5.525899538225918E-4</v>
      </c>
      <c r="V33" s="16"/>
      <c r="W33" s="5"/>
      <c r="X33" s="5"/>
      <c r="Y33" s="5"/>
      <c r="Z33" s="5"/>
      <c r="AA33" s="5"/>
      <c r="AB33" s="5"/>
      <c r="AC33" s="5"/>
      <c r="AD33" s="5"/>
      <c r="AE33" s="56"/>
    </row>
    <row r="34" spans="1:31" x14ac:dyDescent="0.2">
      <c r="A34" s="9">
        <v>29432</v>
      </c>
      <c r="B34" s="16">
        <f ca="1">'Prices Monthly'!L33*(1+J34/(50*(ABS(O34)+ABS(T34)+0.0001)))</f>
        <v>558.76152513133422</v>
      </c>
      <c r="C34" s="16">
        <f t="shared" ca="1" si="3"/>
        <v>-1</v>
      </c>
      <c r="D34" s="16">
        <f ca="1">D33+C34*('Prices Monthly'!L34-'Prices Monthly'!L33)/'Prices Monthly'!L33</f>
        <v>0.26336383087455656</v>
      </c>
      <c r="E34" s="16">
        <f t="shared" ca="1" si="4"/>
        <v>0</v>
      </c>
      <c r="F34" s="16">
        <f t="shared" ca="1" si="0"/>
        <v>0.26336383087455656</v>
      </c>
      <c r="G34" s="26">
        <f ca="1">IF(('Prices Monthly'!L34-'Prices Monthly'!L33)*C34&gt;0,1,0)</f>
        <v>1</v>
      </c>
      <c r="H34" s="16">
        <f>ABS('Prices Monthly'!L34-'Prices Monthly'!L33)/'Prices Monthly'!L33</f>
        <v>7.7676864244743161E-3</v>
      </c>
      <c r="I34" s="26"/>
      <c r="J34" s="5">
        <f t="shared" ca="1" si="5"/>
        <v>-4.9387366065730776E-4</v>
      </c>
      <c r="K34" s="16"/>
      <c r="L34" s="16">
        <f ca="1">L33-O34*'Prices Monthly'!L34</f>
        <v>0.81560171668604875</v>
      </c>
      <c r="M34" s="5">
        <f t="shared" ca="1" si="1"/>
        <v>1.0352879307365927E-2</v>
      </c>
      <c r="N34" s="16">
        <f ca="1">IF('Prices Monthly'!L33&gt;OFFSET('Prices Monthly'!L33,-$N$3,0),1,-1)</f>
        <v>1</v>
      </c>
      <c r="O34" s="5">
        <f ca="1">IF(N34=1,O$3*L33/'Prices Monthly'!L33,-O$3*M33)</f>
        <v>1.4509096859476575E-5</v>
      </c>
      <c r="P34" s="27"/>
      <c r="Q34" s="16">
        <f ca="1">Q33-T34*'Prices Monthly'!L34</f>
        <v>3.4832583988428292</v>
      </c>
      <c r="R34" s="5">
        <f t="shared" ca="1" si="2"/>
        <v>5.8464017114430201E-3</v>
      </c>
      <c r="S34" s="16">
        <f ca="1">IF('Prices Monthly'!I33&gt;OFFSET('Prices Monthly'!I33,-$S$3,0),1,-1)</f>
        <v>-1</v>
      </c>
      <c r="T34" s="5">
        <f ca="1">IF(S34=1,T$3*Q33/'Prices Monthly'!L33,-T$3*R33)</f>
        <v>-5.0838275751678437E-4</v>
      </c>
      <c r="V34" s="16"/>
      <c r="W34" s="5"/>
      <c r="X34" s="5"/>
      <c r="Y34" s="5"/>
      <c r="Z34" s="5"/>
      <c r="AA34" s="5"/>
      <c r="AB34" s="5"/>
      <c r="AC34" s="5"/>
      <c r="AD34" s="5"/>
      <c r="AE34" s="56"/>
    </row>
    <row r="35" spans="1:31" x14ac:dyDescent="0.2">
      <c r="A35" s="9">
        <v>29463</v>
      </c>
      <c r="B35" s="16">
        <f ca="1">'Prices Monthly'!L34*(1+J35/(50*(ABS(O35)+ABS(T35)+0.0001)))</f>
        <v>554.58317720366642</v>
      </c>
      <c r="C35" s="16">
        <f t="shared" ca="1" si="3"/>
        <v>-1</v>
      </c>
      <c r="D35" s="16">
        <f ca="1">D34+C35*('Prices Monthly'!L35-'Prices Monthly'!L34)/'Prices Monthly'!L34</f>
        <v>0.21410452700848401</v>
      </c>
      <c r="E35" s="16">
        <f t="shared" ca="1" si="4"/>
        <v>4.9259303866072551E-2</v>
      </c>
      <c r="F35" s="16">
        <f t="shared" ca="1" si="0"/>
        <v>0.26336383087455656</v>
      </c>
      <c r="G35" s="26">
        <f ca="1">IF(('Prices Monthly'!L35-'Prices Monthly'!L34)*C35&gt;0,1,0)</f>
        <v>0</v>
      </c>
      <c r="H35" s="16">
        <f>ABS('Prices Monthly'!L35-'Prices Monthly'!L34)/'Prices Monthly'!L34</f>
        <v>4.9259303866072551E-2</v>
      </c>
      <c r="I35" s="26"/>
      <c r="J35" s="5">
        <f t="shared" ca="1" si="5"/>
        <v>-4.5323454662182994E-4</v>
      </c>
      <c r="K35" s="16"/>
      <c r="L35" s="16">
        <f ca="1">L34-O35*'Prices Monthly'!L35</f>
        <v>0.80704393979122901</v>
      </c>
      <c r="M35" s="5">
        <f t="shared" ca="1" si="1"/>
        <v>1.0367356897659538E-2</v>
      </c>
      <c r="N35" s="16">
        <f ca="1">IF('Prices Monthly'!L34&gt;OFFSET('Prices Monthly'!L34,-$N$3,0),1,-1)</f>
        <v>1</v>
      </c>
      <c r="O35" s="5">
        <f ca="1">IF(N35=1,O$3*L34/'Prices Monthly'!L34,-O$3*M34)</f>
        <v>1.4477590293611663E-5</v>
      </c>
      <c r="P35" s="27"/>
      <c r="Q35" s="16">
        <f ca="1">Q34-T35*'Prices Monthly'!L35</f>
        <v>3.7597254101028392</v>
      </c>
      <c r="R35" s="5">
        <f t="shared" ca="1" si="2"/>
        <v>5.3786895745275782E-3</v>
      </c>
      <c r="S35" s="16">
        <f ca="1">IF('Prices Monthly'!I34&gt;OFFSET('Prices Monthly'!I34,-$S$3,0),1,-1)</f>
        <v>-1</v>
      </c>
      <c r="T35" s="5">
        <f ca="1">IF(S35=1,T$3*Q34/'Prices Monthly'!L34,-T$3*R34)</f>
        <v>-4.6771213691544161E-4</v>
      </c>
      <c r="V35" s="16"/>
      <c r="W35" s="5"/>
      <c r="X35" s="5"/>
      <c r="Y35" s="5"/>
      <c r="Z35" s="5"/>
      <c r="AA35" s="5"/>
      <c r="AB35" s="5"/>
      <c r="AC35" s="5"/>
      <c r="AD35" s="5"/>
      <c r="AE35" s="56"/>
    </row>
    <row r="36" spans="1:31" x14ac:dyDescent="0.2">
      <c r="A36" s="9">
        <v>29491</v>
      </c>
      <c r="B36" s="16">
        <f ca="1">'Prices Monthly'!L35*(1+J36/(50*(ABS(O36)+ABS(T36)+0.0001)))</f>
        <v>601.02800933332162</v>
      </c>
      <c r="C36" s="16">
        <f t="shared" ca="1" si="3"/>
        <v>1</v>
      </c>
      <c r="D36" s="16">
        <f ca="1">D35+C36*('Prices Monthly'!L36-'Prices Monthly'!L35)/'Prices Monthly'!L35</f>
        <v>0.22770645538313969</v>
      </c>
      <c r="E36" s="16">
        <f t="shared" ca="1" si="4"/>
        <v>3.5657375491416871E-2</v>
      </c>
      <c r="F36" s="16">
        <f t="shared" ca="1" si="0"/>
        <v>0.26336383087455656</v>
      </c>
      <c r="G36" s="26">
        <f ca="1">IF(('Prices Monthly'!L36-'Prices Monthly'!L35)*C36&gt;0,1,0)</f>
        <v>1</v>
      </c>
      <c r="H36" s="16">
        <f>ABS('Prices Monthly'!L36-'Prices Monthly'!L35)/'Prices Monthly'!L35</f>
        <v>1.3601928374655689E-2</v>
      </c>
      <c r="I36" s="26"/>
      <c r="J36" s="5">
        <f t="shared" ca="1" si="5"/>
        <v>5.2249336461611081E-4</v>
      </c>
      <c r="K36" s="16"/>
      <c r="L36" s="16">
        <f ca="1">L35-O36*'Prices Monthly'!L36</f>
        <v>0.79886372685467433</v>
      </c>
      <c r="M36" s="5">
        <f t="shared" ca="1" si="1"/>
        <v>1.0381010036381012E-2</v>
      </c>
      <c r="N36" s="16">
        <f ca="1">IF('Prices Monthly'!L35&gt;OFFSET('Prices Monthly'!L35,-$N$3,0),1,-1)</f>
        <v>1</v>
      </c>
      <c r="O36" s="5">
        <f ca="1">IF(N36=1,O$3*L35/'Prices Monthly'!L35,-O$3*M35)</f>
        <v>1.3653138721473623E-5</v>
      </c>
      <c r="P36" s="27"/>
      <c r="Q36" s="16">
        <f ca="1">Q35-T36*'Prices Monthly'!L36</f>
        <v>3.4548562160356848</v>
      </c>
      <c r="R36" s="5">
        <f t="shared" ca="1" si="2"/>
        <v>5.8875298004222153E-3</v>
      </c>
      <c r="S36" s="16">
        <f ca="1">IF('Prices Monthly'!I35&gt;OFFSET('Prices Monthly'!I35,-$S$3,0),1,-1)</f>
        <v>1</v>
      </c>
      <c r="T36" s="5">
        <f ca="1">IF(S36=1,T$3*Q35/'Prices Monthly'!L35,-T$3*R35)</f>
        <v>5.0884022589463718E-4</v>
      </c>
      <c r="V36" s="16"/>
      <c r="W36" s="5"/>
      <c r="X36" s="5"/>
      <c r="Y36" s="5"/>
      <c r="Z36" s="5"/>
      <c r="AA36" s="5"/>
      <c r="AB36" s="5"/>
      <c r="AC36" s="5"/>
      <c r="AD36" s="5"/>
      <c r="AE36" s="56"/>
    </row>
    <row r="37" spans="1:31" x14ac:dyDescent="0.2">
      <c r="A37" s="9">
        <v>29524</v>
      </c>
      <c r="B37" s="16">
        <f ca="1">'Prices Monthly'!L36*(1+J37/(50*(ABS(O37)+ABS(T37)+0.0001)))</f>
        <v>609.04283839028369</v>
      </c>
      <c r="C37" s="16">
        <f t="shared" ca="1" si="3"/>
        <v>1</v>
      </c>
      <c r="D37" s="16">
        <f ca="1">D36+C37*('Prices Monthly'!L37-'Prices Monthly'!L36)/'Prices Monthly'!L36</f>
        <v>0.23857786696798755</v>
      </c>
      <c r="E37" s="16">
        <f t="shared" ca="1" si="4"/>
        <v>2.4785963906569008E-2</v>
      </c>
      <c r="F37" s="16">
        <f t="shared" ca="1" si="0"/>
        <v>0.26336383087455656</v>
      </c>
      <c r="G37" s="26">
        <f ca="1">IF(('Prices Monthly'!L37-'Prices Monthly'!L36)*C37&gt;0,1,0)</f>
        <v>1</v>
      </c>
      <c r="H37" s="16">
        <f>ABS('Prices Monthly'!L37-'Prices Monthly'!L36)/'Prices Monthly'!L36</f>
        <v>1.0871411584847859E-2</v>
      </c>
      <c r="I37" s="26"/>
      <c r="J37" s="5">
        <f t="shared" ca="1" si="5"/>
        <v>4.7463806839247505E-4</v>
      </c>
      <c r="K37" s="16"/>
      <c r="L37" s="16">
        <f ca="1">L36-O37*'Prices Monthly'!L37</f>
        <v>0.79078824182237917</v>
      </c>
      <c r="M37" s="5">
        <f t="shared" ca="1" si="1"/>
        <v>1.0394343426803601E-2</v>
      </c>
      <c r="N37" s="16">
        <f ca="1">IF('Prices Monthly'!L36&gt;OFFSET('Prices Monthly'!L36,-$N$3,0),1,-1)</f>
        <v>1</v>
      </c>
      <c r="O37" s="5">
        <f ca="1">IF(N37=1,O$3*L36/'Prices Monthly'!L36,-O$3*M36)</f>
        <v>1.3333390422589714E-5</v>
      </c>
      <c r="P37" s="27"/>
      <c r="Q37" s="16">
        <f ca="1">Q36-T37*'Prices Monthly'!L37</f>
        <v>3.1754629856415506</v>
      </c>
      <c r="R37" s="5">
        <f t="shared" ca="1" si="2"/>
        <v>6.3488344783921005E-3</v>
      </c>
      <c r="S37" s="16">
        <f ca="1">IF('Prices Monthly'!I36&gt;OFFSET('Prices Monthly'!I36,-$S$3,0),1,-1)</f>
        <v>1</v>
      </c>
      <c r="T37" s="5">
        <f ca="1">IF(S37=1,T$3*Q36/'Prices Monthly'!L36,-T$3*R36)</f>
        <v>4.6130467796988531E-4</v>
      </c>
      <c r="V37" s="16"/>
      <c r="W37" s="5"/>
      <c r="X37" s="5"/>
      <c r="Y37" s="5"/>
      <c r="Z37" s="5"/>
      <c r="AA37" s="5"/>
      <c r="AB37" s="5"/>
      <c r="AC37" s="5"/>
      <c r="AD37" s="5"/>
      <c r="AE37" s="56"/>
    </row>
    <row r="38" spans="1:31" x14ac:dyDescent="0.2">
      <c r="A38" s="9">
        <v>29554</v>
      </c>
      <c r="B38" s="16">
        <f ca="1">'Prices Monthly'!L37*(1+J38/(50*(ABS(O38)+ABS(T38)+0.0001)))</f>
        <v>615.49716743001227</v>
      </c>
      <c r="C38" s="16">
        <f t="shared" ca="1" si="3"/>
        <v>1</v>
      </c>
      <c r="D38" s="16">
        <f ca="1">D37+C38*('Prices Monthly'!L38-'Prices Monthly'!L37)/'Prices Monthly'!L37</f>
        <v>0.24322694555421959</v>
      </c>
      <c r="E38" s="16">
        <f t="shared" ca="1" si="4"/>
        <v>2.0136885320336972E-2</v>
      </c>
      <c r="F38" s="16">
        <f t="shared" ca="1" si="0"/>
        <v>0.26336383087455656</v>
      </c>
      <c r="G38" s="26">
        <f ca="1">IF(('Prices Monthly'!L38-'Prices Monthly'!L37)*C38&gt;0,1,0)</f>
        <v>1</v>
      </c>
      <c r="H38" s="16">
        <f>ABS('Prices Monthly'!L38-'Prices Monthly'!L37)/'Prices Monthly'!L37</f>
        <v>4.6490785862320335E-3</v>
      </c>
      <c r="I38" s="26"/>
      <c r="J38" s="5">
        <f t="shared" ca="1" si="5"/>
        <v>4.3249586749698362E-4</v>
      </c>
      <c r="K38" s="16"/>
      <c r="L38" s="16">
        <f ca="1">L37-O38*'Prices Monthly'!L38</f>
        <v>0.78284359503734235</v>
      </c>
      <c r="M38" s="5">
        <f t="shared" ca="1" si="1"/>
        <v>1.0407400089440761E-2</v>
      </c>
      <c r="N38" s="16">
        <f ca="1">IF('Prices Monthly'!L37&gt;OFFSET('Prices Monthly'!L37,-$N$3,0),1,-1)</f>
        <v>1</v>
      </c>
      <c r="O38" s="5">
        <f ca="1">IF(N38=1,O$3*L37/'Prices Monthly'!L37,-O$3*M37)</f>
        <v>1.3056662637159695E-5</v>
      </c>
      <c r="P38" s="27"/>
      <c r="Q38" s="16">
        <f ca="1">Q37-T38*'Prices Monthly'!L38</f>
        <v>2.9202449086327933</v>
      </c>
      <c r="R38" s="5">
        <f t="shared" ca="1" si="2"/>
        <v>6.7682736832519247E-3</v>
      </c>
      <c r="S38" s="16">
        <f ca="1">IF('Prices Monthly'!I37&gt;OFFSET('Prices Monthly'!I37,-$S$3,0),1,-1)</f>
        <v>1</v>
      </c>
      <c r="T38" s="5">
        <f ca="1">IF(S38=1,T$3*Q37/'Prices Monthly'!L37,-T$3*R37)</f>
        <v>4.194392048598239E-4</v>
      </c>
      <c r="V38" s="16"/>
      <c r="W38" s="5"/>
      <c r="X38" s="5"/>
      <c r="Y38" s="5"/>
      <c r="Z38" s="5"/>
      <c r="AA38" s="5"/>
      <c r="AB38" s="5"/>
      <c r="AC38" s="5"/>
      <c r="AD38" s="5"/>
      <c r="AE38" s="56"/>
    </row>
    <row r="39" spans="1:31" x14ac:dyDescent="0.2">
      <c r="A39" s="9">
        <v>29585</v>
      </c>
      <c r="B39" s="16">
        <f ca="1">'Prices Monthly'!L38*(1+J39/(50*(ABS(O39)+ABS(T39)+0.0001)))</f>
        <v>618.19449801056487</v>
      </c>
      <c r="C39" s="16">
        <f t="shared" ca="1" si="3"/>
        <v>1</v>
      </c>
      <c r="D39" s="16">
        <f ca="1">D38+C39*('Prices Monthly'!L39-'Prices Monthly'!L38)/'Prices Monthly'!L38</f>
        <v>0.26402310969338105</v>
      </c>
      <c r="E39" s="16">
        <f t="shared" ca="1" si="4"/>
        <v>0</v>
      </c>
      <c r="F39" s="16">
        <f t="shared" ca="1" si="0"/>
        <v>0.26402310969338105</v>
      </c>
      <c r="G39" s="26">
        <f ca="1">IF(('Prices Monthly'!L39-'Prices Monthly'!L38)*C39&gt;0,1,0)</f>
        <v>1</v>
      </c>
      <c r="H39" s="16">
        <f>ABS('Prices Monthly'!L39-'Prices Monthly'!L38)/'Prices Monthly'!L38</f>
        <v>2.0796164139161459E-2</v>
      </c>
      <c r="I39" s="26"/>
      <c r="J39" s="5">
        <f t="shared" ca="1" si="5"/>
        <v>3.9680876188357398E-4</v>
      </c>
      <c r="K39" s="16"/>
      <c r="L39" s="16">
        <f ca="1">L38-O39*'Prices Monthly'!L39</f>
        <v>0.7748523576479921</v>
      </c>
      <c r="M39" s="5">
        <f t="shared" ca="1" si="1"/>
        <v>1.0420265764900764E-2</v>
      </c>
      <c r="N39" s="16">
        <f ca="1">IF('Prices Monthly'!L38&gt;OFFSET('Prices Monthly'!L38,-$N$3,0),1,-1)</f>
        <v>1</v>
      </c>
      <c r="O39" s="5">
        <f ca="1">IF(N39=1,O$3*L38/'Prices Monthly'!L38,-O$3*M38)</f>
        <v>1.2865675460002848E-5</v>
      </c>
      <c r="P39" s="27"/>
      <c r="Q39" s="16">
        <f ca="1">Q38-T39*'Prices Monthly'!L39</f>
        <v>2.6817669245464515</v>
      </c>
      <c r="R39" s="5">
        <f t="shared" ca="1" si="2"/>
        <v>7.1522167696754955E-3</v>
      </c>
      <c r="S39" s="16">
        <f ca="1">IF('Prices Monthly'!I38&gt;OFFSET('Prices Monthly'!I38,-$S$3,0),1,-1)</f>
        <v>1</v>
      </c>
      <c r="T39" s="5">
        <f ca="1">IF(S39=1,T$3*Q38/'Prices Monthly'!L38,-T$3*R38)</f>
        <v>3.8394308642357113E-4</v>
      </c>
      <c r="V39" s="16"/>
      <c r="W39" s="5"/>
      <c r="X39" s="5"/>
      <c r="Y39" s="5"/>
      <c r="Z39" s="5"/>
      <c r="AA39" s="5"/>
      <c r="AB39" s="5"/>
      <c r="AC39" s="5"/>
      <c r="AD39" s="5"/>
      <c r="AE39" s="56"/>
    </row>
    <row r="40" spans="1:31" x14ac:dyDescent="0.2">
      <c r="A40" s="9">
        <v>29616</v>
      </c>
      <c r="B40" s="16">
        <f ca="1">'Prices Monthly'!L39*(1+J40/(50*(ABS(O40)+ABS(T40)+0.0001)))</f>
        <v>630.83798709904102</v>
      </c>
      <c r="C40" s="16">
        <f t="shared" ca="1" si="3"/>
        <v>1</v>
      </c>
      <c r="D40" s="16">
        <f ca="1">D39+C40*('Prices Monthly'!L40-'Prices Monthly'!L39)/'Prices Monthly'!L39</f>
        <v>0.3300562081695404</v>
      </c>
      <c r="E40" s="16">
        <f t="shared" ca="1" si="4"/>
        <v>0</v>
      </c>
      <c r="F40" s="16">
        <f t="shared" ca="1" si="0"/>
        <v>0.3300562081695404</v>
      </c>
      <c r="G40" s="26">
        <f ca="1">IF(('Prices Monthly'!L40-'Prices Monthly'!L39)*C40&gt;0,1,0)</f>
        <v>1</v>
      </c>
      <c r="H40" s="16">
        <f>ABS('Prices Monthly'!L40-'Prices Monthly'!L39)/'Prices Monthly'!L39</f>
        <v>6.603309847615936E-2</v>
      </c>
      <c r="I40" s="26"/>
      <c r="J40" s="5">
        <f t="shared" ca="1" si="5"/>
        <v>3.5788067393508535E-4</v>
      </c>
      <c r="K40" s="16"/>
      <c r="L40" s="16">
        <f ca="1">L39-O40*'Prices Monthly'!L40</f>
        <v>0.76659217505114163</v>
      </c>
      <c r="M40" s="5">
        <f t="shared" ca="1" si="1"/>
        <v>1.0432740677704885E-2</v>
      </c>
      <c r="N40" s="16">
        <f ca="1">IF('Prices Monthly'!L39&gt;OFFSET('Prices Monthly'!L39,-$N$3,0),1,-1)</f>
        <v>1</v>
      </c>
      <c r="O40" s="5">
        <f ca="1">IF(N40=1,O$3*L39/'Prices Monthly'!L39,-O$3*M39)</f>
        <v>1.2474912804120331E-5</v>
      </c>
      <c r="P40" s="27"/>
      <c r="Q40" s="16">
        <f ca="1">Q39-T40*'Prices Monthly'!L40</f>
        <v>2.453058740229241</v>
      </c>
      <c r="R40" s="5">
        <f t="shared" ca="1" si="2"/>
        <v>7.4976225308064602E-3</v>
      </c>
      <c r="S40" s="16">
        <f ca="1">IF('Prices Monthly'!I39&gt;OFFSET('Prices Monthly'!I39,-$S$3,0),1,-1)</f>
        <v>1</v>
      </c>
      <c r="T40" s="5">
        <f ca="1">IF(S40=1,T$3*Q39/'Prices Monthly'!L39,-T$3*R39)</f>
        <v>3.4540576113096502E-4</v>
      </c>
      <c r="V40" s="16"/>
      <c r="W40" s="5"/>
      <c r="X40" s="5"/>
      <c r="Y40" s="5"/>
      <c r="Z40" s="5"/>
      <c r="AA40" s="5"/>
      <c r="AB40" s="5"/>
      <c r="AC40" s="5"/>
      <c r="AD40" s="5"/>
      <c r="AE40" s="56"/>
    </row>
    <row r="41" spans="1:31" x14ac:dyDescent="0.2">
      <c r="A41" s="9">
        <v>29644</v>
      </c>
      <c r="B41" s="16">
        <f ca="1">'Prices Monthly'!L40*(1+J41/(50*(ABS(O41)+ABS(T41)+0.0001)))</f>
        <v>672.14022696008033</v>
      </c>
      <c r="C41" s="16">
        <f t="shared" ca="1" si="3"/>
        <v>1</v>
      </c>
      <c r="D41" s="16">
        <f ca="1">D40+C41*('Prices Monthly'!L41-'Prices Monthly'!L40)/'Prices Monthly'!L40</f>
        <v>0.33138831186868978</v>
      </c>
      <c r="E41" s="16">
        <f t="shared" ca="1" si="4"/>
        <v>0</v>
      </c>
      <c r="F41" s="16">
        <f t="shared" ca="1" si="0"/>
        <v>0.33138831186868978</v>
      </c>
      <c r="G41" s="26">
        <f ca="1">IF(('Prices Monthly'!L41-'Prices Monthly'!L40)*C41&gt;0,1,0)</f>
        <v>1</v>
      </c>
      <c r="H41" s="16">
        <f>ABS('Prices Monthly'!L41-'Prices Monthly'!L40)/'Prices Monthly'!L40</f>
        <v>1.3321036991493535E-3</v>
      </c>
      <c r="I41" s="26"/>
      <c r="J41" s="5">
        <f t="shared" ca="1" si="5"/>
        <v>3.0795532503002541E-4</v>
      </c>
      <c r="K41" s="16"/>
      <c r="L41" s="16">
        <f ca="1">L40-O41*'Prices Monthly'!L41</f>
        <v>0.75891604149790892</v>
      </c>
      <c r="M41" s="5">
        <f t="shared" ca="1" si="1"/>
        <v>1.0444318110077542E-2</v>
      </c>
      <c r="N41" s="16">
        <f ca="1">IF('Prices Monthly'!L40&gt;OFFSET('Prices Monthly'!L40,-$N$3,0),1,-1)</f>
        <v>1</v>
      </c>
      <c r="O41" s="5">
        <f ca="1">IF(N41=1,O$3*L40/'Prices Monthly'!L40,-O$3*M40)</f>
        <v>1.1577432372657594E-5</v>
      </c>
      <c r="P41" s="27"/>
      <c r="Q41" s="16">
        <f ca="1">Q40-T41*'Prices Monthly'!L41</f>
        <v>2.2565526227211343</v>
      </c>
      <c r="R41" s="5">
        <f t="shared" ca="1" si="2"/>
        <v>7.794000423463828E-3</v>
      </c>
      <c r="S41" s="16">
        <f ca="1">IF('Prices Monthly'!I40&gt;OFFSET('Prices Monthly'!I40,-$S$3,0),1,-1)</f>
        <v>1</v>
      </c>
      <c r="T41" s="5">
        <f ca="1">IF(S41=1,T$3*Q40/'Prices Monthly'!L40,-T$3*R40)</f>
        <v>2.9637789265736779E-4</v>
      </c>
      <c r="V41" s="16"/>
      <c r="W41" s="5"/>
      <c r="X41" s="5"/>
      <c r="Y41" s="5"/>
      <c r="Z41" s="5"/>
      <c r="AA41" s="5"/>
      <c r="AB41" s="5"/>
      <c r="AC41" s="5"/>
      <c r="AD41" s="5"/>
      <c r="AE41" s="56"/>
    </row>
    <row r="42" spans="1:31" x14ac:dyDescent="0.2">
      <c r="A42" s="9">
        <v>29673</v>
      </c>
      <c r="B42" s="16">
        <f ca="1">'Prices Monthly'!L41*(1+J42/(50*(ABS(O42)+ABS(T42)+0.0001)))</f>
        <v>672.83028742131683</v>
      </c>
      <c r="C42" s="16">
        <f t="shared" ca="1" si="3"/>
        <v>1</v>
      </c>
      <c r="D42" s="16">
        <f ca="1">D41+C42*('Prices Monthly'!L42-'Prices Monthly'!L41)/'Prices Monthly'!L41</f>
        <v>0.33200231105002426</v>
      </c>
      <c r="E42" s="16">
        <f t="shared" ca="1" si="4"/>
        <v>0</v>
      </c>
      <c r="F42" s="16">
        <f t="shared" ca="1" si="0"/>
        <v>0.33200231105002426</v>
      </c>
      <c r="G42" s="26">
        <f ca="1">IF(('Prices Monthly'!L42-'Prices Monthly'!L41)*C42&gt;0,1,0)</f>
        <v>1</v>
      </c>
      <c r="H42" s="16">
        <f>ABS('Prices Monthly'!L42-'Prices Monthly'!L41)/'Prices Monthly'!L41</f>
        <v>6.1399918133446161E-4</v>
      </c>
      <c r="I42" s="26"/>
      <c r="J42" s="5">
        <f t="shared" ca="1" si="5"/>
        <v>2.8371963660588805E-4</v>
      </c>
      <c r="K42" s="16"/>
      <c r="L42" s="16">
        <f ca="1">L41-O42*'Prices Monthly'!L42</f>
        <v>0.75132222134464799</v>
      </c>
      <c r="M42" s="5">
        <f t="shared" ca="1" si="1"/>
        <v>1.0455764366302809E-2</v>
      </c>
      <c r="N42" s="16">
        <f ca="1">IF('Prices Monthly'!L41&gt;OFFSET('Prices Monthly'!L41,-$N$3,0),1,-1)</f>
        <v>1</v>
      </c>
      <c r="O42" s="5">
        <f ca="1">IF(N42=1,O$3*L41/'Prices Monthly'!L41,-O$3*M41)</f>
        <v>1.1446256225267025E-5</v>
      </c>
      <c r="P42" s="27"/>
      <c r="Q42" s="16">
        <f ca="1">Q41-T42*'Prices Monthly'!L42</f>
        <v>2.0759175711864044</v>
      </c>
      <c r="R42" s="5">
        <f t="shared" ca="1" si="2"/>
        <v>8.0662738038444481E-3</v>
      </c>
      <c r="S42" s="16">
        <f ca="1">IF('Prices Monthly'!I41&gt;OFFSET('Prices Monthly'!I41,-$S$3,0),1,-1)</f>
        <v>1</v>
      </c>
      <c r="T42" s="5">
        <f ca="1">IF(S42=1,T$3*Q41/'Prices Monthly'!L41,-T$3*R41)</f>
        <v>2.72273380380621E-4</v>
      </c>
      <c r="V42" s="16"/>
      <c r="W42" s="5"/>
      <c r="X42" s="5"/>
      <c r="Y42" s="5"/>
      <c r="Z42" s="5"/>
      <c r="AA42" s="5"/>
      <c r="AB42" s="5"/>
      <c r="AC42" s="5"/>
      <c r="AD42" s="5"/>
      <c r="AE42" s="56"/>
    </row>
    <row r="43" spans="1:31" x14ac:dyDescent="0.2">
      <c r="A43" s="9">
        <v>29705</v>
      </c>
      <c r="B43" s="16">
        <f ca="1">'Prices Monthly'!L42*(1+J43/(50*(ABS(O43)+ABS(T43)+0.0001)))</f>
        <v>673.03237860848424</v>
      </c>
      <c r="C43" s="16">
        <f t="shared" ca="1" si="3"/>
        <v>1</v>
      </c>
      <c r="D43" s="16">
        <f ca="1">D42+C43*('Prices Monthly'!L43-'Prices Monthly'!L42)/'Prices Monthly'!L42</f>
        <v>0.36938214332656355</v>
      </c>
      <c r="E43" s="16">
        <f t="shared" ca="1" si="4"/>
        <v>0</v>
      </c>
      <c r="F43" s="16">
        <f t="shared" ca="1" si="0"/>
        <v>0.36938214332656355</v>
      </c>
      <c r="G43" s="26">
        <f ca="1">IF(('Prices Monthly'!L43-'Prices Monthly'!L42)*C43&gt;0,1,0)</f>
        <v>1</v>
      </c>
      <c r="H43" s="16">
        <f>ABS('Prices Monthly'!L43-'Prices Monthly'!L42)/'Prices Monthly'!L42</f>
        <v>3.7379832276539286E-2</v>
      </c>
      <c r="I43" s="26"/>
      <c r="J43" s="5">
        <f t="shared" ca="1" si="5"/>
        <v>2.6164920688383046E-4</v>
      </c>
      <c r="K43" s="16"/>
      <c r="L43" s="16">
        <f ca="1">L42-O43*'Prices Monthly'!L43</f>
        <v>0.74352815614500656</v>
      </c>
      <c r="M43" s="5">
        <f t="shared" ca="1" si="1"/>
        <v>1.0467089136286405E-2</v>
      </c>
      <c r="N43" s="16">
        <f ca="1">IF('Prices Monthly'!L42&gt;OFFSET('Prices Monthly'!L42,-$N$3,0),1,-1)</f>
        <v>1</v>
      </c>
      <c r="O43" s="5">
        <f ca="1">IF(N43=1,O$3*L42/'Prices Monthly'!L42,-O$3*M42)</f>
        <v>1.1324769983596109E-5</v>
      </c>
      <c r="P43" s="27"/>
      <c r="Q43" s="16">
        <f ca="1">Q42-T43*'Prices Monthly'!L43</f>
        <v>1.9036363694410225</v>
      </c>
      <c r="R43" s="5">
        <f t="shared" ca="1" si="2"/>
        <v>8.3165982407446826E-3</v>
      </c>
      <c r="S43" s="16">
        <f ca="1">IF('Prices Monthly'!I42&gt;OFFSET('Prices Monthly'!I42,-$S$3,0),1,-1)</f>
        <v>1</v>
      </c>
      <c r="T43" s="5">
        <f ca="1">IF(S43=1,T$3*Q42/'Prices Monthly'!L42,-T$3*R42)</f>
        <v>2.5032443690023437E-4</v>
      </c>
      <c r="V43" s="16"/>
      <c r="W43" s="5"/>
      <c r="X43" s="5"/>
      <c r="Y43" s="5"/>
      <c r="Z43" s="5"/>
      <c r="AA43" s="5"/>
      <c r="AB43" s="5"/>
      <c r="AC43" s="5"/>
      <c r="AD43" s="5"/>
      <c r="AE43" s="56"/>
    </row>
    <row r="44" spans="1:31" x14ac:dyDescent="0.2">
      <c r="A44" s="9">
        <v>29736</v>
      </c>
      <c r="B44" s="16">
        <f ca="1">'Prices Monthly'!L43*(1+J44/(50*(ABS(O44)+ABS(T44)+0.0001)))</f>
        <v>697.85133925882019</v>
      </c>
      <c r="C44" s="16">
        <f t="shared" ca="1" si="3"/>
        <v>1</v>
      </c>
      <c r="D44" s="16">
        <f ca="1">D43+C44*('Prices Monthly'!L44-'Prices Monthly'!L43)/'Prices Monthly'!L43</f>
        <v>0.40768253273850202</v>
      </c>
      <c r="E44" s="16">
        <f t="shared" ca="1" si="4"/>
        <v>0</v>
      </c>
      <c r="F44" s="16">
        <f t="shared" ca="1" si="0"/>
        <v>0.40768253273850202</v>
      </c>
      <c r="G44" s="26">
        <f ca="1">IF(('Prices Monthly'!L44-'Prices Monthly'!L43)*C44&gt;0,1,0)</f>
        <v>1</v>
      </c>
      <c r="H44" s="16">
        <f>ABS('Prices Monthly'!L44-'Prices Monthly'!L43)/'Prices Monthly'!L43</f>
        <v>3.8300389411938481E-2</v>
      </c>
      <c r="I44" s="26"/>
      <c r="J44" s="5">
        <f t="shared" ca="1" si="5"/>
        <v>2.3208201733238091E-4</v>
      </c>
      <c r="K44" s="16"/>
      <c r="L44" s="16">
        <f ca="1">L43-O44*'Prices Monthly'!L44</f>
        <v>0.73580810040436551</v>
      </c>
      <c r="M44" s="5">
        <f t="shared" ca="1" si="1"/>
        <v>1.0477892593954499E-2</v>
      </c>
      <c r="N44" s="16">
        <f ca="1">IF('Prices Monthly'!L43&gt;OFFSET('Prices Monthly'!L43,-$N$3,0),1,-1)</f>
        <v>1</v>
      </c>
      <c r="O44" s="5">
        <f ca="1">IF(N44=1,O$3*L43/'Prices Monthly'!L43,-O$3*M43)</f>
        <v>1.0803457668094511E-5</v>
      </c>
      <c r="P44" s="27"/>
      <c r="Q44" s="16">
        <f ca="1">Q43-T44*'Prices Monthly'!L44</f>
        <v>1.7455126587458751</v>
      </c>
      <c r="R44" s="5">
        <f t="shared" ca="1" si="2"/>
        <v>8.5378768004089698E-3</v>
      </c>
      <c r="S44" s="16">
        <f ca="1">IF('Prices Monthly'!I43&gt;OFFSET('Prices Monthly'!I43,-$S$3,0),1,-1)</f>
        <v>1</v>
      </c>
      <c r="T44" s="5">
        <f ca="1">IF(S44=1,T$3*Q43/'Prices Monthly'!L43,-T$3*R43)</f>
        <v>2.212785596642864E-4</v>
      </c>
      <c r="V44" s="16"/>
      <c r="W44" s="5"/>
      <c r="X44" s="5"/>
      <c r="Y44" s="5"/>
      <c r="Z44" s="5"/>
      <c r="AA44" s="5"/>
      <c r="AB44" s="5"/>
      <c r="AC44" s="5"/>
      <c r="AD44" s="5"/>
      <c r="AE44" s="56"/>
    </row>
    <row r="45" spans="1:31" x14ac:dyDescent="0.2">
      <c r="A45" s="9">
        <v>29764</v>
      </c>
      <c r="B45" s="16">
        <f ca="1">'Prices Monthly'!L44*(1+J45/(50*(ABS(O45)+ABS(T45)+0.0001)))</f>
        <v>724.20807067349438</v>
      </c>
      <c r="C45" s="16">
        <f t="shared" ca="1" si="3"/>
        <v>1</v>
      </c>
      <c r="D45" s="16">
        <f ca="1">D44+C45*('Prices Monthly'!L45-'Prices Monthly'!L44)/'Prices Monthly'!L44</f>
        <v>0.4686396159135876</v>
      </c>
      <c r="E45" s="16">
        <f t="shared" ca="1" si="4"/>
        <v>0</v>
      </c>
      <c r="F45" s="16">
        <f t="shared" ca="1" si="0"/>
        <v>0.4686396159135876</v>
      </c>
      <c r="G45" s="26">
        <f ca="1">IF(('Prices Monthly'!L45-'Prices Monthly'!L44)*C45&gt;0,1,0)</f>
        <v>1</v>
      </c>
      <c r="H45" s="16">
        <f>ABS('Prices Monthly'!L45-'Prices Monthly'!L44)/'Prices Monthly'!L44</f>
        <v>6.0957083175085594E-2</v>
      </c>
      <c r="I45" s="26"/>
      <c r="J45" s="5">
        <f t="shared" ca="1" si="5"/>
        <v>2.0571075383770049E-4</v>
      </c>
      <c r="K45" s="16"/>
      <c r="L45" s="16">
        <f ca="1">L44-O45*'Prices Monthly'!L45</f>
        <v>0.72800149224454935</v>
      </c>
      <c r="M45" s="5">
        <f t="shared" ca="1" si="1"/>
        <v>1.0488189503629272E-2</v>
      </c>
      <c r="N45" s="16">
        <f ca="1">IF('Prices Monthly'!L44&gt;OFFSET('Prices Monthly'!L44,-$N$3,0),1,-1)</f>
        <v>1</v>
      </c>
      <c r="O45" s="5">
        <f ca="1">IF(N45=1,O$3*L44/'Prices Monthly'!L44,-O$3*M44)</f>
        <v>1.0296909674773355E-5</v>
      </c>
      <c r="P45" s="27"/>
      <c r="Q45" s="16">
        <f ca="1">Q44-T45*'Prices Monthly'!L45</f>
        <v>1.5973595372204181</v>
      </c>
      <c r="R45" s="5">
        <f t="shared" ca="1" si="2"/>
        <v>8.733290644571897E-3</v>
      </c>
      <c r="S45" s="16">
        <f ca="1">IF('Prices Monthly'!I44&gt;OFFSET('Prices Monthly'!I44,-$S$3,0),1,-1)</f>
        <v>1</v>
      </c>
      <c r="T45" s="5">
        <f ca="1">IF(S45=1,T$3*Q44/'Prices Monthly'!L44,-T$3*R44)</f>
        <v>1.9541384416292714E-4</v>
      </c>
      <c r="V45" s="16"/>
      <c r="W45" s="5"/>
      <c r="X45" s="5"/>
      <c r="Y45" s="5"/>
      <c r="Z45" s="5"/>
      <c r="AA45" s="5"/>
      <c r="AB45" s="5"/>
      <c r="AC45" s="5"/>
      <c r="AD45" s="5"/>
      <c r="AE45" s="56"/>
    </row>
    <row r="46" spans="1:31" x14ac:dyDescent="0.2">
      <c r="A46" s="9">
        <v>29797</v>
      </c>
      <c r="B46" s="16">
        <f ca="1">'Prices Monthly'!L45*(1+J46/(50*(ABS(O46)+ABS(T46)+0.0001)))</f>
        <v>767.86233371139019</v>
      </c>
      <c r="C46" s="16">
        <f t="shared" ca="1" si="3"/>
        <v>1</v>
      </c>
      <c r="D46" s="16">
        <f ca="1">D45+C46*('Prices Monthly'!L46-'Prices Monthly'!L45)/'Prices Monthly'!L45</f>
        <v>0.48765697764618099</v>
      </c>
      <c r="E46" s="16">
        <f t="shared" ca="1" si="4"/>
        <v>0</v>
      </c>
      <c r="F46" s="16">
        <f t="shared" ca="1" si="0"/>
        <v>0.48765697764618099</v>
      </c>
      <c r="G46" s="26">
        <f ca="1">IF(('Prices Monthly'!L46-'Prices Monthly'!L45)*C46&gt;0,1,0)</f>
        <v>1</v>
      </c>
      <c r="H46" s="16">
        <f>ABS('Prices Monthly'!L46-'Prices Monthly'!L45)/'Prices Monthly'!L45</f>
        <v>1.9017361732593406E-2</v>
      </c>
      <c r="I46" s="26"/>
      <c r="J46" s="5">
        <f t="shared" ca="1" si="5"/>
        <v>1.7815560579537121E-4</v>
      </c>
      <c r="K46" s="16"/>
      <c r="L46" s="16">
        <f ca="1">L45-O46*'Prices Monthly'!L46</f>
        <v>0.72058303064490503</v>
      </c>
      <c r="M46" s="5">
        <f t="shared" ca="1" si="1"/>
        <v>1.0497791837261601E-2</v>
      </c>
      <c r="N46" s="16">
        <f ca="1">IF('Prices Monthly'!L45&gt;OFFSET('Prices Monthly'!L45,-$N$3,0),1,-1)</f>
        <v>1</v>
      </c>
      <c r="O46" s="5">
        <f ca="1">IF(N46=1,O$3*L45/'Prices Monthly'!L45,-O$3*M45)</f>
        <v>9.6023336323298545E-6</v>
      </c>
      <c r="P46" s="27"/>
      <c r="Q46" s="16">
        <f ca="1">Q45-T46*'Prices Monthly'!L46</f>
        <v>1.4671405691118784</v>
      </c>
      <c r="R46" s="5">
        <f t="shared" ca="1" si="2"/>
        <v>8.9018439167349393E-3</v>
      </c>
      <c r="S46" s="16">
        <f ca="1">IF('Prices Monthly'!I45&gt;OFFSET('Prices Monthly'!I45,-$S$3,0),1,-1)</f>
        <v>1</v>
      </c>
      <c r="T46" s="5">
        <f ca="1">IF(S46=1,T$3*Q45/'Prices Monthly'!L45,-T$3*R45)</f>
        <v>1.6855327216304137E-4</v>
      </c>
      <c r="V46" s="16"/>
      <c r="W46" s="5"/>
      <c r="X46" s="5"/>
      <c r="Y46" s="5"/>
      <c r="Z46" s="5"/>
      <c r="AA46" s="5"/>
      <c r="AB46" s="5"/>
      <c r="AC46" s="5"/>
      <c r="AD46" s="5"/>
      <c r="AE46" s="56"/>
    </row>
    <row r="47" spans="1:31" x14ac:dyDescent="0.2">
      <c r="A47" s="9">
        <v>29827</v>
      </c>
      <c r="B47" s="16">
        <f ca="1">'Prices Monthly'!L46*(1+J47/(50*(ABS(O47)+ABS(T47)+0.0001)))</f>
        <v>782.10559822739947</v>
      </c>
      <c r="C47" s="16">
        <f t="shared" ca="1" si="3"/>
        <v>1</v>
      </c>
      <c r="D47" s="16">
        <f ca="1">D46+C47*('Prices Monthly'!L47-'Prices Monthly'!L46)/'Prices Monthly'!L46</f>
        <v>0.54175613015134072</v>
      </c>
      <c r="E47" s="16">
        <f t="shared" ca="1" si="4"/>
        <v>0</v>
      </c>
      <c r="F47" s="16">
        <f t="shared" ca="1" si="0"/>
        <v>0.54175613015134072</v>
      </c>
      <c r="G47" s="26">
        <f ca="1">IF(('Prices Monthly'!L47-'Prices Monthly'!L46)*C47&gt;0,1,0)</f>
        <v>1</v>
      </c>
      <c r="H47" s="16">
        <f>ABS('Prices Monthly'!L47-'Prices Monthly'!L46)/'Prices Monthly'!L46</f>
        <v>5.409915250515971E-2</v>
      </c>
      <c r="I47" s="26"/>
      <c r="J47" s="5">
        <f t="shared" ca="1" si="5"/>
        <v>1.6125050039605458E-4</v>
      </c>
      <c r="K47" s="16"/>
      <c r="L47" s="16">
        <f ca="1">L46-O47*'Prices Monthly'!L47</f>
        <v>0.71298737102578114</v>
      </c>
      <c r="M47" s="5">
        <f t="shared" ca="1" si="1"/>
        <v>1.0507118944475285E-2</v>
      </c>
      <c r="N47" s="16">
        <f ca="1">IF('Prices Monthly'!L46&gt;OFFSET('Prices Monthly'!L46,-$N$3,0),1,-1)</f>
        <v>1</v>
      </c>
      <c r="O47" s="5">
        <f ca="1">IF(N47=1,O$3*L46/'Prices Monthly'!L46,-O$3*M46)</f>
        <v>9.3271072136836206E-6</v>
      </c>
      <c r="P47" s="27"/>
      <c r="Q47" s="16">
        <f ca="1">Q46-T47*'Prices Monthly'!L47</f>
        <v>1.3434196386713368</v>
      </c>
      <c r="R47" s="5">
        <f t="shared" ca="1" si="2"/>
        <v>9.0537673099173096E-3</v>
      </c>
      <c r="S47" s="16">
        <f ca="1">IF('Prices Monthly'!I46&gt;OFFSET('Prices Monthly'!I46,-$S$3,0),1,-1)</f>
        <v>1</v>
      </c>
      <c r="T47" s="5">
        <f ca="1">IF(S47=1,T$3*Q46/'Prices Monthly'!L46,-T$3*R46)</f>
        <v>1.5192339318237095E-4</v>
      </c>
      <c r="V47" s="16"/>
      <c r="W47" s="5"/>
      <c r="X47" s="5"/>
      <c r="Y47" s="5"/>
      <c r="Z47" s="5"/>
      <c r="AA47" s="5"/>
      <c r="AB47" s="5"/>
      <c r="AC47" s="5"/>
      <c r="AD47" s="5"/>
      <c r="AE47" s="56"/>
    </row>
    <row r="48" spans="1:31" x14ac:dyDescent="0.2">
      <c r="A48" s="9">
        <v>29858</v>
      </c>
      <c r="B48" s="16">
        <f ca="1">'Prices Monthly'!L47*(1+J48/(50*(ABS(O48)+ABS(T48)+0.0001)))</f>
        <v>823.88534584236686</v>
      </c>
      <c r="C48" s="16">
        <f t="shared" ca="1" si="3"/>
        <v>1</v>
      </c>
      <c r="D48" s="16">
        <f ca="1">D47+C48*('Prices Monthly'!L48-'Prices Monthly'!L47)/'Prices Monthly'!L47</f>
        <v>0.49730705704157196</v>
      </c>
      <c r="E48" s="16">
        <f t="shared" ca="1" si="4"/>
        <v>4.4449073109768755E-2</v>
      </c>
      <c r="F48" s="16">
        <f t="shared" ca="1" si="0"/>
        <v>0.54175613015134072</v>
      </c>
      <c r="G48" s="26">
        <f ca="1">IF(('Prices Monthly'!L48-'Prices Monthly'!L47)*C48&gt;0,1,0)</f>
        <v>0</v>
      </c>
      <c r="H48" s="16">
        <f>ABS('Prices Monthly'!L48-'Prices Monthly'!L47)/'Prices Monthly'!L47</f>
        <v>4.4449073109768748E-2</v>
      </c>
      <c r="I48" s="26"/>
      <c r="J48" s="5">
        <f t="shared" ca="1" si="5"/>
        <v>1.4072755630765594E-4</v>
      </c>
      <c r="K48" s="16"/>
      <c r="L48" s="16">
        <f ca="1">L47-O48*'Prices Monthly'!L48</f>
        <v>0.70617441359333399</v>
      </c>
      <c r="M48" s="5">
        <f t="shared" ca="1" si="1"/>
        <v>1.051587408884065E-2</v>
      </c>
      <c r="N48" s="16">
        <f ca="1">IF('Prices Monthly'!L47&gt;OFFSET('Prices Monthly'!L47,-$N$3,0),1,-1)</f>
        <v>1</v>
      </c>
      <c r="O48" s="5">
        <f ca="1">IF(N48=1,O$3*L47/'Prices Monthly'!L47,-O$3*M47)</f>
        <v>8.755144365364398E-6</v>
      </c>
      <c r="P48" s="27"/>
      <c r="Q48" s="16">
        <f ca="1">Q47-T48*'Prices Monthly'!L48</f>
        <v>1.240723168196542</v>
      </c>
      <c r="R48" s="5">
        <f t="shared" ca="1" si="2"/>
        <v>9.1857397218596017E-3</v>
      </c>
      <c r="S48" s="16">
        <f ca="1">IF('Prices Monthly'!I47&gt;OFFSET('Prices Monthly'!I47,-$S$3,0),1,-1)</f>
        <v>1</v>
      </c>
      <c r="T48" s="5">
        <f ca="1">IF(S48=1,T$3*Q47/'Prices Monthly'!L47,-T$3*R47)</f>
        <v>1.3197241194229153E-4</v>
      </c>
      <c r="V48" s="16"/>
      <c r="W48" s="5"/>
      <c r="X48" s="5"/>
      <c r="Y48" s="5"/>
      <c r="Z48" s="5"/>
      <c r="AA48" s="5"/>
      <c r="AB48" s="5"/>
      <c r="AC48" s="5"/>
      <c r="AD48" s="5"/>
      <c r="AE48" s="56"/>
    </row>
    <row r="49" spans="1:31" x14ac:dyDescent="0.2">
      <c r="A49" s="9">
        <v>29889</v>
      </c>
      <c r="B49" s="16">
        <f ca="1">'Prices Monthly'!L48*(1+J49/(50*(ABS(O49)+ABS(T49)+0.0001)))</f>
        <v>787.15240925116984</v>
      </c>
      <c r="C49" s="16">
        <f t="shared" ca="1" si="3"/>
        <v>1</v>
      </c>
      <c r="D49" s="16">
        <f ca="1">D48+C49*('Prices Monthly'!L49-'Prices Monthly'!L48)/'Prices Monthly'!L48</f>
        <v>0.61327183165138954</v>
      </c>
      <c r="E49" s="16">
        <f t="shared" ca="1" si="4"/>
        <v>0</v>
      </c>
      <c r="F49" s="16">
        <f t="shared" ca="1" si="0"/>
        <v>0.61327183165138954</v>
      </c>
      <c r="G49" s="26">
        <f ca="1">IF(('Prices Monthly'!L49-'Prices Monthly'!L48)*C49&gt;0,1,0)</f>
        <v>1</v>
      </c>
      <c r="H49" s="16">
        <f>ABS('Prices Monthly'!L49-'Prices Monthly'!L48)/'Prices Monthly'!L48</f>
        <v>0.11596477460981762</v>
      </c>
      <c r="I49" s="26"/>
      <c r="J49" s="5">
        <f t="shared" ca="1" si="5"/>
        <v>1.3662839303078605E-4</v>
      </c>
      <c r="K49" s="16"/>
      <c r="L49" s="16">
        <f ca="1">L48-O49*'Prices Monthly'!L49</f>
        <v>0.69829375589032494</v>
      </c>
      <c r="M49" s="5">
        <f t="shared" ca="1" si="1"/>
        <v>1.0524948942161603E-2</v>
      </c>
      <c r="N49" s="16">
        <f ca="1">IF('Prices Monthly'!L48&gt;OFFSET('Prices Monthly'!L48,-$N$3,0),1,-1)</f>
        <v>1</v>
      </c>
      <c r="O49" s="5">
        <f ca="1">IF(N49=1,O$3*L48/'Prices Monthly'!L48,-O$3*M48)</f>
        <v>9.0748533209540973E-6</v>
      </c>
      <c r="P49" s="27"/>
      <c r="Q49" s="16">
        <f ca="1">Q48-T49*'Prices Monthly'!L49</f>
        <v>1.1299549001365714</v>
      </c>
      <c r="R49" s="5">
        <f t="shared" ca="1" si="2"/>
        <v>9.313293261569433E-3</v>
      </c>
      <c r="S49" s="16">
        <f ca="1">IF('Prices Monthly'!I48&gt;OFFSET('Prices Monthly'!I48,-$S$3,0),1,-1)</f>
        <v>1</v>
      </c>
      <c r="T49" s="5">
        <f ca="1">IF(S49=1,T$3*Q48/'Prices Monthly'!L48,-T$3*R48)</f>
        <v>1.2755353970983195E-4</v>
      </c>
      <c r="V49" s="16"/>
      <c r="W49" s="5"/>
      <c r="X49" s="5"/>
      <c r="Y49" s="5"/>
      <c r="Z49" s="5"/>
      <c r="AA49" s="5"/>
      <c r="AB49" s="5"/>
      <c r="AC49" s="5"/>
      <c r="AD49" s="5"/>
      <c r="AE49" s="56"/>
    </row>
    <row r="50" spans="1:31" x14ac:dyDescent="0.2">
      <c r="A50" s="9">
        <v>29918</v>
      </c>
      <c r="B50" s="16">
        <f ca="1">'Prices Monthly'!L49*(1+J50/(50*(ABS(O50)+ABS(T50)+0.0001)))</f>
        <v>877.58692165911179</v>
      </c>
      <c r="C50" s="16">
        <f t="shared" ca="1" si="3"/>
        <v>1</v>
      </c>
      <c r="D50" s="16">
        <f ca="1">D49+C50*('Prices Monthly'!L50-'Prices Monthly'!L49)/'Prices Monthly'!L49</f>
        <v>0.69300462327573531</v>
      </c>
      <c r="E50" s="16">
        <f t="shared" ca="1" si="4"/>
        <v>0</v>
      </c>
      <c r="F50" s="16">
        <f t="shared" ca="1" si="0"/>
        <v>0.69300462327573531</v>
      </c>
      <c r="G50" s="26">
        <f ca="1">IF(('Prices Monthly'!L50-'Prices Monthly'!L49)*C50&gt;0,1,0)</f>
        <v>1</v>
      </c>
      <c r="H50" s="16">
        <f>ABS('Prices Monthly'!L50-'Prices Monthly'!L49)/'Prices Monthly'!L49</f>
        <v>7.9732791624345739E-2</v>
      </c>
      <c r="I50" s="26"/>
      <c r="J50" s="5">
        <f t="shared" ca="1" si="5"/>
        <v>1.1213570816578211E-4</v>
      </c>
      <c r="K50" s="16"/>
      <c r="L50" s="16">
        <f ca="1">L49-O50*'Prices Monthly'!L50</f>
        <v>0.69075404922611183</v>
      </c>
      <c r="M50" s="5">
        <f t="shared" ca="1" si="1"/>
        <v>1.0532990039298995E-2</v>
      </c>
      <c r="N50" s="16">
        <f ca="1">IF('Prices Monthly'!L49&gt;OFFSET('Prices Monthly'!L49,-$N$3,0),1,-1)</f>
        <v>1</v>
      </c>
      <c r="O50" s="5">
        <f ca="1">IF(N50=1,O$3*L49/'Prices Monthly'!L49,-O$3*M49)</f>
        <v>8.0410971373914868E-6</v>
      </c>
      <c r="P50" s="27"/>
      <c r="Q50" s="16">
        <f ca="1">Q49-T50*'Prices Monthly'!L50</f>
        <v>1.0323509514378459</v>
      </c>
      <c r="R50" s="5">
        <f t="shared" ca="1" si="2"/>
        <v>9.4173878725978231E-3</v>
      </c>
      <c r="S50" s="16">
        <f ca="1">IF('Prices Monthly'!I49&gt;OFFSET('Prices Monthly'!I49,-$S$3,0),1,-1)</f>
        <v>1</v>
      </c>
      <c r="T50" s="5">
        <f ca="1">IF(S50=1,T$3*Q49/'Prices Monthly'!L49,-T$3*R49)</f>
        <v>1.0409461102839063E-4</v>
      </c>
      <c r="V50" s="16"/>
      <c r="W50" s="5"/>
      <c r="X50" s="5"/>
      <c r="Y50" s="5"/>
      <c r="Z50" s="5"/>
      <c r="AA50" s="5"/>
      <c r="AB50" s="5"/>
      <c r="AC50" s="5"/>
      <c r="AD50" s="5"/>
      <c r="AE50" s="56"/>
    </row>
    <row r="51" spans="1:31" x14ac:dyDescent="0.2">
      <c r="A51" s="9">
        <v>29950</v>
      </c>
      <c r="B51" s="16">
        <f ca="1">'Prices Monthly'!L50*(1+J51/(50*(ABS(O51)+ABS(T51)+0.0001)))</f>
        <v>946.80455063434817</v>
      </c>
      <c r="C51" s="16">
        <f t="shared" ca="1" si="3"/>
        <v>1</v>
      </c>
      <c r="D51" s="16">
        <f ca="1">D50+C51*('Prices Monthly'!L51-'Prices Monthly'!L50)/'Prices Monthly'!L50</f>
        <v>0.78989669607142277</v>
      </c>
      <c r="E51" s="16">
        <f t="shared" ca="1" si="4"/>
        <v>0</v>
      </c>
      <c r="F51" s="16">
        <f t="shared" ca="1" si="0"/>
        <v>0.78989669607142277</v>
      </c>
      <c r="G51" s="26">
        <f ca="1">IF(('Prices Monthly'!L51-'Prices Monthly'!L50)*C51&gt;0,1,0)</f>
        <v>1</v>
      </c>
      <c r="H51" s="16">
        <f>ABS('Prices Monthly'!L51-'Prices Monthly'!L50)/'Prices Monthly'!L50</f>
        <v>9.6892072795687414E-2</v>
      </c>
      <c r="I51" s="26"/>
      <c r="J51" s="5">
        <f t="shared" ca="1" si="5"/>
        <v>9.5447074874372865E-5</v>
      </c>
      <c r="K51" s="16"/>
      <c r="L51" s="16">
        <f ca="1">L50-O51*'Prices Monthly'!L51</f>
        <v>0.68317722281763538</v>
      </c>
      <c r="M51" s="5">
        <f t="shared" ca="1" si="1"/>
        <v>1.0540356931215676E-2</v>
      </c>
      <c r="N51" s="16">
        <f ca="1">IF('Prices Monthly'!L50&gt;OFFSET('Prices Monthly'!L50,-$N$3,0),1,-1)</f>
        <v>1</v>
      </c>
      <c r="O51" s="5">
        <f ca="1">IF(N51=1,O$3*L50/'Prices Monthly'!L50,-O$3*M50)</f>
        <v>7.3668919166809074E-6</v>
      </c>
      <c r="P51" s="27"/>
      <c r="Q51" s="16">
        <f ca="1">Q50-T51*'Prices Monthly'!L51</f>
        <v>0.94176074543982524</v>
      </c>
      <c r="R51" s="5">
        <f t="shared" ca="1" si="2"/>
        <v>9.5054680555555146E-3</v>
      </c>
      <c r="S51" s="16">
        <f ca="1">IF('Prices Monthly'!I50&gt;OFFSET('Prices Monthly'!I50,-$S$3,0),1,-1)</f>
        <v>1</v>
      </c>
      <c r="T51" s="5">
        <f ca="1">IF(S51=1,T$3*Q50/'Prices Monthly'!L50,-T$3*R50)</f>
        <v>8.8080182957691962E-5</v>
      </c>
      <c r="V51" s="16"/>
      <c r="W51" s="5"/>
      <c r="X51" s="5"/>
      <c r="Y51" s="5"/>
      <c r="Z51" s="5"/>
      <c r="AA51" s="5"/>
      <c r="AB51" s="5"/>
      <c r="AC51" s="5"/>
      <c r="AD51" s="5"/>
      <c r="AE51" s="56"/>
    </row>
    <row r="52" spans="1:31" x14ac:dyDescent="0.2">
      <c r="A52" s="9">
        <v>29981</v>
      </c>
      <c r="B52" s="16">
        <f ca="1">'Prices Monthly'!L51*(1+J52/(50*(ABS(O52)+ABS(T52)+0.0001)))</f>
        <v>1037.6326024338498</v>
      </c>
      <c r="C52" s="16">
        <f t="shared" ca="1" si="3"/>
        <v>1</v>
      </c>
      <c r="D52" s="16">
        <f ca="1">D51+C52*('Prices Monthly'!L52-'Prices Monthly'!L51)/'Prices Monthly'!L51</f>
        <v>0.73949593082420162</v>
      </c>
      <c r="E52" s="16">
        <f t="shared" ca="1" si="4"/>
        <v>5.0400765247221146E-2</v>
      </c>
      <c r="F52" s="16">
        <f t="shared" ca="1" si="0"/>
        <v>0.78989669607142277</v>
      </c>
      <c r="G52" s="26">
        <f ca="1">IF(('Prices Monthly'!L52-'Prices Monthly'!L51)*C52&gt;0,1,0)</f>
        <v>0</v>
      </c>
      <c r="H52" s="16">
        <f>ABS('Prices Monthly'!L52-'Prices Monthly'!L51)/'Prices Monthly'!L51</f>
        <v>5.0400765247221195E-2</v>
      </c>
      <c r="I52" s="26"/>
      <c r="J52" s="5">
        <f t="shared" ca="1" si="5"/>
        <v>7.9895838285191269E-5</v>
      </c>
      <c r="K52" s="16"/>
      <c r="L52" s="16">
        <f ca="1">L51-O52*'Prices Monthly'!L52</f>
        <v>0.6766897771377538</v>
      </c>
      <c r="M52" s="5">
        <f t="shared" ca="1" si="1"/>
        <v>1.0546999412498877E-2</v>
      </c>
      <c r="N52" s="16">
        <f ca="1">IF('Prices Monthly'!L51&gt;OFFSET('Prices Monthly'!L51,-$N$3,0),1,-1)</f>
        <v>1</v>
      </c>
      <c r="O52" s="5">
        <f ca="1">IF(N52=1,O$3*L51/'Prices Monthly'!L51,-O$3*M51)</f>
        <v>6.6424812831996375E-6</v>
      </c>
      <c r="P52" s="27"/>
      <c r="Q52" s="16">
        <f ca="1">Q51-T52*'Prices Monthly'!L52</f>
        <v>0.87021712278463603</v>
      </c>
      <c r="R52" s="5">
        <f t="shared" ca="1" si="2"/>
        <v>9.5787214125575056E-3</v>
      </c>
      <c r="S52" s="16">
        <f ca="1">IF('Prices Monthly'!I51&gt;OFFSET('Prices Monthly'!I51,-$S$3,0),1,-1)</f>
        <v>1</v>
      </c>
      <c r="T52" s="5">
        <f ca="1">IF(S52=1,T$3*Q51/'Prices Monthly'!L51,-T$3*R51)</f>
        <v>7.3253357001991633E-5</v>
      </c>
      <c r="V52" s="16"/>
      <c r="W52" s="5"/>
      <c r="X52" s="5"/>
      <c r="Y52" s="5"/>
      <c r="Z52" s="5"/>
      <c r="AA52" s="5"/>
      <c r="AB52" s="5"/>
      <c r="AC52" s="5"/>
      <c r="AD52" s="5"/>
      <c r="AE52" s="56"/>
    </row>
    <row r="53" spans="1:31" x14ac:dyDescent="0.2">
      <c r="A53" s="9">
        <v>30009</v>
      </c>
      <c r="B53" s="16">
        <f ca="1">'Prices Monthly'!L52*(1+J53/(50*(ABS(O53)+ABS(T53)+0.0001)))</f>
        <v>985.2323901758482</v>
      </c>
      <c r="C53" s="16">
        <f t="shared" ca="1" si="3"/>
        <v>1</v>
      </c>
      <c r="D53" s="16">
        <f ca="1">D52+C53*('Prices Monthly'!L53-'Prices Monthly'!L52)/'Prices Monthly'!L52</f>
        <v>0.71757783710785161</v>
      </c>
      <c r="E53" s="16">
        <f t="shared" ca="1" si="4"/>
        <v>7.2318858963571153E-2</v>
      </c>
      <c r="F53" s="16">
        <f t="shared" ca="1" si="0"/>
        <v>0.78989669607142277</v>
      </c>
      <c r="G53" s="26">
        <f ca="1">IF(('Prices Monthly'!L53-'Prices Monthly'!L52)*C53&gt;0,1,0)</f>
        <v>0</v>
      </c>
      <c r="H53" s="16">
        <f>ABS('Prices Monthly'!L53-'Prices Monthly'!L52)/'Prices Monthly'!L52</f>
        <v>2.1918093716350062E-2</v>
      </c>
      <c r="I53" s="26"/>
      <c r="J53" s="5">
        <f t="shared" ca="1" si="5"/>
        <v>7.8209682648827558E-5</v>
      </c>
      <c r="K53" s="16"/>
      <c r="L53" s="16">
        <f ca="1">L52-O53*'Prices Monthly'!L53</f>
        <v>0.67007119686589822</v>
      </c>
      <c r="M53" s="5">
        <f t="shared" ca="1" si="1"/>
        <v>1.0553928024160488E-2</v>
      </c>
      <c r="N53" s="16">
        <f ca="1">IF('Prices Monthly'!L52&gt;OFFSET('Prices Monthly'!L52,-$N$3,0),1,-1)</f>
        <v>1</v>
      </c>
      <c r="O53" s="5">
        <f ca="1">IF(N53=1,O$3*L52/'Prices Monthly'!L52,-O$3*M52)</f>
        <v>6.9286116616118346E-6</v>
      </c>
      <c r="P53" s="27"/>
      <c r="Q53" s="16">
        <f ca="1">Q52-T53*'Prices Monthly'!L53</f>
        <v>0.8021256329979265</v>
      </c>
      <c r="R53" s="5">
        <f t="shared" ca="1" si="2"/>
        <v>9.6500024835447212E-3</v>
      </c>
      <c r="S53" s="16">
        <f ca="1">IF('Prices Monthly'!I52&gt;OFFSET('Prices Monthly'!I52,-$S$3,0),1,-1)</f>
        <v>1</v>
      </c>
      <c r="T53" s="5">
        <f ca="1">IF(S53=1,T$3*Q52/'Prices Monthly'!L52,-T$3*R52)</f>
        <v>7.1281070987215723E-5</v>
      </c>
      <c r="V53" s="16"/>
      <c r="W53" s="5"/>
      <c r="X53" s="5"/>
      <c r="Y53" s="5"/>
      <c r="Z53" s="5"/>
      <c r="AA53" s="5"/>
      <c r="AB53" s="5"/>
      <c r="AC53" s="5"/>
      <c r="AD53" s="5"/>
      <c r="AE53" s="56"/>
    </row>
    <row r="54" spans="1:31" x14ac:dyDescent="0.2">
      <c r="A54" s="9">
        <v>30036</v>
      </c>
      <c r="B54" s="16">
        <f ca="1">'Prices Monthly'!L53*(1+J54/(50*(ABS(O54)+ABS(T54)+0.0001)))</f>
        <v>963.39061569828709</v>
      </c>
      <c r="C54" s="16">
        <f t="shared" ca="1" si="3"/>
        <v>1</v>
      </c>
      <c r="D54" s="16">
        <f ca="1">D53+C54*('Prices Monthly'!L54-'Prices Monthly'!L53)/'Prices Monthly'!L53</f>
        <v>0.79840744148316223</v>
      </c>
      <c r="E54" s="16">
        <f t="shared" ca="1" si="4"/>
        <v>0</v>
      </c>
      <c r="F54" s="16">
        <f t="shared" ca="1" si="0"/>
        <v>0.79840744148316223</v>
      </c>
      <c r="G54" s="26">
        <f ca="1">IF(('Prices Monthly'!L54-'Prices Monthly'!L53)*C54&gt;0,1,0)</f>
        <v>1</v>
      </c>
      <c r="H54" s="16">
        <f>ABS('Prices Monthly'!L54-'Prices Monthly'!L53)/'Prices Monthly'!L53</f>
        <v>8.0829604375310657E-2</v>
      </c>
      <c r="I54" s="26"/>
      <c r="J54" s="5">
        <f t="shared" ca="1" si="5"/>
        <v>7.4190532124326257E-5</v>
      </c>
      <c r="K54" s="16"/>
      <c r="L54" s="16">
        <f ca="1">L53-O54*'Prices Monthly'!L54</f>
        <v>0.66282886899977966</v>
      </c>
      <c r="M54" s="5">
        <f t="shared" ca="1" si="1"/>
        <v>1.0560942614779655E-2</v>
      </c>
      <c r="N54" s="16">
        <f ca="1">IF('Prices Monthly'!L53&gt;OFFSET('Prices Monthly'!L53,-$N$3,0),1,-1)</f>
        <v>1</v>
      </c>
      <c r="O54" s="5">
        <f ca="1">IF(N54=1,O$3*L53/'Prices Monthly'!L53,-O$3*M53)</f>
        <v>7.0145906191656531E-6</v>
      </c>
      <c r="P54" s="27"/>
      <c r="Q54" s="16">
        <f ca="1">Q53-T54*'Prices Monthly'!L54</f>
        <v>0.73276874255213098</v>
      </c>
      <c r="R54" s="5">
        <f t="shared" ca="1" si="2"/>
        <v>9.7171784250498824E-3</v>
      </c>
      <c r="S54" s="16">
        <f ca="1">IF('Prices Monthly'!I53&gt;OFFSET('Prices Monthly'!I53,-$S$3,0),1,-1)</f>
        <v>1</v>
      </c>
      <c r="T54" s="5">
        <f ca="1">IF(S54=1,T$3*Q53/'Prices Monthly'!L53,-T$3*R53)</f>
        <v>6.7175941505160598E-5</v>
      </c>
      <c r="V54" s="16"/>
      <c r="W54" s="5"/>
      <c r="X54" s="5"/>
      <c r="Y54" s="5"/>
      <c r="Z54" s="5"/>
      <c r="AA54" s="5"/>
      <c r="AB54" s="5"/>
      <c r="AC54" s="5"/>
      <c r="AD54" s="5"/>
      <c r="AE54" s="56"/>
    </row>
    <row r="55" spans="1:31" x14ac:dyDescent="0.2">
      <c r="A55" s="9">
        <v>30070</v>
      </c>
      <c r="B55" s="16">
        <f ca="1">'Prices Monthly'!L54*(1+J55/(50*(ABS(O55)+ABS(T55)+0.0001)))</f>
        <v>1040.4626168009743</v>
      </c>
      <c r="C55" s="16">
        <f t="shared" ca="1" si="3"/>
        <v>1</v>
      </c>
      <c r="D55" s="16">
        <f ca="1">D54+C55*('Prices Monthly'!L55-'Prices Monthly'!L54)/'Prices Monthly'!L54</f>
        <v>0.80297470178414165</v>
      </c>
      <c r="E55" s="16">
        <f t="shared" ca="1" si="4"/>
        <v>0</v>
      </c>
      <c r="F55" s="16">
        <f t="shared" ca="1" si="0"/>
        <v>0.80297470178414165</v>
      </c>
      <c r="G55" s="26">
        <f ca="1">IF(('Prices Monthly'!L55-'Prices Monthly'!L54)*C55&gt;0,1,0)</f>
        <v>1</v>
      </c>
      <c r="H55" s="16">
        <f>ABS('Prices Monthly'!L55-'Prices Monthly'!L54)/'Prices Monthly'!L54</f>
        <v>4.5672603009794784E-3</v>
      </c>
      <c r="I55" s="26"/>
      <c r="J55" s="5">
        <f t="shared" ca="1" si="5"/>
        <v>6.3197988261362215E-5</v>
      </c>
      <c r="K55" s="16"/>
      <c r="L55" s="16">
        <f ca="1">L54-O55*'Prices Monthly'!L55</f>
        <v>0.65617030718998459</v>
      </c>
      <c r="M55" s="5">
        <f t="shared" ca="1" si="1"/>
        <v>1.056736247487512E-2</v>
      </c>
      <c r="N55" s="16">
        <f ca="1">IF('Prices Monthly'!L54&gt;OFFSET('Prices Monthly'!L54,-$N$3,0),1,-1)</f>
        <v>1</v>
      </c>
      <c r="O55" s="5">
        <f ca="1">IF(N55=1,O$3*L54/'Prices Monthly'!L54,-O$3*M54)</f>
        <v>6.4198600954665711E-6</v>
      </c>
      <c r="P55" s="27"/>
      <c r="Q55" s="16">
        <f ca="1">Q54-T55*'Prices Monthly'!L55</f>
        <v>0.67387950350094794</v>
      </c>
      <c r="R55" s="5">
        <f t="shared" ca="1" si="2"/>
        <v>9.7739565532157773E-3</v>
      </c>
      <c r="S55" s="16">
        <f ca="1">IF('Prices Monthly'!I54&gt;OFFSET('Prices Monthly'!I54,-$S$3,0),1,-1)</f>
        <v>1</v>
      </c>
      <c r="T55" s="5">
        <f ca="1">IF(S55=1,T$3*Q54/'Prices Monthly'!L54,-T$3*R54)</f>
        <v>5.6778128165895639E-5</v>
      </c>
      <c r="V55" s="16"/>
      <c r="W55" s="5"/>
      <c r="X55" s="5"/>
      <c r="Y55" s="5"/>
      <c r="Z55" s="5"/>
      <c r="AA55" s="5"/>
      <c r="AB55" s="5"/>
      <c r="AC55" s="5"/>
      <c r="AD55" s="5"/>
      <c r="AE55" s="56"/>
    </row>
    <row r="56" spans="1:31" x14ac:dyDescent="0.2">
      <c r="A56" s="9">
        <v>30100</v>
      </c>
      <c r="B56" s="16">
        <f ca="1">'Prices Monthly'!L55*(1+J56/(50*(ABS(O56)+ABS(T56)+0.0001)))</f>
        <v>1044.8217443469641</v>
      </c>
      <c r="C56" s="16">
        <f t="shared" ca="1" si="3"/>
        <v>1</v>
      </c>
      <c r="D56" s="16">
        <f ca="1">D55+C56*('Prices Monthly'!L56-'Prices Monthly'!L55)/'Prices Monthly'!L55</f>
        <v>0.79594235297964078</v>
      </c>
      <c r="E56" s="16">
        <f t="shared" ca="1" si="4"/>
        <v>7.0323488045008764E-3</v>
      </c>
      <c r="F56" s="16">
        <f t="shared" ca="1" si="0"/>
        <v>0.80297470178414165</v>
      </c>
      <c r="G56" s="26">
        <f ca="1">IF(('Prices Monthly'!L56-'Prices Monthly'!L55)*C56&gt;0,1,0)</f>
        <v>0</v>
      </c>
      <c r="H56" s="16">
        <f>ABS('Prices Monthly'!L56-'Prices Monthly'!L55)/'Prices Monthly'!L55</f>
        <v>7.032348804500866E-3</v>
      </c>
      <c r="I56" s="26"/>
      <c r="J56" s="5">
        <f t="shared" ca="1" si="5"/>
        <v>5.8304210052204088E-5</v>
      </c>
      <c r="K56" s="16"/>
      <c r="L56" s="16">
        <f ca="1">L55-O56*'Prices Monthly'!L56</f>
        <v>0.64965474830283787</v>
      </c>
      <c r="M56" s="5">
        <f t="shared" ca="1" si="1"/>
        <v>1.0573688948506051E-2</v>
      </c>
      <c r="N56" s="16">
        <f ca="1">IF('Prices Monthly'!L55&gt;OFFSET('Prices Monthly'!L55,-$N$3,0),1,-1)</f>
        <v>1</v>
      </c>
      <c r="O56" s="5">
        <f ca="1">IF(N56=1,O$3*L55/'Prices Monthly'!L55,-O$3*M55)</f>
        <v>6.3264736309306425E-6</v>
      </c>
      <c r="P56" s="27"/>
      <c r="Q56" s="16">
        <f ca="1">Q55-T56*'Prices Monthly'!L56</f>
        <v>0.62034825967853791</v>
      </c>
      <c r="R56" s="5">
        <f t="shared" ca="1" si="2"/>
        <v>9.8259342896370502E-3</v>
      </c>
      <c r="S56" s="16">
        <f ca="1">IF('Prices Monthly'!I55&gt;OFFSET('Prices Monthly'!I55,-$S$3,0),1,-1)</f>
        <v>1</v>
      </c>
      <c r="T56" s="5">
        <f ca="1">IF(S56=1,T$3*Q55/'Prices Monthly'!L55,-T$3*R55)</f>
        <v>5.1977736421273443E-5</v>
      </c>
      <c r="V56" s="16"/>
      <c r="W56" s="5"/>
      <c r="X56" s="5"/>
      <c r="Y56" s="5"/>
      <c r="Z56" s="5"/>
      <c r="AA56" s="5"/>
      <c r="AB56" s="5"/>
      <c r="AC56" s="5"/>
      <c r="AD56" s="5"/>
      <c r="AE56" s="56"/>
    </row>
    <row r="57" spans="1:31" x14ac:dyDescent="0.2">
      <c r="A57" s="9">
        <v>30131</v>
      </c>
      <c r="B57" s="16">
        <f ca="1">'Prices Monthly'!L56*(1+J57/(50*(ABS(O57)+ABS(T57)+0.0001)))</f>
        <v>1037.1534390537322</v>
      </c>
      <c r="C57" s="16">
        <f t="shared" ca="1" si="3"/>
        <v>1</v>
      </c>
      <c r="D57" s="16">
        <f ca="1">D56+C57*('Prices Monthly'!L57-'Prices Monthly'!L56)/'Prices Monthly'!L56</f>
        <v>0.77851696263772119</v>
      </c>
      <c r="E57" s="16">
        <f t="shared" ca="1" si="4"/>
        <v>2.4457739146420465E-2</v>
      </c>
      <c r="F57" s="16">
        <f t="shared" ca="1" si="0"/>
        <v>0.80297470178414165</v>
      </c>
      <c r="G57" s="26">
        <f ca="1">IF(('Prices Monthly'!L57-'Prices Monthly'!L56)*C57&gt;0,1,0)</f>
        <v>0</v>
      </c>
      <c r="H57" s="16">
        <f>ABS('Prices Monthly'!L57-'Prices Monthly'!L56)/'Prices Monthly'!L56</f>
        <v>1.742539034191962E-2</v>
      </c>
      <c r="I57" s="26"/>
      <c r="J57" s="5">
        <f t="shared" ca="1" si="5"/>
        <v>5.4495645736840253E-5</v>
      </c>
      <c r="K57" s="16"/>
      <c r="L57" s="16">
        <f ca="1">L56-O57*'Prices Monthly'!L57</f>
        <v>0.64327140569557606</v>
      </c>
      <c r="M57" s="5">
        <f t="shared" ca="1" si="1"/>
        <v>1.0579996962454716E-2</v>
      </c>
      <c r="N57" s="16">
        <f ca="1">IF('Prices Monthly'!L56&gt;OFFSET('Prices Monthly'!L56,-$N$3,0),1,-1)</f>
        <v>1</v>
      </c>
      <c r="O57" s="5">
        <f ca="1">IF(N57=1,O$3*L56/'Prices Monthly'!L56,-O$3*M56)</f>
        <v>6.3080139486647546E-6</v>
      </c>
      <c r="P57" s="27"/>
      <c r="Q57" s="16">
        <f ca="1">Q56-T57*'Prices Monthly'!L57</f>
        <v>0.57158518375008116</v>
      </c>
      <c r="R57" s="5">
        <f t="shared" ca="1" si="2"/>
        <v>9.8741219214252256E-3</v>
      </c>
      <c r="S57" s="16">
        <f ca="1">IF('Prices Monthly'!I56&gt;OFFSET('Prices Monthly'!I56,-$S$3,0),1,-1)</f>
        <v>1</v>
      </c>
      <c r="T57" s="5">
        <f ca="1">IF(S57=1,T$3*Q56/'Prices Monthly'!L56,-T$3*R56)</f>
        <v>4.8187631788175498E-5</v>
      </c>
      <c r="V57" s="16"/>
      <c r="W57" s="5"/>
      <c r="X57" s="5"/>
      <c r="Y57" s="5"/>
      <c r="Z57" s="5"/>
      <c r="AA57" s="5"/>
      <c r="AB57" s="5"/>
      <c r="AC57" s="5"/>
      <c r="AD57" s="5"/>
      <c r="AE57" s="56"/>
    </row>
    <row r="58" spans="1:31" x14ac:dyDescent="0.2">
      <c r="A58" s="9">
        <v>30162</v>
      </c>
      <c r="B58" s="16">
        <f ca="1">'Prices Monthly'!L57*(1+J58/(50*(ABS(O58)+ABS(T58)+0.0001)))</f>
        <v>1018.8254863451285</v>
      </c>
      <c r="C58" s="16">
        <f t="shared" ca="1" si="3"/>
        <v>1</v>
      </c>
      <c r="D58" s="16">
        <f ca="1">D57+C58*('Prices Monthly'!L58-'Prices Monthly'!L57)/'Prices Monthly'!L57</f>
        <v>0.70047210696036011</v>
      </c>
      <c r="E58" s="16">
        <f t="shared" ca="1" si="4"/>
        <v>0.10250259482378155</v>
      </c>
      <c r="F58" s="16">
        <f t="shared" ca="1" si="0"/>
        <v>0.80297470178414165</v>
      </c>
      <c r="G58" s="26">
        <f ca="1">IF(('Prices Monthly'!L58-'Prices Monthly'!L57)*C58&gt;0,1,0)</f>
        <v>0</v>
      </c>
      <c r="H58" s="16">
        <f>ABS('Prices Monthly'!L58-'Prices Monthly'!L57)/'Prices Monthly'!L57</f>
        <v>7.8044855677361108E-2</v>
      </c>
      <c r="I58" s="26"/>
      <c r="J58" s="5">
        <f t="shared" ca="1" si="5"/>
        <v>5.1544003698061951E-5</v>
      </c>
      <c r="K58" s="16"/>
      <c r="L58" s="16">
        <f ca="1">L57-O58*'Prices Monthly'!L58</f>
        <v>0.63734073187880913</v>
      </c>
      <c r="M58" s="5">
        <f t="shared" ca="1" si="1"/>
        <v>1.0586353765229628E-2</v>
      </c>
      <c r="N58" s="16">
        <f ca="1">IF('Prices Monthly'!L57&gt;OFFSET('Prices Monthly'!L57,-$N$3,0),1,-1)</f>
        <v>1</v>
      </c>
      <c r="O58" s="5">
        <f ca="1">IF(N58=1,O$3*L57/'Prices Monthly'!L57,-O$3*M57)</f>
        <v>6.3568027749109051E-6</v>
      </c>
      <c r="P58" s="27"/>
      <c r="Q58" s="16">
        <f ca="1">Q57-T58*'Prices Monthly'!L58</f>
        <v>0.52942711170392209</v>
      </c>
      <c r="R58" s="5">
        <f t="shared" ca="1" si="2"/>
        <v>9.9193091223483774E-3</v>
      </c>
      <c r="S58" s="16">
        <f ca="1">IF('Prices Monthly'!I57&gt;OFFSET('Prices Monthly'!I57,-$S$3,0),1,-1)</f>
        <v>1</v>
      </c>
      <c r="T58" s="5">
        <f ca="1">IF(S58=1,T$3*Q57/'Prices Monthly'!L57,-T$3*R57)</f>
        <v>4.5187200923151048E-5</v>
      </c>
      <c r="V58" s="16"/>
      <c r="W58" s="5"/>
      <c r="X58" s="5"/>
      <c r="Y58" s="5"/>
      <c r="Z58" s="5"/>
      <c r="AA58" s="5"/>
      <c r="AB58" s="5"/>
      <c r="AC58" s="5"/>
      <c r="AD58" s="5"/>
      <c r="AE58" s="56"/>
    </row>
    <row r="59" spans="1:31" x14ac:dyDescent="0.2">
      <c r="A59" s="9">
        <v>30191</v>
      </c>
      <c r="B59" s="16">
        <f ca="1">'Prices Monthly'!L58*(1+J59/(50*(ABS(O59)+ABS(T59)+0.0001)))</f>
        <v>939.36678177376916</v>
      </c>
      <c r="C59" s="16">
        <f t="shared" ca="1" si="3"/>
        <v>1</v>
      </c>
      <c r="D59" s="16">
        <f ca="1">D58+C59*('Prices Monthly'!L59-'Prices Monthly'!L58)/'Prices Monthly'!L58</f>
        <v>0.80715913652292159</v>
      </c>
      <c r="E59" s="16">
        <f t="shared" ca="1" si="4"/>
        <v>0</v>
      </c>
      <c r="F59" s="16">
        <f t="shared" ca="1" si="0"/>
        <v>0.80715913652292159</v>
      </c>
      <c r="G59" s="26">
        <f ca="1">IF(('Prices Monthly'!L59-'Prices Monthly'!L58)*C59&gt;0,1,0)</f>
        <v>1</v>
      </c>
      <c r="H59" s="16">
        <f>ABS('Prices Monthly'!L59-'Prices Monthly'!L58)/'Prices Monthly'!L58</f>
        <v>0.10668702956256151</v>
      </c>
      <c r="I59" s="26"/>
      <c r="J59" s="5">
        <f t="shared" ca="1" si="5"/>
        <v>5.2228735135862546E-5</v>
      </c>
      <c r="K59" s="16"/>
      <c r="L59" s="16">
        <f ca="1">L58-O59*'Prices Monthly'!L59</f>
        <v>0.63028736466498725</v>
      </c>
      <c r="M59" s="5">
        <f t="shared" ca="1" si="1"/>
        <v>1.0593185112658509E-2</v>
      </c>
      <c r="N59" s="16">
        <f ca="1">IF('Prices Monthly'!L58&gt;OFFSET('Prices Monthly'!L58,-$N$3,0),1,-1)</f>
        <v>1</v>
      </c>
      <c r="O59" s="5">
        <f ca="1">IF(N59=1,O$3*L58/'Prices Monthly'!L58,-O$3*M58)</f>
        <v>6.8313474288821922E-6</v>
      </c>
      <c r="P59" s="27"/>
      <c r="Q59" s="16">
        <f ca="1">Q58-T59*'Prices Monthly'!L59</f>
        <v>0.4825543022942021</v>
      </c>
      <c r="R59" s="5">
        <f t="shared" ca="1" si="2"/>
        <v>9.9647065100553576E-3</v>
      </c>
      <c r="S59" s="16">
        <f ca="1">IF('Prices Monthly'!I58&gt;OFFSET('Prices Monthly'!I58,-$S$3,0),1,-1)</f>
        <v>1</v>
      </c>
      <c r="T59" s="5">
        <f ca="1">IF(S59=1,T$3*Q58/'Prices Monthly'!L58,-T$3*R58)</f>
        <v>4.539738770698035E-5</v>
      </c>
      <c r="V59" s="16"/>
      <c r="W59" s="5"/>
      <c r="X59" s="5"/>
      <c r="Y59" s="5"/>
      <c r="Z59" s="5"/>
      <c r="AA59" s="5"/>
      <c r="AB59" s="5"/>
      <c r="AC59" s="5"/>
      <c r="AD59" s="5"/>
      <c r="AE59" s="56"/>
    </row>
    <row r="60" spans="1:31" x14ac:dyDescent="0.2">
      <c r="A60" s="9">
        <v>30223</v>
      </c>
      <c r="B60" s="16">
        <f ca="1">'Prices Monthly'!L59*(1+J60/(50*(ABS(O60)+ABS(T60)+0.0001)))</f>
        <v>1038.7592673395486</v>
      </c>
      <c r="C60" s="16">
        <f t="shared" ca="1" si="3"/>
        <v>1</v>
      </c>
      <c r="D60" s="16">
        <f ca="1">D59+C60*('Prices Monthly'!L60-'Prices Monthly'!L59)/'Prices Monthly'!L59</f>
        <v>0.76815798653113587</v>
      </c>
      <c r="E60" s="16">
        <f t="shared" ca="1" si="4"/>
        <v>3.9001149991785722E-2</v>
      </c>
      <c r="F60" s="16">
        <f t="shared" ca="1" si="0"/>
        <v>0.80715913652292159</v>
      </c>
      <c r="G60" s="26">
        <f ca="1">IF(('Prices Monthly'!L60-'Prices Monthly'!L59)*C60&gt;0,1,0)</f>
        <v>0</v>
      </c>
      <c r="H60" s="16">
        <f>ABS('Prices Monthly'!L60-'Prices Monthly'!L59)/'Prices Monthly'!L59</f>
        <v>3.900114999178575E-2</v>
      </c>
      <c r="I60" s="26"/>
      <c r="J60" s="5">
        <f t="shared" ca="1" si="5"/>
        <v>4.3493667316984377E-5</v>
      </c>
      <c r="K60" s="16"/>
      <c r="L60" s="16">
        <f ca="1">L59-O60*'Prices Monthly'!L60</f>
        <v>0.6242303103388096</v>
      </c>
      <c r="M60" s="5">
        <f t="shared" ca="1" si="1"/>
        <v>1.0599289589906798E-2</v>
      </c>
      <c r="N60" s="16">
        <f ca="1">IF('Prices Monthly'!L59&gt;OFFSET('Prices Monthly'!L59,-$N$3,0),1,-1)</f>
        <v>1</v>
      </c>
      <c r="O60" s="5">
        <f ca="1">IF(N60=1,O$3*L59/'Prices Monthly'!L59,-O$3*M59)</f>
        <v>6.1044772482900895E-6</v>
      </c>
      <c r="P60" s="27"/>
      <c r="Q60" s="16">
        <f ca="1">Q59-T60*'Prices Monthly'!L60</f>
        <v>0.44545557192850255</v>
      </c>
      <c r="R60" s="5">
        <f t="shared" ca="1" si="2"/>
        <v>1.0002095700124052E-2</v>
      </c>
      <c r="S60" s="16">
        <f ca="1">IF('Prices Monthly'!I59&gt;OFFSET('Prices Monthly'!I59,-$S$3,0),1,-1)</f>
        <v>1</v>
      </c>
      <c r="T60" s="5">
        <f ca="1">IF(S60=1,T$3*Q59/'Prices Monthly'!L59,-T$3*R59)</f>
        <v>3.7389190068694288E-5</v>
      </c>
      <c r="V60" s="16"/>
      <c r="W60" s="5"/>
      <c r="X60" s="5"/>
      <c r="Y60" s="5"/>
      <c r="Z60" s="5"/>
      <c r="AA60" s="5"/>
      <c r="AB60" s="5"/>
      <c r="AC60" s="5"/>
      <c r="AD60" s="5"/>
      <c r="AE60" s="56"/>
    </row>
    <row r="61" spans="1:31" x14ac:dyDescent="0.2">
      <c r="A61" s="9">
        <v>30254</v>
      </c>
      <c r="B61" s="16">
        <f ca="1">'Prices Monthly'!L60*(1+J61/(50*(ABS(O61)+ABS(T61)+0.0001)))</f>
        <v>974.85152990433744</v>
      </c>
      <c r="C61" s="16">
        <f t="shared" ca="1" si="3"/>
        <v>-1</v>
      </c>
      <c r="D61" s="16">
        <f ca="1">D60+C61*('Prices Monthly'!L61-'Prices Monthly'!L60)/'Prices Monthly'!L60</f>
        <v>0.71454748324886019</v>
      </c>
      <c r="E61" s="16">
        <f t="shared" ca="1" si="4"/>
        <v>9.2611653274061401E-2</v>
      </c>
      <c r="F61" s="16">
        <f t="shared" ca="1" si="0"/>
        <v>0.80715913652292159</v>
      </c>
      <c r="G61" s="26">
        <f ca="1">IF(('Prices Monthly'!L61-'Prices Monthly'!L60)*C61&gt;0,1,0)</f>
        <v>0</v>
      </c>
      <c r="H61" s="16">
        <f>ABS('Prices Monthly'!L61-'Prices Monthly'!L60)/'Prices Monthly'!L60</f>
        <v>5.3610503282275658E-2</v>
      </c>
      <c r="I61" s="26"/>
      <c r="J61" s="5">
        <f t="shared" ca="1" si="5"/>
        <v>-7.9387647960312273E-4</v>
      </c>
      <c r="K61" s="16"/>
      <c r="L61" s="16">
        <f ca="1">L60-O61*'Prices Monthly'!L61</f>
        <v>0.61765335422440837</v>
      </c>
      <c r="M61" s="5">
        <f t="shared" ca="1" si="1"/>
        <v>1.0605580766313599E-2</v>
      </c>
      <c r="N61" s="16">
        <f ca="1">IF('Prices Monthly'!L60&gt;OFFSET('Prices Monthly'!L60,-$N$3,0),1,-1)</f>
        <v>1</v>
      </c>
      <c r="O61" s="5">
        <f ca="1">IF(N61=1,O$3*L60/'Prices Monthly'!L60,-O$3*M60)</f>
        <v>6.2911764068014551E-6</v>
      </c>
      <c r="P61" s="27"/>
      <c r="Q61" s="16">
        <f ca="1">Q60-T61*'Prices Monthly'!L61</f>
        <v>1.2819712277367006</v>
      </c>
      <c r="R61" s="5">
        <f t="shared" ca="1" si="2"/>
        <v>9.2019280441141271E-3</v>
      </c>
      <c r="S61" s="16">
        <f ca="1">IF('Prices Monthly'!I60&gt;OFFSET('Prices Monthly'!I60,-$S$3,0),1,-1)</f>
        <v>-1</v>
      </c>
      <c r="T61" s="5">
        <f ca="1">IF(S61=1,T$3*Q60/'Prices Monthly'!L60,-T$3*R60)</f>
        <v>-8.0016765600992418E-4</v>
      </c>
      <c r="V61" s="16"/>
      <c r="W61" s="5"/>
      <c r="X61" s="5"/>
      <c r="Y61" s="5"/>
      <c r="Z61" s="5"/>
      <c r="AA61" s="5"/>
      <c r="AB61" s="5"/>
      <c r="AC61" s="5"/>
      <c r="AD61" s="5"/>
      <c r="AE61" s="56"/>
    </row>
    <row r="62" spans="1:31" x14ac:dyDescent="0.2">
      <c r="A62" s="9">
        <v>30282</v>
      </c>
      <c r="B62" s="16">
        <f ca="1">'Prices Monthly'!L61*(1+J62/(50*(ABS(O62)+ABS(T62)+0.0001)))</f>
        <v>1056.085199806573</v>
      </c>
      <c r="C62" s="16">
        <f t="shared" ca="1" si="3"/>
        <v>1</v>
      </c>
      <c r="D62" s="16">
        <f ca="1">D61+C62*('Prices Monthly'!L62-'Prices Monthly'!L61)/'Prices Monthly'!L61</f>
        <v>0.74930215614605644</v>
      </c>
      <c r="E62" s="16">
        <f t="shared" ca="1" si="4"/>
        <v>5.7856980376865152E-2</v>
      </c>
      <c r="F62" s="16">
        <f t="shared" ca="1" si="0"/>
        <v>0.80715913652292159</v>
      </c>
      <c r="G62" s="26">
        <f ca="1">IF(('Prices Monthly'!L62-'Prices Monthly'!L61)*C62&gt;0,1,0)</f>
        <v>1</v>
      </c>
      <c r="H62" s="16">
        <f>ABS('Prices Monthly'!L62-'Prices Monthly'!L61)/'Prices Monthly'!L61</f>
        <v>3.4754672897196269E-2</v>
      </c>
      <c r="I62" s="26"/>
      <c r="J62" s="5">
        <f t="shared" ca="1" si="5"/>
        <v>1.0400954812055854E-4</v>
      </c>
      <c r="K62" s="16"/>
      <c r="L62" s="16">
        <f ca="1">L61-O62*'Prices Monthly'!L62</f>
        <v>0.61126215727926503</v>
      </c>
      <c r="M62" s="5">
        <f t="shared" ca="1" si="1"/>
        <v>1.0611488919176548E-2</v>
      </c>
      <c r="N62" s="16">
        <f ca="1">IF('Prices Monthly'!L61&gt;OFFSET('Prices Monthly'!L61,-$N$3,0),1,-1)</f>
        <v>1</v>
      </c>
      <c r="O62" s="5">
        <f ca="1">IF(N62=1,O$3*L61/'Prices Monthly'!L61,-O$3*M61)</f>
        <v>5.9081528629481119E-6</v>
      </c>
      <c r="P62" s="27"/>
      <c r="Q62" s="16">
        <f ca="1">Q61-T62*'Prices Monthly'!L62</f>
        <v>1.175849170263076</v>
      </c>
      <c r="R62" s="5">
        <f t="shared" ca="1" si="2"/>
        <v>9.3000294393717382E-3</v>
      </c>
      <c r="S62" s="16">
        <f ca="1">IF('Prices Monthly'!I61&gt;OFFSET('Prices Monthly'!I61,-$S$3,0),1,-1)</f>
        <v>1</v>
      </c>
      <c r="T62" s="5">
        <f ca="1">IF(S62=1,T$3*Q61/'Prices Monthly'!L61,-T$3*R61)</f>
        <v>9.8101395257610429E-5</v>
      </c>
      <c r="V62" s="16"/>
      <c r="W62" s="5"/>
      <c r="X62" s="5"/>
      <c r="Y62" s="5"/>
      <c r="Z62" s="5"/>
      <c r="AA62" s="5"/>
      <c r="AB62" s="5"/>
      <c r="AC62" s="5"/>
      <c r="AD62" s="5"/>
      <c r="AE62" s="56"/>
    </row>
    <row r="63" spans="1:31" x14ac:dyDescent="0.2">
      <c r="A63" s="9">
        <v>30315</v>
      </c>
      <c r="B63" s="16">
        <f ca="1">'Prices Monthly'!L62*(1+J63/(50*(ABS(O63)+ABS(T63)+0.0001)))</f>
        <v>1092.161382395838</v>
      </c>
      <c r="C63" s="16">
        <f t="shared" ca="1" si="3"/>
        <v>1</v>
      </c>
      <c r="D63" s="16">
        <f ca="1">D62+C63*('Prices Monthly'!L63-'Prices Monthly'!L62)/'Prices Monthly'!L62</f>
        <v>0.75281455931976349</v>
      </c>
      <c r="E63" s="16">
        <f t="shared" ca="1" si="4"/>
        <v>5.4344577203158106E-2</v>
      </c>
      <c r="F63" s="16">
        <f t="shared" ca="1" si="0"/>
        <v>0.80715913652292159</v>
      </c>
      <c r="G63" s="26">
        <f ca="1">IF(('Prices Monthly'!L63-'Prices Monthly'!L62)*C63&gt;0,1,0)</f>
        <v>1</v>
      </c>
      <c r="H63" s="16">
        <f>ABS('Prices Monthly'!L63-'Prices Monthly'!L62)/'Prices Monthly'!L62</f>
        <v>3.5124031737070825E-3</v>
      </c>
      <c r="I63" s="26"/>
      <c r="J63" s="5">
        <f t="shared" ca="1" si="5"/>
        <v>9.2608949318950359E-5</v>
      </c>
      <c r="K63" s="16"/>
      <c r="L63" s="16">
        <f ca="1">L62-O63*'Prices Monthly'!L63</f>
        <v>0.60512806571506039</v>
      </c>
      <c r="M63" s="5">
        <f t="shared" ca="1" si="1"/>
        <v>1.0617139551281206E-2</v>
      </c>
      <c r="N63" s="16">
        <f ca="1">IF('Prices Monthly'!L62&gt;OFFSET('Prices Monthly'!L62,-$N$3,0),1,-1)</f>
        <v>1</v>
      </c>
      <c r="O63" s="5">
        <f ca="1">IF(N63=1,O$3*L62/'Prices Monthly'!L62,-O$3*M62)</f>
        <v>5.6506321046570944E-6</v>
      </c>
      <c r="P63" s="27"/>
      <c r="Q63" s="16">
        <f ca="1">Q62-T63*'Prices Monthly'!L63</f>
        <v>1.0814508321334353</v>
      </c>
      <c r="R63" s="5">
        <f t="shared" ca="1" si="2"/>
        <v>9.3869877565860311E-3</v>
      </c>
      <c r="S63" s="16">
        <f ca="1">IF('Prices Monthly'!I62&gt;OFFSET('Prices Monthly'!I62,-$S$3,0),1,-1)</f>
        <v>1</v>
      </c>
      <c r="T63" s="5">
        <f ca="1">IF(S63=1,T$3*Q62/'Prices Monthly'!L62,-T$3*R62)</f>
        <v>8.6958317214293261E-5</v>
      </c>
      <c r="V63" s="16"/>
      <c r="W63" s="5"/>
      <c r="X63" s="5"/>
      <c r="Y63" s="5"/>
      <c r="Z63" s="5"/>
      <c r="AA63" s="5"/>
      <c r="AB63" s="5"/>
      <c r="AC63" s="5"/>
      <c r="AD63" s="5"/>
      <c r="AE63" s="56"/>
    </row>
    <row r="64" spans="1:31" x14ac:dyDescent="0.2">
      <c r="A64" s="9">
        <v>30345</v>
      </c>
      <c r="B64" s="16">
        <f ca="1">'Prices Monthly'!L63*(1+J64/(50*(ABS(O64)+ABS(T64)+0.0001)))</f>
        <v>1066.664670654515</v>
      </c>
      <c r="C64" s="16">
        <f t="shared" ca="1" si="3"/>
        <v>-1</v>
      </c>
      <c r="D64" s="16">
        <f ca="1">D63+C64*('Prices Monthly'!L64-'Prices Monthly'!L63)/'Prices Monthly'!L63</f>
        <v>0.78584684157858398</v>
      </c>
      <c r="E64" s="16">
        <f t="shared" ca="1" si="4"/>
        <v>2.1312294944337618E-2</v>
      </c>
      <c r="F64" s="16">
        <f t="shared" ca="1" si="0"/>
        <v>0.80715913652292159</v>
      </c>
      <c r="G64" s="26">
        <f ca="1">IF(('Prices Monthly'!L64-'Prices Monthly'!L63)*C64&gt;0,1,0)</f>
        <v>1</v>
      </c>
      <c r="H64" s="16">
        <f>ABS('Prices Monthly'!L64-'Prices Monthly'!L63)/'Prices Monthly'!L63</f>
        <v>3.3032282258820496E-2</v>
      </c>
      <c r="I64" s="26"/>
      <c r="J64" s="5">
        <f t="shared" ca="1" si="5"/>
        <v>-7.453846725736955E-4</v>
      </c>
      <c r="K64" s="16"/>
      <c r="L64" s="16">
        <f ca="1">L63-O64*'Prices Monthly'!L64</f>
        <v>0.59927667266860418</v>
      </c>
      <c r="M64" s="5">
        <f t="shared" ca="1" si="1"/>
        <v>1.0622713899234392E-2</v>
      </c>
      <c r="N64" s="16">
        <f ca="1">IF('Prices Monthly'!L63&gt;OFFSET('Prices Monthly'!L63,-$N$3,0),1,-1)</f>
        <v>1</v>
      </c>
      <c r="O64" s="5">
        <f ca="1">IF(N64=1,O$3*L63/'Prices Monthly'!L63,-O$3*M63)</f>
        <v>5.5743479531870223E-6</v>
      </c>
      <c r="P64" s="27"/>
      <c r="Q64" s="16">
        <f ca="1">Q63-T64*'Prices Monthly'!L64</f>
        <v>1.8697325159799445</v>
      </c>
      <c r="R64" s="5">
        <f t="shared" ca="1" si="2"/>
        <v>8.6360287360591481E-3</v>
      </c>
      <c r="S64" s="16">
        <f ca="1">IF('Prices Monthly'!I63&gt;OFFSET('Prices Monthly'!I63,-$S$3,0),1,-1)</f>
        <v>-1</v>
      </c>
      <c r="T64" s="5">
        <f ca="1">IF(S64=1,T$3*Q63/'Prices Monthly'!L63,-T$3*R63)</f>
        <v>-7.5095902052688254E-4</v>
      </c>
      <c r="V64" s="16"/>
      <c r="W64" s="5"/>
      <c r="X64" s="5"/>
      <c r="Y64" s="5"/>
      <c r="Z64" s="5"/>
      <c r="AA64" s="5"/>
      <c r="AB64" s="5"/>
      <c r="AC64" s="5"/>
      <c r="AD64" s="5"/>
      <c r="AE64" s="56"/>
    </row>
    <row r="65" spans="1:31" x14ac:dyDescent="0.2">
      <c r="A65" s="9">
        <v>30373</v>
      </c>
      <c r="B65" s="16">
        <f ca="1">'Prices Monthly'!L64*(1+J65/(50*(ABS(O65)+ABS(T65)+0.0001)))</f>
        <v>1062.2356879973067</v>
      </c>
      <c r="C65" s="16">
        <f t="shared" ca="1" si="3"/>
        <v>1</v>
      </c>
      <c r="D65" s="16">
        <f ca="1">D64+C65*('Prices Monthly'!L65-'Prices Monthly'!L64)/'Prices Monthly'!L64</f>
        <v>0.7453590831722785</v>
      </c>
      <c r="E65" s="16">
        <f t="shared" ca="1" si="4"/>
        <v>6.1800053350643092E-2</v>
      </c>
      <c r="F65" s="16">
        <f t="shared" ca="1" si="0"/>
        <v>0.80715913652292159</v>
      </c>
      <c r="G65" s="26">
        <f ca="1">IF(('Prices Monthly'!L65-'Prices Monthly'!L64)*C65&gt;0,1,0)</f>
        <v>0</v>
      </c>
      <c r="H65" s="16">
        <f>ABS('Prices Monthly'!L65-'Prices Monthly'!L64)/'Prices Monthly'!L64</f>
        <v>4.048775840630546E-2</v>
      </c>
      <c r="I65" s="26"/>
      <c r="J65" s="5">
        <f t="shared" ca="1" si="5"/>
        <v>1.4820555206744026E-4</v>
      </c>
      <c r="K65" s="16"/>
      <c r="L65" s="16">
        <f ca="1">L64-O65*'Prices Monthly'!L65</f>
        <v>0.59352653963333357</v>
      </c>
      <c r="M65" s="5">
        <f t="shared" ca="1" si="1"/>
        <v>1.0628422927267822E-2</v>
      </c>
      <c r="N65" s="16">
        <f ca="1">IF('Prices Monthly'!L64&gt;OFFSET('Prices Monthly'!L64,-$N$3,0),1,-1)</f>
        <v>1</v>
      </c>
      <c r="O65" s="5">
        <f ca="1">IF(N65=1,O$3*L64/'Prices Monthly'!L64,-O$3*M64)</f>
        <v>5.7090280334288801E-6</v>
      </c>
      <c r="P65" s="27"/>
      <c r="Q65" s="16">
        <f ca="1">Q64-T65*'Prices Monthly'!L65</f>
        <v>1.7262100169728618</v>
      </c>
      <c r="R65" s="5">
        <f t="shared" ca="1" si="2"/>
        <v>8.7785252600931594E-3</v>
      </c>
      <c r="S65" s="16">
        <f ca="1">IF('Prices Monthly'!I64&gt;OFFSET('Prices Monthly'!I64,-$S$3,0),1,-1)</f>
        <v>1</v>
      </c>
      <c r="T65" s="5">
        <f ca="1">IF(S65=1,T$3*Q64/'Prices Monthly'!L64,-T$3*R64)</f>
        <v>1.4249652403401137E-4</v>
      </c>
      <c r="V65" s="16"/>
      <c r="W65" s="5"/>
      <c r="X65" s="5"/>
      <c r="Y65" s="5"/>
      <c r="Z65" s="5"/>
      <c r="AA65" s="5"/>
      <c r="AB65" s="5"/>
      <c r="AC65" s="5"/>
      <c r="AD65" s="5"/>
      <c r="AE65" s="56"/>
    </row>
    <row r="66" spans="1:31" x14ac:dyDescent="0.2">
      <c r="A66" s="9">
        <v>30405</v>
      </c>
      <c r="B66" s="16">
        <f ca="1">'Prices Monthly'!L65*(1+J66/(50*(ABS(O66)+ABS(T66)+0.0001)))</f>
        <v>1009.0082633927801</v>
      </c>
      <c r="C66" s="16">
        <f t="shared" ca="1" si="3"/>
        <v>1</v>
      </c>
      <c r="D66" s="16">
        <f ca="1">D65+C66*('Prices Monthly'!L66-'Prices Monthly'!L65)/'Prices Monthly'!L65</f>
        <v>0.76213827300492154</v>
      </c>
      <c r="E66" s="16">
        <f t="shared" ca="1" si="4"/>
        <v>4.5020863518000054E-2</v>
      </c>
      <c r="F66" s="16">
        <f t="shared" ca="1" si="0"/>
        <v>0.80715913652292159</v>
      </c>
      <c r="G66" s="26">
        <f ca="1">IF(('Prices Monthly'!L66-'Prices Monthly'!L65)*C66&gt;0,1,0)</f>
        <v>1</v>
      </c>
      <c r="H66" s="16">
        <f>ABS('Prices Monthly'!L66-'Prices Monthly'!L65)/'Prices Monthly'!L65</f>
        <v>1.6779189832643052E-2</v>
      </c>
      <c r="I66" s="26"/>
      <c r="J66" s="5">
        <f t="shared" ca="1" si="5"/>
        <v>3.0825382877642884E-5</v>
      </c>
      <c r="K66" s="16"/>
      <c r="L66" s="16">
        <f ca="1">L65-O66*'Prices Monthly'!L66</f>
        <v>0.70237221883144374</v>
      </c>
      <c r="M66" s="5">
        <f t="shared" ca="1" si="1"/>
        <v>1.0522138697995143E-2</v>
      </c>
      <c r="N66" s="16">
        <f ca="1">IF('Prices Monthly'!L65&gt;OFFSET('Prices Monthly'!L65,-$N$3,0),1,-1)</f>
        <v>-1</v>
      </c>
      <c r="O66" s="5">
        <f ca="1">IF(N66=1,O$3*L65/'Prices Monthly'!L65,-O$3*M65)</f>
        <v>-1.0628422927267822E-4</v>
      </c>
      <c r="P66" s="27"/>
      <c r="Q66" s="16">
        <f ca="1">Q65-T66*'Prices Monthly'!L66</f>
        <v>1.585796063169769</v>
      </c>
      <c r="R66" s="5">
        <f t="shared" ca="1" si="2"/>
        <v>8.915634872243481E-3</v>
      </c>
      <c r="S66" s="16">
        <f ca="1">IF('Prices Monthly'!I65&gt;OFFSET('Prices Monthly'!I65,-$S$3,0),1,-1)</f>
        <v>1</v>
      </c>
      <c r="T66" s="5">
        <f ca="1">IF(S66=1,T$3*Q65/'Prices Monthly'!L65,-T$3*R65)</f>
        <v>1.3710961215032111E-4</v>
      </c>
      <c r="V66" s="16"/>
      <c r="W66" s="5"/>
      <c r="X66" s="5"/>
      <c r="Y66" s="5"/>
      <c r="Z66" s="5"/>
      <c r="AA66" s="5"/>
      <c r="AB66" s="5"/>
      <c r="AC66" s="5"/>
      <c r="AD66" s="5"/>
      <c r="AE66" s="56"/>
    </row>
    <row r="67" spans="1:31" x14ac:dyDescent="0.2">
      <c r="A67" s="9">
        <v>30435</v>
      </c>
      <c r="B67" s="16">
        <f ca="1">'Prices Monthly'!L66*(1+J67/(50*(ABS(O67)+ABS(T67)+0.0001)))</f>
        <v>1025.2611355491667</v>
      </c>
      <c r="C67" s="16">
        <f t="shared" ca="1" si="3"/>
        <v>1</v>
      </c>
      <c r="D67" s="16">
        <f ca="1">D66+C67*('Prices Monthly'!L67-'Prices Monthly'!L66)/'Prices Monthly'!L66</f>
        <v>0.74456186445106298</v>
      </c>
      <c r="E67" s="16">
        <f t="shared" ca="1" si="4"/>
        <v>6.2597272071858612E-2</v>
      </c>
      <c r="F67" s="16">
        <f t="shared" ca="1" si="0"/>
        <v>0.80715913652292159</v>
      </c>
      <c r="G67" s="26">
        <f ca="1">IF(('Prices Monthly'!L67-'Prices Monthly'!L66)*C67&gt;0,1,0)</f>
        <v>0</v>
      </c>
      <c r="H67" s="16">
        <f>ABS('Prices Monthly'!L67-'Prices Monthly'!L66)/'Prices Monthly'!L66</f>
        <v>1.7576408553858558E-2</v>
      </c>
      <c r="I67" s="26"/>
      <c r="J67" s="5">
        <f t="shared" ca="1" si="5"/>
        <v>1.865683297281459E-5</v>
      </c>
      <c r="K67" s="16"/>
      <c r="L67" s="16">
        <f ca="1">L66-O67*'Prices Monthly'!L67</f>
        <v>0.80823545627193372</v>
      </c>
      <c r="M67" s="5">
        <f t="shared" ca="1" si="1"/>
        <v>1.0416917311015192E-2</v>
      </c>
      <c r="N67" s="16">
        <f ca="1">IF('Prices Monthly'!L66&gt;OFFSET('Prices Monthly'!L66,-$N$3,0),1,-1)</f>
        <v>-1</v>
      </c>
      <c r="O67" s="5">
        <f ca="1">IF(N67=1,O$3*L66/'Prices Monthly'!L66,-O$3*M66)</f>
        <v>-1.0522138697995143E-4</v>
      </c>
      <c r="P67" s="27"/>
      <c r="Q67" s="16">
        <f ca="1">Q66-T67*'Prices Monthly'!L67</f>
        <v>1.4611621860753372</v>
      </c>
      <c r="R67" s="5">
        <f t="shared" ca="1" si="2"/>
        <v>9.0395130921962462E-3</v>
      </c>
      <c r="S67" s="16">
        <f ca="1">IF('Prices Monthly'!I66&gt;OFFSET('Prices Monthly'!I66,-$S$3,0),1,-1)</f>
        <v>1</v>
      </c>
      <c r="T67" s="5">
        <f ca="1">IF(S67=1,T$3*Q66/'Prices Monthly'!L66,-T$3*R66)</f>
        <v>1.2387821995276602E-4</v>
      </c>
      <c r="V67" s="16"/>
      <c r="W67" s="5"/>
      <c r="X67" s="5"/>
      <c r="Y67" s="5"/>
      <c r="Z67" s="5"/>
      <c r="AA67" s="5"/>
      <c r="AB67" s="5"/>
      <c r="AC67" s="5"/>
      <c r="AD67" s="5"/>
      <c r="AE67" s="56"/>
    </row>
    <row r="68" spans="1:31" x14ac:dyDescent="0.2">
      <c r="A68" s="9">
        <v>30464</v>
      </c>
      <c r="B68" s="16">
        <f ca="1">'Prices Monthly'!L67*(1+J68/(50*(ABS(O68)+ABS(T68)+0.0001)))</f>
        <v>1006.8546895962945</v>
      </c>
      <c r="C68" s="16">
        <f t="shared" ca="1" si="3"/>
        <v>1</v>
      </c>
      <c r="D68" s="16">
        <f ca="1">D67+C68*('Prices Monthly'!L68-'Prices Monthly'!L67)/'Prices Monthly'!L67</f>
        <v>0.73989036062514435</v>
      </c>
      <c r="E68" s="16">
        <f t="shared" ca="1" si="4"/>
        <v>6.7268775897777244E-2</v>
      </c>
      <c r="F68" s="16">
        <f t="shared" ca="1" si="0"/>
        <v>0.80715913652292159</v>
      </c>
      <c r="G68" s="26">
        <f ca="1">IF(('Prices Monthly'!L68-'Prices Monthly'!L67)*C68&gt;0,1,0)</f>
        <v>0</v>
      </c>
      <c r="H68" s="16">
        <f>ABS('Prices Monthly'!L68-'Prices Monthly'!L67)/'Prices Monthly'!L67</f>
        <v>4.6715038259185788E-3</v>
      </c>
      <c r="I68" s="26"/>
      <c r="J68" s="5">
        <f t="shared" ca="1" si="5"/>
        <v>1.2015077845091348E-5</v>
      </c>
      <c r="K68" s="16"/>
      <c r="L68" s="16">
        <f ca="1">L67-O68*'Prices Monthly'!L68</f>
        <v>0.91255046622447866</v>
      </c>
      <c r="M68" s="5">
        <f t="shared" ca="1" si="1"/>
        <v>1.031274813790504E-2</v>
      </c>
      <c r="N68" s="16">
        <f ca="1">IF('Prices Monthly'!L67&gt;OFFSET('Prices Monthly'!L67,-$N$3,0),1,-1)</f>
        <v>-1</v>
      </c>
      <c r="O68" s="5">
        <f ca="1">IF(N68=1,O$3*L67/'Prices Monthly'!L67,-O$3*M67)</f>
        <v>-1.0416917311015193E-4</v>
      </c>
      <c r="P68" s="27"/>
      <c r="Q68" s="16">
        <f ca="1">Q67-T68*'Prices Monthly'!L68</f>
        <v>1.3448152771687134</v>
      </c>
      <c r="R68" s="5">
        <f t="shared" ca="1" si="2"/>
        <v>9.155697343151489E-3</v>
      </c>
      <c r="S68" s="16">
        <f ca="1">IF('Prices Monthly'!I67&gt;OFFSET('Prices Monthly'!I67,-$S$3,0),1,-1)</f>
        <v>1</v>
      </c>
      <c r="T68" s="5">
        <f ca="1">IF(S68=1,T$3*Q67/'Prices Monthly'!L67,-T$3*R67)</f>
        <v>1.1618425095524328E-4</v>
      </c>
      <c r="V68" s="16"/>
      <c r="W68" s="5"/>
      <c r="X68" s="5"/>
      <c r="Y68" s="5"/>
      <c r="Z68" s="5"/>
      <c r="AA68" s="5"/>
      <c r="AB68" s="5"/>
      <c r="AC68" s="5"/>
      <c r="AD68" s="5"/>
      <c r="AE68" s="56"/>
    </row>
    <row r="69" spans="1:31" x14ac:dyDescent="0.2">
      <c r="A69" s="9">
        <v>30496</v>
      </c>
      <c r="B69" s="16">
        <f ca="1">'Prices Monthly'!L68*(1+J69/(50*(ABS(O69)+ABS(T69)+0.0001)))</f>
        <v>1001.6777775923409</v>
      </c>
      <c r="C69" s="16">
        <f t="shared" ca="1" si="3"/>
        <v>1</v>
      </c>
      <c r="D69" s="16">
        <f ca="1">D68+C69*('Prices Monthly'!L69-'Prices Monthly'!L68)/'Prices Monthly'!L68</f>
        <v>0.78382884674456077</v>
      </c>
      <c r="E69" s="16">
        <f t="shared" ca="1" si="4"/>
        <v>2.3330289778360824E-2</v>
      </c>
      <c r="F69" s="16">
        <f t="shared" ca="1" si="0"/>
        <v>0.80715913652292159</v>
      </c>
      <c r="G69" s="26">
        <f ca="1">IF(('Prices Monthly'!L69-'Prices Monthly'!L68)*C69&gt;0,1,0)</f>
        <v>1</v>
      </c>
      <c r="H69" s="16">
        <f>ABS('Prices Monthly'!L69-'Prices Monthly'!L68)/'Prices Monthly'!L68</f>
        <v>4.3938486119416448E-2</v>
      </c>
      <c r="I69" s="26"/>
      <c r="J69" s="5">
        <f t="shared" ca="1" si="5"/>
        <v>4.3073320555981443E-6</v>
      </c>
      <c r="K69" s="16"/>
      <c r="L69" s="16">
        <f ca="1">L68-O69*'Prices Monthly'!L69</f>
        <v>1.0203599352581763</v>
      </c>
      <c r="M69" s="5">
        <f t="shared" ca="1" si="1"/>
        <v>1.0209620656525989E-2</v>
      </c>
      <c r="N69" s="16">
        <f ca="1">IF('Prices Monthly'!L68&gt;OFFSET('Prices Monthly'!L68,-$N$3,0),1,-1)</f>
        <v>-1</v>
      </c>
      <c r="O69" s="5">
        <f ca="1">IF(N69=1,O$3*L68/'Prices Monthly'!L68,-O$3*M68)</f>
        <v>-1.0312748137905039E-4</v>
      </c>
      <c r="P69" s="27"/>
      <c r="Q69" s="16">
        <f ca="1">Q68-T69*'Prices Monthly'!L69</f>
        <v>1.2325029232040918</v>
      </c>
      <c r="R69" s="5">
        <f t="shared" ca="1" si="2"/>
        <v>9.2631321565861367E-3</v>
      </c>
      <c r="S69" s="16">
        <f ca="1">IF('Prices Monthly'!I68&gt;OFFSET('Prices Monthly'!I68,-$S$3,0),1,-1)</f>
        <v>1</v>
      </c>
      <c r="T69" s="5">
        <f ca="1">IF(S69=1,T$3*Q68/'Prices Monthly'!L68,-T$3*R68)</f>
        <v>1.0743481343464854E-4</v>
      </c>
      <c r="V69" s="16"/>
      <c r="W69" s="5"/>
      <c r="X69" s="5"/>
      <c r="Y69" s="5"/>
      <c r="Z69" s="5"/>
      <c r="AA69" s="5"/>
      <c r="AB69" s="5"/>
      <c r="AC69" s="5"/>
      <c r="AD69" s="5"/>
      <c r="AE69" s="56"/>
    </row>
    <row r="70" spans="1:31" x14ac:dyDescent="0.2">
      <c r="A70" s="9">
        <v>30527</v>
      </c>
      <c r="B70" s="16">
        <f ca="1">'Prices Monthly'!L69*(1+J70/(50*(ABS(O70)+ABS(T70)+0.0001)))</f>
        <v>1056.0629308688954</v>
      </c>
      <c r="C70" s="16">
        <f t="shared" ca="1" si="3"/>
        <v>1</v>
      </c>
      <c r="D70" s="16">
        <f ca="1">D69+C70*('Prices Monthly'!L70-'Prices Monthly'!L69)/'Prices Monthly'!L69</f>
        <v>0.85681526342607528</v>
      </c>
      <c r="E70" s="16">
        <f t="shared" ca="1" si="4"/>
        <v>0</v>
      </c>
      <c r="F70" s="16">
        <f t="shared" ca="1" si="0"/>
        <v>0.85681526342607528</v>
      </c>
      <c r="G70" s="26">
        <f ca="1">IF(('Prices Monthly'!L70-'Prices Monthly'!L69)*C70&gt;0,1,0)</f>
        <v>1</v>
      </c>
      <c r="H70" s="16">
        <f>ABS('Prices Monthly'!L70-'Prices Monthly'!L69)/'Prices Monthly'!L69</f>
        <v>7.2986416681514468E-2</v>
      </c>
      <c r="I70" s="26"/>
      <c r="J70" s="5">
        <f t="shared" ca="1" si="5"/>
        <v>1.0407866195606498E-4</v>
      </c>
      <c r="K70" s="16"/>
      <c r="L70" s="16">
        <f ca="1">L69-O70*'Prices Monthly'!L70</f>
        <v>1.0094116117515957</v>
      </c>
      <c r="M70" s="5">
        <f t="shared" ca="1" si="1"/>
        <v>1.0219381130366221E-2</v>
      </c>
      <c r="N70" s="16">
        <f ca="1">IF('Prices Monthly'!L69&gt;OFFSET('Prices Monthly'!L69,-$N$3,0),1,-1)</f>
        <v>1</v>
      </c>
      <c r="O70" s="5">
        <f ca="1">IF(N70=1,O$3*L69/'Prices Monthly'!L69,-O$3*M69)</f>
        <v>9.7604738402316118E-6</v>
      </c>
      <c r="P70" s="27"/>
      <c r="Q70" s="16">
        <f ca="1">Q69-T70*'Prices Monthly'!L70</f>
        <v>1.1267062115946318</v>
      </c>
      <c r="R70" s="5">
        <f t="shared" ca="1" si="2"/>
        <v>9.3574503447019699E-3</v>
      </c>
      <c r="S70" s="16">
        <f ca="1">IF('Prices Monthly'!I69&gt;OFFSET('Prices Monthly'!I69,-$S$3,0),1,-1)</f>
        <v>1</v>
      </c>
      <c r="T70" s="5">
        <f ca="1">IF(S70=1,T$3*Q69/'Prices Monthly'!L69,-T$3*R69)</f>
        <v>9.4318188115833377E-5</v>
      </c>
      <c r="V70" s="16"/>
      <c r="W70" s="5"/>
      <c r="X70" s="5"/>
      <c r="Y70" s="5"/>
      <c r="Z70" s="5"/>
      <c r="AA70" s="5"/>
      <c r="AB70" s="5"/>
      <c r="AC70" s="5"/>
      <c r="AD70" s="5"/>
      <c r="AE70" s="56"/>
    </row>
    <row r="71" spans="1:31" x14ac:dyDescent="0.2">
      <c r="A71" s="9">
        <v>30558</v>
      </c>
      <c r="B71" s="16">
        <f ca="1">'Prices Monthly'!L70*(1+J71/(50*(ABS(O71)+ABS(T71)+0.0001)))</f>
        <v>1132.2864740249936</v>
      </c>
      <c r="C71" s="16">
        <f t="shared" ca="1" si="3"/>
        <v>1</v>
      </c>
      <c r="D71" s="16">
        <f ca="1">D70+C71*('Prices Monthly'!L71-'Prices Monthly'!L70)/'Prices Monthly'!L70</f>
        <v>0.86154023445286376</v>
      </c>
      <c r="E71" s="16">
        <f t="shared" ca="1" si="4"/>
        <v>0</v>
      </c>
      <c r="F71" s="16">
        <f t="shared" ca="1" si="0"/>
        <v>0.86154023445286376</v>
      </c>
      <c r="G71" s="26">
        <f ca="1">IF(('Prices Monthly'!L71-'Prices Monthly'!L70)*C71&gt;0,1,0)</f>
        <v>1</v>
      </c>
      <c r="H71" s="16">
        <f>ABS('Prices Monthly'!L71-'Prices Monthly'!L70)/'Prices Monthly'!L70</f>
        <v>4.7249710267884271E-3</v>
      </c>
      <c r="I71" s="26"/>
      <c r="J71" s="5">
        <f t="shared" ca="1" si="5"/>
        <v>8.9355989163905747E-5</v>
      </c>
      <c r="K71" s="16"/>
      <c r="L71" s="16">
        <f ca="1">L70-O71*'Prices Monthly'!L71</f>
        <v>0.99926980122788345</v>
      </c>
      <c r="M71" s="5">
        <f t="shared" ca="1" si="1"/>
        <v>1.0228380074930295E-2</v>
      </c>
      <c r="N71" s="16">
        <f ca="1">IF('Prices Monthly'!L70&gt;OFFSET('Prices Monthly'!L70,-$N$3,0),1,-1)</f>
        <v>1</v>
      </c>
      <c r="O71" s="5">
        <f ca="1">IF(N71=1,O$3*L70/'Prices Monthly'!L70,-O$3*M70)</f>
        <v>8.998944564074764E-6</v>
      </c>
      <c r="P71" s="27"/>
      <c r="Q71" s="16">
        <f ca="1">Q70-T71*'Prices Monthly'!L71</f>
        <v>1.0361438223306223</v>
      </c>
      <c r="R71" s="5">
        <f t="shared" ca="1" si="2"/>
        <v>9.4378073893018003E-3</v>
      </c>
      <c r="S71" s="16">
        <f ca="1">IF('Prices Monthly'!I70&gt;OFFSET('Prices Monthly'!I70,-$S$3,0),1,-1)</f>
        <v>1</v>
      </c>
      <c r="T71" s="5">
        <f ca="1">IF(S71=1,T$3*Q70/'Prices Monthly'!L70,-T$3*R70)</f>
        <v>8.035704459983098E-5</v>
      </c>
      <c r="V71" s="16"/>
      <c r="W71" s="5"/>
      <c r="X71" s="5"/>
      <c r="Y71" s="5"/>
      <c r="Z71" s="5"/>
      <c r="AA71" s="5"/>
      <c r="AB71" s="5"/>
      <c r="AC71" s="5"/>
      <c r="AD71" s="5"/>
      <c r="AE71" s="56"/>
    </row>
    <row r="72" spans="1:31" x14ac:dyDescent="0.2">
      <c r="A72" s="9">
        <v>30588</v>
      </c>
      <c r="B72" s="16">
        <f ca="1">'Prices Monthly'!L71*(1+J72/(50*(ABS(O72)+ABS(T72)+0.0001)))</f>
        <v>1137.183710202137</v>
      </c>
      <c r="C72" s="16">
        <f t="shared" ca="1" si="3"/>
        <v>1</v>
      </c>
      <c r="D72" s="16">
        <f ca="1">D71+C72*('Prices Monthly'!L72-'Prices Monthly'!L71)/'Prices Monthly'!L71</f>
        <v>0.90253402327207843</v>
      </c>
      <c r="E72" s="16">
        <f t="shared" ca="1" si="4"/>
        <v>0</v>
      </c>
      <c r="F72" s="16">
        <f t="shared" ca="1" si="0"/>
        <v>0.90253402327207843</v>
      </c>
      <c r="G72" s="26">
        <f ca="1">IF(('Prices Monthly'!L72-'Prices Monthly'!L71)*C72&gt;0,1,0)</f>
        <v>1</v>
      </c>
      <c r="H72" s="16">
        <f>ABS('Prices Monthly'!L72-'Prices Monthly'!L71)/'Prices Monthly'!L71</f>
        <v>4.0993788819214678E-2</v>
      </c>
      <c r="I72" s="26"/>
      <c r="J72" s="5">
        <f t="shared" ca="1" si="5"/>
        <v>8.2417217212713941E-5</v>
      </c>
      <c r="K72" s="16"/>
      <c r="L72" s="16">
        <f ca="1">L71-O72*'Prices Monthly'!L72</f>
        <v>0.98886746466355502</v>
      </c>
      <c r="M72" s="5">
        <f t="shared" ca="1" si="1"/>
        <v>1.0237246710256186E-2</v>
      </c>
      <c r="N72" s="16">
        <f ca="1">IF('Prices Monthly'!L71&gt;OFFSET('Prices Monthly'!L71,-$N$3,0),1,-1)</f>
        <v>1</v>
      </c>
      <c r="O72" s="5">
        <f ca="1">IF(N72=1,O$3*L71/'Prices Monthly'!L71,-O$3*M71)</f>
        <v>8.8666353258907154E-6</v>
      </c>
      <c r="P72" s="27"/>
      <c r="Q72" s="16">
        <f ca="1">Q71-T72*'Prices Monthly'!L72</f>
        <v>0.94985427966105607</v>
      </c>
      <c r="R72" s="5">
        <f t="shared" ca="1" si="2"/>
        <v>9.5113579711886241E-3</v>
      </c>
      <c r="S72" s="16">
        <f ca="1">IF('Prices Monthly'!I71&gt;OFFSET('Prices Monthly'!I71,-$S$3,0),1,-1)</f>
        <v>1</v>
      </c>
      <c r="T72" s="5">
        <f ca="1">IF(S72=1,T$3*Q71/'Prices Monthly'!L71,-T$3*R71)</f>
        <v>7.355058188682323E-5</v>
      </c>
      <c r="V72" s="16"/>
      <c r="W72" s="5"/>
      <c r="X72" s="5"/>
      <c r="Y72" s="5"/>
      <c r="Z72" s="5"/>
      <c r="AA72" s="5"/>
      <c r="AB72" s="5"/>
      <c r="AC72" s="5"/>
      <c r="AD72" s="5"/>
      <c r="AE72" s="56"/>
    </row>
    <row r="73" spans="1:31" x14ac:dyDescent="0.2">
      <c r="A73" s="9">
        <v>30618</v>
      </c>
      <c r="B73" s="16">
        <f ca="1">'Prices Monthly'!L72*(1+J73/(50*(ABS(O73)+ABS(T73)+0.0001)))</f>
        <v>1183.1165743510915</v>
      </c>
      <c r="C73" s="16">
        <f t="shared" ca="1" si="3"/>
        <v>1</v>
      </c>
      <c r="D73" s="16">
        <f ca="1">D72+C73*('Prices Monthly'!L73-'Prices Monthly'!L72)/'Prices Monthly'!L72</f>
        <v>0.65628444945719211</v>
      </c>
      <c r="E73" s="16">
        <f t="shared" ref="E73:E136" ca="1" si="6">F73-D73</f>
        <v>0.24624957381488632</v>
      </c>
      <c r="F73" s="16">
        <f t="shared" ref="F73:F136" ca="1" si="7">MAX(F72,D73)</f>
        <v>0.90253402327207843</v>
      </c>
      <c r="G73" s="26">
        <f ca="1">IF(('Prices Monthly'!L73-'Prices Monthly'!L72)*C73&gt;0,1,0)</f>
        <v>0</v>
      </c>
      <c r="H73" s="16">
        <f>ABS('Prices Monthly'!L73-'Prices Monthly'!L72)/'Prices Monthly'!L72</f>
        <v>0.24624957381488635</v>
      </c>
      <c r="I73" s="26"/>
      <c r="J73" s="5">
        <f t="shared" ref="J73:J136" ca="1" si="8">O73+T73</f>
        <v>7.319895756867931E-5</v>
      </c>
      <c r="K73" s="16"/>
      <c r="L73" s="16">
        <f ca="1">L72-O73*'Prices Monthly'!L73</f>
        <v>0.98141387193424756</v>
      </c>
      <c r="M73" s="5">
        <f t="shared" ref="M73:M136" ca="1" si="9">M72+O73</f>
        <v>1.0245675515785202E-2</v>
      </c>
      <c r="N73" s="16">
        <f ca="1">IF('Prices Monthly'!L72&gt;OFFSET('Prices Monthly'!L72,-$N$3,0),1,-1)</f>
        <v>1</v>
      </c>
      <c r="O73" s="5">
        <f ca="1">IF(N73=1,O$3*L72/'Prices Monthly'!L72,-O$3*M72)</f>
        <v>8.4288055290162212E-6</v>
      </c>
      <c r="P73" s="27"/>
      <c r="Q73" s="16">
        <f ca="1">Q72-T73*'Prices Monthly'!L73</f>
        <v>0.89257803421239401</v>
      </c>
      <c r="R73" s="5">
        <f t="shared" ref="R73:R136" ca="1" si="10">R72+T73</f>
        <v>9.5761281232282867E-3</v>
      </c>
      <c r="S73" s="16">
        <f ca="1">IF('Prices Monthly'!I72&gt;OFFSET('Prices Monthly'!I72,-$S$3,0),1,-1)</f>
        <v>1</v>
      </c>
      <c r="T73" s="5">
        <f ca="1">IF(S73=1,T$3*Q72/'Prices Monthly'!L72,-T$3*R72)</f>
        <v>6.4770152039663091E-5</v>
      </c>
      <c r="V73" s="16"/>
      <c r="W73" s="5"/>
      <c r="X73" s="5"/>
      <c r="Y73" s="5"/>
      <c r="Z73" s="5"/>
      <c r="AA73" s="5"/>
      <c r="AB73" s="5"/>
      <c r="AC73" s="5"/>
      <c r="AD73" s="5"/>
      <c r="AE73" s="56"/>
    </row>
    <row r="74" spans="1:31" x14ac:dyDescent="0.2">
      <c r="A74" s="9">
        <v>30649</v>
      </c>
      <c r="B74" s="16">
        <f ca="1">'Prices Monthly'!L73*(1+J74/(50*(ABS(O74)+ABS(T74)+0.0001)))</f>
        <v>868.44003424579626</v>
      </c>
      <c r="C74" s="16">
        <f t="shared" ca="1" si="3"/>
        <v>-1</v>
      </c>
      <c r="D74" s="16">
        <f ca="1">D73+C74*('Prices Monthly'!L74-'Prices Monthly'!L73)/'Prices Monthly'!L73</f>
        <v>0.76744582003260142</v>
      </c>
      <c r="E74" s="16">
        <f t="shared" ca="1" si="6"/>
        <v>0.13508820323947701</v>
      </c>
      <c r="F74" s="16">
        <f t="shared" ca="1" si="7"/>
        <v>0.90253402327207843</v>
      </c>
      <c r="G74" s="26">
        <f ca="1">IF(('Prices Monthly'!L74-'Prices Monthly'!L73)*C74&gt;0,1,0)</f>
        <v>1</v>
      </c>
      <c r="H74" s="16">
        <f>ABS('Prices Monthly'!L74-'Prices Monthly'!L73)/'Prices Monthly'!L73</f>
        <v>0.1111613705754093</v>
      </c>
      <c r="I74" s="26"/>
      <c r="J74" s="5">
        <f t="shared" ca="1" si="8"/>
        <v>-8.6854700501611502E-4</v>
      </c>
      <c r="K74" s="16"/>
      <c r="L74" s="16">
        <f ca="1">L73-O74*'Prices Monthly'!L74</f>
        <v>1.0619448814883192</v>
      </c>
      <c r="M74" s="5">
        <f t="shared" ca="1" si="9"/>
        <v>1.014321876062735E-2</v>
      </c>
      <c r="N74" s="16">
        <f ca="1">IF('Prices Monthly'!L73&gt;OFFSET('Prices Monthly'!L73,-$N$3,0),1,-1)</f>
        <v>-1</v>
      </c>
      <c r="O74" s="5">
        <f ca="1">IF(N74=1,O$3*L73/'Prices Monthly'!L73,-O$3*M73)</f>
        <v>-1.0245675515785202E-4</v>
      </c>
      <c r="P74" s="27"/>
      <c r="Q74" s="16">
        <f ca="1">Q73-T74*'Prices Monthly'!L74</f>
        <v>1.4947249706009886</v>
      </c>
      <c r="R74" s="5">
        <f t="shared" ca="1" si="10"/>
        <v>8.8100378733700236E-3</v>
      </c>
      <c r="S74" s="16">
        <f ca="1">IF('Prices Monthly'!I73&gt;OFFSET('Prices Monthly'!I73,-$S$3,0),1,-1)</f>
        <v>-1</v>
      </c>
      <c r="T74" s="5">
        <f ca="1">IF(S74=1,T$3*Q73/'Prices Monthly'!L73,-T$3*R73)</f>
        <v>-7.6609024985826296E-4</v>
      </c>
      <c r="V74" s="16"/>
      <c r="W74" s="5"/>
      <c r="X74" s="5"/>
      <c r="Y74" s="5"/>
      <c r="Z74" s="5"/>
      <c r="AA74" s="5"/>
      <c r="AB74" s="5"/>
      <c r="AC74" s="5"/>
      <c r="AD74" s="5"/>
      <c r="AE74" s="56"/>
    </row>
    <row r="75" spans="1:31" x14ac:dyDescent="0.2">
      <c r="A75" s="9">
        <v>30680</v>
      </c>
      <c r="B75" s="16">
        <f ca="1">'Prices Monthly'!L74*(1+J75/(50*(ABS(O75)+ABS(T75)+0.0001)))</f>
        <v>772.01464898481709</v>
      </c>
      <c r="C75" s="16">
        <f t="shared" ca="1" si="3"/>
        <v>-1</v>
      </c>
      <c r="D75" s="16">
        <f ca="1">D74+C75*('Prices Monthly'!L75-'Prices Monthly'!L74)/'Prices Monthly'!L74</f>
        <v>0.78856541290744553</v>
      </c>
      <c r="E75" s="16">
        <f t="shared" ca="1" si="6"/>
        <v>0.11396861036463291</v>
      </c>
      <c r="F75" s="16">
        <f t="shared" ca="1" si="7"/>
        <v>0.90253402327207843</v>
      </c>
      <c r="G75" s="26">
        <f ca="1">IF(('Prices Monthly'!L75-'Prices Monthly'!L74)*C75&gt;0,1,0)</f>
        <v>1</v>
      </c>
      <c r="H75" s="16">
        <f>ABS('Prices Monthly'!L75-'Prices Monthly'!L74)/'Prices Monthly'!L74</f>
        <v>2.111959287484411E-2</v>
      </c>
      <c r="I75" s="26"/>
      <c r="J75" s="5">
        <f t="shared" ca="1" si="8"/>
        <v>-8.062352174758754E-4</v>
      </c>
      <c r="K75" s="16"/>
      <c r="L75" s="16">
        <f ca="1">L74-O75*'Prices Monthly'!L75</f>
        <v>1.1399868066326238</v>
      </c>
      <c r="M75" s="5">
        <f t="shared" ca="1" si="9"/>
        <v>1.0041786573021077E-2</v>
      </c>
      <c r="N75" s="16">
        <f ca="1">IF('Prices Monthly'!L74&gt;OFFSET('Prices Monthly'!L74,-$N$3,0),1,-1)</f>
        <v>-1</v>
      </c>
      <c r="O75" s="5">
        <f ca="1">IF(N75=1,O$3*L74/'Prices Monthly'!L74,-O$3*M74)</f>
        <v>-1.0143218760627351E-4</v>
      </c>
      <c r="P75" s="27"/>
      <c r="Q75" s="16">
        <f ca="1">Q74-T75*'Prices Monthly'!L75</f>
        <v>2.0370004217829227</v>
      </c>
      <c r="R75" s="5">
        <f t="shared" ca="1" si="10"/>
        <v>8.1052348435004216E-3</v>
      </c>
      <c r="S75" s="16">
        <f ca="1">IF('Prices Monthly'!I74&gt;OFFSET('Prices Monthly'!I74,-$S$3,0),1,-1)</f>
        <v>-1</v>
      </c>
      <c r="T75" s="5">
        <f ca="1">IF(S75=1,T$3*Q74/'Prices Monthly'!L74,-T$3*R74)</f>
        <v>-7.0480302986960185E-4</v>
      </c>
      <c r="V75" s="16"/>
      <c r="W75" s="5"/>
      <c r="X75" s="5"/>
      <c r="Y75" s="5"/>
      <c r="Z75" s="5"/>
      <c r="AA75" s="5"/>
      <c r="AB75" s="5"/>
      <c r="AC75" s="5"/>
      <c r="AD75" s="5"/>
      <c r="AE75" s="56"/>
    </row>
    <row r="76" spans="1:31" x14ac:dyDescent="0.2">
      <c r="A76" s="9">
        <v>30709</v>
      </c>
      <c r="B76" s="16">
        <f ca="1">'Prices Monthly'!L75*(1+J76/(50*(ABS(O76)+ABS(T76)+0.0001)))</f>
        <v>755.82483406470601</v>
      </c>
      <c r="C76" s="16">
        <f t="shared" ca="1" si="3"/>
        <v>-1</v>
      </c>
      <c r="D76" s="16">
        <f ca="1">D75+C76*('Prices Monthly'!L76-'Prices Monthly'!L75)/'Prices Monthly'!L75</f>
        <v>0.79428415478471404</v>
      </c>
      <c r="E76" s="16">
        <f t="shared" ca="1" si="6"/>
        <v>0.1082498684873644</v>
      </c>
      <c r="F76" s="16">
        <f t="shared" ca="1" si="7"/>
        <v>0.90253402327207843</v>
      </c>
      <c r="G76" s="26">
        <f ca="1">IF(('Prices Monthly'!L76-'Prices Monthly'!L75)*C76&gt;0,1,0)</f>
        <v>1</v>
      </c>
      <c r="H76" s="16">
        <f>ABS('Prices Monthly'!L76-'Prices Monthly'!L75)/'Prices Monthly'!L75</f>
        <v>5.7187418772685194E-3</v>
      </c>
      <c r="I76" s="26"/>
      <c r="J76" s="5">
        <f t="shared" ca="1" si="8"/>
        <v>-7.4883665321024448E-4</v>
      </c>
      <c r="K76" s="16"/>
      <c r="L76" s="16">
        <f ca="1">L75-O76*'Prices Monthly'!L76</f>
        <v>1.216806473916235</v>
      </c>
      <c r="M76" s="5">
        <f t="shared" ca="1" si="9"/>
        <v>9.9413687072908673E-3</v>
      </c>
      <c r="N76" s="16">
        <f ca="1">IF('Prices Monthly'!L75&gt;OFFSET('Prices Monthly'!L75,-$N$3,0),1,-1)</f>
        <v>-1</v>
      </c>
      <c r="O76" s="5">
        <f ca="1">IF(N76=1,O$3*L75/'Prices Monthly'!L75,-O$3*M75)</f>
        <v>-1.0041786573021077E-4</v>
      </c>
      <c r="P76" s="27"/>
      <c r="Q76" s="16">
        <f ca="1">Q75-T76*'Prices Monthly'!L76</f>
        <v>2.5330407942051485</v>
      </c>
      <c r="R76" s="5">
        <f t="shared" ca="1" si="10"/>
        <v>7.4568160560203878E-3</v>
      </c>
      <c r="S76" s="16">
        <f ca="1">IF('Prices Monthly'!I75&gt;OFFSET('Prices Monthly'!I75,-$S$3,0),1,-1)</f>
        <v>-1</v>
      </c>
      <c r="T76" s="5">
        <f ca="1">IF(S76=1,T$3*Q75/'Prices Monthly'!L75,-T$3*R75)</f>
        <v>-6.4841878748003376E-4</v>
      </c>
      <c r="V76" s="16"/>
      <c r="W76" s="5"/>
      <c r="X76" s="5"/>
      <c r="Y76" s="5"/>
      <c r="Z76" s="5"/>
      <c r="AA76" s="5"/>
      <c r="AB76" s="5"/>
      <c r="AC76" s="5"/>
      <c r="AD76" s="5"/>
      <c r="AE76" s="56"/>
    </row>
    <row r="77" spans="1:31" x14ac:dyDescent="0.2">
      <c r="A77" s="9">
        <v>30740</v>
      </c>
      <c r="B77" s="16">
        <f ca="1">'Prices Monthly'!L76*(1+J77/(50*(ABS(O77)+ABS(T77)+0.0001)))</f>
        <v>751.62220962973981</v>
      </c>
      <c r="C77" s="16">
        <f t="shared" ca="1" si="3"/>
        <v>-1</v>
      </c>
      <c r="D77" s="16">
        <f ca="1">D76+C77*('Prices Monthly'!L77-'Prices Monthly'!L76)/'Prices Monthly'!L76</f>
        <v>0.71101618092826135</v>
      </c>
      <c r="E77" s="16">
        <f t="shared" ca="1" si="6"/>
        <v>0.19151784234381708</v>
      </c>
      <c r="F77" s="16">
        <f t="shared" ca="1" si="7"/>
        <v>0.90253402327207843</v>
      </c>
      <c r="G77" s="26">
        <f ca="1">IF(('Prices Monthly'!L77-'Prices Monthly'!L76)*C77&gt;0,1,0)</f>
        <v>0</v>
      </c>
      <c r="H77" s="16">
        <f>ABS('Prices Monthly'!L77-'Prices Monthly'!L76)/'Prices Monthly'!L76</f>
        <v>8.326797385645264E-2</v>
      </c>
      <c r="I77" s="26"/>
      <c r="J77" s="5">
        <f t="shared" ca="1" si="8"/>
        <v>-6.9595897155453972E-4</v>
      </c>
      <c r="K77" s="16"/>
      <c r="L77" s="16">
        <f ca="1">L76-O77*'Prices Monthly'!L77</f>
        <v>1.2991905963935728</v>
      </c>
      <c r="M77" s="5">
        <f t="shared" ca="1" si="9"/>
        <v>9.8419550202179587E-3</v>
      </c>
      <c r="N77" s="16">
        <f ca="1">IF('Prices Monthly'!L76&gt;OFFSET('Prices Monthly'!L76,-$N$3,0),1,-1)</f>
        <v>-1</v>
      </c>
      <c r="O77" s="5">
        <f ca="1">IF(N77=1,O$3*L76/'Prices Monthly'!L76,-O$3*M76)</f>
        <v>-9.9413687072908677E-5</v>
      </c>
      <c r="P77" s="27"/>
      <c r="Q77" s="16">
        <f ca="1">Q76-T77*'Prices Monthly'!L77</f>
        <v>3.0273978714551872</v>
      </c>
      <c r="R77" s="5">
        <f t="shared" ca="1" si="10"/>
        <v>6.8602707715387564E-3</v>
      </c>
      <c r="S77" s="16">
        <f ca="1">IF('Prices Monthly'!I76&gt;OFFSET('Prices Monthly'!I76,-$S$3,0),1,-1)</f>
        <v>-1</v>
      </c>
      <c r="T77" s="5">
        <f ca="1">IF(S77=1,T$3*Q76/'Prices Monthly'!L76,-T$3*R76)</f>
        <v>-5.9654528448163104E-4</v>
      </c>
      <c r="V77" s="16"/>
      <c r="W77" s="5"/>
      <c r="X77" s="5"/>
      <c r="Y77" s="5"/>
      <c r="Z77" s="5"/>
      <c r="AA77" s="5"/>
      <c r="AB77" s="5"/>
      <c r="AC77" s="5"/>
      <c r="AD77" s="5"/>
      <c r="AE77" s="56"/>
    </row>
    <row r="78" spans="1:31" x14ac:dyDescent="0.2">
      <c r="A78" s="9">
        <v>30771</v>
      </c>
      <c r="B78" s="16">
        <f ca="1">'Prices Monthly'!L77*(1+J78/(50*(ABS(O78)+ABS(T78)+0.0001)))</f>
        <v>814.34402541627276</v>
      </c>
      <c r="C78" s="16">
        <f t="shared" ca="1" si="3"/>
        <v>-1</v>
      </c>
      <c r="D78" s="16">
        <f ca="1">D77+C78*('Prices Monthly'!L78-'Prices Monthly'!L77)/'Prices Monthly'!L77</f>
        <v>0.73080621350985764</v>
      </c>
      <c r="E78" s="16">
        <f t="shared" ca="1" si="6"/>
        <v>0.1717278097622208</v>
      </c>
      <c r="F78" s="16">
        <f t="shared" ca="1" si="7"/>
        <v>0.90253402327207843</v>
      </c>
      <c r="G78" s="26">
        <f ca="1">IF(('Prices Monthly'!L78-'Prices Monthly'!L77)*C78&gt;0,1,0)</f>
        <v>1</v>
      </c>
      <c r="H78" s="16">
        <f>ABS('Prices Monthly'!L78-'Prices Monthly'!L77)/'Prices Monthly'!L77</f>
        <v>1.9790032581596288E-2</v>
      </c>
      <c r="I78" s="26"/>
      <c r="J78" s="5">
        <f t="shared" ca="1" si="8"/>
        <v>-6.4724121192528006E-4</v>
      </c>
      <c r="K78" s="16"/>
      <c r="L78" s="16">
        <f ca="1">L77-O78*'Prices Monthly'!L78</f>
        <v>1.379136797022785</v>
      </c>
      <c r="M78" s="5">
        <f t="shared" ca="1" si="9"/>
        <v>9.7435354700157791E-3</v>
      </c>
      <c r="N78" s="16">
        <f ca="1">IF('Prices Monthly'!L77&gt;OFFSET('Prices Monthly'!L77,-$N$3,0),1,-1)</f>
        <v>-1</v>
      </c>
      <c r="O78" s="5">
        <f ca="1">IF(N78=1,O$3*L77/'Prices Monthly'!L77,-O$3*M77)</f>
        <v>-9.8419550202179587E-5</v>
      </c>
      <c r="P78" s="27"/>
      <c r="Q78" s="16">
        <f ca="1">Q77-T78*'Prices Monthly'!L78</f>
        <v>3.4732057072727596</v>
      </c>
      <c r="R78" s="5">
        <f t="shared" ca="1" si="10"/>
        <v>6.3114491098156559E-3</v>
      </c>
      <c r="S78" s="16">
        <f ca="1">IF('Prices Monthly'!I77&gt;OFFSET('Prices Monthly'!I77,-$S$3,0),1,-1)</f>
        <v>-1</v>
      </c>
      <c r="T78" s="5">
        <f ca="1">IF(S78=1,T$3*Q77/'Prices Monthly'!L77,-T$3*R77)</f>
        <v>-5.4882166172310048E-4</v>
      </c>
      <c r="V78" s="16"/>
      <c r="W78" s="5"/>
      <c r="X78" s="5"/>
      <c r="Y78" s="5"/>
      <c r="Z78" s="5"/>
      <c r="AA78" s="5"/>
      <c r="AB78" s="5"/>
      <c r="AC78" s="5"/>
      <c r="AD78" s="5"/>
      <c r="AE78" s="56"/>
    </row>
    <row r="79" spans="1:31" x14ac:dyDescent="0.2">
      <c r="A79" s="9">
        <v>30800</v>
      </c>
      <c r="B79" s="16">
        <f ca="1">'Prices Monthly'!L78*(1+J79/(50*(ABS(O79)+ABS(T79)+0.0001)))</f>
        <v>798.36708753621031</v>
      </c>
      <c r="C79" s="16">
        <f t="shared" ref="C79:C142" ca="1" si="11">IF(J79&gt;0,1,-1)</f>
        <v>-1</v>
      </c>
      <c r="D79" s="16">
        <f ca="1">D78+C79*('Prices Monthly'!L79-'Prices Monthly'!L78)/'Prices Monthly'!L78</f>
        <v>0.71861859809637152</v>
      </c>
      <c r="E79" s="16">
        <f t="shared" ca="1" si="6"/>
        <v>0.18391542517570691</v>
      </c>
      <c r="F79" s="16">
        <f t="shared" ca="1" si="7"/>
        <v>0.90253402327207843</v>
      </c>
      <c r="G79" s="26">
        <f ca="1">IF(('Prices Monthly'!L79-'Prices Monthly'!L78)*C79&gt;0,1,0)</f>
        <v>0</v>
      </c>
      <c r="H79" s="16">
        <f>ABS('Prices Monthly'!L79-'Prices Monthly'!L78)/'Prices Monthly'!L78</f>
        <v>1.2187615413486149E-2</v>
      </c>
      <c r="I79" s="26"/>
      <c r="J79" s="5">
        <f t="shared" ca="1" si="8"/>
        <v>-6.0235128348541027E-4</v>
      </c>
      <c r="K79" s="16"/>
      <c r="L79" s="16">
        <f ca="1">L78-O79*'Prices Monthly'!L79</f>
        <v>1.459248145657273</v>
      </c>
      <c r="M79" s="5">
        <f t="shared" ca="1" si="9"/>
        <v>9.6461001153156211E-3</v>
      </c>
      <c r="N79" s="16">
        <f ca="1">IF('Prices Monthly'!L78&gt;OFFSET('Prices Monthly'!L78,-$N$3,0),1,-1)</f>
        <v>-1</v>
      </c>
      <c r="O79" s="5">
        <f ca="1">IF(N79=1,O$3*L78/'Prices Monthly'!L78,-O$3*M78)</f>
        <v>-9.74353547001578E-5</v>
      </c>
      <c r="P79" s="27"/>
      <c r="Q79" s="16">
        <f ca="1">Q78-T79*'Prices Monthly'!L79</f>
        <v>3.8883475839200883</v>
      </c>
      <c r="R79" s="5">
        <f t="shared" ca="1" si="10"/>
        <v>5.8065331810304033E-3</v>
      </c>
      <c r="S79" s="16">
        <f ca="1">IF('Prices Monthly'!I78&gt;OFFSET('Prices Monthly'!I78,-$S$3,0),1,-1)</f>
        <v>-1</v>
      </c>
      <c r="T79" s="5">
        <f ca="1">IF(S79=1,T$3*Q78/'Prices Monthly'!L78,-T$3*R78)</f>
        <v>-5.0491592878525247E-4</v>
      </c>
      <c r="V79" s="16"/>
      <c r="W79" s="5"/>
      <c r="X79" s="5"/>
      <c r="Y79" s="5"/>
      <c r="Z79" s="5"/>
      <c r="AA79" s="5"/>
      <c r="AB79" s="5"/>
      <c r="AC79" s="5"/>
      <c r="AD79" s="5"/>
      <c r="AE79" s="56"/>
    </row>
    <row r="80" spans="1:31" x14ac:dyDescent="0.2">
      <c r="A80" s="9">
        <v>30832</v>
      </c>
      <c r="B80" s="16">
        <f ca="1">'Prices Monthly'!L79*(1+J80/(50*(ABS(O80)+ABS(T80)+0.0001)))</f>
        <v>830.26398073910354</v>
      </c>
      <c r="C80" s="16">
        <f t="shared" ca="1" si="11"/>
        <v>1</v>
      </c>
      <c r="D80" s="16">
        <f ca="1">D79+C80*('Prices Monthly'!L80-'Prices Monthly'!L79)/'Prices Monthly'!L79</f>
        <v>0.71861859809637152</v>
      </c>
      <c r="E80" s="16">
        <f t="shared" ca="1" si="6"/>
        <v>0.18391542517570691</v>
      </c>
      <c r="F80" s="16">
        <f t="shared" ca="1" si="7"/>
        <v>0.90253402327207843</v>
      </c>
      <c r="G80" s="26">
        <f ca="1">IF(('Prices Monthly'!L80-'Prices Monthly'!L79)*C80&gt;0,1,0)</f>
        <v>0</v>
      </c>
      <c r="H80" s="16">
        <f>ABS('Prices Monthly'!L80-'Prices Monthly'!L79)/'Prices Monthly'!L79</f>
        <v>0</v>
      </c>
      <c r="I80" s="26"/>
      <c r="J80" s="5">
        <f t="shared" ca="1" si="8"/>
        <v>2.8187493501023058E-4</v>
      </c>
      <c r="K80" s="16"/>
      <c r="L80" s="16">
        <f ca="1">L79-O80*'Prices Monthly'!L80</f>
        <v>1.538558380805416</v>
      </c>
      <c r="M80" s="5">
        <f t="shared" ca="1" si="9"/>
        <v>9.5496391141624646E-3</v>
      </c>
      <c r="N80" s="16">
        <f ca="1">IF('Prices Monthly'!L79&gt;OFFSET('Prices Monthly'!L79,-$N$3,0),1,-1)</f>
        <v>-1</v>
      </c>
      <c r="O80" s="5">
        <f ca="1">IF(N80=1,O$3*L79/'Prices Monthly'!L79,-O$3*M79)</f>
        <v>-9.6461001153156208E-5</v>
      </c>
      <c r="P80" s="27"/>
      <c r="Q80" s="16">
        <f ca="1">Q79-T80*'Prices Monthly'!L80</f>
        <v>3.5772797772064813</v>
      </c>
      <c r="R80" s="5">
        <f t="shared" ca="1" si="10"/>
        <v>6.1848691171937902E-3</v>
      </c>
      <c r="S80" s="16">
        <f ca="1">IF('Prices Monthly'!I79&gt;OFFSET('Prices Monthly'!I79,-$S$3,0),1,-1)</f>
        <v>1</v>
      </c>
      <c r="T80" s="5">
        <f ca="1">IF(S80=1,T$3*Q79/'Prices Monthly'!L79,-T$3*R79)</f>
        <v>3.7833593616338676E-4</v>
      </c>
      <c r="V80" s="16"/>
      <c r="W80" s="5"/>
      <c r="X80" s="5"/>
      <c r="Y80" s="5"/>
      <c r="Z80" s="5"/>
      <c r="AA80" s="5"/>
      <c r="AB80" s="5"/>
      <c r="AC80" s="5"/>
      <c r="AD80" s="5"/>
      <c r="AE80" s="56"/>
    </row>
    <row r="81" spans="1:31" x14ac:dyDescent="0.2">
      <c r="A81" s="9">
        <v>30862</v>
      </c>
      <c r="B81" s="16">
        <f ca="1">'Prices Monthly'!L80*(1+J81/(50*(ABS(O81)+ABS(T81)+0.0001)))</f>
        <v>829.84085533631526</v>
      </c>
      <c r="C81" s="16">
        <f t="shared" ca="1" si="11"/>
        <v>1</v>
      </c>
      <c r="D81" s="16">
        <f ca="1">D80+C81*('Prices Monthly'!L81-'Prices Monthly'!L80)/'Prices Monthly'!L80</f>
        <v>0.77602555504136739</v>
      </c>
      <c r="E81" s="16">
        <f t="shared" ca="1" si="6"/>
        <v>0.12650846823071105</v>
      </c>
      <c r="F81" s="16">
        <f t="shared" ca="1" si="7"/>
        <v>0.90253402327207843</v>
      </c>
      <c r="G81" s="26">
        <f ca="1">IF(('Prices Monthly'!L81-'Prices Monthly'!L80)*C81&gt;0,1,0)</f>
        <v>1</v>
      </c>
      <c r="H81" s="16">
        <f>ABS('Prices Monthly'!L81-'Prices Monthly'!L80)/'Prices Monthly'!L80</f>
        <v>5.7406956944995834E-2</v>
      </c>
      <c r="I81" s="26"/>
      <c r="J81" s="5">
        <f t="shared" ca="1" si="8"/>
        <v>2.5257267012869121E-4</v>
      </c>
      <c r="K81" s="16"/>
      <c r="L81" s="16">
        <f ca="1">L80-O81*'Prices Monthly'!L81</f>
        <v>1.6215829432639799</v>
      </c>
      <c r="M81" s="5">
        <f t="shared" ca="1" si="9"/>
        <v>9.4541427230208398E-3</v>
      </c>
      <c r="N81" s="16">
        <f ca="1">IF('Prices Monthly'!L80&gt;OFFSET('Prices Monthly'!L80,-$N$3,0),1,-1)</f>
        <v>-1</v>
      </c>
      <c r="O81" s="5">
        <f ca="1">IF(N81=1,O$3*L80/'Prices Monthly'!L80,-O$3*M80)</f>
        <v>-9.5496391141624645E-5</v>
      </c>
      <c r="P81" s="27"/>
      <c r="Q81" s="16">
        <f ca="1">Q80-T81*'Prices Monthly'!L81</f>
        <v>3.274668535337939</v>
      </c>
      <c r="R81" s="5">
        <f t="shared" ca="1" si="10"/>
        <v>6.5329381784641058E-3</v>
      </c>
      <c r="S81" s="16">
        <f ca="1">IF('Prices Monthly'!I80&gt;OFFSET('Prices Monthly'!I80,-$S$3,0),1,-1)</f>
        <v>1</v>
      </c>
      <c r="T81" s="5">
        <f ca="1">IF(S81=1,T$3*Q80/'Prices Monthly'!L80,-T$3*R80)</f>
        <v>3.4806906127031587E-4</v>
      </c>
      <c r="V81" s="16"/>
      <c r="W81" s="5"/>
      <c r="X81" s="5"/>
      <c r="Y81" s="5"/>
      <c r="Z81" s="5"/>
      <c r="AA81" s="5"/>
      <c r="AB81" s="5"/>
      <c r="AC81" s="5"/>
      <c r="AD81" s="5"/>
      <c r="AE81" s="56"/>
    </row>
    <row r="82" spans="1:31" x14ac:dyDescent="0.2">
      <c r="A82" s="9">
        <v>30891</v>
      </c>
      <c r="B82" s="16">
        <f ca="1">'Prices Monthly'!L81*(1+J82/(50*(ABS(O82)+ABS(T82)+0.0001)))</f>
        <v>876.65108694601895</v>
      </c>
      <c r="C82" s="16">
        <f t="shared" ca="1" si="11"/>
        <v>1</v>
      </c>
      <c r="D82" s="16">
        <f ca="1">D81+C82*('Prices Monthly'!L82-'Prices Monthly'!L81)/'Prices Monthly'!L81</f>
        <v>0.79362389872644579</v>
      </c>
      <c r="E82" s="16">
        <f t="shared" ca="1" si="6"/>
        <v>0.10891012454563265</v>
      </c>
      <c r="F82" s="16">
        <f t="shared" ca="1" si="7"/>
        <v>0.90253402327207843</v>
      </c>
      <c r="G82" s="26">
        <f ca="1">IF(('Prices Monthly'!L82-'Prices Monthly'!L81)*C82&gt;0,1,0)</f>
        <v>1</v>
      </c>
      <c r="H82" s="16">
        <f>ABS('Prices Monthly'!L82-'Prices Monthly'!L81)/'Prices Monthly'!L81</f>
        <v>1.759834368507842E-2</v>
      </c>
      <c r="I82" s="26"/>
      <c r="J82" s="5">
        <f t="shared" ca="1" si="8"/>
        <v>2.0678533010464655E-4</v>
      </c>
      <c r="K82" s="16"/>
      <c r="L82" s="16">
        <f ca="1">L81-O82*'Prices Monthly'!L82</f>
        <v>1.705223743934563</v>
      </c>
      <c r="M82" s="5">
        <f t="shared" ca="1" si="9"/>
        <v>9.359601295790632E-3</v>
      </c>
      <c r="N82" s="16">
        <f ca="1">IF('Prices Monthly'!L81&gt;OFFSET('Prices Monthly'!L81,-$N$3,0),1,-1)</f>
        <v>-1</v>
      </c>
      <c r="O82" s="5">
        <f ca="1">IF(N82=1,O$3*L81/'Prices Monthly'!L81,-O$3*M81)</f>
        <v>-9.4541427230208406E-5</v>
      </c>
      <c r="P82" s="27"/>
      <c r="Q82" s="16">
        <f ca="1">Q81-T82*'Prices Monthly'!L82</f>
        <v>3.0080847531237369</v>
      </c>
      <c r="R82" s="5">
        <f t="shared" ca="1" si="10"/>
        <v>6.8342649357989605E-3</v>
      </c>
      <c r="S82" s="16">
        <f ca="1">IF('Prices Monthly'!I81&gt;OFFSET('Prices Monthly'!I81,-$S$3,0),1,-1)</f>
        <v>1</v>
      </c>
      <c r="T82" s="5">
        <f ca="1">IF(S82=1,T$3*Q81/'Prices Monthly'!L81,-T$3*R81)</f>
        <v>3.0132675733485497E-4</v>
      </c>
      <c r="V82" s="16"/>
      <c r="W82" s="5"/>
      <c r="X82" s="5"/>
      <c r="Y82" s="5"/>
      <c r="Z82" s="5"/>
      <c r="AA82" s="5"/>
      <c r="AB82" s="5"/>
      <c r="AC82" s="5"/>
      <c r="AD82" s="5"/>
      <c r="AE82" s="56"/>
    </row>
    <row r="83" spans="1:31" x14ac:dyDescent="0.2">
      <c r="A83" s="9">
        <v>30924</v>
      </c>
      <c r="B83" s="16">
        <f ca="1">'Prices Monthly'!L82*(1+J83/(50*(ABS(O83)+ABS(T83)+0.0001)))</f>
        <v>891.48009140988927</v>
      </c>
      <c r="C83" s="16">
        <f t="shared" ca="1" si="11"/>
        <v>1</v>
      </c>
      <c r="D83" s="16">
        <f ca="1">D82+C83*('Prices Monthly'!L83-'Prices Monthly'!L82)/'Prices Monthly'!L82</f>
        <v>0.79452816005775984</v>
      </c>
      <c r="E83" s="16">
        <f t="shared" ca="1" si="6"/>
        <v>0.1080058632143186</v>
      </c>
      <c r="F83" s="16">
        <f t="shared" ca="1" si="7"/>
        <v>0.90253402327207843</v>
      </c>
      <c r="G83" s="26">
        <f ca="1">IF(('Prices Monthly'!L83-'Prices Monthly'!L82)*C83&gt;0,1,0)</f>
        <v>1</v>
      </c>
      <c r="H83" s="16">
        <f>ABS('Prices Monthly'!L83-'Prices Monthly'!L82)/'Prices Monthly'!L82</f>
        <v>9.0426133131408051E-4</v>
      </c>
      <c r="I83" s="26"/>
      <c r="J83" s="5">
        <f t="shared" ca="1" si="8"/>
        <v>1.784134594619516E-4</v>
      </c>
      <c r="K83" s="16"/>
      <c r="L83" s="16">
        <f ca="1">L82-O83*'Prices Monthly'!L83</f>
        <v>1.788103013408789</v>
      </c>
      <c r="M83" s="5">
        <f t="shared" ca="1" si="9"/>
        <v>9.266005282832725E-3</v>
      </c>
      <c r="N83" s="16">
        <f ca="1">IF('Prices Monthly'!L82&gt;OFFSET('Prices Monthly'!L82,-$N$3,0),1,-1)</f>
        <v>-1</v>
      </c>
      <c r="O83" s="5">
        <f ca="1">IF(N83=1,O$3*L82/'Prices Monthly'!L82,-O$3*M82)</f>
        <v>-9.3596012957906317E-5</v>
      </c>
      <c r="P83" s="27"/>
      <c r="Q83" s="16">
        <f ca="1">Q82-T83*'Prices Monthly'!L83</f>
        <v>2.7672203652959526</v>
      </c>
      <c r="R83" s="5">
        <f t="shared" ca="1" si="10"/>
        <v>7.1062744082188182E-3</v>
      </c>
      <c r="S83" s="16">
        <f ca="1">IF('Prices Monthly'!I82&gt;OFFSET('Prices Monthly'!I82,-$S$3,0),1,-1)</f>
        <v>1</v>
      </c>
      <c r="T83" s="5">
        <f ca="1">IF(S83=1,T$3*Q82/'Prices Monthly'!L82,-T$3*R82)</f>
        <v>2.7200947241985793E-4</v>
      </c>
      <c r="V83" s="16"/>
      <c r="W83" s="5"/>
      <c r="X83" s="5"/>
      <c r="Y83" s="5"/>
      <c r="Z83" s="5"/>
      <c r="AA83" s="5"/>
      <c r="AB83" s="5"/>
      <c r="AC83" s="5"/>
      <c r="AD83" s="5"/>
      <c r="AE83" s="56"/>
    </row>
    <row r="84" spans="1:31" x14ac:dyDescent="0.2">
      <c r="A84" s="9">
        <v>30954</v>
      </c>
      <c r="B84" s="16">
        <f ca="1">'Prices Monthly'!L83*(1+J84/(50*(ABS(O84)+ABS(T84)+0.0001)))</f>
        <v>870.11670573049639</v>
      </c>
      <c r="C84" s="16">
        <f t="shared" ca="1" si="11"/>
        <v>-1</v>
      </c>
      <c r="D84" s="16">
        <f ca="1">D83+C84*('Prices Monthly'!L84-'Prices Monthly'!L83)/'Prices Monthly'!L83</f>
        <v>0.76584380093819737</v>
      </c>
      <c r="E84" s="16">
        <f t="shared" ca="1" si="6"/>
        <v>0.13669022233388106</v>
      </c>
      <c r="F84" s="16">
        <f t="shared" ca="1" si="7"/>
        <v>0.90253402327207843</v>
      </c>
      <c r="G84" s="26">
        <f ca="1">IF(('Prices Monthly'!L84-'Prices Monthly'!L83)*C84&gt;0,1,0)</f>
        <v>0</v>
      </c>
      <c r="H84" s="16">
        <f>ABS('Prices Monthly'!L84-'Prices Monthly'!L83)/'Prices Monthly'!L83</f>
        <v>2.8684359119562425E-2</v>
      </c>
      <c r="I84" s="26"/>
      <c r="J84" s="5">
        <f t="shared" ca="1" si="8"/>
        <v>-6.6116200548583279E-4</v>
      </c>
      <c r="K84" s="16"/>
      <c r="L84" s="16">
        <f ca="1">L83-O84*'Prices Monthly'!L84</f>
        <v>1.8725070555301468</v>
      </c>
      <c r="M84" s="5">
        <f t="shared" ca="1" si="9"/>
        <v>9.1733452300043986E-3</v>
      </c>
      <c r="N84" s="16">
        <f ca="1">IF('Prices Monthly'!L83&gt;OFFSET('Prices Monthly'!L83,-$N$3,0),1,-1)</f>
        <v>-1</v>
      </c>
      <c r="O84" s="5">
        <f ca="1">IF(N84=1,O$3*L83/'Prices Monthly'!L83,-O$3*M83)</f>
        <v>-9.2660052828327254E-5</v>
      </c>
      <c r="P84" s="27"/>
      <c r="Q84" s="16">
        <f ca="1">Q83-T84*'Prices Monthly'!L84</f>
        <v>3.2850687939718863</v>
      </c>
      <c r="R84" s="5">
        <f t="shared" ca="1" si="10"/>
        <v>6.5377724555613125E-3</v>
      </c>
      <c r="S84" s="16">
        <f ca="1">IF('Prices Monthly'!I83&gt;OFFSET('Prices Monthly'!I83,-$S$3,0),1,-1)</f>
        <v>-1</v>
      </c>
      <c r="T84" s="5">
        <f ca="1">IF(S84=1,T$3*Q83/'Prices Monthly'!L83,-T$3*R83)</f>
        <v>-5.6850195265750552E-4</v>
      </c>
      <c r="V84" s="16"/>
      <c r="W84" s="5"/>
      <c r="X84" s="5"/>
      <c r="Y84" s="5"/>
      <c r="Z84" s="5"/>
      <c r="AA84" s="5"/>
      <c r="AB84" s="5"/>
      <c r="AC84" s="5"/>
      <c r="AD84" s="5"/>
      <c r="AE84" s="56"/>
    </row>
    <row r="85" spans="1:31" x14ac:dyDescent="0.2">
      <c r="A85" s="9">
        <v>30985</v>
      </c>
      <c r="B85" s="16">
        <f ca="1">'Prices Monthly'!L84*(1+J85/(50*(ABS(O85)+ABS(T85)+0.0001)))</f>
        <v>924.66446808220996</v>
      </c>
      <c r="C85" s="16">
        <f t="shared" ca="1" si="11"/>
        <v>1</v>
      </c>
      <c r="D85" s="16">
        <f ca="1">D84+C85*('Prices Monthly'!L85-'Prices Monthly'!L84)/'Prices Monthly'!L84</f>
        <v>0.79383809229837909</v>
      </c>
      <c r="E85" s="16">
        <f t="shared" ca="1" si="6"/>
        <v>0.10869593097369934</v>
      </c>
      <c r="F85" s="16">
        <f t="shared" ca="1" si="7"/>
        <v>0.90253402327207843</v>
      </c>
      <c r="G85" s="26">
        <f ca="1">IF(('Prices Monthly'!L85-'Prices Monthly'!L84)*C85&gt;0,1,0)</f>
        <v>1</v>
      </c>
      <c r="H85" s="16">
        <f>ABS('Prices Monthly'!L85-'Prices Monthly'!L84)/'Prices Monthly'!L84</f>
        <v>2.7994291360181767E-2</v>
      </c>
      <c r="I85" s="26"/>
      <c r="J85" s="5">
        <f t="shared" ca="1" si="8"/>
        <v>3.090685849960887E-4</v>
      </c>
      <c r="K85" s="16"/>
      <c r="L85" s="16">
        <f ca="1">L84-O85*'Prices Monthly'!L85</f>
        <v>1.8532577898939804</v>
      </c>
      <c r="M85" s="5">
        <f t="shared" ca="1" si="9"/>
        <v>9.193901899842245E-3</v>
      </c>
      <c r="N85" s="16">
        <f ca="1">IF('Prices Monthly'!L84&gt;OFFSET('Prices Monthly'!L84,-$N$3,0),1,-1)</f>
        <v>1</v>
      </c>
      <c r="O85" s="5">
        <f ca="1">IF(N85=1,O$3*L84/'Prices Monthly'!L84,-O$3*M84)</f>
        <v>2.0556669837845877E-5</v>
      </c>
      <c r="P85" s="27"/>
      <c r="Q85" s="16">
        <f ca="1">Q84-T85*'Prices Monthly'!L85</f>
        <v>3.0149062366176</v>
      </c>
      <c r="R85" s="5">
        <f t="shared" ca="1" si="10"/>
        <v>6.8262843707195551E-3</v>
      </c>
      <c r="S85" s="16">
        <f ca="1">IF('Prices Monthly'!I84&gt;OFFSET('Prices Monthly'!I84,-$S$3,0),1,-1)</f>
        <v>1</v>
      </c>
      <c r="T85" s="5">
        <f ca="1">IF(S85=1,T$3*Q84/'Prices Monthly'!L84,-T$3*R84)</f>
        <v>2.8851191515824284E-4</v>
      </c>
      <c r="V85" s="16"/>
      <c r="W85" s="5"/>
      <c r="X85" s="5"/>
      <c r="Y85" s="5"/>
      <c r="Z85" s="5"/>
      <c r="AA85" s="5"/>
      <c r="AB85" s="5"/>
      <c r="AC85" s="5"/>
      <c r="AD85" s="5"/>
      <c r="AE85" s="56"/>
    </row>
    <row r="86" spans="1:31" x14ac:dyDescent="0.2">
      <c r="A86" s="9">
        <v>31015</v>
      </c>
      <c r="B86" s="16">
        <f ca="1">'Prices Monthly'!L85*(1+J86/(50*(ABS(O86)+ABS(T86)+0.0001)))</f>
        <v>950.16517250270658</v>
      </c>
      <c r="C86" s="16">
        <f t="shared" ca="1" si="11"/>
        <v>1</v>
      </c>
      <c r="D86" s="16">
        <f ca="1">D85+C86*('Prices Monthly'!L86-'Prices Monthly'!L85)/'Prices Monthly'!L85</f>
        <v>0.77813967281933127</v>
      </c>
      <c r="E86" s="16">
        <f t="shared" ca="1" si="6"/>
        <v>0.12439435045274716</v>
      </c>
      <c r="F86" s="16">
        <f t="shared" ca="1" si="7"/>
        <v>0.90253402327207843</v>
      </c>
      <c r="G86" s="26">
        <f ca="1">IF(('Prices Monthly'!L86-'Prices Monthly'!L85)*C86&gt;0,1,0)</f>
        <v>0</v>
      </c>
      <c r="H86" s="16">
        <f>ABS('Prices Monthly'!L86-'Prices Monthly'!L85)/'Prices Monthly'!L85</f>
        <v>1.5698419479047859E-2</v>
      </c>
      <c r="I86" s="26"/>
      <c r="J86" s="5">
        <f t="shared" ca="1" si="8"/>
        <v>2.7736552416514788E-4</v>
      </c>
      <c r="K86" s="16"/>
      <c r="L86" s="16">
        <f ca="1">L85-O86*'Prices Monthly'!L86</f>
        <v>1.8350161441769262</v>
      </c>
      <c r="M86" s="5">
        <f t="shared" ca="1" si="9"/>
        <v>9.2136932047321776E-3</v>
      </c>
      <c r="N86" s="16">
        <f ca="1">IF('Prices Monthly'!L85&gt;OFFSET('Prices Monthly'!L85,-$N$3,0),1,-1)</f>
        <v>1</v>
      </c>
      <c r="O86" s="5">
        <f ca="1">IF(N86=1,O$3*L85/'Prices Monthly'!L85,-O$3*M85)</f>
        <v>1.9791304889932112E-5</v>
      </c>
      <c r="P86" s="27"/>
      <c r="Q86" s="16">
        <f ca="1">Q85-T86*'Prices Monthly'!L86</f>
        <v>2.7775000787115856</v>
      </c>
      <c r="R86" s="5">
        <f t="shared" ca="1" si="10"/>
        <v>7.0838585899947711E-3</v>
      </c>
      <c r="S86" s="16">
        <f ca="1">IF('Prices Monthly'!I85&gt;OFFSET('Prices Monthly'!I85,-$S$3,0),1,-1)</f>
        <v>1</v>
      </c>
      <c r="T86" s="5">
        <f ca="1">IF(S86=1,T$3*Q85/'Prices Monthly'!L85,-T$3*R85)</f>
        <v>2.5757421927521577E-4</v>
      </c>
      <c r="V86" s="16"/>
      <c r="W86" s="5"/>
      <c r="X86" s="5"/>
      <c r="Y86" s="5"/>
      <c r="Z86" s="5"/>
      <c r="AA86" s="5"/>
      <c r="AB86" s="5"/>
      <c r="AC86" s="5"/>
      <c r="AD86" s="5"/>
      <c r="AE86" s="56"/>
    </row>
    <row r="87" spans="1:31" x14ac:dyDescent="0.2">
      <c r="A87" s="9">
        <v>31045</v>
      </c>
      <c r="B87" s="16">
        <f ca="1">'Prices Monthly'!L86*(1+J87/(50*(ABS(O87)+ABS(T87)+0.0001)))</f>
        <v>935.02742112477006</v>
      </c>
      <c r="C87" s="16">
        <f t="shared" ca="1" si="11"/>
        <v>1</v>
      </c>
      <c r="D87" s="16">
        <f ca="1">D86+C87*('Prices Monthly'!L87-'Prices Monthly'!L86)/'Prices Monthly'!L86</f>
        <v>0.80070666858781292</v>
      </c>
      <c r="E87" s="16">
        <f t="shared" ca="1" si="6"/>
        <v>0.10182735468426551</v>
      </c>
      <c r="F87" s="16">
        <f t="shared" ca="1" si="7"/>
        <v>0.90253402327207843</v>
      </c>
      <c r="G87" s="26">
        <f ca="1">IF(('Prices Monthly'!L87-'Prices Monthly'!L86)*C87&gt;0,1,0)</f>
        <v>1</v>
      </c>
      <c r="H87" s="16">
        <f>ABS('Prices Monthly'!L87-'Prices Monthly'!L86)/'Prices Monthly'!L86</f>
        <v>2.2566995768481646E-2</v>
      </c>
      <c r="I87" s="26"/>
      <c r="J87" s="5">
        <f t="shared" ca="1" si="8"/>
        <v>2.609853181497749E-4</v>
      </c>
      <c r="K87" s="16"/>
      <c r="L87" s="16">
        <f ca="1">L86-O87*'Prices Monthly'!L87</f>
        <v>1.8162518747195495</v>
      </c>
      <c r="M87" s="5">
        <f t="shared" ca="1" si="9"/>
        <v>9.233602243944249E-3</v>
      </c>
      <c r="N87" s="16">
        <f ca="1">IF('Prices Monthly'!L86&gt;OFFSET('Prices Monthly'!L86,-$N$3,0),1,-1)</f>
        <v>1</v>
      </c>
      <c r="O87" s="5">
        <f ca="1">IF(N87=1,O$3*L86/'Prices Monthly'!L86,-O$3*M86)</f>
        <v>1.9909039212070686E-5</v>
      </c>
      <c r="P87" s="27"/>
      <c r="Q87" s="16">
        <f ca="1">Q86-T87*'Prices Monthly'!L87</f>
        <v>2.5502856858127991</v>
      </c>
      <c r="R87" s="5">
        <f t="shared" ca="1" si="10"/>
        <v>7.3249348689324754E-3</v>
      </c>
      <c r="S87" s="16">
        <f ca="1">IF('Prices Monthly'!I86&gt;OFFSET('Prices Monthly'!I86,-$S$3,0),1,-1)</f>
        <v>1</v>
      </c>
      <c r="T87" s="5">
        <f ca="1">IF(S87=1,T$3*Q86/'Prices Monthly'!L86,-T$3*R86)</f>
        <v>2.4107627893770419E-4</v>
      </c>
      <c r="V87" s="16"/>
      <c r="W87" s="5"/>
      <c r="X87" s="5"/>
      <c r="Y87" s="5"/>
      <c r="Z87" s="5"/>
      <c r="AA87" s="5"/>
      <c r="AB87" s="5"/>
      <c r="AC87" s="5"/>
      <c r="AD87" s="5"/>
      <c r="AE87" s="56"/>
    </row>
    <row r="88" spans="1:31" x14ac:dyDescent="0.2">
      <c r="A88" s="9">
        <v>31077</v>
      </c>
      <c r="B88" s="16">
        <f ca="1">'Prices Monthly'!L87*(1+J88/(50*(ABS(O88)+ABS(T88)+0.0001)))</f>
        <v>955.73554394308269</v>
      </c>
      <c r="C88" s="16">
        <f t="shared" ca="1" si="11"/>
        <v>1</v>
      </c>
      <c r="D88" s="16">
        <f ca="1">D87+C88*('Prices Monthly'!L88-'Prices Monthly'!L87)/'Prices Monthly'!L87</f>
        <v>0.82394274285876523</v>
      </c>
      <c r="E88" s="16">
        <f t="shared" ca="1" si="6"/>
        <v>7.8591280413313203E-2</v>
      </c>
      <c r="F88" s="16">
        <f t="shared" ca="1" si="7"/>
        <v>0.90253402327207843</v>
      </c>
      <c r="G88" s="26">
        <f ca="1">IF(('Prices Monthly'!L88-'Prices Monthly'!L87)*C88&gt;0,1,0)</f>
        <v>1</v>
      </c>
      <c r="H88" s="16">
        <f>ABS('Prices Monthly'!L88-'Prices Monthly'!L87)/'Prices Monthly'!L87</f>
        <v>2.3236074270952284E-2</v>
      </c>
      <c r="I88" s="26"/>
      <c r="J88" s="5">
        <f t="shared" ca="1" si="8"/>
        <v>2.3574044945593573E-4</v>
      </c>
      <c r="K88" s="16"/>
      <c r="L88" s="16">
        <f ca="1">L87-O88*'Prices Monthly'!L88</f>
        <v>1.7976673303377966</v>
      </c>
      <c r="M88" s="5">
        <f t="shared" ca="1" si="9"/>
        <v>9.252872820864351E-3</v>
      </c>
      <c r="N88" s="16">
        <f ca="1">IF('Prices Monthly'!L87&gt;OFFSET('Prices Monthly'!L87,-$N$3,0),1,-1)</f>
        <v>1</v>
      </c>
      <c r="O88" s="5">
        <f ca="1">IF(N88=1,O$3*L87/'Prices Monthly'!L87,-O$3*M87)</f>
        <v>1.9270576920101322E-5</v>
      </c>
      <c r="P88" s="27"/>
      <c r="Q88" s="16">
        <f ca="1">Q87-T88*'Prices Monthly'!L88</f>
        <v>2.3415221407391598</v>
      </c>
      <c r="R88" s="5">
        <f t="shared" ca="1" si="10"/>
        <v>7.5414047414683102E-3</v>
      </c>
      <c r="S88" s="16">
        <f ca="1">IF('Prices Monthly'!I87&gt;OFFSET('Prices Monthly'!I87,-$S$3,0),1,-1)</f>
        <v>1</v>
      </c>
      <c r="T88" s="5">
        <f ca="1">IF(S88=1,T$3*Q87/'Prices Monthly'!L87,-T$3*R87)</f>
        <v>2.1646987253583441E-4</v>
      </c>
      <c r="V88" s="16"/>
      <c r="W88" s="5"/>
      <c r="X88" s="5"/>
      <c r="Y88" s="5"/>
      <c r="Z88" s="5"/>
      <c r="AA88" s="5"/>
      <c r="AB88" s="5"/>
      <c r="AC88" s="5"/>
      <c r="AD88" s="5"/>
      <c r="AE88" s="56"/>
    </row>
    <row r="89" spans="1:31" x14ac:dyDescent="0.2">
      <c r="A89" s="9">
        <v>31105</v>
      </c>
      <c r="B89" s="16">
        <f ca="1">'Prices Monthly'!L88*(1+J89/(50*(ABS(O89)+ABS(T89)+0.0001)))</f>
        <v>977.52327437949259</v>
      </c>
      <c r="C89" s="16">
        <f t="shared" ca="1" si="11"/>
        <v>1</v>
      </c>
      <c r="D89" s="16">
        <f ca="1">D88+C89*('Prices Monthly'!L89-'Prices Monthly'!L88)/'Prices Monthly'!L88</f>
        <v>0.81481789839511776</v>
      </c>
      <c r="E89" s="16">
        <f t="shared" ca="1" si="6"/>
        <v>8.7716124876960677E-2</v>
      </c>
      <c r="F89" s="16">
        <f t="shared" ca="1" si="7"/>
        <v>0.90253402327207843</v>
      </c>
      <c r="G89" s="26">
        <f ca="1">IF(('Prices Monthly'!L89-'Prices Monthly'!L88)*C89&gt;0,1,0)</f>
        <v>0</v>
      </c>
      <c r="H89" s="16">
        <f>ABS('Prices Monthly'!L89-'Prices Monthly'!L88)/'Prices Monthly'!L88</f>
        <v>9.1248444636475093E-3</v>
      </c>
      <c r="I89" s="26"/>
      <c r="J89" s="5">
        <f t="shared" ca="1" si="8"/>
        <v>2.1287686080716659E-4</v>
      </c>
      <c r="K89" s="16"/>
      <c r="L89" s="16">
        <f ca="1">L88-O89*'Prices Monthly'!L89</f>
        <v>1.7798546913822857</v>
      </c>
      <c r="M89" s="5">
        <f t="shared" ca="1" si="9"/>
        <v>9.2715130876658558E-3</v>
      </c>
      <c r="N89" s="16">
        <f ca="1">IF('Prices Monthly'!L88&gt;OFFSET('Prices Monthly'!L88,-$N$3,0),1,-1)</f>
        <v>1</v>
      </c>
      <c r="O89" s="5">
        <f ca="1">IF(N89=1,O$3*L88/'Prices Monthly'!L88,-O$3*M88)</f>
        <v>1.8640266801504586E-5</v>
      </c>
      <c r="P89" s="27"/>
      <c r="Q89" s="16">
        <f ca="1">Q88-T89*'Prices Monthly'!L89</f>
        <v>2.1559096515074216</v>
      </c>
      <c r="R89" s="5">
        <f t="shared" ca="1" si="10"/>
        <v>7.7356413354739721E-3</v>
      </c>
      <c r="S89" s="16">
        <f ca="1">IF('Prices Monthly'!I88&gt;OFFSET('Prices Monthly'!I88,-$S$3,0),1,-1)</f>
        <v>1</v>
      </c>
      <c r="T89" s="5">
        <f ca="1">IF(S89=1,T$3*Q88/'Prices Monthly'!L88,-T$3*R88)</f>
        <v>1.9423659400566202E-4</v>
      </c>
      <c r="V89" s="16"/>
      <c r="W89" s="5"/>
      <c r="X89" s="5"/>
      <c r="Y89" s="5"/>
      <c r="Z89" s="5"/>
      <c r="AA89" s="5"/>
      <c r="AB89" s="5"/>
      <c r="AC89" s="5"/>
      <c r="AD89" s="5"/>
      <c r="AE89" s="56"/>
    </row>
    <row r="90" spans="1:31" x14ac:dyDescent="0.2">
      <c r="A90" s="9">
        <v>31136</v>
      </c>
      <c r="B90" s="16">
        <f ca="1">'Prices Monthly'!L89*(1+J90/(50*(ABS(O90)+ABS(T90)+0.0001)))</f>
        <v>968.32241775870784</v>
      </c>
      <c r="C90" s="16">
        <f t="shared" ca="1" si="11"/>
        <v>1</v>
      </c>
      <c r="D90" s="16">
        <f ca="1">D89+C90*('Prices Monthly'!L90-'Prices Monthly'!L89)/'Prices Monthly'!L89</f>
        <v>0.85929257399161896</v>
      </c>
      <c r="E90" s="16">
        <f t="shared" ca="1" si="6"/>
        <v>4.3241449280459476E-2</v>
      </c>
      <c r="F90" s="16">
        <f t="shared" ca="1" si="7"/>
        <v>0.90253402327207843</v>
      </c>
      <c r="G90" s="26">
        <f ca="1">IF(('Prices Monthly'!L90-'Prices Monthly'!L89)*C90&gt;0,1,0)</f>
        <v>1</v>
      </c>
      <c r="H90" s="16">
        <f>ABS('Prices Monthly'!L90-'Prices Monthly'!L89)/'Prices Monthly'!L89</f>
        <v>4.4474675596501222E-2</v>
      </c>
      <c r="I90" s="26"/>
      <c r="J90" s="5">
        <f t="shared" ca="1" si="8"/>
        <v>1.9911188680880155E-4</v>
      </c>
      <c r="K90" s="16"/>
      <c r="L90" s="16">
        <f ca="1">L89-O90*'Prices Monthly'!L90</f>
        <v>1.7612645598683814</v>
      </c>
      <c r="M90" s="5">
        <f t="shared" ca="1" si="9"/>
        <v>9.2901386076677701E-3</v>
      </c>
      <c r="N90" s="16">
        <f ca="1">IF('Prices Monthly'!L89&gt;OFFSET('Prices Monthly'!L89,-$N$3,0),1,-1)</f>
        <v>1</v>
      </c>
      <c r="O90" s="5">
        <f ca="1">IF(N90=1,O$3*L89/'Prices Monthly'!L89,-O$3*M89)</f>
        <v>1.8625520001914811E-5</v>
      </c>
      <c r="P90" s="27"/>
      <c r="Q90" s="16">
        <f ca="1">Q89-T90*'Prices Monthly'!L90</f>
        <v>1.9757662087975352</v>
      </c>
      <c r="R90" s="5">
        <f t="shared" ca="1" si="10"/>
        <v>7.9161277022808587E-3</v>
      </c>
      <c r="S90" s="16">
        <f ca="1">IF('Prices Monthly'!I89&gt;OFFSET('Prices Monthly'!I89,-$S$3,0),1,-1)</f>
        <v>1</v>
      </c>
      <c r="T90" s="5">
        <f ca="1">IF(S90=1,T$3*Q89/'Prices Monthly'!L89,-T$3*R89)</f>
        <v>1.8048636680688672E-4</v>
      </c>
      <c r="V90" s="16"/>
      <c r="W90" s="5"/>
      <c r="X90" s="5"/>
      <c r="Y90" s="5"/>
      <c r="Z90" s="5"/>
      <c r="AA90" s="5"/>
      <c r="AB90" s="5"/>
      <c r="AC90" s="5"/>
      <c r="AD90" s="5"/>
      <c r="AE90" s="56"/>
    </row>
    <row r="91" spans="1:31" x14ac:dyDescent="0.2">
      <c r="A91" s="9">
        <v>31164</v>
      </c>
      <c r="B91" s="16">
        <f ca="1">'Prices Monthly'!L90*(1+J91/(50*(ABS(O91)+ABS(T91)+0.0001)))</f>
        <v>1010.8296103243949</v>
      </c>
      <c r="C91" s="16">
        <f t="shared" ca="1" si="11"/>
        <v>1</v>
      </c>
      <c r="D91" s="16">
        <f ca="1">D90+C91*('Prices Monthly'!L91-'Prices Monthly'!L90)/'Prices Monthly'!L90</f>
        <v>0.89636300781589895</v>
      </c>
      <c r="E91" s="16">
        <f t="shared" ca="1" si="6"/>
        <v>6.171015456179485E-3</v>
      </c>
      <c r="F91" s="16">
        <f t="shared" ca="1" si="7"/>
        <v>0.90253402327207843</v>
      </c>
      <c r="G91" s="26">
        <f ca="1">IF(('Prices Monthly'!L91-'Prices Monthly'!L90)*C91&gt;0,1,0)</f>
        <v>1</v>
      </c>
      <c r="H91" s="16">
        <f>ABS('Prices Monthly'!L91-'Prices Monthly'!L90)/'Prices Monthly'!L90</f>
        <v>3.7070433824279943E-2</v>
      </c>
      <c r="I91" s="26"/>
      <c r="J91" s="5">
        <f t="shared" ca="1" si="8"/>
        <v>1.7600835818310008E-4</v>
      </c>
      <c r="K91" s="16"/>
      <c r="L91" s="16">
        <f ca="1">L90-O91*'Prices Monthly'!L91</f>
        <v>1.742999005856561</v>
      </c>
      <c r="M91" s="5">
        <f t="shared" ca="1" si="9"/>
        <v>9.3077847809957832E-3</v>
      </c>
      <c r="N91" s="16">
        <f ca="1">IF('Prices Monthly'!L90&gt;OFFSET('Prices Monthly'!L90,-$N$3,0),1,-1)</f>
        <v>1</v>
      </c>
      <c r="O91" s="5">
        <f ca="1">IF(N91=1,O$3*L90/'Prices Monthly'!L90,-O$3*M90)</f>
        <v>1.7646173328013614E-5</v>
      </c>
      <c r="P91" s="27"/>
      <c r="Q91" s="16">
        <f ca="1">Q90-T91*'Prices Monthly'!L91</f>
        <v>1.8118455112540941</v>
      </c>
      <c r="R91" s="5">
        <f t="shared" ca="1" si="10"/>
        <v>8.0744898871359452E-3</v>
      </c>
      <c r="S91" s="16">
        <f ca="1">IF('Prices Monthly'!I90&gt;OFFSET('Prices Monthly'!I90,-$S$3,0),1,-1)</f>
        <v>1</v>
      </c>
      <c r="T91" s="5">
        <f ca="1">IF(S91=1,T$3*Q90/'Prices Monthly'!L90,-T$3*R90)</f>
        <v>1.5836218485508648E-4</v>
      </c>
      <c r="V91" s="16"/>
      <c r="W91" s="5"/>
      <c r="X91" s="5"/>
      <c r="Y91" s="5"/>
      <c r="Z91" s="5"/>
      <c r="AA91" s="5"/>
      <c r="AB91" s="5"/>
      <c r="AC91" s="5"/>
      <c r="AD91" s="5"/>
      <c r="AE91" s="56"/>
    </row>
    <row r="92" spans="1:31" x14ac:dyDescent="0.2">
      <c r="A92" s="9">
        <v>31197</v>
      </c>
      <c r="B92" s="16">
        <f ca="1">'Prices Monthly'!L91*(1+J92/(50*(ABS(O92)+ABS(T92)+0.0001)))</f>
        <v>1047.742715661079</v>
      </c>
      <c r="C92" s="16">
        <f t="shared" ca="1" si="11"/>
        <v>1</v>
      </c>
      <c r="D92" s="16">
        <f ca="1">D91+C92*('Prices Monthly'!L92-'Prices Monthly'!L91)/'Prices Monthly'!L91</f>
        <v>0.86757351887780165</v>
      </c>
      <c r="E92" s="16">
        <f t="shared" ca="1" si="6"/>
        <v>3.4960504394276781E-2</v>
      </c>
      <c r="F92" s="16">
        <f t="shared" ca="1" si="7"/>
        <v>0.90253402327207843</v>
      </c>
      <c r="G92" s="26">
        <f ca="1">IF(('Prices Monthly'!L92-'Prices Monthly'!L91)*C92&gt;0,1,0)</f>
        <v>0</v>
      </c>
      <c r="H92" s="16">
        <f>ABS('Prices Monthly'!L92-'Prices Monthly'!L91)/'Prices Monthly'!L91</f>
        <v>2.8789488938097248E-2</v>
      </c>
      <c r="I92" s="26"/>
      <c r="J92" s="5">
        <f t="shared" ca="1" si="8"/>
        <v>1.5687144329915134E-4</v>
      </c>
      <c r="K92" s="16"/>
      <c r="L92" s="16">
        <f ca="1">L91-O92*'Prices Monthly'!L92</f>
        <v>1.7260708163039775</v>
      </c>
      <c r="M92" s="5">
        <f t="shared" ca="1" si="9"/>
        <v>9.3246237241496541E-3</v>
      </c>
      <c r="N92" s="16">
        <f ca="1">IF('Prices Monthly'!L91&gt;OFFSET('Prices Monthly'!L91,-$N$3,0),1,-1)</f>
        <v>1</v>
      </c>
      <c r="O92" s="5">
        <f ca="1">IF(N92=1,O$3*L91/'Prices Monthly'!L91,-O$3*M91)</f>
        <v>1.6838943153871009E-5</v>
      </c>
      <c r="P92" s="27"/>
      <c r="Q92" s="16">
        <f ca="1">Q91-T92*'Prices Monthly'!L92</f>
        <v>1.67107083885807</v>
      </c>
      <c r="R92" s="5">
        <f t="shared" ca="1" si="10"/>
        <v>8.2145223872812263E-3</v>
      </c>
      <c r="S92" s="16">
        <f ca="1">IF('Prices Monthly'!I91&gt;OFFSET('Prices Monthly'!I91,-$S$3,0),1,-1)</f>
        <v>1</v>
      </c>
      <c r="T92" s="5">
        <f ca="1">IF(S92=1,T$3*Q91/'Prices Monthly'!L91,-T$3*R91)</f>
        <v>1.4003250014528034E-4</v>
      </c>
      <c r="V92" s="16"/>
      <c r="W92" s="5"/>
      <c r="X92" s="5"/>
      <c r="Y92" s="5"/>
      <c r="Z92" s="5"/>
      <c r="AA92" s="5"/>
      <c r="AB92" s="5"/>
      <c r="AC92" s="5"/>
      <c r="AD92" s="5"/>
      <c r="AE92" s="56"/>
    </row>
    <row r="93" spans="1:31" x14ac:dyDescent="0.2">
      <c r="A93" s="9">
        <v>31227</v>
      </c>
      <c r="B93" s="16">
        <f ca="1">'Prices Monthly'!L92*(1+J93/(50*(ABS(O93)+ABS(T93)+0.0001)))</f>
        <v>1017.3684410926733</v>
      </c>
      <c r="C93" s="16">
        <f t="shared" ca="1" si="11"/>
        <v>1</v>
      </c>
      <c r="D93" s="16">
        <f ca="1">D92+C93*('Prices Monthly'!L93-'Prices Monthly'!L92)/'Prices Monthly'!L92</f>
        <v>0.95630325129618698</v>
      </c>
      <c r="E93" s="16">
        <f t="shared" ca="1" si="6"/>
        <v>0</v>
      </c>
      <c r="F93" s="16">
        <f t="shared" ca="1" si="7"/>
        <v>0.95630325129618698</v>
      </c>
      <c r="G93" s="26">
        <f ca="1">IF(('Prices Monthly'!L93-'Prices Monthly'!L92)*C93&gt;0,1,0)</f>
        <v>1</v>
      </c>
      <c r="H93" s="16">
        <f>ABS('Prices Monthly'!L93-'Prices Monthly'!L92)/'Prices Monthly'!L92</f>
        <v>8.8729732418385346E-2</v>
      </c>
      <c r="I93" s="26"/>
      <c r="J93" s="5">
        <f t="shared" ca="1" si="8"/>
        <v>1.5015057721248716E-4</v>
      </c>
      <c r="K93" s="16"/>
      <c r="L93" s="16">
        <f ca="1">L92-O93*'Prices Monthly'!L93</f>
        <v>1.7072785701242794</v>
      </c>
      <c r="M93" s="5">
        <f t="shared" ca="1" si="9"/>
        <v>9.3417934328565502E-3</v>
      </c>
      <c r="N93" s="16">
        <f ca="1">IF('Prices Monthly'!L92&gt;OFFSET('Prices Monthly'!L92,-$N$3,0),1,-1)</f>
        <v>1</v>
      </c>
      <c r="O93" s="5">
        <f ca="1">IF(N93=1,O$3*L92/'Prices Monthly'!L92,-O$3*M92)</f>
        <v>1.7169708706896423E-5</v>
      </c>
      <c r="P93" s="27"/>
      <c r="Q93" s="16">
        <f ca="1">Q92-T93*'Prices Monthly'!L93</f>
        <v>1.5255232782787009</v>
      </c>
      <c r="R93" s="5">
        <f t="shared" ca="1" si="10"/>
        <v>8.3475032557868162E-3</v>
      </c>
      <c r="S93" s="16">
        <f ca="1">IF('Prices Monthly'!I92&gt;OFFSET('Prices Monthly'!I92,-$S$3,0),1,-1)</f>
        <v>1</v>
      </c>
      <c r="T93" s="5">
        <f ca="1">IF(S93=1,T$3*Q92/'Prices Monthly'!L92,-T$3*R92)</f>
        <v>1.3298086850559073E-4</v>
      </c>
      <c r="V93" s="16"/>
      <c r="W93" s="5"/>
      <c r="X93" s="5"/>
      <c r="Y93" s="5"/>
      <c r="Z93" s="5"/>
      <c r="AA93" s="5"/>
      <c r="AB93" s="5"/>
      <c r="AC93" s="5"/>
      <c r="AD93" s="5"/>
      <c r="AE93" s="56"/>
    </row>
    <row r="94" spans="1:31" x14ac:dyDescent="0.2">
      <c r="A94" s="9">
        <v>31258</v>
      </c>
      <c r="B94" s="16">
        <f ca="1">'Prices Monthly'!L93*(1+J94/(50*(ABS(O94)+ABS(T94)+0.0001)))</f>
        <v>1106.7512178174611</v>
      </c>
      <c r="C94" s="16">
        <f t="shared" ca="1" si="11"/>
        <v>1</v>
      </c>
      <c r="D94" s="16">
        <f ca="1">D93+C94*('Prices Monthly'!L94-'Prices Monthly'!L93)/'Prices Monthly'!L93</f>
        <v>1.0202593956543413</v>
      </c>
      <c r="E94" s="16">
        <f t="shared" ca="1" si="6"/>
        <v>0</v>
      </c>
      <c r="F94" s="16">
        <f t="shared" ca="1" si="7"/>
        <v>1.0202593956543413</v>
      </c>
      <c r="G94" s="26">
        <f ca="1">IF(('Prices Monthly'!L94-'Prices Monthly'!L93)*C94&gt;0,1,0)</f>
        <v>1</v>
      </c>
      <c r="H94" s="16">
        <f>ABS('Prices Monthly'!L94-'Prices Monthly'!L93)/'Prices Monthly'!L93</f>
        <v>6.3956144358154415E-2</v>
      </c>
      <c r="I94" s="26"/>
      <c r="J94" s="5">
        <f t="shared" ca="1" si="8"/>
        <v>1.2710337867842747E-4</v>
      </c>
      <c r="K94" s="16"/>
      <c r="L94" s="16">
        <f ca="1">L93-O94*'Prices Monthly'!L94</f>
        <v>1.6891138748761321</v>
      </c>
      <c r="M94" s="5">
        <f t="shared" ca="1" si="9"/>
        <v>9.3573921406694717E-3</v>
      </c>
      <c r="N94" s="16">
        <f ca="1">IF('Prices Monthly'!L93&gt;OFFSET('Prices Monthly'!L93,-$N$3,0),1,-1)</f>
        <v>1</v>
      </c>
      <c r="O94" s="5">
        <f ca="1">IF(N94=1,O$3*L93/'Prices Monthly'!L93,-O$3*M93)</f>
        <v>1.5598707812921693E-5</v>
      </c>
      <c r="P94" s="27"/>
      <c r="Q94" s="16">
        <f ca="1">Q93-T94*'Prices Monthly'!L94</f>
        <v>1.3956760890558195</v>
      </c>
      <c r="R94" s="5">
        <f t="shared" ca="1" si="10"/>
        <v>8.4590079266523219E-3</v>
      </c>
      <c r="S94" s="16">
        <f ca="1">IF('Prices Monthly'!I93&gt;OFFSET('Prices Monthly'!I93,-$S$3,0),1,-1)</f>
        <v>1</v>
      </c>
      <c r="T94" s="5">
        <f ca="1">IF(S94=1,T$3*Q93/'Prices Monthly'!L93,-T$3*R93)</f>
        <v>1.1150467086550577E-4</v>
      </c>
      <c r="V94" s="16"/>
      <c r="W94" s="5"/>
      <c r="X94" s="5"/>
      <c r="Y94" s="5"/>
      <c r="Z94" s="5"/>
      <c r="AA94" s="5"/>
      <c r="AB94" s="5"/>
      <c r="AC94" s="5"/>
      <c r="AD94" s="5"/>
      <c r="AE94" s="56"/>
    </row>
    <row r="95" spans="1:31" x14ac:dyDescent="0.2">
      <c r="A95" s="9">
        <v>31289</v>
      </c>
      <c r="B95" s="16">
        <f ca="1">'Prices Monthly'!L94*(1+J95/(50*(ABS(O95)+ABS(T95)+0.0001)))</f>
        <v>1176.7199046937208</v>
      </c>
      <c r="C95" s="16">
        <f t="shared" ca="1" si="11"/>
        <v>1</v>
      </c>
      <c r="D95" s="16">
        <f ca="1">D94+C95*('Prices Monthly'!L95-'Prices Monthly'!L94)/'Prices Monthly'!L94</f>
        <v>1.0588167163931756</v>
      </c>
      <c r="E95" s="16">
        <f t="shared" ca="1" si="6"/>
        <v>0</v>
      </c>
      <c r="F95" s="16">
        <f t="shared" ca="1" si="7"/>
        <v>1.0588167163931756</v>
      </c>
      <c r="G95" s="26">
        <f ca="1">IF(('Prices Monthly'!L95-'Prices Monthly'!L94)*C95&gt;0,1,0)</f>
        <v>1</v>
      </c>
      <c r="H95" s="16">
        <f>ABS('Prices Monthly'!L95-'Prices Monthly'!L94)/'Prices Monthly'!L94</f>
        <v>3.8557320738834291E-2</v>
      </c>
      <c r="I95" s="26"/>
      <c r="J95" s="5">
        <f t="shared" ca="1" si="8"/>
        <v>1.1038662591088611E-4</v>
      </c>
      <c r="K95" s="16"/>
      <c r="L95" s="16">
        <f ca="1">L94-O95*'Prices Monthly'!L95</f>
        <v>1.6715714590729907</v>
      </c>
      <c r="M95" s="5">
        <f t="shared" ca="1" si="9"/>
        <v>9.3718971975597781E-3</v>
      </c>
      <c r="N95" s="16">
        <f ca="1">IF('Prices Monthly'!L94&gt;OFFSET('Prices Monthly'!L94,-$N$3,0),1,-1)</f>
        <v>1</v>
      </c>
      <c r="O95" s="5">
        <f ca="1">IF(N95=1,O$3*L94/'Prices Monthly'!L94,-O$3*M94)</f>
        <v>1.4505056890305986E-5</v>
      </c>
      <c r="P95" s="27"/>
      <c r="Q95" s="16">
        <f ca="1">Q94-T95*'Prices Monthly'!L95</f>
        <v>1.2797169194822942</v>
      </c>
      <c r="R95" s="5">
        <f t="shared" ca="1" si="10"/>
        <v>8.5548894956729016E-3</v>
      </c>
      <c r="S95" s="16">
        <f ca="1">IF('Prices Monthly'!I94&gt;OFFSET('Prices Monthly'!I94,-$S$3,0),1,-1)</f>
        <v>1</v>
      </c>
      <c r="T95" s="5">
        <f ca="1">IF(S95=1,T$3*Q94/'Prices Monthly'!L94,-T$3*R94)</f>
        <v>9.5881569020580125E-5</v>
      </c>
      <c r="V95" s="16"/>
      <c r="W95" s="5"/>
      <c r="X95" s="5"/>
      <c r="Y95" s="5"/>
      <c r="Z95" s="5"/>
      <c r="AA95" s="5"/>
      <c r="AB95" s="5"/>
      <c r="AC95" s="5"/>
      <c r="AD95" s="5"/>
      <c r="AE95" s="56"/>
    </row>
    <row r="96" spans="1:31" x14ac:dyDescent="0.2">
      <c r="A96" s="9">
        <v>31318</v>
      </c>
      <c r="B96" s="16">
        <f ca="1">'Prices Monthly'!L95*(1+J96/(50*(ABS(O96)+ABS(T96)+0.0001)))</f>
        <v>1221.400942847981</v>
      </c>
      <c r="C96" s="16">
        <f t="shared" ca="1" si="11"/>
        <v>1</v>
      </c>
      <c r="D96" s="16">
        <f ca="1">D95+C96*('Prices Monthly'!L96-'Prices Monthly'!L95)/'Prices Monthly'!L95</f>
        <v>1.0317785156315522</v>
      </c>
      <c r="E96" s="16">
        <f t="shared" ca="1" si="6"/>
        <v>2.7038200761623443E-2</v>
      </c>
      <c r="F96" s="16">
        <f t="shared" ca="1" si="7"/>
        <v>1.0588167163931756</v>
      </c>
      <c r="G96" s="26">
        <f ca="1">IF(('Prices Monthly'!L96-'Prices Monthly'!L95)*C96&gt;0,1,0)</f>
        <v>0</v>
      </c>
      <c r="H96" s="16">
        <f>ABS('Prices Monthly'!L96-'Prices Monthly'!L95)/'Prices Monthly'!L95</f>
        <v>2.7038200761623544E-2</v>
      </c>
      <c r="I96" s="26"/>
      <c r="J96" s="5">
        <f t="shared" ca="1" si="8"/>
        <v>9.8472852777639115E-5</v>
      </c>
      <c r="K96" s="16"/>
      <c r="L96" s="16">
        <f ca="1">L95-O96*'Prices Monthly'!L96</f>
        <v>1.6553077073292388</v>
      </c>
      <c r="M96" s="5">
        <f t="shared" ca="1" si="9"/>
        <v>9.3857186913506863E-3</v>
      </c>
      <c r="N96" s="16">
        <f ca="1">IF('Prices Monthly'!L95&gt;OFFSET('Prices Monthly'!L95,-$N$3,0),1,-1)</f>
        <v>1</v>
      </c>
      <c r="O96" s="5">
        <f ca="1">IF(N96=1,O$3*L95/'Prices Monthly'!L95,-O$3*M95)</f>
        <v>1.3821493790908514E-5</v>
      </c>
      <c r="P96" s="27"/>
      <c r="Q96" s="16">
        <f ca="1">Q95-T96*'Prices Monthly'!L96</f>
        <v>1.1801076653626714</v>
      </c>
      <c r="R96" s="5">
        <f t="shared" ca="1" si="10"/>
        <v>8.6395408546596324E-3</v>
      </c>
      <c r="S96" s="16">
        <f ca="1">IF('Prices Monthly'!I95&gt;OFFSET('Prices Monthly'!I95,-$S$3,0),1,-1)</f>
        <v>1</v>
      </c>
      <c r="T96" s="5">
        <f ca="1">IF(S96=1,T$3*Q95/'Prices Monthly'!L95,-T$3*R95)</f>
        <v>8.4651358986730601E-5</v>
      </c>
      <c r="V96" s="16"/>
      <c r="W96" s="5"/>
      <c r="X96" s="5"/>
      <c r="Y96" s="5"/>
      <c r="Z96" s="5"/>
      <c r="AA96" s="5"/>
      <c r="AB96" s="5"/>
      <c r="AC96" s="5"/>
      <c r="AD96" s="5"/>
      <c r="AE96" s="56"/>
    </row>
    <row r="97" spans="1:31" x14ac:dyDescent="0.2">
      <c r="A97" s="9">
        <v>31350</v>
      </c>
      <c r="B97" s="16">
        <f ca="1">'Prices Monthly'!L96*(1+J97/(50*(ABS(O97)+ABS(T97)+0.0001)))</f>
        <v>1188.1217430486145</v>
      </c>
      <c r="C97" s="16">
        <f t="shared" ca="1" si="11"/>
        <v>1</v>
      </c>
      <c r="D97" s="16">
        <f ca="1">D96+C97*('Prices Monthly'!L97-'Prices Monthly'!L96)/'Prices Monthly'!L96</f>
        <v>0.97322493358128148</v>
      </c>
      <c r="E97" s="16">
        <f t="shared" ca="1" si="6"/>
        <v>8.5591782811894168E-2</v>
      </c>
      <c r="F97" s="16">
        <f t="shared" ca="1" si="7"/>
        <v>1.0588167163931756</v>
      </c>
      <c r="G97" s="26">
        <f ca="1">IF(('Prices Monthly'!L97-'Prices Monthly'!L96)*C97&gt;0,1,0)</f>
        <v>0</v>
      </c>
      <c r="H97" s="16">
        <f>ABS('Prices Monthly'!L97-'Prices Monthly'!L96)/'Prices Monthly'!L96</f>
        <v>5.8553582050270683E-2</v>
      </c>
      <c r="I97" s="26"/>
      <c r="J97" s="5">
        <f t="shared" ca="1" si="8"/>
        <v>9.4299048442573615E-5</v>
      </c>
      <c r="K97" s="16"/>
      <c r="L97" s="16">
        <f ca="1">L96-O97*'Prices Monthly'!L97</f>
        <v>1.639723872212542</v>
      </c>
      <c r="M97" s="5">
        <f t="shared" ca="1" si="9"/>
        <v>9.3997860637253811E-3</v>
      </c>
      <c r="N97" s="16">
        <f ca="1">IF('Prices Monthly'!L96&gt;OFFSET('Prices Monthly'!L96,-$N$3,0),1,-1)</f>
        <v>1</v>
      </c>
      <c r="O97" s="5">
        <f ca="1">IF(N97=1,O$3*L96/'Prices Monthly'!L96,-O$3*M96)</f>
        <v>1.4067372374694374E-5</v>
      </c>
      <c r="P97" s="27"/>
      <c r="Q97" s="16">
        <f ca="1">Q96-T97*'Prices Monthly'!L97</f>
        <v>1.091227014614615</v>
      </c>
      <c r="R97" s="5">
        <f t="shared" ca="1" si="10"/>
        <v>8.7197725307275112E-3</v>
      </c>
      <c r="S97" s="16">
        <f ca="1">IF('Prices Monthly'!I96&gt;OFFSET('Prices Monthly'!I96,-$S$3,0),1,-1)</f>
        <v>1</v>
      </c>
      <c r="T97" s="5">
        <f ca="1">IF(S97=1,T$3*Q96/'Prices Monthly'!L96,-T$3*R96)</f>
        <v>8.0231676067879236E-5</v>
      </c>
      <c r="V97" s="16"/>
      <c r="W97" s="5"/>
      <c r="X97" s="5"/>
      <c r="Y97" s="5"/>
      <c r="Z97" s="5"/>
      <c r="AA97" s="5"/>
      <c r="AB97" s="5"/>
      <c r="AC97" s="5"/>
      <c r="AD97" s="5"/>
      <c r="AE97" s="56"/>
    </row>
    <row r="98" spans="1:31" x14ac:dyDescent="0.2">
      <c r="A98" s="9">
        <v>31380</v>
      </c>
      <c r="B98" s="16">
        <f ca="1">'Prices Monthly'!L97*(1+J98/(50*(ABS(O98)+ABS(T98)+0.0001)))</f>
        <v>1118.5120689893411</v>
      </c>
      <c r="C98" s="16">
        <f t="shared" ca="1" si="11"/>
        <v>1</v>
      </c>
      <c r="D98" s="16">
        <f ca="1">D97+C98*('Prices Monthly'!L98-'Prices Monthly'!L97)/'Prices Monthly'!L97</f>
        <v>1.0031039731187479</v>
      </c>
      <c r="E98" s="16">
        <f t="shared" ca="1" si="6"/>
        <v>5.5712743274427767E-2</v>
      </c>
      <c r="F98" s="16">
        <f t="shared" ca="1" si="7"/>
        <v>1.0588167163931756</v>
      </c>
      <c r="G98" s="26">
        <f ca="1">IF(('Prices Monthly'!L98-'Prices Monthly'!L97)*C98&gt;0,1,0)</f>
        <v>1</v>
      </c>
      <c r="H98" s="16">
        <f>ABS('Prices Monthly'!L98-'Prices Monthly'!L97)/'Prices Monthly'!L97</f>
        <v>2.9879039537466338E-2</v>
      </c>
      <c r="I98" s="26"/>
      <c r="J98" s="5">
        <f t="shared" ca="1" si="8"/>
        <v>9.3604802212696235E-5</v>
      </c>
      <c r="K98" s="16"/>
      <c r="L98" s="16">
        <f ca="1">L97-O98*'Prices Monthly'!L98</f>
        <v>1.6228366997463328</v>
      </c>
      <c r="M98" s="5">
        <f t="shared" ca="1" si="9"/>
        <v>9.4145876874138761E-3</v>
      </c>
      <c r="N98" s="16">
        <f ca="1">IF('Prices Monthly'!L97&gt;OFFSET('Prices Monthly'!L97,-$N$3,0),1,-1)</f>
        <v>1</v>
      </c>
      <c r="O98" s="5">
        <f ca="1">IF(N98=1,O$3*L97/'Prices Monthly'!L97,-O$3*M97)</f>
        <v>1.4801623688494667E-5</v>
      </c>
      <c r="P98" s="27"/>
      <c r="Q98" s="16">
        <f ca="1">Q97-T98*'Prices Monthly'!L98</f>
        <v>1.0013204682363241</v>
      </c>
      <c r="R98" s="5">
        <f t="shared" ca="1" si="10"/>
        <v>8.7985757092517124E-3</v>
      </c>
      <c r="S98" s="16">
        <f ca="1">IF('Prices Monthly'!I97&gt;OFFSET('Prices Monthly'!I97,-$S$3,0),1,-1)</f>
        <v>1</v>
      </c>
      <c r="T98" s="5">
        <f ca="1">IF(S98=1,T$3*Q97/'Prices Monthly'!L97,-T$3*R97)</f>
        <v>7.8803178524201563E-5</v>
      </c>
      <c r="V98" s="16"/>
      <c r="W98" s="5"/>
      <c r="X98" s="5"/>
      <c r="Y98" s="5"/>
      <c r="Z98" s="5"/>
      <c r="AA98" s="5"/>
      <c r="AB98" s="5"/>
      <c r="AC98" s="5"/>
      <c r="AD98" s="5"/>
      <c r="AE98" s="56"/>
    </row>
    <row r="99" spans="1:31" x14ac:dyDescent="0.2">
      <c r="A99" s="9">
        <v>31409</v>
      </c>
      <c r="B99" s="16">
        <f ca="1">'Prices Monthly'!L98*(1+J99/(50*(ABS(O99)+ABS(T99)+0.0001)))</f>
        <v>1151.3462859142096</v>
      </c>
      <c r="C99" s="16">
        <f t="shared" ca="1" si="11"/>
        <v>1</v>
      </c>
      <c r="D99" s="16">
        <f ca="1">D98+C99*('Prices Monthly'!L99-'Prices Monthly'!L98)/'Prices Monthly'!L98</f>
        <v>1.0004744700944939</v>
      </c>
      <c r="E99" s="16">
        <f t="shared" ca="1" si="6"/>
        <v>5.8342246298681788E-2</v>
      </c>
      <c r="F99" s="16">
        <f t="shared" ca="1" si="7"/>
        <v>1.0588167163931756</v>
      </c>
      <c r="G99" s="26">
        <f ca="1">IF(('Prices Monthly'!L99-'Prices Monthly'!L98)*C99&gt;0,1,0)</f>
        <v>0</v>
      </c>
      <c r="H99" s="16">
        <f>ABS('Prices Monthly'!L99-'Prices Monthly'!L98)/'Prices Monthly'!L98</f>
        <v>2.6295030242540615E-3</v>
      </c>
      <c r="I99" s="26"/>
      <c r="J99" s="5">
        <f t="shared" ca="1" si="8"/>
        <v>8.4436852008359903E-5</v>
      </c>
      <c r="K99" s="16"/>
      <c r="L99" s="16">
        <f ca="1">L98-O99*'Prices Monthly'!L99</f>
        <v>1.606651005288968</v>
      </c>
      <c r="M99" s="5">
        <f t="shared" ca="1" si="9"/>
        <v>9.4288118674449549E-3</v>
      </c>
      <c r="N99" s="16">
        <f ca="1">IF('Prices Monthly'!L98&gt;OFFSET('Prices Monthly'!L98,-$N$3,0),1,-1)</f>
        <v>1</v>
      </c>
      <c r="O99" s="5">
        <f ca="1">IF(N99=1,O$3*L98/'Prices Monthly'!L98,-O$3*M98)</f>
        <v>1.4224180031078998E-5</v>
      </c>
      <c r="P99" s="27"/>
      <c r="Q99" s="16">
        <f ca="1">Q98-T99*'Prices Monthly'!L99</f>
        <v>0.92142546879337617</v>
      </c>
      <c r="R99" s="5">
        <f t="shared" ca="1" si="10"/>
        <v>8.8687883812289935E-3</v>
      </c>
      <c r="S99" s="16">
        <f ca="1">IF('Prices Monthly'!I98&gt;OFFSET('Prices Monthly'!I98,-$S$3,0),1,-1)</f>
        <v>1</v>
      </c>
      <c r="T99" s="5">
        <f ca="1">IF(S99=1,T$3*Q98/'Prices Monthly'!L98,-T$3*R98)</f>
        <v>7.0212671977280906E-5</v>
      </c>
      <c r="V99" s="16"/>
      <c r="W99" s="5"/>
      <c r="X99" s="5"/>
      <c r="Y99" s="5"/>
      <c r="Z99" s="5"/>
      <c r="AA99" s="5"/>
      <c r="AB99" s="5"/>
      <c r="AC99" s="5"/>
      <c r="AD99" s="5"/>
      <c r="AE99" s="56"/>
    </row>
    <row r="100" spans="1:31" x14ac:dyDescent="0.2">
      <c r="A100" s="9">
        <v>31442</v>
      </c>
      <c r="B100" s="16">
        <f ca="1">'Prices Monthly'!L99*(1+J100/(50*(ABS(O100)+ABS(T100)+0.0001)))</f>
        <v>1147.936941619573</v>
      </c>
      <c r="C100" s="16">
        <f t="shared" ca="1" si="11"/>
        <v>1</v>
      </c>
      <c r="D100" s="16">
        <f ca="1">D99+C100*('Prices Monthly'!L100-'Prices Monthly'!L99)/'Prices Monthly'!L99</f>
        <v>0.96918876836323442</v>
      </c>
      <c r="E100" s="16">
        <f t="shared" ca="1" si="6"/>
        <v>8.9627948029941229E-2</v>
      </c>
      <c r="F100" s="16">
        <f t="shared" ca="1" si="7"/>
        <v>1.0588167163931756</v>
      </c>
      <c r="G100" s="26">
        <f ca="1">IF(('Prices Monthly'!L100-'Prices Monthly'!L99)*C100&gt;0,1,0)</f>
        <v>0</v>
      </c>
      <c r="H100" s="16">
        <f>ABS('Prices Monthly'!L100-'Prices Monthly'!L99)/'Prices Monthly'!L99</f>
        <v>3.1285701731259455E-2</v>
      </c>
      <c r="I100" s="26"/>
      <c r="J100" s="5">
        <f t="shared" ca="1" si="8"/>
        <v>7.8900208767343141E-5</v>
      </c>
      <c r="K100" s="16"/>
      <c r="L100" s="16">
        <f ca="1">L99-O100*'Prices Monthly'!L100</f>
        <v>1.5910871472774553</v>
      </c>
      <c r="M100" s="5">
        <f t="shared" ca="1" si="9"/>
        <v>9.442931306809477E-3</v>
      </c>
      <c r="N100" s="16">
        <f ca="1">IF('Prices Monthly'!L99&gt;OFFSET('Prices Monthly'!L99,-$N$3,0),1,-1)</f>
        <v>1</v>
      </c>
      <c r="O100" s="5">
        <f ca="1">IF(N100=1,O$3*L99/'Prices Monthly'!L99,-O$3*M99)</f>
        <v>1.4119439364522085E-5</v>
      </c>
      <c r="P100" s="27"/>
      <c r="Q100" s="16">
        <f ca="1">Q99-T100*'Prices Monthly'!L100</f>
        <v>0.85001762668064651</v>
      </c>
      <c r="R100" s="5">
        <f t="shared" ca="1" si="10"/>
        <v>8.9335691506318149E-3</v>
      </c>
      <c r="S100" s="16">
        <f ca="1">IF('Prices Monthly'!I99&gt;OFFSET('Prices Monthly'!I99,-$S$3,0),1,-1)</f>
        <v>1</v>
      </c>
      <c r="T100" s="5">
        <f ca="1">IF(S100=1,T$3*Q99/'Prices Monthly'!L99,-T$3*R99)</f>
        <v>6.4780769402821063E-5</v>
      </c>
      <c r="V100" s="16"/>
      <c r="W100" s="5"/>
      <c r="X100" s="5"/>
      <c r="Y100" s="5"/>
      <c r="Z100" s="5"/>
      <c r="AA100" s="5"/>
      <c r="AB100" s="5"/>
      <c r="AC100" s="5"/>
      <c r="AD100" s="5"/>
      <c r="AE100" s="56"/>
    </row>
    <row r="101" spans="1:31" x14ac:dyDescent="0.2">
      <c r="A101" s="9">
        <v>31470</v>
      </c>
      <c r="B101" s="16">
        <f ca="1">'Prices Monthly'!L100*(1+J101/(50*(ABS(O101)+ABS(T101)+0.0001)))</f>
        <v>1083.6805674605437</v>
      </c>
      <c r="C101" s="16">
        <f t="shared" ca="1" si="11"/>
        <v>-1</v>
      </c>
      <c r="D101" s="16">
        <f ca="1">D100+C101*('Prices Monthly'!L101-'Prices Monthly'!L100)/'Prices Monthly'!L100</f>
        <v>0.97472265206095732</v>
      </c>
      <c r="E101" s="16">
        <f t="shared" ca="1" si="6"/>
        <v>8.4094064332218332E-2</v>
      </c>
      <c r="F101" s="16">
        <f t="shared" ca="1" si="7"/>
        <v>1.0588167163931756</v>
      </c>
      <c r="G101" s="26">
        <f ca="1">IF(('Prices Monthly'!L101-'Prices Monthly'!L100)*C101&gt;0,1,0)</f>
        <v>1</v>
      </c>
      <c r="H101" s="16">
        <f>ABS('Prices Monthly'!L101-'Prices Monthly'!L100)/'Prices Monthly'!L100</f>
        <v>5.5338836977228602E-3</v>
      </c>
      <c r="I101" s="26"/>
      <c r="J101" s="5">
        <f t="shared" ca="1" si="8"/>
        <v>-7.0025128413911039E-4</v>
      </c>
      <c r="K101" s="16"/>
      <c r="L101" s="16">
        <f ca="1">L100-O101*'Prices Monthly'!L101</f>
        <v>1.5752643247169404</v>
      </c>
      <c r="M101" s="5">
        <f t="shared" ca="1" si="9"/>
        <v>9.4573655547209121E-3</v>
      </c>
      <c r="N101" s="16">
        <f ca="1">IF('Prices Monthly'!L100&gt;OFFSET('Prices Monthly'!L100,-$N$3,0),1,-1)</f>
        <v>1</v>
      </c>
      <c r="O101" s="5">
        <f ca="1">IF(N101=1,O$3*L100/'Prices Monthly'!L100,-O$3*M100)</f>
        <v>1.4434247911434775E-5</v>
      </c>
      <c r="P101" s="27"/>
      <c r="Q101" s="16">
        <f ca="1">Q100-T101*'Prices Monthly'!L101</f>
        <v>1.6334559069144543</v>
      </c>
      <c r="R101" s="5">
        <f t="shared" ca="1" si="10"/>
        <v>8.2188836185812693E-3</v>
      </c>
      <c r="S101" s="16">
        <f ca="1">IF('Prices Monthly'!I100&gt;OFFSET('Prices Monthly'!I100,-$S$3,0),1,-1)</f>
        <v>-1</v>
      </c>
      <c r="T101" s="5">
        <f ca="1">IF(S101=1,T$3*Q100/'Prices Monthly'!L100,-T$3*R100)</f>
        <v>-7.1468553205054517E-4</v>
      </c>
      <c r="V101" s="16"/>
      <c r="W101" s="5"/>
      <c r="X101" s="5"/>
      <c r="Y101" s="5"/>
      <c r="Z101" s="5"/>
      <c r="AA101" s="5"/>
      <c r="AB101" s="5"/>
      <c r="AC101" s="5"/>
      <c r="AD101" s="5"/>
      <c r="AE101" s="56"/>
    </row>
    <row r="102" spans="1:31" x14ac:dyDescent="0.2">
      <c r="A102" s="9">
        <v>31500</v>
      </c>
      <c r="B102" s="16">
        <f ca="1">'Prices Monthly'!L101*(1+J102/(50*(ABS(O102)+ABS(T102)+0.0001)))</f>
        <v>1077.932659554906</v>
      </c>
      <c r="C102" s="16">
        <f t="shared" ca="1" si="11"/>
        <v>-1</v>
      </c>
      <c r="D102" s="16">
        <f ca="1">D101+C102*('Prices Monthly'!L102-'Prices Monthly'!L101)/'Prices Monthly'!L101</f>
        <v>0.98986587410073124</v>
      </c>
      <c r="E102" s="16">
        <f t="shared" ca="1" si="6"/>
        <v>6.8950842292444414E-2</v>
      </c>
      <c r="F102" s="16">
        <f t="shared" ca="1" si="7"/>
        <v>1.0588167163931756</v>
      </c>
      <c r="G102" s="26">
        <f ca="1">IF(('Prices Monthly'!L102-'Prices Monthly'!L101)*C102&gt;0,1,0)</f>
        <v>1</v>
      </c>
      <c r="H102" s="16">
        <f>ABS('Prices Monthly'!L102-'Prices Monthly'!L101)/'Prices Monthly'!L101</f>
        <v>1.5143222039773887E-2</v>
      </c>
      <c r="I102" s="26"/>
      <c r="J102" s="5">
        <f t="shared" ca="1" si="8"/>
        <v>-6.4314046211269257E-4</v>
      </c>
      <c r="K102" s="16"/>
      <c r="L102" s="16">
        <f ca="1">L101-O102*'Prices Monthly'!L102</f>
        <v>1.5597502272441763</v>
      </c>
      <c r="M102" s="5">
        <f t="shared" ca="1" si="9"/>
        <v>9.4717357820947208E-3</v>
      </c>
      <c r="N102" s="16">
        <f ca="1">IF('Prices Monthly'!L101&gt;OFFSET('Prices Monthly'!L101,-$N$3,0),1,-1)</f>
        <v>1</v>
      </c>
      <c r="O102" s="5">
        <f ca="1">IF(N102=1,O$3*L101/'Prices Monthly'!L101,-O$3*M101)</f>
        <v>1.4370227373808979E-5</v>
      </c>
      <c r="P102" s="27"/>
      <c r="Q102" s="16">
        <f ca="1">Q101-T102*'Prices Monthly'!L102</f>
        <v>2.3433044472840816</v>
      </c>
      <c r="R102" s="5">
        <f t="shared" ca="1" si="10"/>
        <v>7.5613729290947675E-3</v>
      </c>
      <c r="S102" s="16">
        <f ca="1">IF('Prices Monthly'!I101&gt;OFFSET('Prices Monthly'!I101,-$S$3,0),1,-1)</f>
        <v>-1</v>
      </c>
      <c r="T102" s="5">
        <f ca="1">IF(S102=1,T$3*Q101/'Prices Monthly'!L101,-T$3*R101)</f>
        <v>-6.5751068948650157E-4</v>
      </c>
      <c r="V102" s="16"/>
      <c r="W102" s="5"/>
      <c r="X102" s="5"/>
      <c r="Y102" s="5"/>
      <c r="Z102" s="5"/>
      <c r="AA102" s="5"/>
      <c r="AB102" s="5"/>
      <c r="AC102" s="5"/>
      <c r="AD102" s="5"/>
      <c r="AE102" s="56"/>
    </row>
    <row r="103" spans="1:31" x14ac:dyDescent="0.2">
      <c r="A103" s="9">
        <v>31531</v>
      </c>
      <c r="B103" s="16">
        <f ca="1">'Prices Monthly'!L102*(1+J103/(50*(ABS(O103)+ABS(T103)+0.0001)))</f>
        <v>1061.8768702056698</v>
      </c>
      <c r="C103" s="16">
        <f t="shared" ca="1" si="11"/>
        <v>-1</v>
      </c>
      <c r="D103" s="16">
        <f ca="1">D102+C103*('Prices Monthly'!L103-'Prices Monthly'!L102)/'Prices Monthly'!L102</f>
        <v>1.022841050091839</v>
      </c>
      <c r="E103" s="16">
        <f t="shared" ca="1" si="6"/>
        <v>3.597566630133664E-2</v>
      </c>
      <c r="F103" s="16">
        <f t="shared" ca="1" si="7"/>
        <v>1.0588167163931756</v>
      </c>
      <c r="G103" s="26">
        <f ca="1">IF(('Prices Monthly'!L103-'Prices Monthly'!L102)*C103&gt;0,1,0)</f>
        <v>1</v>
      </c>
      <c r="H103" s="16">
        <f>ABS('Prices Monthly'!L103-'Prices Monthly'!L102)/'Prices Monthly'!L102</f>
        <v>3.2975175991107733E-2</v>
      </c>
      <c r="I103" s="26"/>
      <c r="J103" s="5">
        <f t="shared" ca="1" si="8"/>
        <v>-5.9046235167433791E-4</v>
      </c>
      <c r="K103" s="16"/>
      <c r="L103" s="16">
        <f ca="1">L102-O103*'Prices Monthly'!L103</f>
        <v>1.5446670553541901</v>
      </c>
      <c r="M103" s="5">
        <f t="shared" ca="1" si="9"/>
        <v>9.4861832647479636E-3</v>
      </c>
      <c r="N103" s="16">
        <f ca="1">IF('Prices Monthly'!L102&gt;OFFSET('Prices Monthly'!L102,-$N$3,0),1,-1)</f>
        <v>1</v>
      </c>
      <c r="O103" s="5">
        <f ca="1">IF(N103=1,O$3*L102/'Prices Monthly'!L102,-O$3*M102)</f>
        <v>1.4447482653243577E-5</v>
      </c>
      <c r="P103" s="27"/>
      <c r="Q103" s="16">
        <f ca="1">Q102-T103*'Prices Monthly'!L103</f>
        <v>2.9748303143220767</v>
      </c>
      <c r="R103" s="5">
        <f t="shared" ca="1" si="10"/>
        <v>6.9564630947671858E-3</v>
      </c>
      <c r="S103" s="16">
        <f ca="1">IF('Prices Monthly'!I102&gt;OFFSET('Prices Monthly'!I102,-$S$3,0),1,-1)</f>
        <v>-1</v>
      </c>
      <c r="T103" s="5">
        <f ca="1">IF(S103=1,T$3*Q102/'Prices Monthly'!L102,-T$3*R102)</f>
        <v>-6.0490983432758146E-4</v>
      </c>
      <c r="V103" s="16"/>
      <c r="W103" s="5"/>
      <c r="X103" s="5"/>
      <c r="Y103" s="5"/>
      <c r="Z103" s="5"/>
      <c r="AA103" s="5"/>
      <c r="AB103" s="5"/>
      <c r="AC103" s="5"/>
      <c r="AD103" s="5"/>
      <c r="AE103" s="56"/>
    </row>
    <row r="104" spans="1:31" x14ac:dyDescent="0.2">
      <c r="A104" s="9">
        <v>31562</v>
      </c>
      <c r="B104" s="16">
        <f ca="1">'Prices Monthly'!L103*(1+J104/(50*(ABS(O104)+ABS(T104)+0.0001)))</f>
        <v>1058.7881319581691</v>
      </c>
      <c r="C104" s="16">
        <f t="shared" ca="1" si="11"/>
        <v>1</v>
      </c>
      <c r="D104" s="16">
        <f ca="1">D103+C104*('Prices Monthly'!L104-'Prices Monthly'!L103)/'Prices Monthly'!L103</f>
        <v>1.1469789811263218</v>
      </c>
      <c r="E104" s="16">
        <f t="shared" ca="1" si="6"/>
        <v>0</v>
      </c>
      <c r="F104" s="16">
        <f t="shared" ca="1" si="7"/>
        <v>1.1469789811263218</v>
      </c>
      <c r="G104" s="26">
        <f ca="1">IF(('Prices Monthly'!L104-'Prices Monthly'!L103)*C104&gt;0,1,0)</f>
        <v>1</v>
      </c>
      <c r="H104" s="16">
        <f>ABS('Prices Monthly'!L104-'Prices Monthly'!L103)/'Prices Monthly'!L103</f>
        <v>0.12413793103448267</v>
      </c>
      <c r="I104" s="26"/>
      <c r="J104" s="5">
        <f t="shared" ca="1" si="8"/>
        <v>2.4275200737481614E-4</v>
      </c>
      <c r="K104" s="16"/>
      <c r="L104" s="16">
        <f ca="1">L103-O104*'Prices Monthly'!L104</f>
        <v>1.5273028670767603</v>
      </c>
      <c r="M104" s="5">
        <f t="shared" ca="1" si="9"/>
        <v>9.5009789261977159E-3</v>
      </c>
      <c r="N104" s="16">
        <f ca="1">IF('Prices Monthly'!L103&gt;OFFSET('Prices Monthly'!L103,-$N$3,0),1,-1)</f>
        <v>1</v>
      </c>
      <c r="O104" s="5">
        <f ca="1">IF(N104=1,O$3*L103/'Prices Monthly'!L103,-O$3*M103)</f>
        <v>1.479566144975278E-5</v>
      </c>
      <c r="P104" s="27"/>
      <c r="Q104" s="16">
        <f ca="1">Q103-T104*'Prices Monthly'!L104</f>
        <v>2.7073007467444223</v>
      </c>
      <c r="R104" s="5">
        <f t="shared" ca="1" si="10"/>
        <v>7.1844194406922492E-3</v>
      </c>
      <c r="S104" s="16">
        <f ca="1">IF('Prices Monthly'!I103&gt;OFFSET('Prices Monthly'!I103,-$S$3,0),1,-1)</f>
        <v>1</v>
      </c>
      <c r="T104" s="5">
        <f ca="1">IF(S104=1,T$3*Q103/'Prices Monthly'!L103,-T$3*R103)</f>
        <v>2.2795634592506336E-4</v>
      </c>
      <c r="V104" s="16"/>
      <c r="W104" s="5"/>
      <c r="X104" s="5"/>
      <c r="Y104" s="5"/>
      <c r="Z104" s="5"/>
      <c r="AA104" s="5"/>
      <c r="AB104" s="5"/>
      <c r="AC104" s="5"/>
      <c r="AD104" s="5"/>
      <c r="AE104" s="56"/>
    </row>
    <row r="105" spans="1:31" x14ac:dyDescent="0.2">
      <c r="A105" s="9">
        <v>31591</v>
      </c>
      <c r="B105" s="16">
        <f ca="1">'Prices Monthly'!L104*(1+J105/(50*(ABS(O105)+ABS(T105)+0.0001)))</f>
        <v>1189.1838581781331</v>
      </c>
      <c r="C105" s="16">
        <f t="shared" ca="1" si="11"/>
        <v>1</v>
      </c>
      <c r="D105" s="16">
        <f ca="1">D104+C105*('Prices Monthly'!L105-'Prices Monthly'!L104)/'Prices Monthly'!L104</f>
        <v>1.1693034528372965</v>
      </c>
      <c r="E105" s="16">
        <f t="shared" ca="1" si="6"/>
        <v>0</v>
      </c>
      <c r="F105" s="16">
        <f t="shared" ca="1" si="7"/>
        <v>1.1693034528372965</v>
      </c>
      <c r="G105" s="26">
        <f ca="1">IF(('Prices Monthly'!L105-'Prices Monthly'!L104)*C105&gt;0,1,0)</f>
        <v>1</v>
      </c>
      <c r="H105" s="16">
        <f>ABS('Prices Monthly'!L105-'Prices Monthly'!L104)/'Prices Monthly'!L104</f>
        <v>2.2324471710974819E-2</v>
      </c>
      <c r="I105" s="26"/>
      <c r="J105" s="5">
        <f t="shared" ca="1" si="8"/>
        <v>1.9756057294676333E-4</v>
      </c>
      <c r="K105" s="16"/>
      <c r="L105" s="16">
        <f ca="1">L104-O105*'Prices Monthly'!L105</f>
        <v>1.5116888761094913</v>
      </c>
      <c r="M105" s="5">
        <f t="shared" ca="1" si="9"/>
        <v>9.5139927543084583E-3</v>
      </c>
      <c r="N105" s="16">
        <f ca="1">IF('Prices Monthly'!L104&gt;OFFSET('Prices Monthly'!L104,-$N$3,0),1,-1)</f>
        <v>1</v>
      </c>
      <c r="O105" s="5">
        <f ca="1">IF(N105=1,O$3*L104/'Prices Monthly'!L104,-O$3*M104)</f>
        <v>1.3013828110742677E-5</v>
      </c>
      <c r="P105" s="27"/>
      <c r="Q105" s="16">
        <f ca="1">Q104-T105*'Prices Monthly'!L105</f>
        <v>2.4858815622901647</v>
      </c>
      <c r="R105" s="5">
        <f t="shared" ca="1" si="10"/>
        <v>7.3689661855282701E-3</v>
      </c>
      <c r="S105" s="16">
        <f ca="1">IF('Prices Monthly'!I104&gt;OFFSET('Prices Monthly'!I104,-$S$3,0),1,-1)</f>
        <v>1</v>
      </c>
      <c r="T105" s="5">
        <f ca="1">IF(S105=1,T$3*Q104/'Prices Monthly'!L104,-T$3*R104)</f>
        <v>1.8454674483602064E-4</v>
      </c>
      <c r="V105" s="16"/>
      <c r="W105" s="5"/>
      <c r="X105" s="5"/>
      <c r="Y105" s="5"/>
      <c r="Z105" s="5"/>
      <c r="AA105" s="5"/>
      <c r="AB105" s="5"/>
      <c r="AC105" s="5"/>
      <c r="AD105" s="5"/>
      <c r="AE105" s="56"/>
    </row>
    <row r="106" spans="1:31" x14ac:dyDescent="0.2">
      <c r="A106" s="9">
        <v>31623</v>
      </c>
      <c r="B106" s="16">
        <f ca="1">'Prices Monthly'!L105*(1+J106/(50*(ABS(O106)+ABS(T106)+0.0001)))</f>
        <v>1215.1752784519861</v>
      </c>
      <c r="C106" s="16">
        <f t="shared" ca="1" si="11"/>
        <v>1</v>
      </c>
      <c r="D106" s="16">
        <f ca="1">D105+C106*('Prices Monthly'!L106-'Prices Monthly'!L105)/'Prices Monthly'!L105</f>
        <v>1.1512171051126758</v>
      </c>
      <c r="E106" s="16">
        <f t="shared" ca="1" si="6"/>
        <v>1.8086347724620699E-2</v>
      </c>
      <c r="F106" s="16">
        <f t="shared" ca="1" si="7"/>
        <v>1.1693034528372965</v>
      </c>
      <c r="G106" s="26">
        <f ca="1">IF(('Prices Monthly'!L106-'Prices Monthly'!L105)*C106&gt;0,1,0)</f>
        <v>0</v>
      </c>
      <c r="H106" s="16">
        <f>ABS('Prices Monthly'!L106-'Prices Monthly'!L105)/'Prices Monthly'!L105</f>
        <v>1.808634772462081E-2</v>
      </c>
      <c r="I106" s="26"/>
      <c r="J106" s="5">
        <f t="shared" ca="1" si="8"/>
        <v>1.783525702152926E-4</v>
      </c>
      <c r="K106" s="16"/>
      <c r="L106" s="16">
        <f ca="1">L105-O106*'Prices Monthly'!L106</f>
        <v>1.4968453966550439</v>
      </c>
      <c r="M106" s="5">
        <f t="shared" ca="1" si="9"/>
        <v>9.5265922615272412E-3</v>
      </c>
      <c r="N106" s="16">
        <f ca="1">IF('Prices Monthly'!L105&gt;OFFSET('Prices Monthly'!L105,-$N$3,0),1,-1)</f>
        <v>1</v>
      </c>
      <c r="O106" s="5">
        <f ca="1">IF(N106=1,O$3*L105/'Prices Monthly'!L105,-O$3*M105)</f>
        <v>1.2599507218782225E-5</v>
      </c>
      <c r="P106" s="27"/>
      <c r="Q106" s="16">
        <f ca="1">Q105-T106*'Prices Monthly'!L106</f>
        <v>2.2906078787739759</v>
      </c>
      <c r="R106" s="5">
        <f t="shared" ca="1" si="10"/>
        <v>7.5347192485247802E-3</v>
      </c>
      <c r="S106" s="16">
        <f ca="1">IF('Prices Monthly'!I105&gt;OFFSET('Prices Monthly'!I105,-$S$3,0),1,-1)</f>
        <v>1</v>
      </c>
      <c r="T106" s="5">
        <f ca="1">IF(S106=1,T$3*Q105/'Prices Monthly'!L105,-T$3*R105)</f>
        <v>1.6575306299651039E-4</v>
      </c>
      <c r="V106" s="16"/>
      <c r="W106" s="5"/>
      <c r="X106" s="5"/>
      <c r="Y106" s="5"/>
      <c r="Z106" s="5"/>
      <c r="AA106" s="5"/>
      <c r="AB106" s="5"/>
      <c r="AC106" s="5"/>
      <c r="AD106" s="5"/>
      <c r="AE106" s="56"/>
    </row>
    <row r="107" spans="1:31" x14ac:dyDescent="0.2">
      <c r="A107" s="9">
        <v>31654</v>
      </c>
      <c r="B107" s="16">
        <f ca="1">'Prices Monthly'!L106*(1+J107/(50*(ABS(O107)+ABS(T107)+0.0001)))</f>
        <v>1182.1486575048889</v>
      </c>
      <c r="C107" s="16">
        <f t="shared" ca="1" si="11"/>
        <v>1</v>
      </c>
      <c r="D107" s="16">
        <f ca="1">D106+C107*('Prices Monthly'!L107-'Prices Monthly'!L106)/'Prices Monthly'!L106</f>
        <v>1.0159993816596582</v>
      </c>
      <c r="E107" s="16">
        <f t="shared" ca="1" si="6"/>
        <v>0.15330407117763833</v>
      </c>
      <c r="F107" s="16">
        <f t="shared" ca="1" si="7"/>
        <v>1.1693034528372965</v>
      </c>
      <c r="G107" s="26">
        <f ca="1">IF(('Prices Monthly'!L107-'Prices Monthly'!L106)*C107&gt;0,1,0)</f>
        <v>0</v>
      </c>
      <c r="H107" s="16">
        <f>ABS('Prices Monthly'!L107-'Prices Monthly'!L106)/'Prices Monthly'!L106</f>
        <v>0.13521772345301755</v>
      </c>
      <c r="I107" s="26"/>
      <c r="J107" s="5">
        <f t="shared" ca="1" si="8"/>
        <v>6.027998206337803E-5</v>
      </c>
      <c r="K107" s="16"/>
      <c r="L107" s="16">
        <f ca="1">L106-O107*'Prices Monthly'!L107</f>
        <v>1.5939023186154835</v>
      </c>
      <c r="M107" s="5">
        <f t="shared" ca="1" si="9"/>
        <v>9.4313263389119682E-3</v>
      </c>
      <c r="N107" s="16">
        <f ca="1">IF('Prices Monthly'!L106&gt;OFFSET('Prices Monthly'!L106,-$N$3,0),1,-1)</f>
        <v>-1</v>
      </c>
      <c r="O107" s="5">
        <f ca="1">IF(N107=1,O$3*L106/'Prices Monthly'!L106,-O$3*M106)</f>
        <v>-9.5265922615272419E-5</v>
      </c>
      <c r="P107" s="27"/>
      <c r="Q107" s="16">
        <f ca="1">Q106-T107*'Prices Monthly'!L107</f>
        <v>2.1321377110873669</v>
      </c>
      <c r="R107" s="5">
        <f t="shared" ca="1" si="10"/>
        <v>7.6902651532034308E-3</v>
      </c>
      <c r="S107" s="16">
        <f ca="1">IF('Prices Monthly'!I106&gt;OFFSET('Prices Monthly'!I106,-$S$3,0),1,-1)</f>
        <v>1</v>
      </c>
      <c r="T107" s="5">
        <f ca="1">IF(S107=1,T$3*Q106/'Prices Monthly'!L106,-T$3*R106)</f>
        <v>1.5554590467865045E-4</v>
      </c>
      <c r="V107" s="16"/>
      <c r="W107" s="5"/>
      <c r="X107" s="5"/>
      <c r="Y107" s="5"/>
      <c r="Z107" s="5"/>
      <c r="AA107" s="5"/>
      <c r="AB107" s="5"/>
      <c r="AC107" s="5"/>
      <c r="AD107" s="5"/>
      <c r="AE107" s="56"/>
    </row>
    <row r="108" spans="1:31" x14ac:dyDescent="0.2">
      <c r="A108" s="9">
        <v>31682</v>
      </c>
      <c r="B108" s="16">
        <f ca="1">'Prices Monthly'!L107*(1+J108/(50*(ABS(O108)+ABS(T108)+0.0001)))</f>
        <v>1000.9410021306078</v>
      </c>
      <c r="C108" s="16">
        <f t="shared" ca="1" si="11"/>
        <v>-1</v>
      </c>
      <c r="D108" s="16">
        <f ca="1">D107+C108*('Prices Monthly'!L108-'Prices Monthly'!L107)/'Prices Monthly'!L107</f>
        <v>1.1380056635599329</v>
      </c>
      <c r="E108" s="16">
        <f t="shared" ca="1" si="6"/>
        <v>3.1297789277363597E-2</v>
      </c>
      <c r="F108" s="16">
        <f t="shared" ca="1" si="7"/>
        <v>1.1693034528372965</v>
      </c>
      <c r="G108" s="26">
        <f ca="1">IF(('Prices Monthly'!L108-'Prices Monthly'!L107)*C108&gt;0,1,0)</f>
        <v>1</v>
      </c>
      <c r="H108" s="16">
        <f>ABS('Prices Monthly'!L108-'Prices Monthly'!L107)/'Prices Monthly'!L107</f>
        <v>0.12200628190027479</v>
      </c>
      <c r="I108" s="26"/>
      <c r="J108" s="5">
        <f t="shared" ca="1" si="8"/>
        <v>-7.0953447564539422E-4</v>
      </c>
      <c r="K108" s="16"/>
      <c r="L108" s="16">
        <f ca="1">L107-O108*'Prices Monthly'!L108</f>
        <v>1.678265532717051</v>
      </c>
      <c r="M108" s="5">
        <f t="shared" ca="1" si="9"/>
        <v>9.3370130755228483E-3</v>
      </c>
      <c r="N108" s="16">
        <f ca="1">IF('Prices Monthly'!L107&gt;OFFSET('Prices Monthly'!L107,-$N$3,0),1,-1)</f>
        <v>-1</v>
      </c>
      <c r="O108" s="5">
        <f ca="1">IF(N108=1,O$3*L107/'Prices Monthly'!L107,-O$3*M107)</f>
        <v>-9.4313263389119681E-5</v>
      </c>
      <c r="P108" s="27"/>
      <c r="Q108" s="16">
        <f ca="1">Q107-T108*'Prices Monthly'!L108</f>
        <v>2.6824530854506046</v>
      </c>
      <c r="R108" s="5">
        <f t="shared" ca="1" si="10"/>
        <v>7.0750439409471566E-3</v>
      </c>
      <c r="S108" s="16">
        <f ca="1">IF('Prices Monthly'!I107&gt;OFFSET('Prices Monthly'!I107,-$S$3,0),1,-1)</f>
        <v>-1</v>
      </c>
      <c r="T108" s="5">
        <f ca="1">IF(S108=1,T$3*Q107/'Prices Monthly'!L107,-T$3*R107)</f>
        <v>-6.1522121225627451E-4</v>
      </c>
      <c r="V108" s="16"/>
      <c r="W108" s="5"/>
      <c r="X108" s="5"/>
      <c r="Y108" s="5"/>
      <c r="Z108" s="5"/>
      <c r="AA108" s="5"/>
      <c r="AB108" s="5"/>
      <c r="AC108" s="5"/>
      <c r="AD108" s="5"/>
      <c r="AE108" s="56"/>
    </row>
    <row r="109" spans="1:31" x14ac:dyDescent="0.2">
      <c r="A109" s="9">
        <v>31715</v>
      </c>
      <c r="B109" s="16">
        <f ca="1">'Prices Monthly'!L108*(1+J109/(50*(ABS(O109)+ABS(T109)+0.0001)))</f>
        <v>878.96588897422305</v>
      </c>
      <c r="C109" s="16">
        <f t="shared" ca="1" si="11"/>
        <v>-1</v>
      </c>
      <c r="D109" s="16">
        <f ca="1">D108+C109*('Prices Monthly'!L109-'Prices Monthly'!L108)/'Prices Monthly'!L108</f>
        <v>1.1032376367293013</v>
      </c>
      <c r="E109" s="16">
        <f t="shared" ca="1" si="6"/>
        <v>6.6065816107995223E-2</v>
      </c>
      <c r="F109" s="16">
        <f t="shared" ca="1" si="7"/>
        <v>1.1693034528372965</v>
      </c>
      <c r="G109" s="26">
        <f ca="1">IF(('Prices Monthly'!L109-'Prices Monthly'!L108)*C109&gt;0,1,0)</f>
        <v>0</v>
      </c>
      <c r="H109" s="16">
        <f>ABS('Prices Monthly'!L109-'Prices Monthly'!L108)/'Prices Monthly'!L108</f>
        <v>3.4768026830631661E-2</v>
      </c>
      <c r="I109" s="26"/>
      <c r="J109" s="5">
        <f t="shared" ca="1" si="8"/>
        <v>-6.5937364603100104E-4</v>
      </c>
      <c r="K109" s="16"/>
      <c r="L109" s="16">
        <f ca="1">L108-O109*'Prices Monthly'!L109</f>
        <v>1.7646889257440905</v>
      </c>
      <c r="M109" s="5">
        <f t="shared" ca="1" si="9"/>
        <v>9.2436429447676199E-3</v>
      </c>
      <c r="N109" s="16">
        <f ca="1">IF('Prices Monthly'!L108&gt;OFFSET('Prices Monthly'!L108,-$N$3,0),1,-1)</f>
        <v>-1</v>
      </c>
      <c r="O109" s="5">
        <f ca="1">IF(N109=1,O$3*L108/'Prices Monthly'!L108,-O$3*M108)</f>
        <v>-9.3370130755228485E-5</v>
      </c>
      <c r="P109" s="27"/>
      <c r="Q109" s="16">
        <f ca="1">Q108-T109*'Prices Monthly'!L109</f>
        <v>3.2063459391898594</v>
      </c>
      <c r="R109" s="5">
        <f t="shared" ca="1" si="10"/>
        <v>6.5090404256713842E-3</v>
      </c>
      <c r="S109" s="16">
        <f ca="1">IF('Prices Monthly'!I108&gt;OFFSET('Prices Monthly'!I108,-$S$3,0),1,-1)</f>
        <v>-1</v>
      </c>
      <c r="T109" s="5">
        <f ca="1">IF(S109=1,T$3*Q108/'Prices Monthly'!L108,-T$3*R108)</f>
        <v>-5.660035152757725E-4</v>
      </c>
      <c r="V109" s="16"/>
      <c r="W109" s="5"/>
      <c r="X109" s="5"/>
      <c r="Y109" s="5"/>
      <c r="Z109" s="5"/>
      <c r="AA109" s="5"/>
      <c r="AB109" s="5"/>
      <c r="AC109" s="5"/>
      <c r="AD109" s="5"/>
      <c r="AE109" s="56"/>
    </row>
    <row r="110" spans="1:31" x14ac:dyDescent="0.2">
      <c r="A110" s="9">
        <v>31745</v>
      </c>
      <c r="B110" s="16">
        <f ca="1">'Prices Monthly'!L109*(1+J110/(50*(ABS(O110)+ABS(T110)+0.0001)))</f>
        <v>909.68377215978705</v>
      </c>
      <c r="C110" s="16">
        <f t="shared" ca="1" si="11"/>
        <v>-1</v>
      </c>
      <c r="D110" s="16">
        <f ca="1">D109+C110*('Prices Monthly'!L110-'Prices Monthly'!L109)/'Prices Monthly'!L109</f>
        <v>1.1294908778701829</v>
      </c>
      <c r="E110" s="16">
        <f t="shared" ca="1" si="6"/>
        <v>3.9812574967113656E-2</v>
      </c>
      <c r="F110" s="16">
        <f t="shared" ca="1" si="7"/>
        <v>1.1693034528372965</v>
      </c>
      <c r="G110" s="26">
        <f ca="1">IF(('Prices Monthly'!L110-'Prices Monthly'!L109)*C110&gt;0,1,0)</f>
        <v>1</v>
      </c>
      <c r="H110" s="16">
        <f>ABS('Prices Monthly'!L110-'Prices Monthly'!L109)/'Prices Monthly'!L109</f>
        <v>2.6253241140881664E-2</v>
      </c>
      <c r="I110" s="26"/>
      <c r="J110" s="5">
        <f t="shared" ca="1" si="8"/>
        <v>-6.1315966350138692E-4</v>
      </c>
      <c r="K110" s="16"/>
      <c r="L110" s="16">
        <f ca="1">L109-O110*'Prices Monthly'!L110</f>
        <v>1.8480018796052811</v>
      </c>
      <c r="M110" s="5">
        <f t="shared" ca="1" si="9"/>
        <v>9.1512065153199432E-3</v>
      </c>
      <c r="N110" s="16">
        <f ca="1">IF('Prices Monthly'!L109&gt;OFFSET('Prices Monthly'!L109,-$N$3,0),1,-1)</f>
        <v>-1</v>
      </c>
      <c r="O110" s="5">
        <f ca="1">IF(N110=1,O$3*L109/'Prices Monthly'!L109,-O$3*M109)</f>
        <v>-9.2436429447676199E-5</v>
      </c>
      <c r="P110" s="27"/>
      <c r="Q110" s="16">
        <f ca="1">Q109-T110*'Prices Monthly'!L110</f>
        <v>3.675673790042469</v>
      </c>
      <c r="R110" s="5">
        <f t="shared" ca="1" si="10"/>
        <v>5.9883171916176731E-3</v>
      </c>
      <c r="S110" s="16">
        <f ca="1">IF('Prices Monthly'!I109&gt;OFFSET('Prices Monthly'!I109,-$S$3,0),1,-1)</f>
        <v>-1</v>
      </c>
      <c r="T110" s="5">
        <f ca="1">IF(S110=1,T$3*Q109/'Prices Monthly'!L109,-T$3*R109)</f>
        <v>-5.2072323405371072E-4</v>
      </c>
      <c r="V110" s="16"/>
      <c r="W110" s="5"/>
      <c r="X110" s="5"/>
      <c r="Y110" s="5"/>
      <c r="Z110" s="5"/>
      <c r="AA110" s="5"/>
      <c r="AB110" s="5"/>
      <c r="AC110" s="5"/>
      <c r="AD110" s="5"/>
      <c r="AE110" s="56"/>
    </row>
    <row r="111" spans="1:31" x14ac:dyDescent="0.2">
      <c r="A111" s="9">
        <v>31776</v>
      </c>
      <c r="B111" s="16">
        <f ca="1">'Prices Monthly'!L110*(1+J111/(50*(ABS(O111)+ABS(T111)+0.0001)))</f>
        <v>885.96213099155648</v>
      </c>
      <c r="C111" s="16">
        <f t="shared" ca="1" si="11"/>
        <v>-1</v>
      </c>
      <c r="D111" s="16">
        <f ca="1">D110+C111*('Prices Monthly'!L111-'Prices Monthly'!L110)/'Prices Monthly'!L110</f>
        <v>1.1217243184560033</v>
      </c>
      <c r="E111" s="16">
        <f t="shared" ca="1" si="6"/>
        <v>4.7579134381293242E-2</v>
      </c>
      <c r="F111" s="16">
        <f t="shared" ca="1" si="7"/>
        <v>1.1693034528372965</v>
      </c>
      <c r="G111" s="26">
        <f ca="1">IF(('Prices Monthly'!L111-'Prices Monthly'!L110)*C111&gt;0,1,0)</f>
        <v>0</v>
      </c>
      <c r="H111" s="16">
        <f>ABS('Prices Monthly'!L111-'Prices Monthly'!L110)/'Prices Monthly'!L110</f>
        <v>7.7665594141795189E-3</v>
      </c>
      <c r="I111" s="26"/>
      <c r="J111" s="5">
        <f t="shared" ca="1" si="8"/>
        <v>-5.7057744048261334E-4</v>
      </c>
      <c r="K111" s="16"/>
      <c r="L111" s="16">
        <f ca="1">L110-O111*'Prices Monthly'!L111</f>
        <v>1.9311222883839321</v>
      </c>
      <c r="M111" s="5">
        <f t="shared" ca="1" si="9"/>
        <v>9.0596944501667442E-3</v>
      </c>
      <c r="N111" s="16">
        <f ca="1">IF('Prices Monthly'!L110&gt;OFFSET('Prices Monthly'!L110,-$N$3,0),1,-1)</f>
        <v>-1</v>
      </c>
      <c r="O111" s="5">
        <f ca="1">IF(N111=1,O$3*L110/'Prices Monthly'!L110,-O$3*M110)</f>
        <v>-9.1512065153199432E-5</v>
      </c>
      <c r="P111" s="27"/>
      <c r="Q111" s="16">
        <f ca="1">Q110-T111*'Prices Monthly'!L111</f>
        <v>4.1108088704541759</v>
      </c>
      <c r="R111" s="5">
        <f t="shared" ca="1" si="10"/>
        <v>5.5092518162882589E-3</v>
      </c>
      <c r="S111" s="16">
        <f ca="1">IF('Prices Monthly'!I110&gt;OFFSET('Prices Monthly'!I110,-$S$3,0),1,-1)</f>
        <v>-1</v>
      </c>
      <c r="T111" s="5">
        <f ca="1">IF(S111=1,T$3*Q110/'Prices Monthly'!L110,-T$3*R110)</f>
        <v>-4.7906537532941385E-4</v>
      </c>
      <c r="V111" s="16"/>
      <c r="W111" s="5"/>
      <c r="X111" s="5"/>
      <c r="Y111" s="5"/>
      <c r="Z111" s="5"/>
      <c r="AA111" s="5"/>
      <c r="AB111" s="5"/>
      <c r="AC111" s="5"/>
      <c r="AD111" s="5"/>
      <c r="AE111" s="56"/>
    </row>
    <row r="112" spans="1:31" x14ac:dyDescent="0.2">
      <c r="A112" s="9">
        <v>31807</v>
      </c>
      <c r="B112" s="16">
        <f ca="1">'Prices Monthly'!L111*(1+J112/(50*(ABS(O112)+ABS(T112)+0.0001)))</f>
        <v>893.01138520251016</v>
      </c>
      <c r="C112" s="16">
        <f t="shared" ca="1" si="11"/>
        <v>-1</v>
      </c>
      <c r="D112" s="16">
        <f ca="1">D111+C112*('Prices Monthly'!L112-'Prices Monthly'!L111)/'Prices Monthly'!L111</f>
        <v>1.103558514206306</v>
      </c>
      <c r="E112" s="16">
        <f t="shared" ca="1" si="6"/>
        <v>6.5744938630990513E-2</v>
      </c>
      <c r="F112" s="16">
        <f t="shared" ca="1" si="7"/>
        <v>1.1693034528372965</v>
      </c>
      <c r="G112" s="26">
        <f ca="1">IF(('Prices Monthly'!L112-'Prices Monthly'!L111)*C112&gt;0,1,0)</f>
        <v>0</v>
      </c>
      <c r="H112" s="16">
        <f>ABS('Prices Monthly'!L112-'Prices Monthly'!L111)/'Prices Monthly'!L111</f>
        <v>1.8165804249697236E-2</v>
      </c>
      <c r="I112" s="26"/>
      <c r="J112" s="5">
        <f t="shared" ca="1" si="8"/>
        <v>-5.3133708980472811E-4</v>
      </c>
      <c r="K112" s="16"/>
      <c r="L112" s="16">
        <f ca="1">L111-O112*'Prices Monthly'!L112</f>
        <v>2.0149063426590743</v>
      </c>
      <c r="M112" s="5">
        <f t="shared" ca="1" si="9"/>
        <v>8.9690975056650763E-3</v>
      </c>
      <c r="N112" s="16">
        <f ca="1">IF('Prices Monthly'!L111&gt;OFFSET('Prices Monthly'!L111,-$N$3,0),1,-1)</f>
        <v>-1</v>
      </c>
      <c r="O112" s="5">
        <f ca="1">IF(N112=1,O$3*L111/'Prices Monthly'!L111,-O$3*M111)</f>
        <v>-9.059694450166744E-5</v>
      </c>
      <c r="P112" s="27"/>
      <c r="Q112" s="16">
        <f ca="1">Q111-T112*'Prices Monthly'!L112</f>
        <v>4.5184053568304465</v>
      </c>
      <c r="R112" s="5">
        <f t="shared" ca="1" si="10"/>
        <v>5.0685116709851983E-3</v>
      </c>
      <c r="S112" s="16">
        <f ca="1">IF('Prices Monthly'!I111&gt;OFFSET('Prices Monthly'!I111,-$S$3,0),1,-1)</f>
        <v>-1</v>
      </c>
      <c r="T112" s="5">
        <f ca="1">IF(S112=1,T$3*Q111/'Prices Monthly'!L111,-T$3*R111)</f>
        <v>-4.4074014530306072E-4</v>
      </c>
      <c r="V112" s="16"/>
      <c r="W112" s="5"/>
      <c r="X112" s="5"/>
      <c r="Y112" s="5"/>
      <c r="Z112" s="5"/>
      <c r="AA112" s="5"/>
      <c r="AB112" s="5"/>
      <c r="AC112" s="5"/>
      <c r="AD112" s="5"/>
      <c r="AE112" s="56"/>
    </row>
    <row r="113" spans="1:31" x14ac:dyDescent="0.2">
      <c r="A113" s="9">
        <v>31835</v>
      </c>
      <c r="B113" s="16">
        <f ca="1">'Prices Monthly'!L112*(1+J113/(50*(ABS(O113)+ABS(T113)+0.0001)))</f>
        <v>934.39514601738404</v>
      </c>
      <c r="C113" s="16">
        <f t="shared" ca="1" si="11"/>
        <v>1</v>
      </c>
      <c r="D113" s="16">
        <f ca="1">D112+C113*('Prices Monthly'!L113-'Prices Monthly'!L112)/'Prices Monthly'!L112</f>
        <v>1.2042289294312196</v>
      </c>
      <c r="E113" s="16">
        <f t="shared" ca="1" si="6"/>
        <v>0</v>
      </c>
      <c r="F113" s="16">
        <f t="shared" ca="1" si="7"/>
        <v>1.2042289294312196</v>
      </c>
      <c r="G113" s="26">
        <f ca="1">IF(('Prices Monthly'!L113-'Prices Monthly'!L112)*C113&gt;0,1,0)</f>
        <v>1</v>
      </c>
      <c r="H113" s="16">
        <f>ABS('Prices Monthly'!L113-'Prices Monthly'!L112)/'Prices Monthly'!L112</f>
        <v>0.10067041522491352</v>
      </c>
      <c r="I113" s="26"/>
      <c r="J113" s="5">
        <f t="shared" ca="1" si="8"/>
        <v>3.0117454024010067E-4</v>
      </c>
      <c r="K113" s="16"/>
      <c r="L113" s="16">
        <f ca="1">L112-O113*'Prices Monthly'!L113</f>
        <v>2.1062027861692392</v>
      </c>
      <c r="M113" s="5">
        <f t="shared" ca="1" si="9"/>
        <v>8.8794065306084264E-3</v>
      </c>
      <c r="N113" s="16">
        <f ca="1">IF('Prices Monthly'!L112&gt;OFFSET('Prices Monthly'!L112,-$N$3,0),1,-1)</f>
        <v>-1</v>
      </c>
      <c r="O113" s="5">
        <f ca="1">IF(N113=1,O$3*L112/'Prices Monthly'!L112,-O$3*M112)</f>
        <v>-8.9690975056650767E-5</v>
      </c>
      <c r="P113" s="27"/>
      <c r="Q113" s="16">
        <f ca="1">Q112-T113*'Prices Monthly'!L113</f>
        <v>4.1205433488098828</v>
      </c>
      <c r="R113" s="5">
        <f t="shared" ca="1" si="10"/>
        <v>5.4593771862819496E-3</v>
      </c>
      <c r="S113" s="16">
        <f ca="1">IF('Prices Monthly'!I112&gt;OFFSET('Prices Monthly'!I112,-$S$3,0),1,-1)</f>
        <v>1</v>
      </c>
      <c r="T113" s="5">
        <f ca="1">IF(S113=1,T$3*Q112/'Prices Monthly'!L112,-T$3*R112)</f>
        <v>3.9086551529675146E-4</v>
      </c>
      <c r="V113" s="16"/>
      <c r="W113" s="5"/>
      <c r="X113" s="5"/>
      <c r="Y113" s="5"/>
      <c r="Z113" s="5"/>
      <c r="AA113" s="5"/>
      <c r="AB113" s="5"/>
      <c r="AC113" s="5"/>
      <c r="AD113" s="5"/>
      <c r="AE113" s="56"/>
    </row>
    <row r="114" spans="1:31" x14ac:dyDescent="0.2">
      <c r="A114" s="9">
        <v>31864</v>
      </c>
      <c r="B114" s="16">
        <f ca="1">'Prices Monthly'!L113*(1+J114/(50*(ABS(O114)+ABS(T114)+0.0001)))</f>
        <v>1027.2344129215942</v>
      </c>
      <c r="C114" s="16">
        <f t="shared" ca="1" si="11"/>
        <v>1</v>
      </c>
      <c r="D114" s="16">
        <f ca="1">D113+C114*('Prices Monthly'!L114-'Prices Monthly'!L113)/'Prices Monthly'!L113</f>
        <v>1.2447044181825704</v>
      </c>
      <c r="E114" s="16">
        <f t="shared" ca="1" si="6"/>
        <v>0</v>
      </c>
      <c r="F114" s="16">
        <f t="shared" ca="1" si="7"/>
        <v>1.2447044181825704</v>
      </c>
      <c r="G114" s="26">
        <f ca="1">IF(('Prices Monthly'!L114-'Prices Monthly'!L113)*C114&gt;0,1,0)</f>
        <v>1</v>
      </c>
      <c r="H114" s="16">
        <f>ABS('Prices Monthly'!L114-'Prices Monthly'!L113)/'Prices Monthly'!L113</f>
        <v>4.0475488751350756E-2</v>
      </c>
      <c r="I114" s="26"/>
      <c r="J114" s="5">
        <f t="shared" ca="1" si="8"/>
        <v>2.3505254821664946E-4</v>
      </c>
      <c r="K114" s="16"/>
      <c r="L114" s="16">
        <f ca="1">L113-O114*'Prices Monthly'!L114</f>
        <v>2.2002445807349131</v>
      </c>
      <c r="M114" s="5">
        <f t="shared" ca="1" si="9"/>
        <v>8.7906124653023415E-3</v>
      </c>
      <c r="N114" s="16">
        <f ca="1">IF('Prices Monthly'!L113&gt;OFFSET('Prices Monthly'!L113,-$N$3,0),1,-1)</f>
        <v>-1</v>
      </c>
      <c r="O114" s="5">
        <f ca="1">IF(N114=1,O$3*L113/'Prices Monthly'!L113,-O$3*M113)</f>
        <v>-8.8794065306084261E-5</v>
      </c>
      <c r="P114" s="27"/>
      <c r="Q114" s="16">
        <f ca="1">Q113-T114*'Prices Monthly'!L114</f>
        <v>3.7775574004279555</v>
      </c>
      <c r="R114" s="5">
        <f t="shared" ca="1" si="10"/>
        <v>5.7832237998046831E-3</v>
      </c>
      <c r="S114" s="16">
        <f ca="1">IF('Prices Monthly'!I113&gt;OFFSET('Prices Monthly'!I113,-$S$3,0),1,-1)</f>
        <v>1</v>
      </c>
      <c r="T114" s="5">
        <f ca="1">IF(S114=1,T$3*Q113/'Prices Monthly'!L113,-T$3*R113)</f>
        <v>3.2384661352273373E-4</v>
      </c>
      <c r="V114" s="16"/>
      <c r="W114" s="5"/>
      <c r="X114" s="5"/>
      <c r="Y114" s="5"/>
      <c r="Z114" s="5"/>
      <c r="AA114" s="5"/>
      <c r="AB114" s="5"/>
      <c r="AC114" s="5"/>
      <c r="AD114" s="5"/>
      <c r="AE114" s="56"/>
    </row>
    <row r="115" spans="1:31" x14ac:dyDescent="0.2">
      <c r="A115" s="9">
        <v>31896</v>
      </c>
      <c r="B115" s="16">
        <f ca="1">'Prices Monthly'!L114*(1+J115/(50*(ABS(O115)+ABS(T115)+0.0001)))</f>
        <v>1075.066243769422</v>
      </c>
      <c r="C115" s="16">
        <f t="shared" ca="1" si="11"/>
        <v>1</v>
      </c>
      <c r="D115" s="16">
        <f ca="1">D114+C115*('Prices Monthly'!L115-'Prices Monthly'!L114)/'Prices Monthly'!L114</f>
        <v>1.2584897075792281</v>
      </c>
      <c r="E115" s="16">
        <f t="shared" ca="1" si="6"/>
        <v>0</v>
      </c>
      <c r="F115" s="16">
        <f t="shared" ca="1" si="7"/>
        <v>1.2584897075792281</v>
      </c>
      <c r="G115" s="26">
        <f ca="1">IF(('Prices Monthly'!L115-'Prices Monthly'!L114)*C115&gt;0,1,0)</f>
        <v>1</v>
      </c>
      <c r="H115" s="16">
        <f>ABS('Prices Monthly'!L115-'Prices Monthly'!L114)/'Prices Monthly'!L114</f>
        <v>1.3785289396657669E-2</v>
      </c>
      <c r="I115" s="26"/>
      <c r="J115" s="5">
        <f t="shared" ca="1" si="8"/>
        <v>3.061156055533808E-4</v>
      </c>
      <c r="K115" s="16"/>
      <c r="L115" s="16">
        <f ca="1">L114-O115*'Prices Monthly'!L115</f>
        <v>2.1779388248446754</v>
      </c>
      <c r="M115" s="5">
        <f t="shared" ca="1" si="9"/>
        <v>8.8113871285138874E-3</v>
      </c>
      <c r="N115" s="16">
        <f ca="1">IF('Prices Monthly'!L114&gt;OFFSET('Prices Monthly'!L114,-$N$3,0),1,-1)</f>
        <v>1</v>
      </c>
      <c r="O115" s="5">
        <f ca="1">IF(N115=1,O$3*L114/'Prices Monthly'!L114,-O$3*M114)</f>
        <v>2.0774663211546721E-5</v>
      </c>
      <c r="P115" s="27"/>
      <c r="Q115" s="16">
        <f ca="1">Q114-T115*'Prices Monthly'!L115</f>
        <v>3.4711868306355282</v>
      </c>
      <c r="R115" s="5">
        <f t="shared" ca="1" si="10"/>
        <v>6.0685647421465172E-3</v>
      </c>
      <c r="S115" s="16">
        <f ca="1">IF('Prices Monthly'!I114&gt;OFFSET('Prices Monthly'!I114,-$S$3,0),1,-1)</f>
        <v>1</v>
      </c>
      <c r="T115" s="5">
        <f ca="1">IF(S115=1,T$3*Q114/'Prices Monthly'!L114,-T$3*R114)</f>
        <v>2.853409423418341E-4</v>
      </c>
      <c r="V115" s="16"/>
      <c r="W115" s="5"/>
      <c r="X115" s="5"/>
      <c r="Y115" s="5"/>
      <c r="Z115" s="5"/>
      <c r="AA115" s="5"/>
      <c r="AB115" s="5"/>
      <c r="AC115" s="5"/>
      <c r="AD115" s="5"/>
      <c r="AE115" s="56"/>
    </row>
    <row r="116" spans="1:31" x14ac:dyDescent="0.2">
      <c r="A116" s="9">
        <v>31927</v>
      </c>
      <c r="B116" s="16">
        <f ca="1">'Prices Monthly'!L115*(1+J116/(50*(ABS(O116)+ABS(T116)+0.0001)))</f>
        <v>1081.8964454411255</v>
      </c>
      <c r="C116" s="16">
        <f t="shared" ca="1" si="11"/>
        <v>1</v>
      </c>
      <c r="D116" s="16">
        <f ca="1">D115+C116*('Prices Monthly'!L116-'Prices Monthly'!L115)/'Prices Monthly'!L115</f>
        <v>1.3047782425517531</v>
      </c>
      <c r="E116" s="16">
        <f t="shared" ca="1" si="6"/>
        <v>0</v>
      </c>
      <c r="F116" s="16">
        <f t="shared" ca="1" si="7"/>
        <v>1.3047782425517531</v>
      </c>
      <c r="G116" s="26">
        <f ca="1">IF(('Prices Monthly'!L116-'Prices Monthly'!L115)*C116&gt;0,1,0)</f>
        <v>1</v>
      </c>
      <c r="H116" s="16">
        <f>ABS('Prices Monthly'!L116-'Prices Monthly'!L115)/'Prices Monthly'!L115</f>
        <v>4.6288534972524956E-2</v>
      </c>
      <c r="I116" s="26"/>
      <c r="J116" s="5">
        <f t="shared" ca="1" si="8"/>
        <v>1.7051977540466479E-4</v>
      </c>
      <c r="K116" s="16"/>
      <c r="L116" s="16">
        <f ca="1">L115-O116*'Prices Monthly'!L116</f>
        <v>2.2769259478464003</v>
      </c>
      <c r="M116" s="5">
        <f t="shared" ca="1" si="9"/>
        <v>8.7232732572287489E-3</v>
      </c>
      <c r="N116" s="16">
        <f ca="1">IF('Prices Monthly'!L115&gt;OFFSET('Prices Monthly'!L115,-$N$3,0),1,-1)</f>
        <v>-1</v>
      </c>
      <c r="O116" s="5">
        <f ca="1">IF(N116=1,O$3*L115/'Prices Monthly'!L115,-O$3*M115)</f>
        <v>-8.8113871285138874E-5</v>
      </c>
      <c r="P116" s="27"/>
      <c r="Q116" s="16">
        <f ca="1">Q115-T116*'Prices Monthly'!L116</f>
        <v>3.1806377919442026</v>
      </c>
      <c r="R116" s="5">
        <f t="shared" ca="1" si="10"/>
        <v>6.3271983888363208E-3</v>
      </c>
      <c r="S116" s="16">
        <f ca="1">IF('Prices Monthly'!I115&gt;OFFSET('Prices Monthly'!I115,-$S$3,0),1,-1)</f>
        <v>1</v>
      </c>
      <c r="T116" s="5">
        <f ca="1">IF(S116=1,T$3*Q115/'Prices Monthly'!L115,-T$3*R115)</f>
        <v>2.5863364668980368E-4</v>
      </c>
      <c r="V116" s="16"/>
      <c r="W116" s="5"/>
      <c r="X116" s="5"/>
      <c r="Y116" s="5"/>
      <c r="Z116" s="5"/>
      <c r="AA116" s="5"/>
      <c r="AB116" s="5"/>
      <c r="AC116" s="5"/>
      <c r="AD116" s="5"/>
      <c r="AE116" s="56"/>
    </row>
    <row r="117" spans="1:31" x14ac:dyDescent="0.2">
      <c r="A117" s="9">
        <v>31955</v>
      </c>
      <c r="B117" s="16">
        <f ca="1">'Prices Monthly'!L116*(1+J117/(50*(ABS(O117)+ABS(T117)+0.0001)))</f>
        <v>1130.9630206871789</v>
      </c>
      <c r="C117" s="16">
        <f t="shared" ca="1" si="11"/>
        <v>1</v>
      </c>
      <c r="D117" s="16">
        <f ca="1">D116+C117*('Prices Monthly'!L117-'Prices Monthly'!L116)/'Prices Monthly'!L116</f>
        <v>1.2762932861693426</v>
      </c>
      <c r="E117" s="16">
        <f t="shared" ca="1" si="6"/>
        <v>2.8484956382410553E-2</v>
      </c>
      <c r="F117" s="16">
        <f t="shared" ca="1" si="7"/>
        <v>1.3047782425517531</v>
      </c>
      <c r="G117" s="26">
        <f ca="1">IF(('Prices Monthly'!L117-'Prices Monthly'!L116)*C117&gt;0,1,0)</f>
        <v>0</v>
      </c>
      <c r="H117" s="16">
        <f>ABS('Prices Monthly'!L117-'Prices Monthly'!L116)/'Prices Monthly'!L116</f>
        <v>2.8484956382410536E-2</v>
      </c>
      <c r="I117" s="26"/>
      <c r="J117" s="5">
        <f t="shared" ca="1" si="8"/>
        <v>1.3926808935715545E-4</v>
      </c>
      <c r="K117" s="16"/>
      <c r="L117" s="16">
        <f ca="1">L116-O117*'Prices Monthly'!L117</f>
        <v>2.372131752175795</v>
      </c>
      <c r="M117" s="5">
        <f t="shared" ca="1" si="9"/>
        <v>8.6360405246564617E-3</v>
      </c>
      <c r="N117" s="16">
        <f ca="1">IF('Prices Monthly'!L116&gt;OFFSET('Prices Monthly'!L116,-$N$3,0),1,-1)</f>
        <v>-1</v>
      </c>
      <c r="O117" s="5">
        <f ca="1">IF(N117=1,O$3*L116/'Prices Monthly'!L116,-O$3*M116)</f>
        <v>-8.7232732572287494E-5</v>
      </c>
      <c r="P117" s="27"/>
      <c r="Q117" s="16">
        <f ca="1">Q116-T117*'Prices Monthly'!L117</f>
        <v>2.9334347948904087</v>
      </c>
      <c r="R117" s="5">
        <f t="shared" ca="1" si="10"/>
        <v>6.5536992107657639E-3</v>
      </c>
      <c r="S117" s="16">
        <f ca="1">IF('Prices Monthly'!I116&gt;OFFSET('Prices Monthly'!I116,-$S$3,0),1,-1)</f>
        <v>1</v>
      </c>
      <c r="T117" s="5">
        <f ca="1">IF(S117=1,T$3*Q116/'Prices Monthly'!L116,-T$3*R116)</f>
        <v>2.2650082192944294E-4</v>
      </c>
      <c r="V117" s="16"/>
      <c r="W117" s="5"/>
      <c r="X117" s="5"/>
      <c r="Y117" s="5"/>
      <c r="Z117" s="5"/>
      <c r="AA117" s="5"/>
      <c r="AB117" s="5"/>
      <c r="AC117" s="5"/>
      <c r="AD117" s="5"/>
      <c r="AE117" s="56"/>
    </row>
    <row r="118" spans="1:31" x14ac:dyDescent="0.2">
      <c r="A118" s="9">
        <v>31988</v>
      </c>
      <c r="B118" s="16">
        <f ca="1">'Prices Monthly'!L117*(1+J118/(50*(ABS(O118)+ABS(T118)+0.0001)))</f>
        <v>1098.3968742177274</v>
      </c>
      <c r="C118" s="16">
        <f t="shared" ca="1" si="11"/>
        <v>1</v>
      </c>
      <c r="D118" s="16">
        <f ca="1">D117+C118*('Prices Monthly'!L118-'Prices Monthly'!L117)/'Prices Monthly'!L117</f>
        <v>1.3055218000047832</v>
      </c>
      <c r="E118" s="16">
        <f t="shared" ca="1" si="6"/>
        <v>0</v>
      </c>
      <c r="F118" s="16">
        <f t="shared" ca="1" si="7"/>
        <v>1.3055218000047832</v>
      </c>
      <c r="G118" s="26">
        <f ca="1">IF(('Prices Monthly'!L118-'Prices Monthly'!L117)*C118&gt;0,1,0)</f>
        <v>1</v>
      </c>
      <c r="H118" s="16">
        <f>ABS('Prices Monthly'!L118-'Prices Monthly'!L117)/'Prices Monthly'!L117</f>
        <v>2.9228513835440589E-2</v>
      </c>
      <c r="I118" s="26"/>
      <c r="J118" s="5">
        <f t="shared" ca="1" si="8"/>
        <v>1.2866138657241348E-4</v>
      </c>
      <c r="K118" s="16"/>
      <c r="L118" s="16">
        <f ca="1">L117-O118*'Prices Monthly'!L118</f>
        <v>2.4691403953892612</v>
      </c>
      <c r="M118" s="5">
        <f t="shared" ca="1" si="9"/>
        <v>8.5496801194098974E-3</v>
      </c>
      <c r="N118" s="16">
        <f ca="1">IF('Prices Monthly'!L117&gt;OFFSET('Prices Monthly'!L117,-$N$3,0),1,-1)</f>
        <v>-1</v>
      </c>
      <c r="O118" s="5">
        <f ca="1">IF(N118=1,O$3*L117/'Prices Monthly'!L117,-O$3*M117)</f>
        <v>-8.6360405246564624E-5</v>
      </c>
      <c r="P118" s="27"/>
      <c r="Q118" s="16">
        <f ca="1">Q117-T118*'Prices Monthly'!L118</f>
        <v>2.6919008161401505</v>
      </c>
      <c r="R118" s="5">
        <f t="shared" ca="1" si="10"/>
        <v>6.7687210025847416E-3</v>
      </c>
      <c r="S118" s="16">
        <f ca="1">IF('Prices Monthly'!I117&gt;OFFSET('Prices Monthly'!I117,-$S$3,0),1,-1)</f>
        <v>1</v>
      </c>
      <c r="T118" s="5">
        <f ca="1">IF(S118=1,T$3*Q117/'Prices Monthly'!L117,-T$3*R117)</f>
        <v>2.1502179181897809E-4</v>
      </c>
      <c r="V118" s="16"/>
      <c r="W118" s="5"/>
      <c r="X118" s="5"/>
      <c r="Y118" s="5"/>
      <c r="Z118" s="5"/>
      <c r="AA118" s="5"/>
      <c r="AB118" s="5"/>
      <c r="AC118" s="5"/>
      <c r="AD118" s="5"/>
      <c r="AE118" s="56"/>
    </row>
    <row r="119" spans="1:31" x14ac:dyDescent="0.2">
      <c r="A119" s="9">
        <v>32018</v>
      </c>
      <c r="B119" s="16">
        <f ca="1">'Prices Monthly'!L118*(1+J119/(50*(ABS(O119)+ABS(T119)+0.0001)))</f>
        <v>1138.6042639436325</v>
      </c>
      <c r="C119" s="16">
        <f t="shared" ca="1" si="11"/>
        <v>1</v>
      </c>
      <c r="D119" s="16">
        <f ca="1">D118+C119*('Prices Monthly'!L119-'Prices Monthly'!L118)/'Prices Monthly'!L118</f>
        <v>1.3048096126995219</v>
      </c>
      <c r="E119" s="16">
        <f t="shared" ca="1" si="6"/>
        <v>7.1218730526134699E-4</v>
      </c>
      <c r="F119" s="16">
        <f t="shared" ca="1" si="7"/>
        <v>1.3055218000047832</v>
      </c>
      <c r="G119" s="26">
        <f ca="1">IF(('Prices Monthly'!L119-'Prices Monthly'!L118)*C119&gt;0,1,0)</f>
        <v>0</v>
      </c>
      <c r="H119" s="16">
        <f>ABS('Prices Monthly'!L119-'Prices Monthly'!L118)/'Prices Monthly'!L118</f>
        <v>7.1218730526124323E-4</v>
      </c>
      <c r="I119" s="26"/>
      <c r="J119" s="5">
        <f t="shared" ca="1" si="8"/>
        <v>2.1369488938405116E-4</v>
      </c>
      <c r="K119" s="16"/>
      <c r="L119" s="16">
        <f ca="1">L118-O119*'Prices Monthly'!L119</f>
        <v>2.4444665763398135</v>
      </c>
      <c r="M119" s="5">
        <f t="shared" ca="1" si="9"/>
        <v>8.5716612499661983E-3</v>
      </c>
      <c r="N119" s="16">
        <f ca="1">IF('Prices Monthly'!L118&gt;OFFSET('Prices Monthly'!L118,-$N$3,0),1,-1)</f>
        <v>1</v>
      </c>
      <c r="O119" s="5">
        <f ca="1">IF(N119=1,O$3*L118/'Prices Monthly'!L118,-O$3*M118)</f>
        <v>2.1981130556300734E-5</v>
      </c>
      <c r="P119" s="27"/>
      <c r="Q119" s="16">
        <f ca="1">Q118-T119*'Prices Monthly'!L119</f>
        <v>2.4767021218560008</v>
      </c>
      <c r="R119" s="5">
        <f t="shared" ca="1" si="10"/>
        <v>6.9604347614124918E-3</v>
      </c>
      <c r="S119" s="16">
        <f ca="1">IF('Prices Monthly'!I118&gt;OFFSET('Prices Monthly'!I118,-$S$3,0),1,-1)</f>
        <v>1</v>
      </c>
      <c r="T119" s="5">
        <f ca="1">IF(S119=1,T$3*Q118/'Prices Monthly'!L118,-T$3*R118)</f>
        <v>1.9171375882775043E-4</v>
      </c>
      <c r="V119" s="16"/>
      <c r="W119" s="5"/>
      <c r="X119" s="5"/>
      <c r="Y119" s="5"/>
      <c r="Z119" s="5"/>
      <c r="AA119" s="5"/>
      <c r="AB119" s="5"/>
      <c r="AC119" s="5"/>
      <c r="AD119" s="5"/>
      <c r="AE119" s="56"/>
    </row>
    <row r="120" spans="1:31" x14ac:dyDescent="0.2">
      <c r="A120" s="9">
        <v>32049</v>
      </c>
      <c r="B120" s="16">
        <f ca="1">'Prices Monthly'!L119*(1+J120/(50*(ABS(O120)+ABS(T120)+0.0001)))</f>
        <v>1137.4237741189593</v>
      </c>
      <c r="C120" s="16">
        <f t="shared" ca="1" si="11"/>
        <v>1</v>
      </c>
      <c r="D120" s="16">
        <f ca="1">D119+C120*('Prices Monthly'!L120-'Prices Monthly'!L119)/'Prices Monthly'!L119</f>
        <v>1.2658786550157801</v>
      </c>
      <c r="E120" s="16">
        <f t="shared" ca="1" si="6"/>
        <v>3.9643144989003121E-2</v>
      </c>
      <c r="F120" s="16">
        <f t="shared" ca="1" si="7"/>
        <v>1.3055218000047832</v>
      </c>
      <c r="G120" s="26">
        <f ca="1">IF(('Prices Monthly'!L120-'Prices Monthly'!L119)*C120&gt;0,1,0)</f>
        <v>0</v>
      </c>
      <c r="H120" s="16">
        <f>ABS('Prices Monthly'!L120-'Prices Monthly'!L119)/'Prices Monthly'!L119</f>
        <v>3.893095768374169E-2</v>
      </c>
      <c r="I120" s="26"/>
      <c r="J120" s="5">
        <f t="shared" ca="1" si="8"/>
        <v>1.9829027662528125E-4</v>
      </c>
      <c r="K120" s="16"/>
      <c r="L120" s="16">
        <f ca="1">L119-O120*'Prices Monthly'!L120</f>
        <v>2.4209735648248434</v>
      </c>
      <c r="M120" s="5">
        <f t="shared" ca="1" si="9"/>
        <v>8.5934382350560858E-3</v>
      </c>
      <c r="N120" s="16">
        <f ca="1">IF('Prices Monthly'!L119&gt;OFFSET('Prices Monthly'!L119,-$N$3,0),1,-1)</f>
        <v>1</v>
      </c>
      <c r="O120" s="5">
        <f ca="1">IF(N120=1,O$3*L119/'Prices Monthly'!L119,-O$3*M119)</f>
        <v>2.1776985089886978E-5</v>
      </c>
      <c r="P120" s="27"/>
      <c r="Q120" s="16">
        <f ca="1">Q119-T120*'Prices Monthly'!L120</f>
        <v>2.2862795829476177</v>
      </c>
      <c r="R120" s="5">
        <f t="shared" ca="1" si="10"/>
        <v>7.1369480529478863E-3</v>
      </c>
      <c r="S120" s="16">
        <f ca="1">IF('Prices Monthly'!I119&gt;OFFSET('Prices Monthly'!I119,-$S$3,0),1,-1)</f>
        <v>1</v>
      </c>
      <c r="T120" s="5">
        <f ca="1">IF(S120=1,T$3*Q119/'Prices Monthly'!L119,-T$3*R119)</f>
        <v>1.7651329153539426E-4</v>
      </c>
      <c r="V120" s="16"/>
      <c r="W120" s="5"/>
      <c r="X120" s="5"/>
      <c r="Y120" s="5"/>
      <c r="Z120" s="5"/>
      <c r="AA120" s="5"/>
      <c r="AB120" s="5"/>
      <c r="AC120" s="5"/>
      <c r="AD120" s="5"/>
      <c r="AE120" s="56"/>
    </row>
    <row r="121" spans="1:31" x14ac:dyDescent="0.2">
      <c r="A121" s="9">
        <v>32080</v>
      </c>
      <c r="B121" s="16">
        <f ca="1">'Prices Monthly'!L120*(1+J121/(50*(ABS(O121)+ABS(T121)+0.0001)))</f>
        <v>1092.9865484451132</v>
      </c>
      <c r="C121" s="16">
        <f t="shared" ca="1" si="11"/>
        <v>1</v>
      </c>
      <c r="D121" s="16">
        <f ca="1">D120+C121*('Prices Monthly'!L121-'Prices Monthly'!L120)/'Prices Monthly'!L120</f>
        <v>1.2658786550157801</v>
      </c>
      <c r="E121" s="16">
        <f t="shared" ca="1" si="6"/>
        <v>3.9643144989003121E-2</v>
      </c>
      <c r="F121" s="16">
        <f t="shared" ca="1" si="7"/>
        <v>1.3055218000047832</v>
      </c>
      <c r="G121" s="26">
        <f ca="1">IF(('Prices Monthly'!L121-'Prices Monthly'!L120)*C121&gt;0,1,0)</f>
        <v>0</v>
      </c>
      <c r="H121" s="16">
        <f>ABS('Prices Monthly'!L121-'Prices Monthly'!L120)/'Prices Monthly'!L120</f>
        <v>0</v>
      </c>
      <c r="I121" s="26"/>
      <c r="J121" s="5">
        <f t="shared" ca="1" si="8"/>
        <v>1.9198378038937512E-4</v>
      </c>
      <c r="K121" s="16"/>
      <c r="L121" s="16">
        <f ca="1">L120-O121*'Prices Monthly'!L121</f>
        <v>2.3967638291765949</v>
      </c>
      <c r="M121" s="5">
        <f t="shared" ca="1" si="9"/>
        <v>8.6158795917934319E-3</v>
      </c>
      <c r="N121" s="16">
        <f ca="1">IF('Prices Monthly'!L120&gt;OFFSET('Prices Monthly'!L120,-$N$3,0),1,-1)</f>
        <v>1</v>
      </c>
      <c r="O121" s="5">
        <f ca="1">IF(N121=1,O$3*L120/'Prices Monthly'!L120,-O$3*M120)</f>
        <v>2.2441356737345601E-5</v>
      </c>
      <c r="P121" s="27"/>
      <c r="Q121" s="16">
        <f ca="1">Q120-T121*'Prices Monthly'!L121</f>
        <v>2.1033772163118081</v>
      </c>
      <c r="R121" s="5">
        <f t="shared" ca="1" si="10"/>
        <v>7.3064904765999155E-3</v>
      </c>
      <c r="S121" s="16">
        <f ca="1">IF('Prices Monthly'!I120&gt;OFFSET('Prices Monthly'!I120,-$S$3,0),1,-1)</f>
        <v>1</v>
      </c>
      <c r="T121" s="5">
        <f ca="1">IF(S121=1,T$3*Q120/'Prices Monthly'!L120,-T$3*R120)</f>
        <v>1.6954242365202951E-4</v>
      </c>
      <c r="V121" s="16"/>
      <c r="W121" s="5"/>
      <c r="X121" s="5"/>
      <c r="Y121" s="5"/>
      <c r="Z121" s="5"/>
      <c r="AA121" s="5"/>
      <c r="AB121" s="5"/>
      <c r="AC121" s="5"/>
      <c r="AD121" s="5"/>
      <c r="AE121" s="56"/>
    </row>
    <row r="122" spans="1:31" x14ac:dyDescent="0.2">
      <c r="A122" s="9">
        <v>32109</v>
      </c>
      <c r="B122" s="16">
        <f ca="1">'Prices Monthly'!L121*(1+J122/(50*(ABS(O122)+ABS(T122)+0.0001)))</f>
        <v>1092.6203162017152</v>
      </c>
      <c r="C122" s="16">
        <f t="shared" ca="1" si="11"/>
        <v>1</v>
      </c>
      <c r="D122" s="16">
        <f ca="1">D121+C122*('Prices Monthly'!L122-'Prices Monthly'!L121)/'Prices Monthly'!L121</f>
        <v>1.2300981581674302</v>
      </c>
      <c r="E122" s="16">
        <f t="shared" ca="1" si="6"/>
        <v>7.5423641837353061E-2</v>
      </c>
      <c r="F122" s="16">
        <f t="shared" ca="1" si="7"/>
        <v>1.3055218000047832</v>
      </c>
      <c r="G122" s="26">
        <f ca="1">IF(('Prices Monthly'!L122-'Prices Monthly'!L121)*C122&gt;0,1,0)</f>
        <v>0</v>
      </c>
      <c r="H122" s="16">
        <f>ABS('Prices Monthly'!L122-'Prices Monthly'!L121)/'Prices Monthly'!L121</f>
        <v>3.5780496848349934E-2</v>
      </c>
      <c r="I122" s="26"/>
      <c r="J122" s="5">
        <f t="shared" ca="1" si="8"/>
        <v>1.7819597292983926E-4</v>
      </c>
      <c r="K122" s="16"/>
      <c r="L122" s="16">
        <f ca="1">L121-O122*'Prices Monthly'!L122</f>
        <v>2.37365376489119</v>
      </c>
      <c r="M122" s="5">
        <f t="shared" ca="1" si="9"/>
        <v>8.6380965349634048E-3</v>
      </c>
      <c r="N122" s="16">
        <f ca="1">IF('Prices Monthly'!L121&gt;OFFSET('Prices Monthly'!L121,-$N$3,0),1,-1)</f>
        <v>1</v>
      </c>
      <c r="O122" s="5">
        <f ca="1">IF(N122=1,O$3*L121/'Prices Monthly'!L121,-O$3*M121)</f>
        <v>2.2216943169972148E-5</v>
      </c>
      <c r="P122" s="27"/>
      <c r="Q122" s="16">
        <f ca="1">Q121-T122*'Prices Monthly'!L122</f>
        <v>1.9411278295555943</v>
      </c>
      <c r="R122" s="5">
        <f t="shared" ca="1" si="10"/>
        <v>7.4624695063597824E-3</v>
      </c>
      <c r="S122" s="16">
        <f ca="1">IF('Prices Monthly'!I121&gt;OFFSET('Prices Monthly'!I121,-$S$3,0),1,-1)</f>
        <v>1</v>
      </c>
      <c r="T122" s="5">
        <f ca="1">IF(S122=1,T$3*Q121/'Prices Monthly'!L121,-T$3*R121)</f>
        <v>1.5597902975986712E-4</v>
      </c>
      <c r="V122" s="16"/>
      <c r="W122" s="5"/>
      <c r="X122" s="5"/>
      <c r="Y122" s="5"/>
      <c r="Z122" s="5"/>
      <c r="AA122" s="5"/>
      <c r="AB122" s="5"/>
      <c r="AC122" s="5"/>
      <c r="AD122" s="5"/>
      <c r="AE122" s="56"/>
    </row>
    <row r="123" spans="1:31" x14ac:dyDescent="0.2">
      <c r="A123" s="9">
        <v>32141</v>
      </c>
      <c r="B123" s="16">
        <f ca="1">'Prices Monthly'!L122*(1+J123/(50*(ABS(O123)+ABS(T123)+0.0001)))</f>
        <v>1023.6052121893757</v>
      </c>
      <c r="C123" s="16">
        <f t="shared" ca="1" si="11"/>
        <v>-1</v>
      </c>
      <c r="D123" s="16">
        <f ca="1">D122+C123*('Prices Monthly'!L123-'Prices Monthly'!L122)/'Prices Monthly'!L122</f>
        <v>1.2179851029857345</v>
      </c>
      <c r="E123" s="16">
        <f t="shared" ca="1" si="6"/>
        <v>8.7536697019048759E-2</v>
      </c>
      <c r="F123" s="16">
        <f t="shared" ca="1" si="7"/>
        <v>1.3055218000047832</v>
      </c>
      <c r="G123" s="26">
        <f ca="1">IF(('Prices Monthly'!L123-'Prices Monthly'!L122)*C123&gt;0,1,0)</f>
        <v>0</v>
      </c>
      <c r="H123" s="16">
        <f>ABS('Prices Monthly'!L123-'Prices Monthly'!L122)/'Prices Monthly'!L122</f>
        <v>1.2113055181695739E-2</v>
      </c>
      <c r="I123" s="26"/>
      <c r="J123" s="5">
        <f t="shared" ca="1" si="8"/>
        <v>-5.7417835492436437E-4</v>
      </c>
      <c r="K123" s="16"/>
      <c r="L123" s="16">
        <f ca="1">L122-O123*'Prices Monthly'!L123</f>
        <v>2.3496297052519144</v>
      </c>
      <c r="M123" s="5">
        <f t="shared" ca="1" si="9"/>
        <v>8.6609157405478226E-3</v>
      </c>
      <c r="N123" s="16">
        <f ca="1">IF('Prices Monthly'!L122&gt;OFFSET('Prices Monthly'!L122,-$N$3,0),1,-1)</f>
        <v>1</v>
      </c>
      <c r="O123" s="5">
        <f ca="1">IF(N123=1,O$3*L122/'Prices Monthly'!L122,-O$3*M122)</f>
        <v>2.2819205584418283E-5</v>
      </c>
      <c r="P123" s="27"/>
      <c r="Q123" s="16">
        <f ca="1">Q122-T123*'Prices Monthly'!L123</f>
        <v>2.5696468612592405</v>
      </c>
      <c r="R123" s="5">
        <f t="shared" ca="1" si="10"/>
        <v>6.8654719458509997E-3</v>
      </c>
      <c r="S123" s="16">
        <f ca="1">IF('Prices Monthly'!I122&gt;OFFSET('Prices Monthly'!I122,-$S$3,0),1,-1)</f>
        <v>-1</v>
      </c>
      <c r="T123" s="5">
        <f ca="1">IF(S123=1,T$3*Q122/'Prices Monthly'!L122,-T$3*R122)</f>
        <v>-5.9699756050878266E-4</v>
      </c>
      <c r="V123" s="16"/>
      <c r="W123" s="5"/>
      <c r="X123" s="5"/>
      <c r="Y123" s="5"/>
      <c r="Z123" s="5"/>
      <c r="AA123" s="5"/>
      <c r="AB123" s="5"/>
      <c r="AC123" s="5"/>
      <c r="AD123" s="5"/>
      <c r="AE123" s="56"/>
    </row>
    <row r="124" spans="1:31" x14ac:dyDescent="0.2">
      <c r="A124" s="9">
        <v>32172</v>
      </c>
      <c r="B124" s="16">
        <f ca="1">'Prices Monthly'!L123*(1+J124/(50*(ABS(O124)+ABS(T124)+0.0001)))</f>
        <v>1067.225856032268</v>
      </c>
      <c r="C124" s="16">
        <f t="shared" ca="1" si="11"/>
        <v>1</v>
      </c>
      <c r="D124" s="16">
        <f ca="1">D123+C124*('Prices Monthly'!L124-'Prices Monthly'!L123)/'Prices Monthly'!L123</f>
        <v>1.2737411820130902</v>
      </c>
      <c r="E124" s="16">
        <f t="shared" ca="1" si="6"/>
        <v>3.1780617991693072E-2</v>
      </c>
      <c r="F124" s="16">
        <f t="shared" ca="1" si="7"/>
        <v>1.3055218000047832</v>
      </c>
      <c r="G124" s="26">
        <f ca="1">IF(('Prices Monthly'!L124-'Prices Monthly'!L123)*C124&gt;0,1,0)</f>
        <v>1</v>
      </c>
      <c r="H124" s="16">
        <f>ABS('Prices Monthly'!L124-'Prices Monthly'!L123)/'Prices Monthly'!L123</f>
        <v>5.5756079027355666E-2</v>
      </c>
      <c r="I124" s="26"/>
      <c r="J124" s="5">
        <f t="shared" ca="1" si="8"/>
        <v>2.1757983088265424E-4</v>
      </c>
      <c r="K124" s="16"/>
      <c r="L124" s="16">
        <f ca="1">L123-O124*'Prices Monthly'!L124</f>
        <v>2.3248233468040849</v>
      </c>
      <c r="M124" s="5">
        <f t="shared" ca="1" si="9"/>
        <v>8.6832336518819029E-3</v>
      </c>
      <c r="N124" s="16">
        <f ca="1">IF('Prices Monthly'!L123&gt;OFFSET('Prices Monthly'!L123,-$N$3,0),1,-1)</f>
        <v>1</v>
      </c>
      <c r="O124" s="5">
        <f ca="1">IF(N124=1,O$3*L123/'Prices Monthly'!L123,-O$3*M123)</f>
        <v>2.2317911334079737E-5</v>
      </c>
      <c r="P124" s="27"/>
      <c r="Q124" s="16">
        <f ca="1">Q123-T124*'Prices Monthly'!L124</f>
        <v>2.3526132376810001</v>
      </c>
      <c r="R124" s="5">
        <f t="shared" ca="1" si="10"/>
        <v>7.0607338653995745E-3</v>
      </c>
      <c r="S124" s="16">
        <f ca="1">IF('Prices Monthly'!I123&gt;OFFSET('Prices Monthly'!I123,-$S$3,0),1,-1)</f>
        <v>1</v>
      </c>
      <c r="T124" s="5">
        <f ca="1">IF(S124=1,T$3*Q123/'Prices Monthly'!L123,-T$3*R123)</f>
        <v>1.9526191954857451E-4</v>
      </c>
      <c r="V124" s="16"/>
      <c r="W124" s="5"/>
      <c r="X124" s="5"/>
      <c r="Y124" s="5"/>
      <c r="Z124" s="5"/>
      <c r="AA124" s="5"/>
      <c r="AB124" s="5"/>
      <c r="AC124" s="5"/>
      <c r="AD124" s="5"/>
      <c r="AE124" s="56"/>
    </row>
    <row r="125" spans="1:31" x14ac:dyDescent="0.2">
      <c r="A125" s="9">
        <v>32200</v>
      </c>
      <c r="B125" s="16">
        <f ca="1">'Prices Monthly'!L124*(1+J125/(50*(ABS(O125)+ABS(T125)+0.0001)))</f>
        <v>1126.0709527385875</v>
      </c>
      <c r="C125" s="16">
        <f t="shared" ca="1" si="11"/>
        <v>1</v>
      </c>
      <c r="D125" s="16">
        <f ca="1">D124+C125*('Prices Monthly'!L125-'Prices Monthly'!L124)/'Prices Monthly'!L124</f>
        <v>1.3080191847121454</v>
      </c>
      <c r="E125" s="16">
        <f t="shared" ca="1" si="6"/>
        <v>0</v>
      </c>
      <c r="F125" s="16">
        <f t="shared" ca="1" si="7"/>
        <v>1.3080191847121454</v>
      </c>
      <c r="G125" s="26">
        <f ca="1">IF(('Prices Monthly'!L125-'Prices Monthly'!L124)*C125&gt;0,1,0)</f>
        <v>1</v>
      </c>
      <c r="H125" s="16">
        <f>ABS('Prices Monthly'!L125-'Prices Monthly'!L124)/'Prices Monthly'!L124</f>
        <v>3.4278002699055246E-2</v>
      </c>
      <c r="I125" s="26"/>
      <c r="J125" s="5">
        <f t="shared" ca="1" si="8"/>
        <v>1.9024497749214653E-4</v>
      </c>
      <c r="K125" s="16"/>
      <c r="L125" s="16">
        <f ca="1">L124-O125*'Prices Monthly'!L125</f>
        <v>2.3007782103264782</v>
      </c>
      <c r="M125" s="5">
        <f t="shared" ca="1" si="9"/>
        <v>8.7041497413718177E-3</v>
      </c>
      <c r="N125" s="16">
        <f ca="1">IF('Prices Monthly'!L124&gt;OFFSET('Prices Monthly'!L124,-$N$3,0),1,-1)</f>
        <v>1</v>
      </c>
      <c r="O125" s="5">
        <f ca="1">IF(N125=1,O$3*L124/'Prices Monthly'!L124,-O$3*M124)</f>
        <v>2.0916089489915293E-5</v>
      </c>
      <c r="P125" s="27"/>
      <c r="Q125" s="16">
        <f ca="1">Q124-T125*'Prices Monthly'!L125</f>
        <v>2.1579527480336349</v>
      </c>
      <c r="R125" s="5">
        <f t="shared" ca="1" si="10"/>
        <v>7.230062753401806E-3</v>
      </c>
      <c r="S125" s="16">
        <f ca="1">IF('Prices Monthly'!I124&gt;OFFSET('Prices Monthly'!I124,-$S$3,0),1,-1)</f>
        <v>1</v>
      </c>
      <c r="T125" s="5">
        <f ca="1">IF(S125=1,T$3*Q124/'Prices Monthly'!L124,-T$3*R124)</f>
        <v>1.6932888800223124E-4</v>
      </c>
      <c r="V125" s="16"/>
      <c r="W125" s="5"/>
      <c r="X125" s="5"/>
      <c r="Y125" s="5"/>
      <c r="Z125" s="5"/>
      <c r="AA125" s="5"/>
      <c r="AB125" s="5"/>
      <c r="AC125" s="5"/>
      <c r="AD125" s="5"/>
      <c r="AE125" s="56"/>
    </row>
    <row r="126" spans="1:31" x14ac:dyDescent="0.2">
      <c r="A126" s="9">
        <v>32232</v>
      </c>
      <c r="B126" s="16">
        <f ca="1">'Prices Monthly'!L125*(1+J126/(50*(ABS(O126)+ABS(T126)+0.0001)))</f>
        <v>1164.082256714529</v>
      </c>
      <c r="C126" s="16">
        <f t="shared" ca="1" si="11"/>
        <v>1</v>
      </c>
      <c r="D126" s="16">
        <f ca="1">D125+C126*('Prices Monthly'!L126-'Prices Monthly'!L125)/'Prices Monthly'!L125</f>
        <v>1.2987115994651031</v>
      </c>
      <c r="E126" s="16">
        <f t="shared" ca="1" si="6"/>
        <v>9.3075852470423381E-3</v>
      </c>
      <c r="F126" s="16">
        <f t="shared" ca="1" si="7"/>
        <v>1.3080191847121454</v>
      </c>
      <c r="G126" s="26">
        <f ca="1">IF(('Prices Monthly'!L126-'Prices Monthly'!L125)*C126&gt;0,1,0)</f>
        <v>0</v>
      </c>
      <c r="H126" s="16">
        <f>ABS('Prices Monthly'!L126-'Prices Monthly'!L125)/'Prices Monthly'!L125</f>
        <v>9.3075852470422913E-3</v>
      </c>
      <c r="I126" s="26"/>
      <c r="J126" s="5">
        <f t="shared" ca="1" si="8"/>
        <v>1.7018441366210471E-4</v>
      </c>
      <c r="K126" s="16"/>
      <c r="L126" s="16">
        <f ca="1">L125-O126*'Prices Monthly'!L126</f>
        <v>2.2779845751164851</v>
      </c>
      <c r="M126" s="5">
        <f t="shared" ca="1" si="9"/>
        <v>8.7241634697149493E-3</v>
      </c>
      <c r="N126" s="16">
        <f ca="1">IF('Prices Monthly'!L125&gt;OFFSET('Prices Monthly'!L125,-$N$3,0),1,-1)</f>
        <v>1</v>
      </c>
      <c r="O126" s="5">
        <f ca="1">IF(N126=1,O$3*L125/'Prices Monthly'!L125,-O$3*M125)</f>
        <v>2.0013728343132208E-5</v>
      </c>
      <c r="P126" s="27"/>
      <c r="Q126" s="16">
        <f ca="1">Q125-T126*'Prices Monthly'!L126</f>
        <v>1.9869233545238572</v>
      </c>
      <c r="R126" s="5">
        <f t="shared" ca="1" si="10"/>
        <v>7.3802334387207784E-3</v>
      </c>
      <c r="S126" s="16">
        <f ca="1">IF('Prices Monthly'!I125&gt;OFFSET('Prices Monthly'!I125,-$S$3,0),1,-1)</f>
        <v>1</v>
      </c>
      <c r="T126" s="5">
        <f ca="1">IF(S126=1,T$3*Q125/'Prices Monthly'!L125,-T$3*R125)</f>
        <v>1.501706853189725E-4</v>
      </c>
      <c r="V126" s="16"/>
      <c r="W126" s="5"/>
      <c r="X126" s="5"/>
      <c r="Y126" s="5"/>
      <c r="Z126" s="5"/>
      <c r="AA126" s="5"/>
      <c r="AB126" s="5"/>
      <c r="AC126" s="5"/>
      <c r="AD126" s="5"/>
      <c r="AE126" s="56"/>
    </row>
    <row r="127" spans="1:31" x14ac:dyDescent="0.2">
      <c r="A127" s="9">
        <v>32262</v>
      </c>
      <c r="B127" s="16">
        <f ca="1">'Prices Monthly'!L126*(1+J127/(50*(ABS(O127)+ABS(T127)+0.0001)))</f>
        <v>1152.902701212543</v>
      </c>
      <c r="C127" s="16">
        <f t="shared" ca="1" si="11"/>
        <v>1</v>
      </c>
      <c r="D127" s="16">
        <f ca="1">D126+C127*('Prices Monthly'!L127-'Prices Monthly'!L126)/'Prices Monthly'!L126</f>
        <v>1.3256674340423265</v>
      </c>
      <c r="E127" s="16">
        <f t="shared" ca="1" si="6"/>
        <v>0</v>
      </c>
      <c r="F127" s="16">
        <f t="shared" ca="1" si="7"/>
        <v>1.3256674340423265</v>
      </c>
      <c r="G127" s="26">
        <f ca="1">IF(('Prices Monthly'!L127-'Prices Monthly'!L126)*C127&gt;0,1,0)</f>
        <v>1</v>
      </c>
      <c r="H127" s="16">
        <f>ABS('Prices Monthly'!L127-'Prices Monthly'!L126)/'Prices Monthly'!L126</f>
        <v>2.6955834577223475E-2</v>
      </c>
      <c r="I127" s="26"/>
      <c r="J127" s="5">
        <f t="shared" ca="1" si="8"/>
        <v>1.5956950927480324E-4</v>
      </c>
      <c r="K127" s="16"/>
      <c r="L127" s="16">
        <f ca="1">L126-O127*'Prices Monthly'!L127</f>
        <v>2.2545906796115571</v>
      </c>
      <c r="M127" s="5">
        <f t="shared" ca="1" si="9"/>
        <v>8.7441650903586979E-3</v>
      </c>
      <c r="N127" s="16">
        <f ca="1">IF('Prices Monthly'!L126&gt;OFFSET('Prices Monthly'!L126,-$N$3,0),1,-1)</f>
        <v>1</v>
      </c>
      <c r="O127" s="5">
        <f ca="1">IF(N127=1,O$3*L126/'Prices Monthly'!L126,-O$3*M126)</f>
        <v>2.0001620643748221E-5</v>
      </c>
      <c r="P127" s="27"/>
      <c r="Q127" s="16">
        <f ca="1">Q126-T127*'Prices Monthly'!L127</f>
        <v>1.8236847519809751</v>
      </c>
      <c r="R127" s="5">
        <f t="shared" ca="1" si="10"/>
        <v>7.5198013273518336E-3</v>
      </c>
      <c r="S127" s="16">
        <f ca="1">IF('Prices Monthly'!I126&gt;OFFSET('Prices Monthly'!I126,-$S$3,0),1,-1)</f>
        <v>1</v>
      </c>
      <c r="T127" s="5">
        <f ca="1">IF(S127=1,T$3*Q126/'Prices Monthly'!L126,-T$3*R126)</f>
        <v>1.3956788863105503E-4</v>
      </c>
      <c r="V127" s="16"/>
      <c r="W127" s="5"/>
      <c r="X127" s="5"/>
      <c r="Y127" s="5"/>
      <c r="Z127" s="5"/>
      <c r="AA127" s="5"/>
      <c r="AB127" s="5"/>
      <c r="AC127" s="5"/>
      <c r="AD127" s="5"/>
      <c r="AE127" s="56"/>
    </row>
    <row r="128" spans="1:31" x14ac:dyDescent="0.2">
      <c r="A128" s="9">
        <v>32291</v>
      </c>
      <c r="B128" s="16">
        <f ca="1">'Prices Monthly'!L127*(1+J128/(50*(ABS(O128)+ABS(T128)+0.0001)))</f>
        <v>1183.4057290305986</v>
      </c>
      <c r="C128" s="16">
        <f t="shared" ca="1" si="11"/>
        <v>1</v>
      </c>
      <c r="D128" s="16">
        <f ca="1">D127+C128*('Prices Monthly'!L128-'Prices Monthly'!L127)/'Prices Monthly'!L127</f>
        <v>1.354737201484187</v>
      </c>
      <c r="E128" s="16">
        <f t="shared" ca="1" si="6"/>
        <v>0</v>
      </c>
      <c r="F128" s="16">
        <f t="shared" ca="1" si="7"/>
        <v>1.354737201484187</v>
      </c>
      <c r="G128" s="26">
        <f ca="1">IF(('Prices Monthly'!L128-'Prices Monthly'!L127)*C128&gt;0,1,0)</f>
        <v>1</v>
      </c>
      <c r="H128" s="16">
        <f>ABS('Prices Monthly'!L128-'Prices Monthly'!L127)/'Prices Monthly'!L127</f>
        <v>2.9069767441860468E-2</v>
      </c>
      <c r="I128" s="26"/>
      <c r="J128" s="5">
        <f t="shared" ca="1" si="8"/>
        <v>1.4401563522109574E-4</v>
      </c>
      <c r="K128" s="16"/>
      <c r="L128" s="16">
        <f ca="1">L127-O128*'Prices Monthly'!L128</f>
        <v>2.2313893685481125</v>
      </c>
      <c r="M128" s="5">
        <f t="shared" ca="1" si="9"/>
        <v>8.7634416864566071E-3</v>
      </c>
      <c r="N128" s="16">
        <f ca="1">IF('Prices Monthly'!L127&gt;OFFSET('Prices Monthly'!L127,-$N$3,0),1,-1)</f>
        <v>1</v>
      </c>
      <c r="O128" s="5">
        <f ca="1">IF(N128=1,O$3*L127/'Prices Monthly'!L127,-O$3*M127)</f>
        <v>1.9276596097910029E-5</v>
      </c>
      <c r="P128" s="27"/>
      <c r="Q128" s="16">
        <f ca="1">Q127-T128*'Prices Monthly'!L128</f>
        <v>1.6735488444923088</v>
      </c>
      <c r="R128" s="5">
        <f t="shared" ca="1" si="10"/>
        <v>7.6445403664750196E-3</v>
      </c>
      <c r="S128" s="16">
        <f ca="1">IF('Prices Monthly'!I127&gt;OFFSET('Prices Monthly'!I127,-$S$3,0),1,-1)</f>
        <v>1</v>
      </c>
      <c r="T128" s="5">
        <f ca="1">IF(S128=1,T$3*Q127/'Prices Monthly'!L127,-T$3*R127)</f>
        <v>1.2473903912318572E-4</v>
      </c>
      <c r="V128" s="16"/>
      <c r="W128" s="5"/>
      <c r="X128" s="5"/>
      <c r="Y128" s="5"/>
      <c r="Z128" s="5"/>
      <c r="AA128" s="5"/>
      <c r="AB128" s="5"/>
      <c r="AC128" s="5"/>
      <c r="AD128" s="5"/>
      <c r="AE128" s="56"/>
    </row>
    <row r="129" spans="1:31" x14ac:dyDescent="0.2">
      <c r="A129" s="9">
        <v>32323</v>
      </c>
      <c r="B129" s="16">
        <f ca="1">'Prices Monthly'!L128*(1+J129/(50*(ABS(O129)+ABS(T129)+0.0001)))</f>
        <v>1217.1956876090337</v>
      </c>
      <c r="C129" s="16">
        <f t="shared" ca="1" si="11"/>
        <v>1</v>
      </c>
      <c r="D129" s="16">
        <f ca="1">D128+C129*('Prices Monthly'!L129-'Prices Monthly'!L128)/'Prices Monthly'!L128</f>
        <v>1.3309751542924291</v>
      </c>
      <c r="E129" s="16">
        <f t="shared" ca="1" si="6"/>
        <v>2.3762047191757896E-2</v>
      </c>
      <c r="F129" s="16">
        <f t="shared" ca="1" si="7"/>
        <v>1.354737201484187</v>
      </c>
      <c r="G129" s="26">
        <f ca="1">IF(('Prices Monthly'!L129-'Prices Monthly'!L128)*C129&gt;0,1,0)</f>
        <v>0</v>
      </c>
      <c r="H129" s="16">
        <f>ABS('Prices Monthly'!L129-'Prices Monthly'!L128)/'Prices Monthly'!L128</f>
        <v>2.3762047191757986E-2</v>
      </c>
      <c r="I129" s="26"/>
      <c r="J129" s="5">
        <f t="shared" ca="1" si="8"/>
        <v>1.2977550784718E-4</v>
      </c>
      <c r="K129" s="16"/>
      <c r="L129" s="16">
        <f ca="1">L128-O129*'Prices Monthly'!L129</f>
        <v>2.2096056986574175</v>
      </c>
      <c r="M129" s="5">
        <f t="shared" ca="1" si="9"/>
        <v>8.7819809799806036E-3</v>
      </c>
      <c r="N129" s="16">
        <f ca="1">IF('Prices Monthly'!L128&gt;OFFSET('Prices Monthly'!L128,-$N$3,0),1,-1)</f>
        <v>1</v>
      </c>
      <c r="O129" s="5">
        <f ca="1">IF(N129=1,O$3*L128/'Prices Monthly'!L128,-O$3*M128)</f>
        <v>1.8539293523995619E-5</v>
      </c>
      <c r="P129" s="27"/>
      <c r="Q129" s="16">
        <f ca="1">Q128-T129*'Prices Monthly'!L129</f>
        <v>1.5428462926625672</v>
      </c>
      <c r="R129" s="5">
        <f t="shared" ca="1" si="10"/>
        <v>7.7557765807982036E-3</v>
      </c>
      <c r="S129" s="16">
        <f ca="1">IF('Prices Monthly'!I128&gt;OFFSET('Prices Monthly'!I128,-$S$3,0),1,-1)</f>
        <v>1</v>
      </c>
      <c r="T129" s="5">
        <f ca="1">IF(S129=1,T$3*Q128/'Prices Monthly'!L128,-T$3*R128)</f>
        <v>1.1123621432318438E-4</v>
      </c>
      <c r="V129" s="16"/>
      <c r="W129" s="5"/>
      <c r="X129" s="5"/>
      <c r="Y129" s="5"/>
      <c r="Z129" s="5"/>
      <c r="AA129" s="5"/>
      <c r="AB129" s="5"/>
      <c r="AC129" s="5"/>
      <c r="AD129" s="5"/>
      <c r="AE129" s="56"/>
    </row>
    <row r="130" spans="1:31" x14ac:dyDescent="0.2">
      <c r="A130" s="9">
        <v>32354</v>
      </c>
      <c r="B130" s="16">
        <f ca="1">'Prices Monthly'!L129*(1+J130/(50*(ABS(O130)+ABS(T130)+0.0001)))</f>
        <v>1155.8743884804085</v>
      </c>
      <c r="C130" s="16">
        <f t="shared" ca="1" si="11"/>
        <v>-1</v>
      </c>
      <c r="D130" s="16">
        <f ca="1">D129+C130*('Prices Monthly'!L130-'Prices Monthly'!L129)/'Prices Monthly'!L129</f>
        <v>1.3645921755690249</v>
      </c>
      <c r="E130" s="16">
        <f t="shared" ca="1" si="6"/>
        <v>0</v>
      </c>
      <c r="F130" s="16">
        <f t="shared" ca="1" si="7"/>
        <v>1.3645921755690249</v>
      </c>
      <c r="G130" s="26">
        <f ca="1">IF(('Prices Monthly'!L130-'Prices Monthly'!L129)*C130&gt;0,1,0)</f>
        <v>1</v>
      </c>
      <c r="H130" s="16">
        <f>ABS('Prices Monthly'!L130-'Prices Monthly'!L129)/'Prices Monthly'!L129</f>
        <v>3.3617021276595743E-2</v>
      </c>
      <c r="I130" s="26"/>
      <c r="J130" s="5">
        <f t="shared" ca="1" si="8"/>
        <v>-6.0165697158166549E-4</v>
      </c>
      <c r="K130" s="16"/>
      <c r="L130" s="16">
        <f ca="1">L129-O130*'Prices Monthly'!L130</f>
        <v>2.1882524452886898</v>
      </c>
      <c r="M130" s="5">
        <f t="shared" ca="1" si="9"/>
        <v>8.8007861348627942E-3</v>
      </c>
      <c r="N130" s="16">
        <f ca="1">IF('Prices Monthly'!L129&gt;OFFSET('Prices Monthly'!L129,-$N$3,0),1,-1)</f>
        <v>1</v>
      </c>
      <c r="O130" s="5">
        <f ca="1">IF(N130=1,O$3*L129/'Prices Monthly'!L129,-O$3*M129)</f>
        <v>1.8805154882190789E-5</v>
      </c>
      <c r="P130" s="27"/>
      <c r="Q130" s="16">
        <f ca="1">Q129-T130*'Prices Monthly'!L130</f>
        <v>2.2473810372622762</v>
      </c>
      <c r="R130" s="5">
        <f t="shared" ca="1" si="10"/>
        <v>7.1353144543343473E-3</v>
      </c>
      <c r="S130" s="16">
        <f ca="1">IF('Prices Monthly'!I129&gt;OFFSET('Prices Monthly'!I129,-$S$3,0),1,-1)</f>
        <v>-1</v>
      </c>
      <c r="T130" s="5">
        <f ca="1">IF(S130=1,T$3*Q129/'Prices Monthly'!L129,-T$3*R129)</f>
        <v>-6.2046212646385632E-4</v>
      </c>
      <c r="V130" s="16"/>
      <c r="W130" s="5"/>
      <c r="X130" s="5"/>
      <c r="Y130" s="5"/>
      <c r="Z130" s="5"/>
      <c r="AA130" s="5"/>
      <c r="AB130" s="5"/>
      <c r="AC130" s="5"/>
      <c r="AD130" s="5"/>
      <c r="AE130" s="56"/>
    </row>
    <row r="131" spans="1:31" x14ac:dyDescent="0.2">
      <c r="A131" s="9">
        <v>32385</v>
      </c>
      <c r="B131" s="16">
        <f ca="1">'Prices Monthly'!L130*(1+J131/(50*(ABS(O131)+ABS(T131)+0.0001)))</f>
        <v>1150.029377268834</v>
      </c>
      <c r="C131" s="16">
        <f t="shared" ca="1" si="11"/>
        <v>1</v>
      </c>
      <c r="D131" s="16">
        <f ca="1">D130+C131*('Prices Monthly'!L131-'Prices Monthly'!L130)/'Prices Monthly'!L130</f>
        <v>1.3298057378763786</v>
      </c>
      <c r="E131" s="16">
        <f t="shared" ca="1" si="6"/>
        <v>3.4786437692646333E-2</v>
      </c>
      <c r="F131" s="16">
        <f t="shared" ca="1" si="7"/>
        <v>1.3645921755690249</v>
      </c>
      <c r="G131" s="26">
        <f ca="1">IF(('Prices Monthly'!L131-'Prices Monthly'!L130)*C131&gt;0,1,0)</f>
        <v>0</v>
      </c>
      <c r="H131" s="16">
        <f>ABS('Prices Monthly'!L131-'Prices Monthly'!L130)/'Prices Monthly'!L130</f>
        <v>3.4786437692646409E-2</v>
      </c>
      <c r="I131" s="26"/>
      <c r="J131" s="5">
        <f t="shared" ca="1" si="8"/>
        <v>1.7760722803511142E-4</v>
      </c>
      <c r="K131" s="16"/>
      <c r="L131" s="16">
        <f ca="1">L130-O131*'Prices Monthly'!L131</f>
        <v>2.1671311359092411</v>
      </c>
      <c r="M131" s="5">
        <f t="shared" ca="1" si="9"/>
        <v>8.8200574025447728E-3</v>
      </c>
      <c r="N131" s="16">
        <f ca="1">IF('Prices Monthly'!L130&gt;OFFSET('Prices Monthly'!L130,-$N$3,0),1,-1)</f>
        <v>1</v>
      </c>
      <c r="O131" s="5">
        <f ca="1">IF(N131=1,O$3*L130/'Prices Monthly'!L130,-O$3*M130)</f>
        <v>1.9271267681978775E-5</v>
      </c>
      <c r="P131" s="27"/>
      <c r="Q131" s="16">
        <f ca="1">Q130-T131*'Prices Monthly'!L131</f>
        <v>2.073844824715243</v>
      </c>
      <c r="R131" s="5">
        <f t="shared" ca="1" si="10"/>
        <v>7.2936504146874801E-3</v>
      </c>
      <c r="S131" s="16">
        <f ca="1">IF('Prices Monthly'!I130&gt;OFFSET('Prices Monthly'!I130,-$S$3,0),1,-1)</f>
        <v>1</v>
      </c>
      <c r="T131" s="5">
        <f ca="1">IF(S131=1,T$3*Q130/'Prices Monthly'!L130,-T$3*R130)</f>
        <v>1.5833596035313264E-4</v>
      </c>
      <c r="V131" s="16"/>
      <c r="W131" s="5"/>
      <c r="X131" s="5"/>
      <c r="Y131" s="5"/>
      <c r="Z131" s="5"/>
      <c r="AA131" s="5"/>
      <c r="AB131" s="5"/>
      <c r="AC131" s="5"/>
      <c r="AD131" s="5"/>
      <c r="AE131" s="56"/>
    </row>
    <row r="132" spans="1:31" x14ac:dyDescent="0.2">
      <c r="A132" s="9">
        <v>32415</v>
      </c>
      <c r="B132" s="16">
        <f ca="1">'Prices Monthly'!L131*(1+J132/(50*(ABS(O132)+ABS(T132)+0.0001)))</f>
        <v>1109.8358728243034</v>
      </c>
      <c r="C132" s="16">
        <f t="shared" ca="1" si="11"/>
        <v>1</v>
      </c>
      <c r="D132" s="16">
        <f ca="1">D131+C132*('Prices Monthly'!L132-'Prices Monthly'!L131)/'Prices Monthly'!L131</f>
        <v>1.3752436940807582</v>
      </c>
      <c r="E132" s="16">
        <f t="shared" ca="1" si="6"/>
        <v>0</v>
      </c>
      <c r="F132" s="16">
        <f t="shared" ca="1" si="7"/>
        <v>1.3752436940807582</v>
      </c>
      <c r="G132" s="26">
        <f ca="1">IF(('Prices Monthly'!L132-'Prices Monthly'!L131)*C132&gt;0,1,0)</f>
        <v>1</v>
      </c>
      <c r="H132" s="16">
        <f>ABS('Prices Monthly'!L132-'Prices Monthly'!L131)/'Prices Monthly'!L131</f>
        <v>4.5437956204379522E-2</v>
      </c>
      <c r="I132" s="26"/>
      <c r="J132" s="5">
        <f t="shared" ca="1" si="8"/>
        <v>1.7114862895648892E-4</v>
      </c>
      <c r="K132" s="16"/>
      <c r="L132" s="16">
        <f ca="1">L131-O132*'Prices Monthly'!L132</f>
        <v>2.1444751244537228</v>
      </c>
      <c r="M132" s="5">
        <f t="shared" ca="1" si="9"/>
        <v>8.8398304968505138E-3</v>
      </c>
      <c r="N132" s="16">
        <f ca="1">IF('Prices Monthly'!L131&gt;OFFSET('Prices Monthly'!L131,-$N$3,0),1,-1)</f>
        <v>1</v>
      </c>
      <c r="O132" s="5">
        <f ca="1">IF(N132=1,O$3*L131/'Prices Monthly'!L131,-O$3*M131)</f>
        <v>1.9773094305741251E-5</v>
      </c>
      <c r="P132" s="27"/>
      <c r="Q132" s="16">
        <f ca="1">Q131-T132*'Prices Monthly'!L132</f>
        <v>1.9003987371124162</v>
      </c>
      <c r="R132" s="5">
        <f t="shared" ca="1" si="10"/>
        <v>7.4450259493382279E-3</v>
      </c>
      <c r="S132" s="16">
        <f ca="1">IF('Prices Monthly'!I131&gt;OFFSET('Prices Monthly'!I131,-$S$3,0),1,-1)</f>
        <v>1</v>
      </c>
      <c r="T132" s="5">
        <f ca="1">IF(S132=1,T$3*Q131/'Prices Monthly'!L131,-T$3*R131)</f>
        <v>1.5137553465074767E-4</v>
      </c>
      <c r="V132" s="16"/>
      <c r="W132" s="5"/>
      <c r="X132" s="5"/>
      <c r="Y132" s="5"/>
      <c r="Z132" s="5"/>
      <c r="AA132" s="5"/>
      <c r="AB132" s="5"/>
      <c r="AC132" s="5"/>
      <c r="AD132" s="5"/>
      <c r="AE132" s="56"/>
    </row>
    <row r="133" spans="1:31" x14ac:dyDescent="0.2">
      <c r="A133" s="9">
        <v>32445</v>
      </c>
      <c r="B133" s="16">
        <f ca="1">'Prices Monthly'!L132*(1+J133/(50*(ABS(O133)+ABS(T133)+0.0001)))</f>
        <v>1159.60072604936</v>
      </c>
      <c r="C133" s="16">
        <f t="shared" ca="1" si="11"/>
        <v>1</v>
      </c>
      <c r="D133" s="16">
        <f ca="1">D132+C133*('Prices Monthly'!L133-'Prices Monthly'!L132)/'Prices Monthly'!L132</f>
        <v>1.3813529627140275</v>
      </c>
      <c r="E133" s="16">
        <f t="shared" ca="1" si="6"/>
        <v>0</v>
      </c>
      <c r="F133" s="16">
        <f t="shared" ca="1" si="7"/>
        <v>1.3813529627140275</v>
      </c>
      <c r="G133" s="26">
        <f ca="1">IF(('Prices Monthly'!L133-'Prices Monthly'!L132)*C133&gt;0,1,0)</f>
        <v>1</v>
      </c>
      <c r="H133" s="16">
        <f>ABS('Prices Monthly'!L133-'Prices Monthly'!L132)/'Prices Monthly'!L132</f>
        <v>6.1092686332693321E-3</v>
      </c>
      <c r="I133" s="26"/>
      <c r="J133" s="5">
        <f t="shared" ca="1" si="8"/>
        <v>1.5140220825059393E-4</v>
      </c>
      <c r="K133" s="16"/>
      <c r="L133" s="16">
        <f ca="1">L132-O133*'Prices Monthly'!L133</f>
        <v>2.1228993614630589</v>
      </c>
      <c r="M133" s="5">
        <f t="shared" ca="1" si="9"/>
        <v>8.8585464605828723E-3</v>
      </c>
      <c r="N133" s="16">
        <f ca="1">IF('Prices Monthly'!L132&gt;OFFSET('Prices Monthly'!L132,-$N$3,0),1,-1)</f>
        <v>1</v>
      </c>
      <c r="O133" s="5">
        <f ca="1">IF(N133=1,O$3*L132/'Prices Monthly'!L132,-O$3*M132)</f>
        <v>1.8715963732359252E-5</v>
      </c>
      <c r="P133" s="27"/>
      <c r="Q133" s="16">
        <f ca="1">Q132-T133*'Prices Monthly'!L133</f>
        <v>1.7474380344317952</v>
      </c>
      <c r="R133" s="5">
        <f t="shared" ca="1" si="10"/>
        <v>7.5777121938564625E-3</v>
      </c>
      <c r="S133" s="16">
        <f ca="1">IF('Prices Monthly'!I132&gt;OFFSET('Prices Monthly'!I132,-$S$3,0),1,-1)</f>
        <v>1</v>
      </c>
      <c r="T133" s="5">
        <f ca="1">IF(S133=1,T$3*Q132/'Prices Monthly'!L132,-T$3*R132)</f>
        <v>1.3268624451823468E-4</v>
      </c>
      <c r="V133" s="16"/>
      <c r="W133" s="5"/>
      <c r="X133" s="5"/>
      <c r="Y133" s="5"/>
      <c r="Z133" s="5"/>
      <c r="AA133" s="5"/>
      <c r="AB133" s="5"/>
      <c r="AC133" s="5"/>
      <c r="AD133" s="5"/>
      <c r="AE133" s="56"/>
    </row>
    <row r="134" spans="1:31" x14ac:dyDescent="0.2">
      <c r="A134" s="9">
        <v>32476</v>
      </c>
      <c r="B134" s="16">
        <f ca="1">'Prices Monthly'!L133*(1+J134/(50*(ABS(O134)+ABS(T134)+0.0001)))</f>
        <v>1166.2365398034476</v>
      </c>
      <c r="C134" s="16">
        <f t="shared" ca="1" si="11"/>
        <v>1</v>
      </c>
      <c r="D134" s="16">
        <f ca="1">D133+C134*('Prices Monthly'!L134-'Prices Monthly'!L133)/'Prices Monthly'!L133</f>
        <v>1.3800517829777332</v>
      </c>
      <c r="E134" s="16">
        <f t="shared" ca="1" si="6"/>
        <v>1.301179736294289E-3</v>
      </c>
      <c r="F134" s="16">
        <f t="shared" ca="1" si="7"/>
        <v>1.3813529627140275</v>
      </c>
      <c r="G134" s="26">
        <f ca="1">IF(('Prices Monthly'!L134-'Prices Monthly'!L133)*C134&gt;0,1,0)</f>
        <v>0</v>
      </c>
      <c r="H134" s="16">
        <f>ABS('Prices Monthly'!L134-'Prices Monthly'!L133)/'Prices Monthly'!L133</f>
        <v>1.3011797362942402E-3</v>
      </c>
      <c r="I134" s="26"/>
      <c r="J134" s="5">
        <f t="shared" ca="1" si="8"/>
        <v>1.3968080878658416E-4</v>
      </c>
      <c r="K134" s="16"/>
      <c r="L134" s="16">
        <f ca="1">L133-O134*'Prices Monthly'!L134</f>
        <v>2.1016979905847415</v>
      </c>
      <c r="M134" s="5">
        <f t="shared" ca="1" si="9"/>
        <v>8.8769616181250573E-3</v>
      </c>
      <c r="N134" s="16">
        <f ca="1">IF('Prices Monthly'!L133&gt;OFFSET('Prices Monthly'!L133,-$N$3,0),1,-1)</f>
        <v>1</v>
      </c>
      <c r="O134" s="5">
        <f ca="1">IF(N134=1,O$3*L133/'Prices Monthly'!L133,-O$3*M133)</f>
        <v>1.8415157542184761E-5</v>
      </c>
      <c r="P134" s="27"/>
      <c r="Q134" s="16">
        <f ca="1">Q133-T134*'Prices Monthly'!L134</f>
        <v>1.6078248901541183</v>
      </c>
      <c r="R134" s="5">
        <f t="shared" ca="1" si="10"/>
        <v>7.6989778451008618E-3</v>
      </c>
      <c r="S134" s="16">
        <f ca="1">IF('Prices Monthly'!I133&gt;OFFSET('Prices Monthly'!I133,-$S$3,0),1,-1)</f>
        <v>1</v>
      </c>
      <c r="T134" s="5">
        <f ca="1">IF(S134=1,T$3*Q133/'Prices Monthly'!L133,-T$3*R133)</f>
        <v>1.212656512443994E-4</v>
      </c>
      <c r="V134" s="16"/>
      <c r="W134" s="5"/>
      <c r="X134" s="5"/>
      <c r="Y134" s="5"/>
      <c r="Z134" s="5"/>
      <c r="AA134" s="5"/>
      <c r="AB134" s="5"/>
      <c r="AC134" s="5"/>
      <c r="AD134" s="5"/>
      <c r="AE134" s="56"/>
    </row>
    <row r="135" spans="1:31" x14ac:dyDescent="0.2">
      <c r="A135" s="9">
        <v>32507</v>
      </c>
      <c r="B135" s="16">
        <f ca="1">'Prices Monthly'!L134*(1+J135/(50*(ABS(O135)+ABS(T135)+0.0001)))</f>
        <v>1164.3137114767246</v>
      </c>
      <c r="C135" s="16">
        <f t="shared" ca="1" si="11"/>
        <v>1</v>
      </c>
      <c r="D135" s="16">
        <f ca="1">D134+C135*('Prices Monthly'!L135-'Prices Monthly'!L134)/'Prices Monthly'!L134</f>
        <v>1.4558791086096277</v>
      </c>
      <c r="E135" s="16">
        <f t="shared" ca="1" si="6"/>
        <v>0</v>
      </c>
      <c r="F135" s="16">
        <f t="shared" ca="1" si="7"/>
        <v>1.4558791086096277</v>
      </c>
      <c r="G135" s="26">
        <f ca="1">IF(('Prices Monthly'!L135-'Prices Monthly'!L134)*C135&gt;0,1,0)</f>
        <v>1</v>
      </c>
      <c r="H135" s="16">
        <f>ABS('Prices Monthly'!L135-'Prices Monthly'!L134)/'Prices Monthly'!L134</f>
        <v>7.5827325631894343E-2</v>
      </c>
      <c r="I135" s="26"/>
      <c r="J135" s="5">
        <f t="shared" ca="1" si="8"/>
        <v>1.2997739174687475E-4</v>
      </c>
      <c r="K135" s="16"/>
      <c r="L135" s="16">
        <f ca="1">L134-O135*'Prices Monthly'!L135</f>
        <v>2.0790873492997743</v>
      </c>
      <c r="M135" s="5">
        <f t="shared" ca="1" si="9"/>
        <v>8.8952166167404027E-3</v>
      </c>
      <c r="N135" s="16">
        <f ca="1">IF('Prices Monthly'!L134&gt;OFFSET('Prices Monthly'!L134,-$N$3,0),1,-1)</f>
        <v>1</v>
      </c>
      <c r="O135" s="5">
        <f ca="1">IF(N135=1,O$3*L134/'Prices Monthly'!L134,-O$3*M134)</f>
        <v>1.8254998615345623E-5</v>
      </c>
      <c r="P135" s="27"/>
      <c r="Q135" s="16">
        <f ca="1">Q134-T135*'Prices Monthly'!L135</f>
        <v>1.4694455340214063</v>
      </c>
      <c r="R135" s="5">
        <f t="shared" ca="1" si="10"/>
        <v>7.8107002382323907E-3</v>
      </c>
      <c r="S135" s="16">
        <f ca="1">IF('Prices Monthly'!I134&gt;OFFSET('Prices Monthly'!I134,-$S$3,0),1,-1)</f>
        <v>1</v>
      </c>
      <c r="T135" s="5">
        <f ca="1">IF(S135=1,T$3*Q134/'Prices Monthly'!L134,-T$3*R134)</f>
        <v>1.1172239313152913E-4</v>
      </c>
      <c r="V135" s="16"/>
      <c r="W135" s="5"/>
      <c r="X135" s="5"/>
      <c r="Y135" s="5"/>
      <c r="Z135" s="5"/>
      <c r="AA135" s="5"/>
      <c r="AB135" s="5"/>
      <c r="AC135" s="5"/>
      <c r="AD135" s="5"/>
      <c r="AE135" s="56"/>
    </row>
    <row r="136" spans="1:31" x14ac:dyDescent="0.2">
      <c r="A136" s="9">
        <v>32536</v>
      </c>
      <c r="B136" s="16">
        <f ca="1">'Prices Monthly'!L135*(1+J136/(50*(ABS(O136)+ABS(T136)+0.0001)))</f>
        <v>1251.6703078975522</v>
      </c>
      <c r="C136" s="16">
        <f t="shared" ca="1" si="11"/>
        <v>1</v>
      </c>
      <c r="D136" s="16">
        <f ca="1">D135+C136*('Prices Monthly'!L136-'Prices Monthly'!L135)/'Prices Monthly'!L135</f>
        <v>1.4765476052994388</v>
      </c>
      <c r="E136" s="16">
        <f t="shared" ca="1" si="6"/>
        <v>0</v>
      </c>
      <c r="F136" s="16">
        <f t="shared" ca="1" si="7"/>
        <v>1.4765476052994388</v>
      </c>
      <c r="G136" s="26">
        <f ca="1">IF(('Prices Monthly'!L136-'Prices Monthly'!L135)*C136&gt;0,1,0)</f>
        <v>1</v>
      </c>
      <c r="H136" s="16">
        <f>ABS('Prices Monthly'!L136-'Prices Monthly'!L135)/'Prices Monthly'!L135</f>
        <v>2.0668496689811189E-2</v>
      </c>
      <c r="I136" s="26"/>
      <c r="J136" s="5">
        <f t="shared" ca="1" si="8"/>
        <v>1.1169587939182163E-4</v>
      </c>
      <c r="K136" s="16"/>
      <c r="L136" s="16">
        <f ca="1">L135-O136*'Prices Monthly'!L136</f>
        <v>2.0578667597068083</v>
      </c>
      <c r="M136" s="5">
        <f t="shared" ca="1" si="9"/>
        <v>8.912002401895415E-3</v>
      </c>
      <c r="N136" s="16">
        <f ca="1">IF('Prices Monthly'!L135&gt;OFFSET('Prices Monthly'!L135,-$N$3,0),1,-1)</f>
        <v>1</v>
      </c>
      <c r="O136" s="5">
        <f ca="1">IF(N136=1,O$3*L135/'Prices Monthly'!L135,-O$3*M135)</f>
        <v>1.6785785155011905E-5</v>
      </c>
      <c r="P136" s="27"/>
      <c r="Q136" s="16">
        <f ca="1">Q135-T136*'Prices Monthly'!L136</f>
        <v>1.3494601928872314</v>
      </c>
      <c r="R136" s="5">
        <f t="shared" ca="1" si="10"/>
        <v>7.9056103324692002E-3</v>
      </c>
      <c r="S136" s="16">
        <f ca="1">IF('Prices Monthly'!I135&gt;OFFSET('Prices Monthly'!I135,-$S$3,0),1,-1)</f>
        <v>1</v>
      </c>
      <c r="T136" s="5">
        <f ca="1">IF(S136=1,T$3*Q135/'Prices Monthly'!L135,-T$3*R135)</f>
        <v>9.4910094236809719E-5</v>
      </c>
      <c r="V136" s="16"/>
      <c r="W136" s="5"/>
      <c r="X136" s="5"/>
      <c r="Y136" s="5"/>
      <c r="Z136" s="5"/>
      <c r="AA136" s="5"/>
      <c r="AB136" s="5"/>
      <c r="AC136" s="5"/>
      <c r="AD136" s="5"/>
      <c r="AE136" s="56"/>
    </row>
    <row r="137" spans="1:31" x14ac:dyDescent="0.2">
      <c r="A137" s="9">
        <v>32564</v>
      </c>
      <c r="B137" s="16">
        <f ca="1">'Prices Monthly'!L136*(1+J137/(50*(ABS(O137)+ABS(T137)+0.0001)))</f>
        <v>1276.9468964945681</v>
      </c>
      <c r="C137" s="16">
        <f t="shared" ca="1" si="11"/>
        <v>1</v>
      </c>
      <c r="D137" s="16">
        <f ca="1">D136+C137*('Prices Monthly'!L137-'Prices Monthly'!L136)/'Prices Monthly'!L136</f>
        <v>1.4944245235085829</v>
      </c>
      <c r="E137" s="16">
        <f t="shared" ref="E137:E200" ca="1" si="12">F137-D137</f>
        <v>0</v>
      </c>
      <c r="F137" s="16">
        <f t="shared" ref="F137:F200" ca="1" si="13">MAX(F136,D137)</f>
        <v>1.4944245235085829</v>
      </c>
      <c r="G137" s="26">
        <f ca="1">IF(('Prices Monthly'!L137-'Prices Monthly'!L136)*C137&gt;0,1,0)</f>
        <v>1</v>
      </c>
      <c r="H137" s="16">
        <f>ABS('Prices Monthly'!L137-'Prices Monthly'!L136)/'Prices Monthly'!L136</f>
        <v>1.7876918209144051E-2</v>
      </c>
      <c r="I137" s="26"/>
      <c r="J137" s="5">
        <f t="shared" ref="J137:J200" ca="1" si="14">O137+T137</f>
        <v>1.0167337686129299E-4</v>
      </c>
      <c r="K137" s="16"/>
      <c r="L137" s="16">
        <f ca="1">L136-O137*'Prices Monthly'!L137</f>
        <v>2.0369202089522545</v>
      </c>
      <c r="M137" s="5">
        <f t="shared" ref="M137:M200" ca="1" si="15">M136+O137</f>
        <v>8.928280417713378E-3</v>
      </c>
      <c r="N137" s="16">
        <f ca="1">IF('Prices Monthly'!L136&gt;OFFSET('Prices Monthly'!L136,-$N$3,0),1,-1)</f>
        <v>1</v>
      </c>
      <c r="O137" s="5">
        <f ca="1">IF(N137=1,O$3*L136/'Prices Monthly'!L136,-O$3*M136)</f>
        <v>1.6278015817962414E-5</v>
      </c>
      <c r="P137" s="27"/>
      <c r="Q137" s="16">
        <f ca="1">Q136-T137*'Prices Monthly'!L137</f>
        <v>1.2395734422966735</v>
      </c>
      <c r="R137" s="5">
        <f t="shared" ref="R137:R200" ca="1" si="16">R136+T137</f>
        <v>7.9910056935125311E-3</v>
      </c>
      <c r="S137" s="16">
        <f ca="1">IF('Prices Monthly'!I136&gt;OFFSET('Prices Monthly'!I136,-$S$3,0),1,-1)</f>
        <v>1</v>
      </c>
      <c r="T137" s="5">
        <f ca="1">IF(S137=1,T$3*Q136/'Prices Monthly'!L136,-T$3*R136)</f>
        <v>8.5395361043330572E-5</v>
      </c>
      <c r="V137" s="16"/>
      <c r="W137" s="5"/>
      <c r="X137" s="5"/>
      <c r="Y137" s="5"/>
      <c r="Z137" s="5"/>
      <c r="AA137" s="5"/>
      <c r="AB137" s="5"/>
      <c r="AC137" s="5"/>
      <c r="AD137" s="5"/>
      <c r="AE137" s="56"/>
    </row>
    <row r="138" spans="1:31" x14ac:dyDescent="0.2">
      <c r="A138" s="9">
        <v>32597</v>
      </c>
      <c r="B138" s="16">
        <f ca="1">'Prices Monthly'!L137*(1+J138/(50*(ABS(O138)+ABS(T138)+0.0001)))</f>
        <v>1299.1939076754238</v>
      </c>
      <c r="C138" s="16">
        <f t="shared" ca="1" si="11"/>
        <v>1</v>
      </c>
      <c r="D138" s="16">
        <f ca="1">D137+C138*('Prices Monthly'!L138-'Prices Monthly'!L137)/'Prices Monthly'!L137</f>
        <v>1.5387204513917039</v>
      </c>
      <c r="E138" s="16">
        <f t="shared" ca="1" si="12"/>
        <v>0</v>
      </c>
      <c r="F138" s="16">
        <f t="shared" ca="1" si="13"/>
        <v>1.5387204513917039</v>
      </c>
      <c r="G138" s="26">
        <f ca="1">IF(('Prices Monthly'!L138-'Prices Monthly'!L137)*C138&gt;0,1,0)</f>
        <v>1</v>
      </c>
      <c r="H138" s="16">
        <f>ABS('Prices Monthly'!L138-'Prices Monthly'!L137)/'Prices Monthly'!L137</f>
        <v>4.4295927883120922E-2</v>
      </c>
      <c r="I138" s="26"/>
      <c r="J138" s="5">
        <f t="shared" ca="1" si="14"/>
        <v>9.2893283706291919E-5</v>
      </c>
      <c r="K138" s="16"/>
      <c r="L138" s="16">
        <f ca="1">L137-O138*'Prices Monthly'!L138</f>
        <v>2.0156487341559375</v>
      </c>
      <c r="M138" s="5">
        <f t="shared" ca="1" si="15"/>
        <v>8.9441097634466102E-3</v>
      </c>
      <c r="N138" s="16">
        <f ca="1">IF('Prices Monthly'!L137&gt;OFFSET('Prices Monthly'!L137,-$N$3,0),1,-1)</f>
        <v>1</v>
      </c>
      <c r="O138" s="5">
        <f ca="1">IF(N138=1,O$3*L137/'Prices Monthly'!L137,-O$3*M137)</f>
        <v>1.5829345733231697E-5</v>
      </c>
      <c r="P138" s="27"/>
      <c r="Q138" s="16">
        <f ca="1">Q137-T138*'Prices Monthly'!L138</f>
        <v>1.1360149224484752</v>
      </c>
      <c r="R138" s="5">
        <f t="shared" ca="1" si="16"/>
        <v>8.0680696314855919E-3</v>
      </c>
      <c r="S138" s="16">
        <f ca="1">IF('Prices Monthly'!I137&gt;OFFSET('Prices Monthly'!I137,-$S$3,0),1,-1)</f>
        <v>1</v>
      </c>
      <c r="T138" s="5">
        <f ca="1">IF(S138=1,T$3*Q137/'Prices Monthly'!L137,-T$3*R137)</f>
        <v>7.7063937973060229E-5</v>
      </c>
      <c r="V138" s="16"/>
      <c r="W138" s="5"/>
      <c r="X138" s="5"/>
      <c r="Y138" s="5"/>
      <c r="Z138" s="5"/>
      <c r="AA138" s="5"/>
      <c r="AB138" s="5"/>
      <c r="AC138" s="5"/>
      <c r="AD138" s="5"/>
      <c r="AE138" s="56"/>
    </row>
    <row r="139" spans="1:31" x14ac:dyDescent="0.2">
      <c r="A139" s="9">
        <v>32627</v>
      </c>
      <c r="B139" s="16">
        <f ca="1">'Prices Monthly'!L138*(1+J139/(50*(ABS(O139)+ABS(T139)+0.0001)))</f>
        <v>1355.9598766006534</v>
      </c>
      <c r="C139" s="16">
        <f t="shared" ca="1" si="11"/>
        <v>1</v>
      </c>
      <c r="D139" s="16">
        <f ca="1">D138+C139*('Prices Monthly'!L139-'Prices Monthly'!L138)/'Prices Monthly'!L138</f>
        <v>1.5237628684180471</v>
      </c>
      <c r="E139" s="16">
        <f t="shared" ca="1" si="12"/>
        <v>1.4957582973656791E-2</v>
      </c>
      <c r="F139" s="16">
        <f t="shared" ca="1" si="13"/>
        <v>1.5387204513917039</v>
      </c>
      <c r="G139" s="26">
        <f ca="1">IF(('Prices Monthly'!L139-'Prices Monthly'!L138)*C139&gt;0,1,0)</f>
        <v>0</v>
      </c>
      <c r="H139" s="16">
        <f>ABS('Prices Monthly'!L139-'Prices Monthly'!L138)/'Prices Monthly'!L138</f>
        <v>1.4957582973656727E-2</v>
      </c>
      <c r="I139" s="26"/>
      <c r="J139" s="5">
        <f t="shared" ca="1" si="14"/>
        <v>8.2629618349038095E-5</v>
      </c>
      <c r="K139" s="16"/>
      <c r="L139" s="16">
        <f ca="1">L138-O139*'Prices Monthly'!L139</f>
        <v>1.995793739146247</v>
      </c>
      <c r="M139" s="5">
        <f t="shared" ca="1" si="15"/>
        <v>8.9591093819475481E-3</v>
      </c>
      <c r="N139" s="16">
        <f ca="1">IF('Prices Monthly'!L138&gt;OFFSET('Prices Monthly'!L138,-$N$3,0),1,-1)</f>
        <v>1</v>
      </c>
      <c r="O139" s="5">
        <f ca="1">IF(N139=1,O$3*L138/'Prices Monthly'!L138,-O$3*M138)</f>
        <v>1.4999618500937174E-5</v>
      </c>
      <c r="P139" s="27"/>
      <c r="Q139" s="16">
        <f ca="1">Q138-T139*'Prices Monthly'!L139</f>
        <v>1.0464930916495441</v>
      </c>
      <c r="R139" s="5">
        <f t="shared" ca="1" si="16"/>
        <v>8.1356996313336934E-3</v>
      </c>
      <c r="S139" s="16">
        <f ca="1">IF('Prices Monthly'!I138&gt;OFFSET('Prices Monthly'!I138,-$S$3,0),1,-1)</f>
        <v>1</v>
      </c>
      <c r="T139" s="5">
        <f ca="1">IF(S139=1,T$3*Q138/'Prices Monthly'!L138,-T$3*R138)</f>
        <v>6.7629999848100919E-5</v>
      </c>
      <c r="V139" s="16"/>
      <c r="W139" s="5"/>
      <c r="X139" s="5"/>
      <c r="Y139" s="5"/>
      <c r="Z139" s="5"/>
      <c r="AA139" s="5"/>
      <c r="AB139" s="5"/>
      <c r="AC139" s="5"/>
      <c r="AD139" s="5"/>
      <c r="AE139" s="56"/>
    </row>
    <row r="140" spans="1:31" x14ac:dyDescent="0.2">
      <c r="A140" s="9">
        <v>32658</v>
      </c>
      <c r="B140" s="16">
        <f ca="1">'Prices Monthly'!L139*(1+J140/(50*(ABS(O140)+ABS(T140)+0.0001)))</f>
        <v>1335.3279834507975</v>
      </c>
      <c r="C140" s="16">
        <f t="shared" ca="1" si="11"/>
        <v>1</v>
      </c>
      <c r="D140" s="16">
        <f ca="1">D139+C140*('Prices Monthly'!L140-'Prices Monthly'!L139)/'Prices Monthly'!L139</f>
        <v>1.5920562883772522</v>
      </c>
      <c r="E140" s="16">
        <f t="shared" ca="1" si="12"/>
        <v>0</v>
      </c>
      <c r="F140" s="16">
        <f t="shared" ca="1" si="13"/>
        <v>1.5920562883772522</v>
      </c>
      <c r="G140" s="26">
        <f ca="1">IF(('Prices Monthly'!L140-'Prices Monthly'!L139)*C140&gt;0,1,0)</f>
        <v>1</v>
      </c>
      <c r="H140" s="16">
        <f>ABS('Prices Monthly'!L140-'Prices Monthly'!L139)/'Prices Monthly'!L139</f>
        <v>6.8293419959205154E-2</v>
      </c>
      <c r="I140" s="26"/>
      <c r="J140" s="5">
        <f t="shared" ca="1" si="14"/>
        <v>7.8323928929082109E-5</v>
      </c>
      <c r="K140" s="16"/>
      <c r="L140" s="16">
        <f ca="1">L139-O140*'Prices Monthly'!L140</f>
        <v>1.9744728059549899</v>
      </c>
      <c r="M140" s="5">
        <f t="shared" ca="1" si="15"/>
        <v>8.9741867691134191E-3</v>
      </c>
      <c r="N140" s="16">
        <f ca="1">IF('Prices Monthly'!L139&gt;OFFSET('Prices Monthly'!L139,-$N$3,0),1,-1)</f>
        <v>1</v>
      </c>
      <c r="O140" s="5">
        <f ca="1">IF(N140=1,O$3*L139/'Prices Monthly'!L139,-O$3*M139)</f>
        <v>1.5077387165870266E-5</v>
      </c>
      <c r="P140" s="27"/>
      <c r="Q140" s="16">
        <f ca="1">Q139-T140*'Prices Monthly'!L140</f>
        <v>0.95705615694218626</v>
      </c>
      <c r="R140" s="5">
        <f t="shared" ca="1" si="16"/>
        <v>8.1989461730969052E-3</v>
      </c>
      <c r="S140" s="16">
        <f ca="1">IF('Prices Monthly'!I139&gt;OFFSET('Prices Monthly'!I139,-$S$3,0),1,-1)</f>
        <v>1</v>
      </c>
      <c r="T140" s="5">
        <f ca="1">IF(S140=1,T$3*Q139/'Prices Monthly'!L139,-T$3*R139)</f>
        <v>6.3246541763211845E-5</v>
      </c>
      <c r="V140" s="16"/>
      <c r="W140" s="5"/>
      <c r="X140" s="5"/>
      <c r="Y140" s="5"/>
      <c r="Z140" s="5"/>
      <c r="AA140" s="5"/>
      <c r="AB140" s="5"/>
      <c r="AC140" s="5"/>
      <c r="AD140" s="5"/>
      <c r="AE140" s="56"/>
    </row>
    <row r="141" spans="1:31" x14ac:dyDescent="0.2">
      <c r="A141" s="9">
        <v>32688</v>
      </c>
      <c r="B141" s="16">
        <f ca="1">'Prices Monthly'!L140*(1+J141/(50*(ABS(O141)+ABS(T141)+0.0001)))</f>
        <v>1425.5581285029682</v>
      </c>
      <c r="C141" s="16">
        <f t="shared" ca="1" si="11"/>
        <v>1</v>
      </c>
      <c r="D141" s="16">
        <f ca="1">D140+C141*('Prices Monthly'!L141-'Prices Monthly'!L140)/'Prices Monthly'!L140</f>
        <v>1.6482757919484283</v>
      </c>
      <c r="E141" s="16">
        <f t="shared" ca="1" si="12"/>
        <v>0</v>
      </c>
      <c r="F141" s="16">
        <f t="shared" ca="1" si="13"/>
        <v>1.6482757919484283</v>
      </c>
      <c r="G141" s="26">
        <f ca="1">IF(('Prices Monthly'!L141-'Prices Monthly'!L140)*C141&gt;0,1,0)</f>
        <v>1</v>
      </c>
      <c r="H141" s="16">
        <f>ABS('Prices Monthly'!L141-'Prices Monthly'!L140)/'Prices Monthly'!L140</f>
        <v>5.6219503571176013E-2</v>
      </c>
      <c r="I141" s="26"/>
      <c r="J141" s="5">
        <f t="shared" ca="1" si="14"/>
        <v>6.8106371978590482E-5</v>
      </c>
      <c r="K141" s="16"/>
      <c r="L141" s="16">
        <f ca="1">L140-O141*'Prices Monthly'!L141</f>
        <v>1.9536180390857842</v>
      </c>
      <c r="M141" s="5">
        <f t="shared" ca="1" si="15"/>
        <v>8.988149521436133E-3</v>
      </c>
      <c r="N141" s="16">
        <f ca="1">IF('Prices Monthly'!L140&gt;OFFSET('Prices Monthly'!L140,-$N$3,0),1,-1)</f>
        <v>1</v>
      </c>
      <c r="O141" s="5">
        <f ca="1">IF(N141=1,O$3*L140/'Prices Monthly'!L140,-O$3*M140)</f>
        <v>1.3962752322714023E-5</v>
      </c>
      <c r="P141" s="27"/>
      <c r="Q141" s="16">
        <f ca="1">Q140-T141*'Prices Monthly'!L141</f>
        <v>0.87618724662416914</v>
      </c>
      <c r="R141" s="5">
        <f t="shared" ca="1" si="16"/>
        <v>8.2530897927527817E-3</v>
      </c>
      <c r="S141" s="16">
        <f ca="1">IF('Prices Monthly'!I140&gt;OFFSET('Prices Monthly'!I140,-$S$3,0),1,-1)</f>
        <v>1</v>
      </c>
      <c r="T141" s="5">
        <f ca="1">IF(S141=1,T$3*Q140/'Prices Monthly'!L140,-T$3*R140)</f>
        <v>5.4143619655876462E-5</v>
      </c>
      <c r="V141" s="16"/>
      <c r="W141" s="5"/>
      <c r="X141" s="5"/>
      <c r="Y141" s="5"/>
      <c r="Z141" s="5"/>
      <c r="AA141" s="5"/>
      <c r="AB141" s="5"/>
      <c r="AC141" s="5"/>
      <c r="AD141" s="5"/>
      <c r="AE141" s="56"/>
    </row>
    <row r="142" spans="1:31" x14ac:dyDescent="0.2">
      <c r="A142" s="9">
        <v>32718</v>
      </c>
      <c r="B142" s="16">
        <f ca="1">'Prices Monthly'!L141*(1+J142/(50*(ABS(O142)+ABS(T142)+0.0001)))</f>
        <v>1504.8031843093067</v>
      </c>
      <c r="C142" s="16">
        <f t="shared" ca="1" si="11"/>
        <v>1</v>
      </c>
      <c r="D142" s="16">
        <f ca="1">D141+C142*('Prices Monthly'!L142-'Prices Monthly'!L141)/'Prices Monthly'!L141</f>
        <v>1.664578684289082</v>
      </c>
      <c r="E142" s="16">
        <f t="shared" ca="1" si="12"/>
        <v>0</v>
      </c>
      <c r="F142" s="16">
        <f t="shared" ca="1" si="13"/>
        <v>1.664578684289082</v>
      </c>
      <c r="G142" s="26">
        <f ca="1">IF(('Prices Monthly'!L142-'Prices Monthly'!L141)*C142&gt;0,1,0)</f>
        <v>1</v>
      </c>
      <c r="H142" s="16">
        <f>ABS('Prices Monthly'!L142-'Prices Monthly'!L141)/'Prices Monthly'!L141</f>
        <v>1.6302892340653546E-2</v>
      </c>
      <c r="I142" s="26"/>
      <c r="J142" s="5">
        <f t="shared" ca="1" si="14"/>
        <v>6.0010150054091707E-5</v>
      </c>
      <c r="K142" s="16"/>
      <c r="L142" s="16">
        <f ca="1">L141-O142*'Prices Monthly'!L142</f>
        <v>1.9337633624492667</v>
      </c>
      <c r="M142" s="5">
        <f t="shared" ca="1" si="15"/>
        <v>9.0012294493893048E-3</v>
      </c>
      <c r="N142" s="16">
        <f ca="1">IF('Prices Monthly'!L141&gt;OFFSET('Prices Monthly'!L141,-$N$3,0),1,-1)</f>
        <v>1</v>
      </c>
      <c r="O142" s="5">
        <f ca="1">IF(N142=1,O$3*L141/'Prices Monthly'!L141,-O$3*M141)</f>
        <v>1.3079927953172097E-5</v>
      </c>
      <c r="P142" s="27"/>
      <c r="Q142" s="16">
        <f ca="1">Q141-T142*'Prices Monthly'!L142</f>
        <v>0.80494951598607822</v>
      </c>
      <c r="R142" s="5">
        <f t="shared" ca="1" si="16"/>
        <v>8.3000200148537016E-3</v>
      </c>
      <c r="S142" s="16">
        <f ca="1">IF('Prices Monthly'!I141&gt;OFFSET('Prices Monthly'!I141,-$S$3,0),1,-1)</f>
        <v>1</v>
      </c>
      <c r="T142" s="5">
        <f ca="1">IF(S142=1,T$3*Q141/'Prices Monthly'!L141,-T$3*R141)</f>
        <v>4.6930222100919612E-5</v>
      </c>
      <c r="V142" s="16"/>
      <c r="W142" s="5"/>
      <c r="X142" s="5"/>
      <c r="Y142" s="5"/>
      <c r="Z142" s="5"/>
      <c r="AA142" s="5"/>
      <c r="AB142" s="5"/>
      <c r="AC142" s="5"/>
      <c r="AD142" s="5"/>
      <c r="AE142" s="56"/>
    </row>
    <row r="143" spans="1:31" x14ac:dyDescent="0.2">
      <c r="A143" s="9">
        <v>32750</v>
      </c>
      <c r="B143" s="16">
        <f ca="1">'Prices Monthly'!L142*(1+J143/(50*(ABS(O143)+ABS(T143)+0.0001)))</f>
        <v>1492.4953449321877</v>
      </c>
      <c r="C143" s="16">
        <f t="shared" ref="C143:C206" ca="1" si="17">IF(J143&gt;0,1,-1)</f>
        <v>-1</v>
      </c>
      <c r="D143" s="16">
        <f ca="1">D142+C143*('Prices Monthly'!L143-'Prices Monthly'!L142)/'Prices Monthly'!L142</f>
        <v>1.627877870691796</v>
      </c>
      <c r="E143" s="16">
        <f t="shared" ca="1" si="12"/>
        <v>3.6700813597285942E-2</v>
      </c>
      <c r="F143" s="16">
        <f t="shared" ca="1" si="13"/>
        <v>1.664578684289082</v>
      </c>
      <c r="G143" s="26">
        <f ca="1">IF(('Prices Monthly'!L143-'Prices Monthly'!L142)*C143&gt;0,1,0)</f>
        <v>0</v>
      </c>
      <c r="H143" s="16">
        <f>ABS('Prices Monthly'!L143-'Prices Monthly'!L142)/'Prices Monthly'!L142</f>
        <v>3.6700813597285838E-2</v>
      </c>
      <c r="I143" s="26"/>
      <c r="J143" s="5">
        <f t="shared" ca="1" si="14"/>
        <v>-6.5126229249927957E-4</v>
      </c>
      <c r="K143" s="16"/>
      <c r="L143" s="16">
        <f ca="1">L142-O143*'Prices Monthly'!L143</f>
        <v>1.913716021937709</v>
      </c>
      <c r="M143" s="5">
        <f t="shared" ca="1" si="15"/>
        <v>9.0139687580783213E-3</v>
      </c>
      <c r="N143" s="16">
        <f ca="1">IF('Prices Monthly'!L142&gt;OFFSET('Prices Monthly'!L142,-$N$3,0),1,-1)</f>
        <v>1</v>
      </c>
      <c r="O143" s="5">
        <f ca="1">IF(N143=1,O$3*L142/'Prices Monthly'!L142,-O$3*M142)</f>
        <v>1.2739308689016547E-5</v>
      </c>
      <c r="P143" s="27"/>
      <c r="Q143" s="16">
        <f ca="1">Q142-T143*'Prices Monthly'!L143</f>
        <v>1.8498622757120522</v>
      </c>
      <c r="R143" s="5">
        <f t="shared" ca="1" si="16"/>
        <v>7.6360184136654054E-3</v>
      </c>
      <c r="S143" s="16">
        <f ca="1">IF('Prices Monthly'!I142&gt;OFFSET('Prices Monthly'!I142,-$S$3,0),1,-1)</f>
        <v>-1</v>
      </c>
      <c r="T143" s="5">
        <f ca="1">IF(S143=1,T$3*Q142/'Prices Monthly'!L142,-T$3*R142)</f>
        <v>-6.6400160118829609E-4</v>
      </c>
      <c r="V143" s="16"/>
      <c r="W143" s="5"/>
      <c r="X143" s="5"/>
      <c r="Y143" s="5"/>
      <c r="Z143" s="5"/>
      <c r="AA143" s="5"/>
      <c r="AB143" s="5"/>
      <c r="AC143" s="5"/>
      <c r="AD143" s="5"/>
      <c r="AE143" s="56"/>
    </row>
    <row r="144" spans="1:31" x14ac:dyDescent="0.2">
      <c r="A144" s="9">
        <v>32780</v>
      </c>
      <c r="B144" s="16">
        <f ca="1">'Prices Monthly'!L143*(1+J144/(50*(ABS(O144)+ABS(T144)+0.0001)))</f>
        <v>1589.8699287341519</v>
      </c>
      <c r="C144" s="16">
        <f t="shared" ca="1" si="17"/>
        <v>1</v>
      </c>
      <c r="D144" s="16">
        <f ca="1">D143+C144*('Prices Monthly'!L144-'Prices Monthly'!L143)/'Prices Monthly'!L143</f>
        <v>1.6207988320176223</v>
      </c>
      <c r="E144" s="16">
        <f t="shared" ca="1" si="12"/>
        <v>4.3779852271459641E-2</v>
      </c>
      <c r="F144" s="16">
        <f t="shared" ca="1" si="13"/>
        <v>1.664578684289082</v>
      </c>
      <c r="G144" s="26">
        <f ca="1">IF(('Prices Monthly'!L144-'Prices Monthly'!L143)*C144&gt;0,1,0)</f>
        <v>0</v>
      </c>
      <c r="H144" s="16">
        <f>ABS('Prices Monthly'!L144-'Prices Monthly'!L143)/'Prices Monthly'!L143</f>
        <v>7.0790386741736459E-3</v>
      </c>
      <c r="I144" s="26"/>
      <c r="J144" s="5">
        <f t="shared" ca="1" si="14"/>
        <v>1.0620219251702479E-4</v>
      </c>
      <c r="K144" s="16"/>
      <c r="L144" s="16">
        <f ca="1">L143-O144*'Prices Monthly'!L144</f>
        <v>1.8947143344156387</v>
      </c>
      <c r="M144" s="5">
        <f t="shared" ca="1" si="15"/>
        <v>9.0261296824326147E-3</v>
      </c>
      <c r="N144" s="16">
        <f ca="1">IF('Prices Monthly'!L143&gt;OFFSET('Prices Monthly'!L143,-$N$3,0),1,-1)</f>
        <v>1</v>
      </c>
      <c r="O144" s="5">
        <f ca="1">IF(N144=1,O$3*L143/'Prices Monthly'!L143,-O$3*M143)</f>
        <v>1.2160924354293233E-5</v>
      </c>
      <c r="P144" s="27"/>
      <c r="Q144" s="16">
        <f ca="1">Q143-T144*'Prices Monthly'!L144</f>
        <v>1.7029209133824208</v>
      </c>
      <c r="R144" s="5">
        <f t="shared" ca="1" si="16"/>
        <v>7.7300596818281365E-3</v>
      </c>
      <c r="S144" s="16">
        <f ca="1">IF('Prices Monthly'!I143&gt;OFFSET('Prices Monthly'!I143,-$S$3,0),1,-1)</f>
        <v>1</v>
      </c>
      <c r="T144" s="5">
        <f ca="1">IF(S144=1,T$3*Q143/'Prices Monthly'!L143,-T$3*R143)</f>
        <v>9.4041268162731566E-5</v>
      </c>
      <c r="V144" s="16"/>
      <c r="W144" s="5"/>
      <c r="X144" s="5"/>
      <c r="Y144" s="5"/>
      <c r="Z144" s="5"/>
      <c r="AA144" s="5"/>
      <c r="AB144" s="5"/>
      <c r="AC144" s="5"/>
      <c r="AD144" s="5"/>
      <c r="AE144" s="56"/>
    </row>
    <row r="145" spans="1:31" x14ac:dyDescent="0.2">
      <c r="A145" s="9">
        <v>32809</v>
      </c>
      <c r="B145" s="16">
        <f ca="1">'Prices Monthly'!L144*(1+J145/(50*(ABS(O145)+ABS(T145)+0.0001)))</f>
        <v>1578.0914566021495</v>
      </c>
      <c r="C145" s="16">
        <f t="shared" ca="1" si="17"/>
        <v>1</v>
      </c>
      <c r="D145" s="16">
        <f ca="1">D144+C145*('Prices Monthly'!L145-'Prices Monthly'!L144)/'Prices Monthly'!L144</f>
        <v>1.7113384731102164</v>
      </c>
      <c r="E145" s="16">
        <f t="shared" ca="1" si="12"/>
        <v>0</v>
      </c>
      <c r="F145" s="16">
        <f t="shared" ca="1" si="13"/>
        <v>1.7113384731102164</v>
      </c>
      <c r="G145" s="26">
        <f ca="1">IF(('Prices Monthly'!L145-'Prices Monthly'!L144)*C145&gt;0,1,0)</f>
        <v>1</v>
      </c>
      <c r="H145" s="16">
        <f>ABS('Prices Monthly'!L145-'Prices Monthly'!L144)/'Prices Monthly'!L144</f>
        <v>9.0539641092594034E-2</v>
      </c>
      <c r="I145" s="26"/>
      <c r="J145" s="5">
        <f t="shared" ca="1" si="14"/>
        <v>9.9314451280463646E-5</v>
      </c>
      <c r="K145" s="16"/>
      <c r="L145" s="16">
        <f ca="1">L144-O145*'Prices Monthly'!L145</f>
        <v>1.8740517235133725</v>
      </c>
      <c r="M145" s="5">
        <f t="shared" ca="1" si="15"/>
        <v>9.0382556989598625E-3</v>
      </c>
      <c r="N145" s="16">
        <f ca="1">IF('Prices Monthly'!L144&gt;OFFSET('Prices Monthly'!L144,-$N$3,0),1,-1)</f>
        <v>1</v>
      </c>
      <c r="O145" s="5">
        <f ca="1">IF(N145=1,O$3*L144/'Prices Monthly'!L144,-O$3*M144)</f>
        <v>1.2126016527248539E-5</v>
      </c>
      <c r="P145" s="27"/>
      <c r="Q145" s="16">
        <f ca="1">Q144-T145*'Prices Monthly'!L145</f>
        <v>1.5543526924472897</v>
      </c>
      <c r="R145" s="5">
        <f t="shared" ca="1" si="16"/>
        <v>7.8172481165813511E-3</v>
      </c>
      <c r="S145" s="16">
        <f ca="1">IF('Prices Monthly'!I144&gt;OFFSET('Prices Monthly'!I144,-$S$3,0),1,-1)</f>
        <v>1</v>
      </c>
      <c r="T145" s="5">
        <f ca="1">IF(S145=1,T$3*Q144/'Prices Monthly'!L144,-T$3*R144)</f>
        <v>8.718843475321511E-5</v>
      </c>
      <c r="V145" s="16"/>
      <c r="W145" s="5"/>
      <c r="X145" s="5"/>
      <c r="Y145" s="5"/>
      <c r="Z145" s="5"/>
      <c r="AA145" s="5"/>
      <c r="AB145" s="5"/>
      <c r="AC145" s="5"/>
      <c r="AD145" s="5"/>
      <c r="AE145" s="56"/>
    </row>
    <row r="146" spans="1:31" x14ac:dyDescent="0.2">
      <c r="A146" s="9">
        <v>32841</v>
      </c>
      <c r="B146" s="16">
        <f ca="1">'Prices Monthly'!L145*(1+J146/(50*(ABS(O146)+ABS(T146)+0.0001)))</f>
        <v>1719.5454265214464</v>
      </c>
      <c r="C146" s="16">
        <f t="shared" ca="1" si="17"/>
        <v>1</v>
      </c>
      <c r="D146" s="16">
        <f ca="1">D145+C146*('Prices Monthly'!L146-'Prices Monthly'!L145)/'Prices Monthly'!L145</f>
        <v>1.7316672309080907</v>
      </c>
      <c r="E146" s="16">
        <f t="shared" ca="1" si="12"/>
        <v>0</v>
      </c>
      <c r="F146" s="16">
        <f t="shared" ca="1" si="13"/>
        <v>1.7316672309080907</v>
      </c>
      <c r="G146" s="26">
        <f ca="1">IF(('Prices Monthly'!L146-'Prices Monthly'!L145)*C146&gt;0,1,0)</f>
        <v>1</v>
      </c>
      <c r="H146" s="16">
        <f>ABS('Prices Monthly'!L146-'Prices Monthly'!L145)/'Prices Monthly'!L145</f>
        <v>2.032875779787446E-2</v>
      </c>
      <c r="I146" s="26"/>
      <c r="J146" s="5">
        <f t="shared" ca="1" si="14"/>
        <v>8.3972753731487219E-5</v>
      </c>
      <c r="K146" s="16"/>
      <c r="L146" s="16">
        <f ca="1">L145-O146*'Prices Monthly'!L146</f>
        <v>1.8549302348423589</v>
      </c>
      <c r="M146" s="5">
        <f t="shared" ca="1" si="15"/>
        <v>9.0492537196261418E-3</v>
      </c>
      <c r="N146" s="16">
        <f ca="1">IF('Prices Monthly'!L145&gt;OFFSET('Prices Monthly'!L145,-$N$3,0),1,-1)</f>
        <v>1</v>
      </c>
      <c r="O146" s="5">
        <f ca="1">IF(N146=1,O$3*L145/'Prices Monthly'!L145,-O$3*M145)</f>
        <v>1.0998020666279571E-5</v>
      </c>
      <c r="P146" s="27"/>
      <c r="Q146" s="16">
        <f ca="1">Q145-T146*'Prices Monthly'!L146</f>
        <v>1.4274766322981276</v>
      </c>
      <c r="R146" s="5">
        <f t="shared" ca="1" si="16"/>
        <v>7.8902228496465585E-3</v>
      </c>
      <c r="S146" s="16">
        <f ca="1">IF('Prices Monthly'!I145&gt;OFFSET('Prices Monthly'!I145,-$S$3,0),1,-1)</f>
        <v>1</v>
      </c>
      <c r="T146" s="5">
        <f ca="1">IF(S146=1,T$3*Q145/'Prices Monthly'!L145,-T$3*R145)</f>
        <v>7.2974733065207654E-5</v>
      </c>
      <c r="V146" s="16"/>
      <c r="W146" s="5"/>
      <c r="X146" s="5"/>
      <c r="Y146" s="5"/>
      <c r="Z146" s="5"/>
      <c r="AA146" s="5"/>
      <c r="AB146" s="5"/>
      <c r="AC146" s="5"/>
      <c r="AD146" s="5"/>
      <c r="AE146" s="56"/>
    </row>
    <row r="147" spans="1:31" x14ac:dyDescent="0.2">
      <c r="A147" s="9">
        <v>32872</v>
      </c>
      <c r="B147" s="16">
        <f ca="1">'Prices Monthly'!L146*(1+J147/(50*(ABS(O147)+ABS(T147)+0.0001)))</f>
        <v>1753.684847750078</v>
      </c>
      <c r="C147" s="16">
        <f t="shared" ca="1" si="17"/>
        <v>1</v>
      </c>
      <c r="D147" s="16">
        <f ca="1">D146+C147*('Prices Monthly'!L147-'Prices Monthly'!L146)/'Prices Monthly'!L146</f>
        <v>1.8059843656636165</v>
      </c>
      <c r="E147" s="16">
        <f t="shared" ca="1" si="12"/>
        <v>0</v>
      </c>
      <c r="F147" s="16">
        <f t="shared" ca="1" si="13"/>
        <v>1.8059843656636165</v>
      </c>
      <c r="G147" s="26">
        <f ca="1">IF(('Prices Monthly'!L147-'Prices Monthly'!L146)*C147&gt;0,1,0)</f>
        <v>1</v>
      </c>
      <c r="H147" s="16">
        <f>ABS('Prices Monthly'!L147-'Prices Monthly'!L146)/'Prices Monthly'!L146</f>
        <v>7.4317134755525788E-2</v>
      </c>
      <c r="I147" s="26"/>
      <c r="J147" s="5">
        <f t="shared" ca="1" si="14"/>
        <v>7.6351744150436721E-5</v>
      </c>
      <c r="K147" s="16"/>
      <c r="L147" s="16">
        <f ca="1">L146-O147*'Prices Monthly'!L147</f>
        <v>1.8350024014916866</v>
      </c>
      <c r="M147" s="5">
        <f t="shared" ca="1" si="15"/>
        <v>9.0599226384578801E-3</v>
      </c>
      <c r="N147" s="16">
        <f ca="1">IF('Prices Monthly'!L146&gt;OFFSET('Prices Monthly'!L146,-$N$3,0),1,-1)</f>
        <v>1</v>
      </c>
      <c r="O147" s="5">
        <f ca="1">IF(N147=1,O$3*L146/'Prices Monthly'!L146,-O$3*M146)</f>
        <v>1.0668918831737395E-5</v>
      </c>
      <c r="P147" s="27"/>
      <c r="Q147" s="16">
        <f ca="1">Q146-T147*'Prices Monthly'!L147</f>
        <v>1.3047916238548483</v>
      </c>
      <c r="R147" s="5">
        <f t="shared" ca="1" si="16"/>
        <v>7.9559056749652583E-3</v>
      </c>
      <c r="S147" s="16">
        <f ca="1">IF('Prices Monthly'!I146&gt;OFFSET('Prices Monthly'!I146,-$S$3,0),1,-1)</f>
        <v>1</v>
      </c>
      <c r="T147" s="5">
        <f ca="1">IF(S147=1,T$3*Q146/'Prices Monthly'!L146,-T$3*R146)</f>
        <v>6.5682825318699327E-5</v>
      </c>
      <c r="V147" s="16"/>
      <c r="W147" s="5"/>
      <c r="X147" s="5"/>
      <c r="Y147" s="5"/>
      <c r="Z147" s="5"/>
      <c r="AA147" s="5"/>
      <c r="AB147" s="5"/>
      <c r="AC147" s="5"/>
      <c r="AD147" s="5"/>
      <c r="AE147" s="56"/>
    </row>
    <row r="148" spans="1:31" x14ac:dyDescent="0.2">
      <c r="A148" s="9">
        <v>32903</v>
      </c>
      <c r="B148" s="16">
        <f ca="1">'Prices Monthly'!L147*(1+J148/(50*(ABS(O148)+ABS(T148)+0.0001)))</f>
        <v>1882.6531447162029</v>
      </c>
      <c r="C148" s="16">
        <f t="shared" ca="1" si="17"/>
        <v>1</v>
      </c>
      <c r="D148" s="16">
        <f ca="1">D147+C148*('Prices Monthly'!L148-'Prices Monthly'!L147)/'Prices Monthly'!L147</f>
        <v>1.8807391626483689</v>
      </c>
      <c r="E148" s="16">
        <f t="shared" ca="1" si="12"/>
        <v>0</v>
      </c>
      <c r="F148" s="16">
        <f t="shared" ca="1" si="13"/>
        <v>1.8807391626483689</v>
      </c>
      <c r="G148" s="26">
        <f ca="1">IF(('Prices Monthly'!L148-'Prices Monthly'!L147)*C148&gt;0,1,0)</f>
        <v>1</v>
      </c>
      <c r="H148" s="16">
        <f>ABS('Prices Monthly'!L148-'Prices Monthly'!L147)/'Prices Monthly'!L147</f>
        <v>7.47547969847525E-2</v>
      </c>
      <c r="I148" s="26"/>
      <c r="J148" s="5">
        <f t="shared" ca="1" si="14"/>
        <v>6.5708708413624679E-5</v>
      </c>
      <c r="K148" s="16"/>
      <c r="L148" s="16">
        <f ca="1">L147-O148*'Prices Monthly'!L148</f>
        <v>1.8152806251568694</v>
      </c>
      <c r="M148" s="5">
        <f t="shared" ca="1" si="15"/>
        <v>9.0697468332577112E-3</v>
      </c>
      <c r="N148" s="16">
        <f ca="1">IF('Prices Monthly'!L147&gt;OFFSET('Prices Monthly'!L147,-$N$3,0),1,-1)</f>
        <v>1</v>
      </c>
      <c r="O148" s="5">
        <f ca="1">IF(N148=1,O$3*L147/'Prices Monthly'!L147,-O$3*M147)</f>
        <v>9.8241947998312843E-6</v>
      </c>
      <c r="P148" s="27"/>
      <c r="Q148" s="16">
        <f ca="1">Q147-T148*'Prices Monthly'!L148</f>
        <v>1.1926051393105663</v>
      </c>
      <c r="R148" s="5">
        <f t="shared" ca="1" si="16"/>
        <v>8.0117901885790512E-3</v>
      </c>
      <c r="S148" s="16">
        <f ca="1">IF('Prices Monthly'!I147&gt;OFFSET('Prices Monthly'!I147,-$S$3,0),1,-1)</f>
        <v>1</v>
      </c>
      <c r="T148" s="5">
        <f ca="1">IF(S148=1,T$3*Q147/'Prices Monthly'!L147,-T$3*R147)</f>
        <v>5.5884513613793398E-5</v>
      </c>
      <c r="V148" s="16"/>
      <c r="W148" s="5"/>
      <c r="X148" s="5"/>
      <c r="Y148" s="5"/>
      <c r="Z148" s="5"/>
      <c r="AA148" s="5"/>
      <c r="AB148" s="5"/>
      <c r="AC148" s="5"/>
      <c r="AD148" s="5"/>
      <c r="AE148" s="56"/>
    </row>
    <row r="149" spans="1:31" x14ac:dyDescent="0.2">
      <c r="A149" s="9">
        <v>32931</v>
      </c>
      <c r="B149" s="16">
        <f ca="1">'Prices Monthly'!L148*(1+J149/(50*(ABS(O149)+ABS(T149)+0.0001)))</f>
        <v>2021.976190068792</v>
      </c>
      <c r="C149" s="16">
        <f t="shared" ca="1" si="17"/>
        <v>1</v>
      </c>
      <c r="D149" s="16">
        <f ca="1">D148+C149*('Prices Monthly'!L149-'Prices Monthly'!L148)/'Prices Monthly'!L148</f>
        <v>1.802421678451843</v>
      </c>
      <c r="E149" s="16">
        <f t="shared" ca="1" si="12"/>
        <v>7.8317484196525955E-2</v>
      </c>
      <c r="F149" s="16">
        <f t="shared" ca="1" si="13"/>
        <v>1.8807391626483689</v>
      </c>
      <c r="G149" s="26">
        <f ca="1">IF(('Prices Monthly'!L149-'Prices Monthly'!L148)*C149&gt;0,1,0)</f>
        <v>0</v>
      </c>
      <c r="H149" s="16">
        <f>ABS('Prices Monthly'!L149-'Prices Monthly'!L148)/'Prices Monthly'!L148</f>
        <v>7.8317484196525983E-2</v>
      </c>
      <c r="I149" s="26"/>
      <c r="J149" s="5">
        <f t="shared" ca="1" si="14"/>
        <v>5.6569322279493098E-5</v>
      </c>
      <c r="K149" s="16"/>
      <c r="L149" s="16">
        <f ca="1">L148-O149*'Prices Monthly'!L149</f>
        <v>1.7985495010220305</v>
      </c>
      <c r="M149" s="5">
        <f t="shared" ca="1" si="15"/>
        <v>9.0787894621645292E-3</v>
      </c>
      <c r="N149" s="16">
        <f ca="1">IF('Prices Monthly'!L148&gt;OFFSET('Prices Monthly'!L148,-$N$3,0),1,-1)</f>
        <v>1</v>
      </c>
      <c r="O149" s="5">
        <f ca="1">IF(N149=1,O$3*L148/'Prices Monthly'!L148,-O$3*M148)</f>
        <v>9.0426289068173835E-6</v>
      </c>
      <c r="P149" s="27"/>
      <c r="Q149" s="16">
        <f ca="1">Q148-T149*'Prices Monthly'!L149</f>
        <v>1.1046688748977731</v>
      </c>
      <c r="R149" s="5">
        <f t="shared" ca="1" si="16"/>
        <v>8.0593168819517273E-3</v>
      </c>
      <c r="S149" s="16">
        <f ca="1">IF('Prices Monthly'!I148&gt;OFFSET('Prices Monthly'!I148,-$S$3,0),1,-1)</f>
        <v>1</v>
      </c>
      <c r="T149" s="5">
        <f ca="1">IF(S149=1,T$3*Q148/'Prices Monthly'!L148,-T$3*R148)</f>
        <v>4.7526693372675714E-5</v>
      </c>
      <c r="V149" s="16"/>
      <c r="W149" s="5"/>
      <c r="X149" s="5"/>
      <c r="Y149" s="5"/>
      <c r="Z149" s="5"/>
      <c r="AA149" s="5"/>
      <c r="AB149" s="5"/>
      <c r="AC149" s="5"/>
      <c r="AD149" s="5"/>
      <c r="AE149" s="56"/>
    </row>
    <row r="150" spans="1:31" x14ac:dyDescent="0.2">
      <c r="A150" s="9">
        <v>32962</v>
      </c>
      <c r="B150" s="16">
        <f ca="1">'Prices Monthly'!L149*(1+J150/(50*(ABS(O150)+ABS(T150)+0.0001)))</f>
        <v>1863.7573130732519</v>
      </c>
      <c r="C150" s="16">
        <f t="shared" ca="1" si="17"/>
        <v>1</v>
      </c>
      <c r="D150" s="16">
        <f ca="1">D149+C150*('Prices Monthly'!L150-'Prices Monthly'!L149)/'Prices Monthly'!L149</f>
        <v>1.7781871155549371</v>
      </c>
      <c r="E150" s="16">
        <f t="shared" ca="1" si="12"/>
        <v>0.1025520470934318</v>
      </c>
      <c r="F150" s="16">
        <f t="shared" ca="1" si="13"/>
        <v>1.8807391626483689</v>
      </c>
      <c r="G150" s="26">
        <f ca="1">IF(('Prices Monthly'!L150-'Prices Monthly'!L149)*C150&gt;0,1,0)</f>
        <v>0</v>
      </c>
      <c r="H150" s="16">
        <f>ABS('Prices Monthly'!L150-'Prices Monthly'!L149)/'Prices Monthly'!L149</f>
        <v>2.423456289690578E-2</v>
      </c>
      <c r="I150" s="26"/>
      <c r="J150" s="5">
        <f t="shared" ca="1" si="14"/>
        <v>5.7483586002995354E-5</v>
      </c>
      <c r="K150" s="16"/>
      <c r="L150" s="16">
        <f ca="1">L149-O150*'Prices Monthly'!L150</f>
        <v>1.7809998766218673</v>
      </c>
      <c r="M150" s="5">
        <f t="shared" ca="1" si="15"/>
        <v>9.0885100377679443E-3</v>
      </c>
      <c r="N150" s="16">
        <f ca="1">IF('Prices Monthly'!L149&gt;OFFSET('Prices Monthly'!L149,-$N$3,0),1,-1)</f>
        <v>1</v>
      </c>
      <c r="O150" s="5">
        <f ca="1">IF(N150=1,O$3*L149/'Prices Monthly'!L149,-O$3*M149)</f>
        <v>9.7205756034159189E-6</v>
      </c>
      <c r="P150" s="27"/>
      <c r="Q150" s="16">
        <f ca="1">Q149-T150*'Prices Monthly'!L150</f>
        <v>1.0184370582922684</v>
      </c>
      <c r="R150" s="5">
        <f t="shared" ca="1" si="16"/>
        <v>8.1070798923513071E-3</v>
      </c>
      <c r="S150" s="16">
        <f ca="1">IF('Prices Monthly'!I149&gt;OFFSET('Prices Monthly'!I149,-$S$3,0),1,-1)</f>
        <v>1</v>
      </c>
      <c r="T150" s="5">
        <f ca="1">IF(S150=1,T$3*Q149/'Prices Monthly'!L149,-T$3*R149)</f>
        <v>4.7763010399579435E-5</v>
      </c>
      <c r="V150" s="16"/>
      <c r="W150" s="5"/>
      <c r="X150" s="5"/>
      <c r="Y150" s="5"/>
      <c r="Z150" s="5"/>
      <c r="AA150" s="5"/>
      <c r="AB150" s="5"/>
      <c r="AC150" s="5"/>
      <c r="AD150" s="5"/>
      <c r="AE150" s="56"/>
    </row>
    <row r="151" spans="1:31" x14ac:dyDescent="0.2">
      <c r="A151" s="9">
        <v>32991</v>
      </c>
      <c r="B151" s="16">
        <f ca="1">'Prices Monthly'!L150*(1+J151/(50*(ABS(O151)+ABS(T151)+0.0001)))</f>
        <v>1775.0020138502286</v>
      </c>
      <c r="C151" s="16">
        <f t="shared" ca="1" si="17"/>
        <v>-1</v>
      </c>
      <c r="D151" s="16">
        <f ca="1">D150+C151*('Prices Monthly'!L151-'Prices Monthly'!L150)/'Prices Monthly'!L150</f>
        <v>1.7916355843238041</v>
      </c>
      <c r="E151" s="16">
        <f t="shared" ca="1" si="12"/>
        <v>8.9103578324564836E-2</v>
      </c>
      <c r="F151" s="16">
        <f t="shared" ca="1" si="13"/>
        <v>1.8807391626483689</v>
      </c>
      <c r="G151" s="26">
        <f ca="1">IF(('Prices Monthly'!L151-'Prices Monthly'!L150)*C151&gt;0,1,0)</f>
        <v>1</v>
      </c>
      <c r="H151" s="16">
        <f>ABS('Prices Monthly'!L151-'Prices Monthly'!L150)/'Prices Monthly'!L150</f>
        <v>1.344846876886689E-2</v>
      </c>
      <c r="I151" s="26"/>
      <c r="J151" s="5">
        <f t="shared" ca="1" si="14"/>
        <v>-6.3870159681722117E-4</v>
      </c>
      <c r="K151" s="16"/>
      <c r="L151" s="16">
        <f ca="1">L150-O151*'Prices Monthly'!L151</f>
        <v>1.7634293950678297</v>
      </c>
      <c r="M151" s="5">
        <f t="shared" ca="1" si="15"/>
        <v>9.0983748323388274E-3</v>
      </c>
      <c r="N151" s="16">
        <f ca="1">IF('Prices Monthly'!L150&gt;OFFSET('Prices Monthly'!L150,-$N$3,0),1,-1)</f>
        <v>1</v>
      </c>
      <c r="O151" s="5">
        <f ca="1">IF(N151=1,O$3*L150/'Prices Monthly'!L150,-O$3*M150)</f>
        <v>9.8647945708834397E-6</v>
      </c>
      <c r="P151" s="27"/>
      <c r="Q151" s="16">
        <f ca="1">Q150-T151*'Prices Monthly'!L151</f>
        <v>2.1736181149853633</v>
      </c>
      <c r="R151" s="5">
        <f t="shared" ca="1" si="16"/>
        <v>7.4585135009632023E-3</v>
      </c>
      <c r="S151" s="16">
        <f ca="1">IF('Prices Monthly'!I150&gt;OFFSET('Prices Monthly'!I150,-$S$3,0),1,-1)</f>
        <v>-1</v>
      </c>
      <c r="T151" s="5">
        <f ca="1">IF(S151=1,T$3*Q150/'Prices Monthly'!L150,-T$3*R150)</f>
        <v>-6.4856639138810459E-4</v>
      </c>
      <c r="V151" s="16"/>
      <c r="W151" s="5"/>
      <c r="X151" s="5"/>
      <c r="Y151" s="5"/>
      <c r="Z151" s="5"/>
      <c r="AA151" s="5"/>
      <c r="AB151" s="5"/>
      <c r="AC151" s="5"/>
      <c r="AD151" s="5"/>
      <c r="AE151" s="56"/>
    </row>
    <row r="152" spans="1:31" x14ac:dyDescent="0.2">
      <c r="A152" s="9">
        <v>33023</v>
      </c>
      <c r="B152" s="16">
        <f ca="1">'Prices Monthly'!L151*(1+J152/(50*(ABS(O152)+ABS(T152)+0.0001)))</f>
        <v>1751.5472277348185</v>
      </c>
      <c r="C152" s="16">
        <f t="shared" ca="1" si="17"/>
        <v>-1</v>
      </c>
      <c r="D152" s="16">
        <f ca="1">D151+C152*('Prices Monthly'!L152-'Prices Monthly'!L151)/'Prices Monthly'!L151</f>
        <v>1.7867005150138717</v>
      </c>
      <c r="E152" s="16">
        <f t="shared" ca="1" si="12"/>
        <v>9.4038647634497208E-2</v>
      </c>
      <c r="F152" s="16">
        <f t="shared" ca="1" si="13"/>
        <v>1.8807391626483689</v>
      </c>
      <c r="G152" s="26">
        <f ca="1">IF(('Prices Monthly'!L152-'Prices Monthly'!L151)*C152&gt;0,1,0)</f>
        <v>0</v>
      </c>
      <c r="H152" s="16">
        <f>ABS('Prices Monthly'!L152-'Prices Monthly'!L151)/'Prices Monthly'!L151</f>
        <v>4.9350693099324376E-3</v>
      </c>
      <c r="I152" s="26"/>
      <c r="J152" s="5">
        <f t="shared" ca="1" si="14"/>
        <v>-5.8678045858919262E-4</v>
      </c>
      <c r="K152" s="16"/>
      <c r="L152" s="16">
        <f ca="1">L151-O152*'Prices Monthly'!L152</f>
        <v>1.745708074654273</v>
      </c>
      <c r="M152" s="5">
        <f t="shared" ca="1" si="15"/>
        <v>9.1082754538266905E-3</v>
      </c>
      <c r="N152" s="16">
        <f ca="1">IF('Prices Monthly'!L151&gt;OFFSET('Prices Monthly'!L151,-$N$3,0),1,-1)</f>
        <v>1</v>
      </c>
      <c r="O152" s="5">
        <f ca="1">IF(N152=1,O$3*L151/'Prices Monthly'!L151,-O$3*M151)</f>
        <v>9.9006214878634902E-6</v>
      </c>
      <c r="P152" s="27"/>
      <c r="Q152" s="16">
        <f ca="1">Q151-T152*'Prices Monthly'!L152</f>
        <v>3.2416295138368874</v>
      </c>
      <c r="R152" s="5">
        <f t="shared" ca="1" si="16"/>
        <v>6.8618324208861462E-3</v>
      </c>
      <c r="S152" s="16">
        <f ca="1">IF('Prices Monthly'!I151&gt;OFFSET('Prices Monthly'!I151,-$S$3,0),1,-1)</f>
        <v>-1</v>
      </c>
      <c r="T152" s="5">
        <f ca="1">IF(S152=1,T$3*Q151/'Prices Monthly'!L151,-T$3*R151)</f>
        <v>-5.9668108007705615E-4</v>
      </c>
      <c r="V152" s="16"/>
      <c r="W152" s="5"/>
      <c r="X152" s="5"/>
      <c r="Y152" s="5"/>
      <c r="Z152" s="5"/>
      <c r="AA152" s="5"/>
      <c r="AB152" s="5"/>
      <c r="AC152" s="5"/>
      <c r="AD152" s="5"/>
      <c r="AE152" s="56"/>
    </row>
    <row r="153" spans="1:31" x14ac:dyDescent="0.2">
      <c r="A153" s="9">
        <v>33053</v>
      </c>
      <c r="B153" s="16">
        <f ca="1">'Prices Monthly'!L152*(1+J153/(50*(ABS(O153)+ABS(T153)+0.0001)))</f>
        <v>1760.6164017331023</v>
      </c>
      <c r="C153" s="16">
        <f t="shared" ca="1" si="17"/>
        <v>-1</v>
      </c>
      <c r="D153" s="16">
        <f ca="1">D152+C153*('Prices Monthly'!L153-'Prices Monthly'!L152)/'Prices Monthly'!L152</f>
        <v>1.8207243820023404</v>
      </c>
      <c r="E153" s="16">
        <f t="shared" ca="1" si="12"/>
        <v>6.0014780646028498E-2</v>
      </c>
      <c r="F153" s="16">
        <f t="shared" ca="1" si="13"/>
        <v>1.8807391626483689</v>
      </c>
      <c r="G153" s="26">
        <f ca="1">IF(('Prices Monthly'!L153-'Prices Monthly'!L152)*C153&gt;0,1,0)</f>
        <v>1</v>
      </c>
      <c r="H153" s="16">
        <f>ABS('Prices Monthly'!L153-'Prices Monthly'!L152)/'Prices Monthly'!L152</f>
        <v>3.4023866988468807E-2</v>
      </c>
      <c r="I153" s="26"/>
      <c r="J153" s="5">
        <f t="shared" ca="1" si="14"/>
        <v>-5.3919359870656771E-4</v>
      </c>
      <c r="K153" s="16"/>
      <c r="L153" s="16">
        <f ca="1">L152-O153*'Prices Monthly'!L153</f>
        <v>1.7288449513010575</v>
      </c>
      <c r="M153" s="5">
        <f t="shared" ca="1" si="15"/>
        <v>9.118028448791015E-3</v>
      </c>
      <c r="N153" s="16">
        <f ca="1">IF('Prices Monthly'!L152&gt;OFFSET('Prices Monthly'!L152,-$N$3,0),1,-1)</f>
        <v>1</v>
      </c>
      <c r="O153" s="5">
        <f ca="1">IF(N153=1,O$3*L152/'Prices Monthly'!L152,-O$3*M152)</f>
        <v>9.7529949643239524E-6</v>
      </c>
      <c r="P153" s="27"/>
      <c r="Q153" s="16">
        <f ca="1">Q152-T153*'Prices Monthly'!L153</f>
        <v>4.1907691532257321</v>
      </c>
      <c r="R153" s="5">
        <f t="shared" ca="1" si="16"/>
        <v>6.3128858272152545E-3</v>
      </c>
      <c r="S153" s="16">
        <f ca="1">IF('Prices Monthly'!I152&gt;OFFSET('Prices Monthly'!I152,-$S$3,0),1,-1)</f>
        <v>-1</v>
      </c>
      <c r="T153" s="5">
        <f ca="1">IF(S153=1,T$3*Q152/'Prices Monthly'!L152,-T$3*R152)</f>
        <v>-5.4894659367089166E-4</v>
      </c>
      <c r="V153" s="16"/>
      <c r="W153" s="5"/>
      <c r="X153" s="5"/>
      <c r="Y153" s="5"/>
      <c r="Z153" s="5"/>
      <c r="AA153" s="5"/>
      <c r="AB153" s="5"/>
      <c r="AC153" s="5"/>
      <c r="AD153" s="5"/>
      <c r="AE153" s="56"/>
    </row>
    <row r="154" spans="1:31" x14ac:dyDescent="0.2">
      <c r="A154" s="9">
        <v>33082</v>
      </c>
      <c r="B154" s="16">
        <f ca="1">'Prices Monthly'!L153*(1+J154/(50*(ABS(O154)+ABS(T154)+0.0001)))</f>
        <v>1701.1865537537756</v>
      </c>
      <c r="C154" s="16">
        <f t="shared" ca="1" si="17"/>
        <v>-1</v>
      </c>
      <c r="D154" s="16">
        <f ca="1">D153+C154*('Prices Monthly'!L154-'Prices Monthly'!L153)/'Prices Monthly'!L153</f>
        <v>1.8318231547175201</v>
      </c>
      <c r="E154" s="16">
        <f t="shared" ca="1" si="12"/>
        <v>4.8916007930848826E-2</v>
      </c>
      <c r="F154" s="16">
        <f t="shared" ca="1" si="13"/>
        <v>1.8807391626483689</v>
      </c>
      <c r="G154" s="26">
        <f ca="1">IF(('Prices Monthly'!L154-'Prices Monthly'!L153)*C154&gt;0,1,0)</f>
        <v>1</v>
      </c>
      <c r="H154" s="16">
        <f>ABS('Prices Monthly'!L154-'Prices Monthly'!L153)/'Prices Monthly'!L153</f>
        <v>1.1098772715179729E-2</v>
      </c>
      <c r="I154" s="26"/>
      <c r="J154" s="5">
        <f t="shared" ca="1" si="14"/>
        <v>-4.9503187859291798E-4</v>
      </c>
      <c r="K154" s="16"/>
      <c r="L154" s="16">
        <f ca="1">L153-O154*'Prices Monthly'!L154</f>
        <v>1.7117483823597897</v>
      </c>
      <c r="M154" s="5">
        <f t="shared" ca="1" si="15"/>
        <v>9.1280274363753182E-3</v>
      </c>
      <c r="N154" s="16">
        <f ca="1">IF('Prices Monthly'!L153&gt;OFFSET('Prices Monthly'!L153,-$N$3,0),1,-1)</f>
        <v>1</v>
      </c>
      <c r="O154" s="5">
        <f ca="1">IF(N154=1,O$3*L153/'Prices Monthly'!L153,-O$3*M153)</f>
        <v>9.998987584302424E-6</v>
      </c>
      <c r="P154" s="27"/>
      <c r="Q154" s="16">
        <f ca="1">Q153-T154*'Prices Monthly'!L154</f>
        <v>5.0542860791415292</v>
      </c>
      <c r="R154" s="5">
        <f t="shared" ca="1" si="16"/>
        <v>5.8078549610380342E-3</v>
      </c>
      <c r="S154" s="16">
        <f ca="1">IF('Prices Monthly'!I153&gt;OFFSET('Prices Monthly'!I153,-$S$3,0),1,-1)</f>
        <v>-1</v>
      </c>
      <c r="T154" s="5">
        <f ca="1">IF(S154=1,T$3*Q153/'Prices Monthly'!L153,-T$3*R153)</f>
        <v>-5.050308661772204E-4</v>
      </c>
      <c r="V154" s="16"/>
      <c r="W154" s="5"/>
      <c r="X154" s="5"/>
      <c r="Y154" s="5"/>
      <c r="Z154" s="5"/>
      <c r="AA154" s="5"/>
      <c r="AB154" s="5"/>
      <c r="AC154" s="5"/>
      <c r="AD154" s="5"/>
      <c r="AE154" s="56"/>
    </row>
    <row r="155" spans="1:31" x14ac:dyDescent="0.2">
      <c r="A155" s="9">
        <v>33115</v>
      </c>
      <c r="B155" s="16">
        <f ca="1">'Prices Monthly'!L154*(1+J155/(50*(ABS(O155)+ABS(T155)+0.0001)))</f>
        <v>1682.7758928499811</v>
      </c>
      <c r="C155" s="16">
        <f t="shared" ca="1" si="17"/>
        <v>-1</v>
      </c>
      <c r="D155" s="16">
        <f ca="1">D154+C155*('Prices Monthly'!L155-'Prices Monthly'!L154)/'Prices Monthly'!L154</f>
        <v>1.8081424379211135</v>
      </c>
      <c r="E155" s="16">
        <f t="shared" ca="1" si="12"/>
        <v>7.2596724727255424E-2</v>
      </c>
      <c r="F155" s="16">
        <f t="shared" ca="1" si="13"/>
        <v>1.8807391626483689</v>
      </c>
      <c r="G155" s="26">
        <f ca="1">IF(('Prices Monthly'!L155-'Prices Monthly'!L154)*C155&gt;0,1,0)</f>
        <v>0</v>
      </c>
      <c r="H155" s="16">
        <f>ABS('Prices Monthly'!L155-'Prices Monthly'!L154)/'Prices Monthly'!L154</f>
        <v>2.3680716796406667E-2</v>
      </c>
      <c r="I155" s="26"/>
      <c r="J155" s="5">
        <f t="shared" ca="1" si="14"/>
        <v>-4.5461717715734022E-4</v>
      </c>
      <c r="K155" s="16"/>
      <c r="L155" s="16">
        <f ca="1">L154-O155*'Prices Monthly'!L155</f>
        <v>1.694225544249498</v>
      </c>
      <c r="M155" s="5">
        <f t="shared" ca="1" si="15"/>
        <v>9.1380386561010201E-3</v>
      </c>
      <c r="N155" s="16">
        <f ca="1">IF('Prices Monthly'!L154&gt;OFFSET('Prices Monthly'!L154,-$N$3,0),1,-1)</f>
        <v>1</v>
      </c>
      <c r="O155" s="5">
        <f ca="1">IF(N155=1,O$3*L154/'Prices Monthly'!L154,-O$3*M154)</f>
        <v>1.0011219725702496E-5</v>
      </c>
      <c r="P155" s="27"/>
      <c r="Q155" s="16">
        <f ca="1">Q154-T155*'Prices Monthly'!L155</f>
        <v>5.8675344547738568</v>
      </c>
      <c r="R155" s="5">
        <f t="shared" ca="1" si="16"/>
        <v>5.3432265641549914E-3</v>
      </c>
      <c r="S155" s="16">
        <f ca="1">IF('Prices Monthly'!I154&gt;OFFSET('Prices Monthly'!I154,-$S$3,0),1,-1)</f>
        <v>-1</v>
      </c>
      <c r="T155" s="5">
        <f ca="1">IF(S155=1,T$3*Q154/'Prices Monthly'!L154,-T$3*R154)</f>
        <v>-4.6462839688304273E-4</v>
      </c>
      <c r="V155" s="16"/>
      <c r="W155" s="5"/>
      <c r="X155" s="5"/>
      <c r="Y155" s="5"/>
      <c r="Z155" s="5"/>
      <c r="AA155" s="5"/>
      <c r="AB155" s="5"/>
      <c r="AC155" s="5"/>
      <c r="AD155" s="5"/>
      <c r="AE155" s="56"/>
    </row>
    <row r="156" spans="1:31" x14ac:dyDescent="0.2">
      <c r="A156" s="9">
        <v>33145</v>
      </c>
      <c r="B156" s="16">
        <f ca="1">'Prices Monthly'!L155*(1+J156/(50*(ABS(O156)+ABS(T156)+0.0001)))</f>
        <v>1776.0620317270568</v>
      </c>
      <c r="C156" s="16">
        <f t="shared" ca="1" si="17"/>
        <v>1</v>
      </c>
      <c r="D156" s="16">
        <f ca="1">D155+C156*('Prices Monthly'!L156-'Prices Monthly'!L155)/'Prices Monthly'!L155</f>
        <v>1.7699037158588622</v>
      </c>
      <c r="E156" s="16">
        <f t="shared" ca="1" si="12"/>
        <v>0.11083544678950674</v>
      </c>
      <c r="F156" s="16">
        <f t="shared" ca="1" si="13"/>
        <v>1.8807391626483689</v>
      </c>
      <c r="G156" s="26">
        <f ca="1">IF(('Prices Monthly'!L156-'Prices Monthly'!L155)*C156&gt;0,1,0)</f>
        <v>0</v>
      </c>
      <c r="H156" s="16">
        <f>ABS('Prices Monthly'!L156-'Prices Monthly'!L155)/'Prices Monthly'!L155</f>
        <v>3.823872206225138E-2</v>
      </c>
      <c r="I156" s="26"/>
      <c r="J156" s="5">
        <f t="shared" ca="1" si="14"/>
        <v>2.7786062652795121E-4</v>
      </c>
      <c r="K156" s="16"/>
      <c r="L156" s="16">
        <f ca="1">L155-O156*'Prices Monthly'!L156</f>
        <v>1.6779311390039762</v>
      </c>
      <c r="M156" s="5">
        <f t="shared" ca="1" si="15"/>
        <v>9.1477181749561407E-3</v>
      </c>
      <c r="N156" s="16">
        <f ca="1">IF('Prices Monthly'!L155&gt;OFFSET('Prices Monthly'!L155,-$N$3,0),1,-1)</f>
        <v>1</v>
      </c>
      <c r="O156" s="5">
        <f ca="1">IF(N156=1,O$3*L155/'Prices Monthly'!L155,-O$3*M155)</f>
        <v>9.6795188551207671E-6</v>
      </c>
      <c r="P156" s="27"/>
      <c r="Q156" s="16">
        <f ca="1">Q155-T156*'Prices Monthly'!L156</f>
        <v>5.4160810599284908</v>
      </c>
      <c r="R156" s="5">
        <f t="shared" ca="1" si="16"/>
        <v>5.6114076718278214E-3</v>
      </c>
      <c r="S156" s="16">
        <f ca="1">IF('Prices Monthly'!I155&gt;OFFSET('Prices Monthly'!I155,-$S$3,0),1,-1)</f>
        <v>1</v>
      </c>
      <c r="T156" s="5">
        <f ca="1">IF(S156=1,T$3*Q155/'Prices Monthly'!L155,-T$3*R155)</f>
        <v>2.6818110767283044E-4</v>
      </c>
      <c r="V156" s="16"/>
      <c r="W156" s="5"/>
      <c r="X156" s="5"/>
      <c r="Y156" s="5"/>
      <c r="Z156" s="5"/>
      <c r="AA156" s="5"/>
      <c r="AB156" s="5"/>
      <c r="AC156" s="5"/>
      <c r="AD156" s="5"/>
      <c r="AE156" s="56"/>
    </row>
    <row r="157" spans="1:31" x14ac:dyDescent="0.2">
      <c r="A157" s="9">
        <v>33176</v>
      </c>
      <c r="B157" s="16">
        <f ca="1">'Prices Monthly'!L156*(1+J157/(50*(ABS(O157)+ABS(T157)+0.0001)))</f>
        <v>1695.8344464461677</v>
      </c>
      <c r="C157" s="16">
        <f t="shared" ca="1" si="17"/>
        <v>1</v>
      </c>
      <c r="D157" s="16">
        <f ca="1">D156+C157*('Prices Monthly'!L157-'Prices Monthly'!L156)/'Prices Monthly'!L156</f>
        <v>1.7565021868014243</v>
      </c>
      <c r="E157" s="16">
        <f t="shared" ca="1" si="12"/>
        <v>0.1242369758469446</v>
      </c>
      <c r="F157" s="16">
        <f t="shared" ca="1" si="13"/>
        <v>1.8807391626483689</v>
      </c>
      <c r="G157" s="26">
        <f ca="1">IF(('Prices Monthly'!L157-'Prices Monthly'!L156)*C157&gt;0,1,0)</f>
        <v>0</v>
      </c>
      <c r="H157" s="16">
        <f>ABS('Prices Monthly'!L157-'Prices Monthly'!L156)/'Prices Monthly'!L156</f>
        <v>1.3401529057437772E-2</v>
      </c>
      <c r="I157" s="26"/>
      <c r="J157" s="5">
        <f t="shared" ca="1" si="14"/>
        <v>1.6591206542089778E-4</v>
      </c>
      <c r="K157" s="16"/>
      <c r="L157" s="16">
        <f ca="1">L156-O157*'Prices Monthly'!L157</f>
        <v>1.8298591867691003</v>
      </c>
      <c r="M157" s="5">
        <f t="shared" ca="1" si="15"/>
        <v>9.0562409932065796E-3</v>
      </c>
      <c r="N157" s="16">
        <f ca="1">IF('Prices Monthly'!L156&gt;OFFSET('Prices Monthly'!L156,-$N$3,0),1,-1)</f>
        <v>-1</v>
      </c>
      <c r="O157" s="5">
        <f ca="1">IF(N157=1,O$3*L156/'Prices Monthly'!L156,-O$3*M156)</f>
        <v>-9.147718174956141E-5</v>
      </c>
      <c r="P157" s="27"/>
      <c r="Q157" s="16">
        <f ca="1">Q156-T157*'Prices Monthly'!L157</f>
        <v>4.9886012765503773</v>
      </c>
      <c r="R157" s="5">
        <f t="shared" ca="1" si="16"/>
        <v>5.8687969189982802E-3</v>
      </c>
      <c r="S157" s="16">
        <f ca="1">IF('Prices Monthly'!I156&gt;OFFSET('Prices Monthly'!I156,-$S$3,0),1,-1)</f>
        <v>1</v>
      </c>
      <c r="T157" s="5">
        <f ca="1">IF(S157=1,T$3*Q156/'Prices Monthly'!L156,-T$3*R156)</f>
        <v>2.5738924717045919E-4</v>
      </c>
      <c r="V157" s="16"/>
      <c r="W157" s="5"/>
      <c r="X157" s="5"/>
      <c r="Y157" s="5"/>
      <c r="Z157" s="5"/>
      <c r="AA157" s="5"/>
      <c r="AB157" s="5"/>
      <c r="AC157" s="5"/>
      <c r="AD157" s="5"/>
      <c r="AE157" s="56"/>
    </row>
    <row r="158" spans="1:31" x14ac:dyDescent="0.2">
      <c r="A158" s="9">
        <v>33206</v>
      </c>
      <c r="B158" s="16">
        <f ca="1">'Prices Monthly'!L157*(1+J158/(50*(ABS(O158)+ABS(T158)+0.0001)))</f>
        <v>1672.3734801153996</v>
      </c>
      <c r="C158" s="16">
        <f t="shared" ca="1" si="17"/>
        <v>1</v>
      </c>
      <c r="D158" s="16">
        <f ca="1">D157+C158*('Prices Monthly'!L158-'Prices Monthly'!L157)/'Prices Monthly'!L157</f>
        <v>1.785379314502634</v>
      </c>
      <c r="E158" s="16">
        <f t="shared" ca="1" si="12"/>
        <v>9.5359848145734949E-2</v>
      </c>
      <c r="F158" s="16">
        <f t="shared" ca="1" si="13"/>
        <v>1.8807391626483689</v>
      </c>
      <c r="G158" s="26">
        <f ca="1">IF(('Prices Monthly'!L158-'Prices Monthly'!L157)*C158&gt;0,1,0)</f>
        <v>1</v>
      </c>
      <c r="H158" s="16">
        <f>ABS('Prices Monthly'!L158-'Prices Monthly'!L157)/'Prices Monthly'!L157</f>
        <v>2.8877127701209659E-2</v>
      </c>
      <c r="I158" s="26"/>
      <c r="J158" s="5">
        <f t="shared" ca="1" si="14"/>
        <v>1.4973196223367675E-4</v>
      </c>
      <c r="K158" s="16"/>
      <c r="L158" s="16">
        <f ca="1">L157-O158*'Prices Monthly'!L158</f>
        <v>1.984611327236915</v>
      </c>
      <c r="M158" s="5">
        <f t="shared" ca="1" si="15"/>
        <v>8.9656785832745133E-3</v>
      </c>
      <c r="N158" s="16">
        <f ca="1">IF('Prices Monthly'!L157&gt;OFFSET('Prices Monthly'!L157,-$N$3,0),1,-1)</f>
        <v>-1</v>
      </c>
      <c r="O158" s="5">
        <f ca="1">IF(N158=1,O$3*L157/'Prices Monthly'!L157,-O$3*M157)</f>
        <v>-9.0562409932065795E-5</v>
      </c>
      <c r="P158" s="27"/>
      <c r="Q158" s="16">
        <f ca="1">Q157-T158*'Prices Monthly'!L158</f>
        <v>4.5779886563372783</v>
      </c>
      <c r="R158" s="5">
        <f t="shared" ca="1" si="16"/>
        <v>6.1090912911640231E-3</v>
      </c>
      <c r="S158" s="16">
        <f ca="1">IF('Prices Monthly'!I157&gt;OFFSET('Prices Monthly'!I157,-$S$3,0),1,-1)</f>
        <v>1</v>
      </c>
      <c r="T158" s="5">
        <f ca="1">IF(S158=1,T$3*Q157/'Prices Monthly'!L157,-T$3*R157)</f>
        <v>2.4029437216574253E-4</v>
      </c>
      <c r="V158" s="16"/>
      <c r="W158" s="5"/>
      <c r="X158" s="5"/>
      <c r="Y158" s="5"/>
      <c r="Z158" s="5"/>
      <c r="AA158" s="5"/>
      <c r="AB158" s="5"/>
      <c r="AC158" s="5"/>
      <c r="AD158" s="5"/>
      <c r="AE158" s="56"/>
    </row>
    <row r="159" spans="1:31" x14ac:dyDescent="0.2">
      <c r="A159" s="9">
        <v>33236</v>
      </c>
      <c r="B159" s="16">
        <f ca="1">'Prices Monthly'!L158*(1+J159/(50*(ABS(O159)+ABS(T159)+0.0001)))</f>
        <v>1679.6520245226886</v>
      </c>
      <c r="C159" s="16">
        <f t="shared" ca="1" si="17"/>
        <v>-1</v>
      </c>
      <c r="D159" s="16">
        <f ca="1">D158+C159*('Prices Monthly'!L159-'Prices Monthly'!L158)/'Prices Monthly'!L158</f>
        <v>1.7755829088588744</v>
      </c>
      <c r="E159" s="16">
        <f t="shared" ca="1" si="12"/>
        <v>0.10515625378949456</v>
      </c>
      <c r="F159" s="16">
        <f t="shared" ca="1" si="13"/>
        <v>1.8807391626483689</v>
      </c>
      <c r="G159" s="26">
        <f ca="1">IF(('Prices Monthly'!L159-'Prices Monthly'!L158)*C159&gt;0,1,0)</f>
        <v>0</v>
      </c>
      <c r="H159" s="16">
        <f>ABS('Prices Monthly'!L159-'Prices Monthly'!L158)/'Prices Monthly'!L158</f>
        <v>9.7964056437596248E-3</v>
      </c>
      <c r="I159" s="26"/>
      <c r="J159" s="5">
        <f t="shared" ca="1" si="14"/>
        <v>-5.7838408912586699E-4</v>
      </c>
      <c r="K159" s="16"/>
      <c r="L159" s="16">
        <f ca="1">L158-O159*'Prices Monthly'!L159</f>
        <v>2.1393168008948917</v>
      </c>
      <c r="M159" s="5">
        <f t="shared" ca="1" si="15"/>
        <v>8.8760217974417684E-3</v>
      </c>
      <c r="N159" s="16">
        <f ca="1">IF('Prices Monthly'!L158&gt;OFFSET('Prices Monthly'!L158,-$N$3,0),1,-1)</f>
        <v>-1</v>
      </c>
      <c r="O159" s="5">
        <f ca="1">IF(N159=1,O$3*L158/'Prices Monthly'!L158,-O$3*M158)</f>
        <v>-8.9656785832745132E-5</v>
      </c>
      <c r="P159" s="27"/>
      <c r="Q159" s="16">
        <f ca="1">Q158-T159*'Prices Monthly'!L159</f>
        <v>5.4213022799886588</v>
      </c>
      <c r="R159" s="5">
        <f t="shared" ca="1" si="16"/>
        <v>5.6203639878709011E-3</v>
      </c>
      <c r="S159" s="16">
        <f ca="1">IF('Prices Monthly'!I158&gt;OFFSET('Prices Monthly'!I158,-$S$3,0),1,-1)</f>
        <v>-1</v>
      </c>
      <c r="T159" s="5">
        <f ca="1">IF(S159=1,T$3*Q158/'Prices Monthly'!L158,-T$3*R158)</f>
        <v>-4.8872730329312184E-4</v>
      </c>
      <c r="V159" s="16"/>
      <c r="W159" s="5"/>
      <c r="X159" s="5"/>
      <c r="Y159" s="5"/>
      <c r="Z159" s="5"/>
      <c r="AA159" s="5"/>
      <c r="AB159" s="5"/>
      <c r="AC159" s="5"/>
      <c r="AD159" s="5"/>
      <c r="AE159" s="56"/>
    </row>
    <row r="160" spans="1:31" x14ac:dyDescent="0.2">
      <c r="A160" s="9">
        <v>33268</v>
      </c>
      <c r="B160" s="16">
        <f ca="1">'Prices Monthly'!L159*(1+J160/(50*(ABS(O160)+ABS(T160)+0.0001)))</f>
        <v>1738.2790172814971</v>
      </c>
      <c r="C160" s="16">
        <f t="shared" ca="1" si="17"/>
        <v>1</v>
      </c>
      <c r="D160" s="16">
        <f ca="1">D159+C160*('Prices Monthly'!L160-'Prices Monthly'!L159)/'Prices Monthly'!L159</f>
        <v>1.7383537676674723</v>
      </c>
      <c r="E160" s="16">
        <f t="shared" ca="1" si="12"/>
        <v>0.14238539498089664</v>
      </c>
      <c r="F160" s="16">
        <f t="shared" ca="1" si="13"/>
        <v>1.8807391626483689</v>
      </c>
      <c r="G160" s="26">
        <f ca="1">IF(('Prices Monthly'!L160-'Prices Monthly'!L159)*C160&gt;0,1,0)</f>
        <v>0</v>
      </c>
      <c r="H160" s="16">
        <f>ABS('Prices Monthly'!L160-'Prices Monthly'!L159)/'Prices Monthly'!L159</f>
        <v>3.7229141191402068E-2</v>
      </c>
      <c r="I160" s="26"/>
      <c r="J160" s="5">
        <f t="shared" ca="1" si="14"/>
        <v>1.6258527146887955E-4</v>
      </c>
      <c r="K160" s="16"/>
      <c r="L160" s="16">
        <f ca="1">L159-O160*'Prices Monthly'!L160</f>
        <v>2.286773263413612</v>
      </c>
      <c r="M160" s="5">
        <f t="shared" ca="1" si="15"/>
        <v>8.7872615794673502E-3</v>
      </c>
      <c r="N160" s="16">
        <f ca="1">IF('Prices Monthly'!L159&gt;OFFSET('Prices Monthly'!L159,-$N$3,0),1,-1)</f>
        <v>-1</v>
      </c>
      <c r="O160" s="5">
        <f ca="1">IF(N160=1,O$3*L159/'Prices Monthly'!L159,-O$3*M159)</f>
        <v>-8.8760217974417688E-5</v>
      </c>
      <c r="P160" s="27"/>
      <c r="Q160" s="16">
        <f ca="1">Q159-T160*'Prices Monthly'!L160</f>
        <v>5.0037445318314031</v>
      </c>
      <c r="R160" s="5">
        <f t="shared" ca="1" si="16"/>
        <v>5.8717094773141987E-3</v>
      </c>
      <c r="S160" s="16">
        <f ca="1">IF('Prices Monthly'!I159&gt;OFFSET('Prices Monthly'!I159,-$S$3,0),1,-1)</f>
        <v>1</v>
      </c>
      <c r="T160" s="5">
        <f ca="1">IF(S160=1,T$3*Q159/'Prices Monthly'!L159,-T$3*R159)</f>
        <v>2.5134548944329724E-4</v>
      </c>
      <c r="V160" s="16"/>
      <c r="W160" s="5"/>
      <c r="X160" s="5"/>
      <c r="Y160" s="5"/>
      <c r="Z160" s="5"/>
      <c r="AA160" s="5"/>
      <c r="AB160" s="5"/>
      <c r="AC160" s="5"/>
      <c r="AD160" s="5"/>
      <c r="AE160" s="56"/>
    </row>
    <row r="161" spans="1:31" x14ac:dyDescent="0.2">
      <c r="A161" s="9">
        <v>33296</v>
      </c>
      <c r="B161" s="16">
        <f ca="1">'Prices Monthly'!L160*(1+J161/(50*(ABS(O161)+ABS(T161)+0.0001)))</f>
        <v>1673.1510103745636</v>
      </c>
      <c r="C161" s="16">
        <f t="shared" ca="1" si="17"/>
        <v>1</v>
      </c>
      <c r="D161" s="16">
        <f ca="1">D160+C161*('Prices Monthly'!L161-'Prices Monthly'!L160)/'Prices Monthly'!L160</f>
        <v>1.761895713986297</v>
      </c>
      <c r="E161" s="16">
        <f t="shared" ca="1" si="12"/>
        <v>0.11884344866207197</v>
      </c>
      <c r="F161" s="16">
        <f t="shared" ca="1" si="13"/>
        <v>1.8807391626483689</v>
      </c>
      <c r="G161" s="26">
        <f ca="1">IF(('Prices Monthly'!L161-'Prices Monthly'!L160)*C161&gt;0,1,0)</f>
        <v>1</v>
      </c>
      <c r="H161" s="16">
        <f>ABS('Prices Monthly'!L161-'Prices Monthly'!L160)/'Prices Monthly'!L160</f>
        <v>2.3541946318824607E-2</v>
      </c>
      <c r="I161" s="26"/>
      <c r="J161" s="5">
        <f t="shared" ca="1" si="14"/>
        <v>1.5308444922498729E-4</v>
      </c>
      <c r="K161" s="16"/>
      <c r="L161" s="16">
        <f ca="1">L160-O161*'Prices Monthly'!L161</f>
        <v>2.4361918593108749</v>
      </c>
      <c r="M161" s="5">
        <f t="shared" ca="1" si="15"/>
        <v>8.699388963672677E-3</v>
      </c>
      <c r="N161" s="16">
        <f ca="1">IF('Prices Monthly'!L160&gt;OFFSET('Prices Monthly'!L160,-$N$3,0),1,-1)</f>
        <v>-1</v>
      </c>
      <c r="O161" s="5">
        <f ca="1">IF(N161=1,O$3*L160/'Prices Monthly'!L160,-O$3*M160)</f>
        <v>-8.7872615794673501E-5</v>
      </c>
      <c r="P161" s="27"/>
      <c r="Q161" s="16">
        <f ca="1">Q160-T161*'Prices Monthly'!L161</f>
        <v>4.5940211384719722</v>
      </c>
      <c r="R161" s="5">
        <f t="shared" ca="1" si="16"/>
        <v>6.1126665423338594E-3</v>
      </c>
      <c r="S161" s="16">
        <f ca="1">IF('Prices Monthly'!I160&gt;OFFSET('Prices Monthly'!I160,-$S$3,0),1,-1)</f>
        <v>1</v>
      </c>
      <c r="T161" s="5">
        <f ca="1">IF(S161=1,T$3*Q160/'Prices Monthly'!L160,-T$3*R160)</f>
        <v>2.409570650196608E-4</v>
      </c>
      <c r="V161" s="16"/>
      <c r="W161" s="5"/>
      <c r="X161" s="5"/>
      <c r="Y161" s="5"/>
      <c r="Z161" s="5"/>
      <c r="AA161" s="5"/>
      <c r="AB161" s="5"/>
      <c r="AC161" s="5"/>
      <c r="AD161" s="5"/>
      <c r="AE161" s="56"/>
    </row>
    <row r="162" spans="1:31" x14ac:dyDescent="0.2">
      <c r="A162" s="9">
        <v>33327</v>
      </c>
      <c r="B162" s="16">
        <f ca="1">'Prices Monthly'!L161*(1+J162/(50*(ABS(O162)+ABS(T162)+0.0001)))</f>
        <v>1711.2945525312937</v>
      </c>
      <c r="C162" s="16">
        <f t="shared" ca="1" si="17"/>
        <v>1</v>
      </c>
      <c r="D162" s="16">
        <f ca="1">D161+C162*('Prices Monthly'!L162-'Prices Monthly'!L161)/'Prices Monthly'!L161</f>
        <v>1.7268745424972354</v>
      </c>
      <c r="E162" s="16">
        <f t="shared" ca="1" si="12"/>
        <v>0.15386462015113356</v>
      </c>
      <c r="F162" s="16">
        <f t="shared" ca="1" si="13"/>
        <v>1.8807391626483689</v>
      </c>
      <c r="G162" s="26">
        <f ca="1">IF(('Prices Monthly'!L162-'Prices Monthly'!L161)*C162&gt;0,1,0)</f>
        <v>0</v>
      </c>
      <c r="H162" s="16">
        <f>ABS('Prices Monthly'!L162-'Prices Monthly'!L161)/'Prices Monthly'!L161</f>
        <v>3.5021171489061503E-2</v>
      </c>
      <c r="I162" s="26"/>
      <c r="J162" s="5">
        <f t="shared" ca="1" si="14"/>
        <v>1.2914448432102305E-4</v>
      </c>
      <c r="K162" s="16"/>
      <c r="L162" s="16">
        <f ca="1">L161-O162*'Prices Monthly'!L162</f>
        <v>2.578935783121298</v>
      </c>
      <c r="M162" s="5">
        <f t="shared" ca="1" si="15"/>
        <v>8.6123950740359494E-3</v>
      </c>
      <c r="N162" s="16">
        <f ca="1">IF('Prices Monthly'!L161&gt;OFFSET('Prices Monthly'!L161,-$N$3,0),1,-1)</f>
        <v>-1</v>
      </c>
      <c r="O162" s="5">
        <f ca="1">IF(N162=1,O$3*L161/'Prices Monthly'!L161,-O$3*M161)</f>
        <v>-8.6993889636726766E-5</v>
      </c>
      <c r="P162" s="27"/>
      <c r="Q162" s="16">
        <f ca="1">Q161-T162*'Prices Monthly'!L162</f>
        <v>4.2393704875633986</v>
      </c>
      <c r="R162" s="5">
        <f t="shared" ca="1" si="16"/>
        <v>6.3288049162916089E-3</v>
      </c>
      <c r="S162" s="16">
        <f ca="1">IF('Prices Monthly'!I161&gt;OFFSET('Prices Monthly'!I161,-$S$3,0),1,-1)</f>
        <v>1</v>
      </c>
      <c r="T162" s="5">
        <f ca="1">IF(S162=1,T$3*Q161/'Prices Monthly'!L161,-T$3*R161)</f>
        <v>2.161383739577498E-4</v>
      </c>
      <c r="V162" s="16"/>
      <c r="W162" s="5"/>
      <c r="X162" s="5"/>
      <c r="Y162" s="5"/>
      <c r="Z162" s="5"/>
      <c r="AA162" s="5"/>
      <c r="AB162" s="5"/>
      <c r="AC162" s="5"/>
      <c r="AD162" s="5"/>
      <c r="AE162" s="56"/>
    </row>
    <row r="163" spans="1:31" x14ac:dyDescent="0.2">
      <c r="A163" s="9">
        <v>33355</v>
      </c>
      <c r="B163" s="16">
        <f ca="1">'Prices Monthly'!L162*(1+J163/(50*(ABS(O163)+ABS(T163)+0.0001)))</f>
        <v>1650.922576699558</v>
      </c>
      <c r="C163" s="16">
        <f t="shared" ca="1" si="17"/>
        <v>1</v>
      </c>
      <c r="D163" s="16">
        <f ca="1">D162+C163*('Prices Monthly'!L163-'Prices Monthly'!L162)/'Prices Monthly'!L162</f>
        <v>1.761314009846475</v>
      </c>
      <c r="E163" s="16">
        <f t="shared" ca="1" si="12"/>
        <v>0.11942515280189392</v>
      </c>
      <c r="F163" s="16">
        <f t="shared" ca="1" si="13"/>
        <v>1.8807391626483689</v>
      </c>
      <c r="G163" s="26">
        <f ca="1">IF(('Prices Monthly'!L163-'Prices Monthly'!L162)*C163&gt;0,1,0)</f>
        <v>1</v>
      </c>
      <c r="H163" s="16">
        <f>ABS('Prices Monthly'!L163-'Prices Monthly'!L162)/'Prices Monthly'!L162</f>
        <v>3.4439467349239722E-2</v>
      </c>
      <c r="I163" s="26"/>
      <c r="J163" s="5">
        <f t="shared" ca="1" si="14"/>
        <v>1.2056748297087061E-4</v>
      </c>
      <c r="K163" s="16"/>
      <c r="L163" s="16">
        <f ca="1">L162-O163*'Prices Monthly'!L163</f>
        <v>2.7251191321499544</v>
      </c>
      <c r="M163" s="5">
        <f t="shared" ca="1" si="15"/>
        <v>8.5262711232955892E-3</v>
      </c>
      <c r="N163" s="16">
        <f ca="1">IF('Prices Monthly'!L162&gt;OFFSET('Prices Monthly'!L162,-$N$3,0),1,-1)</f>
        <v>-1</v>
      </c>
      <c r="O163" s="5">
        <f ca="1">IF(N163=1,O$3*L162/'Prices Monthly'!L162,-O$3*M162)</f>
        <v>-8.6123950740359489E-5</v>
      </c>
      <c r="P163" s="27"/>
      <c r="Q163" s="16">
        <f ca="1">Q162-T163*'Prices Monthly'!L163</f>
        <v>3.888540715639305</v>
      </c>
      <c r="R163" s="5">
        <f t="shared" ca="1" si="16"/>
        <v>6.5354963500028392E-3</v>
      </c>
      <c r="S163" s="16">
        <f ca="1">IF('Prices Monthly'!I162&gt;OFFSET('Prices Monthly'!I162,-$S$3,0),1,-1)</f>
        <v>1</v>
      </c>
      <c r="T163" s="5">
        <f ca="1">IF(S163=1,T$3*Q162/'Prices Monthly'!L162,-T$3*R162)</f>
        <v>2.066914337112301E-4</v>
      </c>
      <c r="V163" s="16"/>
      <c r="W163" s="5"/>
      <c r="X163" s="5"/>
      <c r="Y163" s="5"/>
      <c r="Z163" s="5"/>
      <c r="AA163" s="5"/>
      <c r="AB163" s="5"/>
      <c r="AC163" s="5"/>
      <c r="AD163" s="5"/>
      <c r="AE163" s="56"/>
    </row>
    <row r="164" spans="1:31" x14ac:dyDescent="0.2">
      <c r="A164" s="9">
        <v>33388</v>
      </c>
      <c r="B164" s="16">
        <f ca="1">'Prices Monthly'!L163*(1+J164/(50*(ABS(O164)+ABS(T164)+0.0001)))</f>
        <v>1706.3882129701753</v>
      </c>
      <c r="C164" s="16">
        <f t="shared" ca="1" si="17"/>
        <v>1</v>
      </c>
      <c r="D164" s="16">
        <f ca="1">D163+C164*('Prices Monthly'!L164-'Prices Monthly'!L163)/'Prices Monthly'!L163</f>
        <v>1.8324951381869568</v>
      </c>
      <c r="E164" s="16">
        <f t="shared" ca="1" si="12"/>
        <v>4.8244024461412183E-2</v>
      </c>
      <c r="F164" s="16">
        <f t="shared" ca="1" si="13"/>
        <v>1.8807391626483689</v>
      </c>
      <c r="G164" s="26">
        <f ca="1">IF(('Prices Monthly'!L164-'Prices Monthly'!L163)*C164&gt;0,1,0)</f>
        <v>1</v>
      </c>
      <c r="H164" s="16">
        <f>ABS('Prices Monthly'!L164-'Prices Monthly'!L163)/'Prices Monthly'!L163</f>
        <v>7.1181128340481792E-2</v>
      </c>
      <c r="I164" s="26"/>
      <c r="J164" s="5">
        <f t="shared" ca="1" si="14"/>
        <v>9.8012055022372613E-5</v>
      </c>
      <c r="K164" s="16"/>
      <c r="L164" s="16">
        <f ca="1">L163-O164*'Prices Monthly'!L164</f>
        <v>2.8801420884594902</v>
      </c>
      <c r="M164" s="5">
        <f t="shared" ca="1" si="15"/>
        <v>8.4410084120626339E-3</v>
      </c>
      <c r="N164" s="16">
        <f ca="1">IF('Prices Monthly'!L163&gt;OFFSET('Prices Monthly'!L163,-$N$3,0),1,-1)</f>
        <v>-1</v>
      </c>
      <c r="O164" s="5">
        <f ca="1">IF(N164=1,O$3*L163/'Prices Monthly'!L163,-O$3*M163)</f>
        <v>-8.5262711232955896E-5</v>
      </c>
      <c r="P164" s="27"/>
      <c r="Q164" s="16">
        <f ca="1">Q163-T164*'Prices Monthly'!L164</f>
        <v>3.5553142011291916</v>
      </c>
      <c r="R164" s="5">
        <f t="shared" ca="1" si="16"/>
        <v>6.7187711162581681E-3</v>
      </c>
      <c r="S164" s="16">
        <f ca="1">IF('Prices Monthly'!I163&gt;OFFSET('Prices Monthly'!I163,-$S$3,0),1,-1)</f>
        <v>1</v>
      </c>
      <c r="T164" s="5">
        <f ca="1">IF(S164=1,T$3*Q163/'Prices Monthly'!L163,-T$3*R163)</f>
        <v>1.8327476625532851E-4</v>
      </c>
      <c r="V164" s="16"/>
      <c r="W164" s="5"/>
      <c r="X164" s="5"/>
      <c r="Y164" s="5"/>
      <c r="Z164" s="5"/>
      <c r="AA164" s="5"/>
      <c r="AB164" s="5"/>
      <c r="AC164" s="5"/>
      <c r="AD164" s="5"/>
      <c r="AE164" s="56"/>
    </row>
    <row r="165" spans="1:31" x14ac:dyDescent="0.2">
      <c r="A165" s="9">
        <v>33418</v>
      </c>
      <c r="B165" s="16">
        <f ca="1">'Prices Monthly'!L164*(1+J165/(50*(ABS(O165)+ABS(T165)+0.0001)))</f>
        <v>1841.1881213230884</v>
      </c>
      <c r="C165" s="16">
        <f t="shared" ca="1" si="17"/>
        <v>1</v>
      </c>
      <c r="D165" s="16">
        <f ca="1">D164+C165*('Prices Monthly'!L165-'Prices Monthly'!L164)/'Prices Monthly'!L164</f>
        <v>1.8590876647794834</v>
      </c>
      <c r="E165" s="16">
        <f t="shared" ca="1" si="12"/>
        <v>2.1651497868885539E-2</v>
      </c>
      <c r="F165" s="16">
        <f t="shared" ca="1" si="13"/>
        <v>1.8807391626483689</v>
      </c>
      <c r="G165" s="26">
        <f ca="1">IF(('Prices Monthly'!L165-'Prices Monthly'!L164)*C165&gt;0,1,0)</f>
        <v>1</v>
      </c>
      <c r="H165" s="16">
        <f>ABS('Prices Monthly'!L165-'Prices Monthly'!L164)/'Prices Monthly'!L164</f>
        <v>2.659252659252654E-2</v>
      </c>
      <c r="I165" s="26"/>
      <c r="J165" s="5">
        <f t="shared" ca="1" si="14"/>
        <v>1.7227477861099023E-4</v>
      </c>
      <c r="K165" s="16"/>
      <c r="L165" s="16">
        <f ca="1">L164-O165*'Prices Monthly'!L165</f>
        <v>2.8505747650241191</v>
      </c>
      <c r="M165" s="5">
        <f t="shared" ca="1" si="15"/>
        <v>8.4568492093899592E-3</v>
      </c>
      <c r="N165" s="16">
        <f ca="1">IF('Prices Monthly'!L164&gt;OFFSET('Prices Monthly'!L164,-$N$3,0),1,-1)</f>
        <v>1</v>
      </c>
      <c r="O165" s="5">
        <f ca="1">IF(N165=1,O$3*L164/'Prices Monthly'!L164,-O$3*M164)</f>
        <v>1.5840797327324523E-5</v>
      </c>
      <c r="P165" s="27"/>
      <c r="Q165" s="16">
        <f ca="1">Q164-T165*'Prices Monthly'!L165</f>
        <v>3.2633254820437911</v>
      </c>
      <c r="R165" s="5">
        <f t="shared" ca="1" si="16"/>
        <v>6.8752050975418337E-3</v>
      </c>
      <c r="S165" s="16">
        <f ca="1">IF('Prices Monthly'!I164&gt;OFFSET('Prices Monthly'!I164,-$S$3,0),1,-1)</f>
        <v>1</v>
      </c>
      <c r="T165" s="5">
        <f ca="1">IF(S165=1,T$3*Q164/'Prices Monthly'!L164,-T$3*R164)</f>
        <v>1.5643398128366569E-4</v>
      </c>
      <c r="V165" s="16"/>
      <c r="W165" s="5"/>
      <c r="X165" s="5"/>
      <c r="Y165" s="5"/>
      <c r="Z165" s="5"/>
      <c r="AA165" s="5"/>
      <c r="AB165" s="5"/>
      <c r="AC165" s="5"/>
      <c r="AD165" s="5"/>
      <c r="AE165" s="56"/>
    </row>
    <row r="166" spans="1:31" x14ac:dyDescent="0.2">
      <c r="A166" s="9">
        <v>33449</v>
      </c>
      <c r="B166" s="16">
        <f ca="1">'Prices Monthly'!L165*(1+J166/(50*(ABS(O166)+ABS(T166)+0.0001)))</f>
        <v>1889.2291304009509</v>
      </c>
      <c r="C166" s="16">
        <f t="shared" ca="1" si="17"/>
        <v>1</v>
      </c>
      <c r="D166" s="16">
        <f ca="1">D165+C166*('Prices Monthly'!L166-'Prices Monthly'!L165)/'Prices Monthly'!L165</f>
        <v>1.8616592816300028</v>
      </c>
      <c r="E166" s="16">
        <f t="shared" ca="1" si="12"/>
        <v>1.9079881018366107E-2</v>
      </c>
      <c r="F166" s="16">
        <f t="shared" ca="1" si="13"/>
        <v>1.8807391626483689</v>
      </c>
      <c r="G166" s="26">
        <f ca="1">IF(('Prices Monthly'!L166-'Prices Monthly'!L165)*C166&gt;0,1,0)</f>
        <v>1</v>
      </c>
      <c r="H166" s="16">
        <f>ABS('Prices Monthly'!L166-'Prices Monthly'!L165)/'Prices Monthly'!L165</f>
        <v>2.5716168505193885E-3</v>
      </c>
      <c r="I166" s="26"/>
      <c r="J166" s="5">
        <f t="shared" ca="1" si="14"/>
        <v>1.5513910101297299E-4</v>
      </c>
      <c r="K166" s="16"/>
      <c r="L166" s="16">
        <f ca="1">L165-O166*'Prices Monthly'!L166</f>
        <v>2.821995711512884</v>
      </c>
      <c r="M166" s="5">
        <f t="shared" ca="1" si="15"/>
        <v>8.4721212637637114E-3</v>
      </c>
      <c r="N166" s="16">
        <f ca="1">IF('Prices Monthly'!L165&gt;OFFSET('Prices Monthly'!L165,-$N$3,0),1,-1)</f>
        <v>1</v>
      </c>
      <c r="O166" s="5">
        <f ca="1">IF(N166=1,O$3*L165/'Prices Monthly'!L165,-O$3*M165)</f>
        <v>1.5272054373753003E-5</v>
      </c>
      <c r="P166" s="27"/>
      <c r="Q166" s="16">
        <f ca="1">Q165-T166*'Prices Monthly'!L166</f>
        <v>3.0015880816564198</v>
      </c>
      <c r="R166" s="5">
        <f t="shared" ca="1" si="16"/>
        <v>7.015072144181054E-3</v>
      </c>
      <c r="S166" s="16">
        <f ca="1">IF('Prices Monthly'!I165&gt;OFFSET('Prices Monthly'!I165,-$S$3,0),1,-1)</f>
        <v>1</v>
      </c>
      <c r="T166" s="5">
        <f ca="1">IF(S166=1,T$3*Q165/'Prices Monthly'!L165,-T$3*R165)</f>
        <v>1.3986704663922E-4</v>
      </c>
      <c r="V166" s="16"/>
      <c r="W166" s="5"/>
      <c r="X166" s="5"/>
      <c r="Y166" s="5"/>
      <c r="Z166" s="5"/>
      <c r="AA166" s="5"/>
      <c r="AB166" s="5"/>
      <c r="AC166" s="5"/>
      <c r="AD166" s="5"/>
      <c r="AE166" s="56"/>
    </row>
    <row r="167" spans="1:31" x14ac:dyDescent="0.2">
      <c r="A167" s="9">
        <v>33480</v>
      </c>
      <c r="B167" s="16">
        <f ca="1">'Prices Monthly'!L166*(1+J167/(50*(ABS(O167)+ABS(T167)+0.0001)))</f>
        <v>1893.3799602315985</v>
      </c>
      <c r="C167" s="16">
        <f t="shared" ca="1" si="17"/>
        <v>1</v>
      </c>
      <c r="D167" s="16">
        <f ca="1">D166+C167*('Prices Monthly'!L167-'Prices Monthly'!L166)/'Prices Monthly'!L166</f>
        <v>1.8822702909121711</v>
      </c>
      <c r="E167" s="16">
        <f t="shared" ca="1" si="12"/>
        <v>0</v>
      </c>
      <c r="F167" s="16">
        <f t="shared" ca="1" si="13"/>
        <v>1.8822702909121711</v>
      </c>
      <c r="G167" s="26">
        <f ca="1">IF(('Prices Monthly'!L167-'Prices Monthly'!L166)*C167&gt;0,1,0)</f>
        <v>1</v>
      </c>
      <c r="H167" s="16">
        <f>ABS('Prices Monthly'!L167-'Prices Monthly'!L166)/'Prices Monthly'!L166</f>
        <v>2.0611009282168385E-2</v>
      </c>
      <c r="I167" s="26"/>
      <c r="J167" s="5">
        <f t="shared" ca="1" si="14"/>
        <v>1.4339908174808421E-4</v>
      </c>
      <c r="K167" s="16"/>
      <c r="L167" s="16">
        <f ca="1">L166-O167*'Prices Monthly'!L167</f>
        <v>2.7931941125997128</v>
      </c>
      <c r="M167" s="5">
        <f t="shared" ca="1" si="15"/>
        <v>8.4872014244596495E-3</v>
      </c>
      <c r="N167" s="16">
        <f ca="1">IF('Prices Monthly'!L166&gt;OFFSET('Prices Monthly'!L166,-$N$3,0),1,-1)</f>
        <v>1</v>
      </c>
      <c r="O167" s="5">
        <f ca="1">IF(N167=1,O$3*L166/'Prices Monthly'!L166,-O$3*M166)</f>
        <v>1.5080160695937564E-5</v>
      </c>
      <c r="P167" s="27"/>
      <c r="Q167" s="16">
        <f ca="1">Q166-T167*'Prices Monthly'!L167</f>
        <v>2.7565117743389247</v>
      </c>
      <c r="R167" s="5">
        <f t="shared" ca="1" si="16"/>
        <v>7.1433910652332006E-3</v>
      </c>
      <c r="S167" s="16">
        <f ca="1">IF('Prices Monthly'!I166&gt;OFFSET('Prices Monthly'!I166,-$S$3,0),1,-1)</f>
        <v>1</v>
      </c>
      <c r="T167" s="5">
        <f ca="1">IF(S167=1,T$3*Q166/'Prices Monthly'!L166,-T$3*R166)</f>
        <v>1.2831892105214665E-4</v>
      </c>
      <c r="V167" s="16"/>
      <c r="W167" s="5"/>
      <c r="X167" s="5"/>
      <c r="Y167" s="5"/>
      <c r="Z167" s="5"/>
      <c r="AA167" s="5"/>
      <c r="AB167" s="5"/>
      <c r="AC167" s="5"/>
      <c r="AD167" s="5"/>
      <c r="AE167" s="56"/>
    </row>
    <row r="168" spans="1:31" x14ac:dyDescent="0.2">
      <c r="A168" s="9">
        <v>33509</v>
      </c>
      <c r="B168" s="16">
        <f ca="1">'Prices Monthly'!L167*(1+J168/(50*(ABS(O168)+ABS(T168)+0.0001)))</f>
        <v>1931.4964431173821</v>
      </c>
      <c r="C168" s="16">
        <f t="shared" ca="1" si="17"/>
        <v>1</v>
      </c>
      <c r="D168" s="16">
        <f ca="1">D167+C168*('Prices Monthly'!L168-'Prices Monthly'!L167)/'Prices Monthly'!L167</f>
        <v>1.9121409647694412</v>
      </c>
      <c r="E168" s="16">
        <f t="shared" ca="1" si="12"/>
        <v>0</v>
      </c>
      <c r="F168" s="16">
        <f t="shared" ca="1" si="13"/>
        <v>1.9121409647694412</v>
      </c>
      <c r="G168" s="26">
        <f ca="1">IF(('Prices Monthly'!L168-'Prices Monthly'!L167)*C168&gt;0,1,0)</f>
        <v>1</v>
      </c>
      <c r="H168" s="16">
        <f>ABS('Prices Monthly'!L168-'Prices Monthly'!L167)/'Prices Monthly'!L167</f>
        <v>2.9870673857269988E-2</v>
      </c>
      <c r="I168" s="26"/>
      <c r="J168" s="5">
        <f t="shared" ca="1" si="14"/>
        <v>1.3008685432384476E-4</v>
      </c>
      <c r="K168" s="16"/>
      <c r="L168" s="16">
        <f ca="1">L167-O168*'Prices Monthly'!L168</f>
        <v>2.7644278255701407</v>
      </c>
      <c r="M168" s="5">
        <f t="shared" ca="1" si="15"/>
        <v>8.5018262431025091E-3</v>
      </c>
      <c r="N168" s="16">
        <f ca="1">IF('Prices Monthly'!L167&gt;OFFSET('Prices Monthly'!L167,-$N$3,0),1,-1)</f>
        <v>1</v>
      </c>
      <c r="O168" s="5">
        <f ca="1">IF(N168=1,O$3*L167/'Prices Monthly'!L167,-O$3*M167)</f>
        <v>1.4624818642859377E-5</v>
      </c>
      <c r="P168" s="27"/>
      <c r="Q168" s="16">
        <f ca="1">Q167-T168*'Prices Monthly'!L168</f>
        <v>2.5294037232562103</v>
      </c>
      <c r="R168" s="5">
        <f t="shared" ca="1" si="16"/>
        <v>7.2588531009141859E-3</v>
      </c>
      <c r="S168" s="16">
        <f ca="1">IF('Prices Monthly'!I167&gt;OFFSET('Prices Monthly'!I167,-$S$3,0),1,-1)</f>
        <v>1</v>
      </c>
      <c r="T168" s="5">
        <f ca="1">IF(S168=1,T$3*Q167/'Prices Monthly'!L167,-T$3*R167)</f>
        <v>1.1546203568098537E-4</v>
      </c>
      <c r="V168" s="16"/>
      <c r="W168" s="5"/>
      <c r="X168" s="5"/>
      <c r="Y168" s="5"/>
      <c r="Z168" s="5"/>
      <c r="AA168" s="5"/>
      <c r="AB168" s="5"/>
      <c r="AC168" s="5"/>
      <c r="AD168" s="5"/>
      <c r="AE168" s="56"/>
    </row>
    <row r="169" spans="1:31" x14ac:dyDescent="0.2">
      <c r="A169" s="9">
        <v>33541</v>
      </c>
      <c r="B169" s="16">
        <f ca="1">'Prices Monthly'!L168*(1+J169/(50*(ABS(O169)+ABS(T169)+0.0001)))</f>
        <v>1988.1546260443893</v>
      </c>
      <c r="C169" s="16">
        <f t="shared" ca="1" si="17"/>
        <v>1</v>
      </c>
      <c r="D169" s="16">
        <f ca="1">D168+C169*('Prices Monthly'!L169-'Prices Monthly'!L168)/'Prices Monthly'!L168</f>
        <v>1.9336666771668076</v>
      </c>
      <c r="E169" s="16">
        <f t="shared" ca="1" si="12"/>
        <v>0</v>
      </c>
      <c r="F169" s="16">
        <f t="shared" ca="1" si="13"/>
        <v>1.9336666771668076</v>
      </c>
      <c r="G169" s="26">
        <f ca="1">IF(('Prices Monthly'!L169-'Prices Monthly'!L168)*C169&gt;0,1,0)</f>
        <v>1</v>
      </c>
      <c r="H169" s="16">
        <f>ABS('Prices Monthly'!L169-'Prices Monthly'!L168)/'Prices Monthly'!L168</f>
        <v>2.1525712397366437E-2</v>
      </c>
      <c r="I169" s="26"/>
      <c r="J169" s="5">
        <f t="shared" ca="1" si="14"/>
        <v>1.169305656555572E-4</v>
      </c>
      <c r="K169" s="16"/>
      <c r="L169" s="16">
        <f ca="1">L168-O169*'Prices Monthly'!L169</f>
        <v>2.7361884845312741</v>
      </c>
      <c r="M169" s="5">
        <f t="shared" ca="1" si="15"/>
        <v>8.5158806309902045E-3</v>
      </c>
      <c r="N169" s="16">
        <f ca="1">IF('Prices Monthly'!L168&gt;OFFSET('Prices Monthly'!L168,-$N$3,0),1,-1)</f>
        <v>1</v>
      </c>
      <c r="O169" s="5">
        <f ca="1">IF(N169=1,O$3*L168/'Prices Monthly'!L168,-O$3*M168)</f>
        <v>1.405438788769486E-5</v>
      </c>
      <c r="P169" s="27"/>
      <c r="Q169" s="16">
        <f ca="1">Q168-T169*'Prices Monthly'!L169</f>
        <v>2.3226956480290224</v>
      </c>
      <c r="R169" s="5">
        <f t="shared" ca="1" si="16"/>
        <v>7.3617292786820479E-3</v>
      </c>
      <c r="S169" s="16">
        <f ca="1">IF('Prices Monthly'!I168&gt;OFFSET('Prices Monthly'!I168,-$S$3,0),1,-1)</f>
        <v>1</v>
      </c>
      <c r="T169" s="5">
        <f ca="1">IF(S169=1,T$3*Q168/'Prices Monthly'!L168,-T$3*R168)</f>
        <v>1.0287617776786234E-4</v>
      </c>
      <c r="V169" s="16"/>
      <c r="W169" s="5"/>
      <c r="X169" s="5"/>
      <c r="Y169" s="5"/>
      <c r="Z169" s="5"/>
      <c r="AA169" s="5"/>
      <c r="AB169" s="5"/>
      <c r="AC169" s="5"/>
      <c r="AD169" s="5"/>
      <c r="AE169" s="56"/>
    </row>
    <row r="170" spans="1:31" x14ac:dyDescent="0.2">
      <c r="A170" s="9">
        <v>33571</v>
      </c>
      <c r="B170" s="16">
        <f ca="1">'Prices Monthly'!L169*(1+J170/(50*(ABS(O170)+ABS(T170)+0.0001)))</f>
        <v>2029.9772123351288</v>
      </c>
      <c r="C170" s="16">
        <f t="shared" ca="1" si="17"/>
        <v>1</v>
      </c>
      <c r="D170" s="16">
        <f ca="1">D169+C170*('Prices Monthly'!L170-'Prices Monthly'!L169)/'Prices Monthly'!L169</f>
        <v>1.9716751279130911</v>
      </c>
      <c r="E170" s="16">
        <f t="shared" ca="1" si="12"/>
        <v>0</v>
      </c>
      <c r="F170" s="16">
        <f t="shared" ca="1" si="13"/>
        <v>1.9716751279130911</v>
      </c>
      <c r="G170" s="26">
        <f ca="1">IF(('Prices Monthly'!L170-'Prices Monthly'!L169)*C170&gt;0,1,0)</f>
        <v>1</v>
      </c>
      <c r="H170" s="16">
        <f>ABS('Prices Monthly'!L170-'Prices Monthly'!L169)/'Prices Monthly'!L169</f>
        <v>3.8008450746283458E-2</v>
      </c>
      <c r="I170" s="26"/>
      <c r="J170" s="5">
        <f t="shared" ca="1" si="14"/>
        <v>1.0609595264378689E-4</v>
      </c>
      <c r="K170" s="16"/>
      <c r="L170" s="16">
        <f ca="1">L169-O170*'Prices Monthly'!L170</f>
        <v>2.7077866168334928</v>
      </c>
      <c r="M170" s="5">
        <f t="shared" ca="1" si="15"/>
        <v>8.5294983192508896E-3</v>
      </c>
      <c r="N170" s="16">
        <f ca="1">IF('Prices Monthly'!L169&gt;OFFSET('Prices Monthly'!L169,-$N$3,0),1,-1)</f>
        <v>1</v>
      </c>
      <c r="O170" s="5">
        <f ca="1">IF(N170=1,O$3*L169/'Prices Monthly'!L169,-O$3*M169)</f>
        <v>1.3617688260685486E-5</v>
      </c>
      <c r="P170" s="27"/>
      <c r="Q170" s="16">
        <f ca="1">Q169-T170*'Prices Monthly'!L170</f>
        <v>2.1298174311357632</v>
      </c>
      <c r="R170" s="5">
        <f t="shared" ca="1" si="16"/>
        <v>7.4542075430651493E-3</v>
      </c>
      <c r="S170" s="16">
        <f ca="1">IF('Prices Monthly'!I169&gt;OFFSET('Prices Monthly'!I169,-$S$3,0),1,-1)</f>
        <v>1</v>
      </c>
      <c r="T170" s="5">
        <f ca="1">IF(S170=1,T$3*Q169/'Prices Monthly'!L169,-T$3*R169)</f>
        <v>9.2478264383101394E-5</v>
      </c>
      <c r="V170" s="16"/>
      <c r="W170" s="5"/>
      <c r="X170" s="5"/>
      <c r="Y170" s="5"/>
      <c r="Z170" s="5"/>
      <c r="AA170" s="5"/>
      <c r="AB170" s="5"/>
      <c r="AC170" s="5"/>
      <c r="AD170" s="5"/>
      <c r="AE170" s="56"/>
    </row>
    <row r="171" spans="1:31" x14ac:dyDescent="0.2">
      <c r="A171" s="9">
        <v>33600</v>
      </c>
      <c r="B171" s="16">
        <f ca="1">'Prices Monthly'!L170*(1+J171/(50*(ABS(O171)+ABS(T171)+0.0001)))</f>
        <v>2105.9462829914191</v>
      </c>
      <c r="C171" s="16">
        <f t="shared" ca="1" si="17"/>
        <v>1</v>
      </c>
      <c r="D171" s="16">
        <f ca="1">D170+C171*('Prices Monthly'!L171-'Prices Monthly'!L170)/'Prices Monthly'!L170</f>
        <v>1.9897845033625892</v>
      </c>
      <c r="E171" s="16">
        <f t="shared" ca="1" si="12"/>
        <v>0</v>
      </c>
      <c r="F171" s="16">
        <f t="shared" ca="1" si="13"/>
        <v>1.9897845033625892</v>
      </c>
      <c r="G171" s="26">
        <f ca="1">IF(('Prices Monthly'!L171-'Prices Monthly'!L170)*C171&gt;0,1,0)</f>
        <v>1</v>
      </c>
      <c r="H171" s="16">
        <f>ABS('Prices Monthly'!L171-'Prices Monthly'!L170)/'Prices Monthly'!L170</f>
        <v>1.8109375449497995E-2</v>
      </c>
      <c r="I171" s="26"/>
      <c r="J171" s="5">
        <f t="shared" ca="1" si="14"/>
        <v>9.4676630255744471E-5</v>
      </c>
      <c r="K171" s="16"/>
      <c r="L171" s="16">
        <f ca="1">L170-O171*'Prices Monthly'!L171</f>
        <v>2.6802183874203442</v>
      </c>
      <c r="M171" s="5">
        <f t="shared" ca="1" si="15"/>
        <v>8.5424811957352329E-3</v>
      </c>
      <c r="N171" s="16">
        <f ca="1">IF('Prices Monthly'!L170&gt;OFFSET('Prices Monthly'!L170,-$N$3,0),1,-1)</f>
        <v>1</v>
      </c>
      <c r="O171" s="5">
        <f ca="1">IF(N171=1,O$3*L170/'Prices Monthly'!L170,-O$3*M170)</f>
        <v>1.2982876484343051E-5</v>
      </c>
      <c r="P171" s="27"/>
      <c r="Q171" s="16">
        <f ca="1">Q170-T171*'Prices Monthly'!L171</f>
        <v>1.9563464635649563</v>
      </c>
      <c r="R171" s="5">
        <f t="shared" ca="1" si="16"/>
        <v>7.5359012968365504E-3</v>
      </c>
      <c r="S171" s="16">
        <f ca="1">IF('Prices Monthly'!I170&gt;OFFSET('Prices Monthly'!I170,-$S$3,0),1,-1)</f>
        <v>1</v>
      </c>
      <c r="T171" s="5">
        <f ca="1">IF(S171=1,T$3*Q170/'Prices Monthly'!L170,-T$3*R170)</f>
        <v>8.1693753771401421E-5</v>
      </c>
      <c r="V171" s="16"/>
      <c r="W171" s="5"/>
      <c r="X171" s="5"/>
      <c r="Y171" s="5"/>
      <c r="Z171" s="5"/>
      <c r="AA171" s="5"/>
      <c r="AB171" s="5"/>
      <c r="AC171" s="5"/>
      <c r="AD171" s="5"/>
      <c r="AE171" s="56"/>
    </row>
    <row r="172" spans="1:31" x14ac:dyDescent="0.2">
      <c r="A172" s="9">
        <v>33633</v>
      </c>
      <c r="B172" s="16">
        <f ca="1">'Prices Monthly'!L171*(1+J172/(50*(ABS(O172)+ABS(T172)+0.0001)))</f>
        <v>2143.106122280431</v>
      </c>
      <c r="C172" s="16">
        <f t="shared" ca="1" si="17"/>
        <v>1</v>
      </c>
      <c r="D172" s="16">
        <f ca="1">D171+C172*('Prices Monthly'!L172-'Prices Monthly'!L171)/'Prices Monthly'!L171</f>
        <v>1.9892382174007257</v>
      </c>
      <c r="E172" s="16">
        <f t="shared" ca="1" si="12"/>
        <v>5.4628596186345746E-4</v>
      </c>
      <c r="F172" s="16">
        <f t="shared" ca="1" si="13"/>
        <v>1.9897845033625892</v>
      </c>
      <c r="G172" s="26">
        <f ca="1">IF(('Prices Monthly'!L172-'Prices Monthly'!L171)*C172&gt;0,1,0)</f>
        <v>0</v>
      </c>
      <c r="H172" s="16">
        <f>ABS('Prices Monthly'!L172-'Prices Monthly'!L171)/'Prices Monthly'!L171</f>
        <v>5.4628596186352013E-4</v>
      </c>
      <c r="I172" s="26"/>
      <c r="J172" s="5">
        <f t="shared" ca="1" si="14"/>
        <v>8.6327263417866352E-5</v>
      </c>
      <c r="K172" s="16"/>
      <c r="L172" s="16">
        <f ca="1">L171-O172*'Prices Monthly'!L172</f>
        <v>2.6534308452029385</v>
      </c>
      <c r="M172" s="5">
        <f t="shared" ca="1" si="15"/>
        <v>8.555103313664339E-3</v>
      </c>
      <c r="N172" s="16">
        <f ca="1">IF('Prices Monthly'!L171&gt;OFFSET('Prices Monthly'!L171,-$N$3,0),1,-1)</f>
        <v>1</v>
      </c>
      <c r="O172" s="5">
        <f ca="1">IF(N172=1,O$3*L171/'Prices Monthly'!L171,-O$3*M171)</f>
        <v>1.2622117929106891E-5</v>
      </c>
      <c r="P172" s="27"/>
      <c r="Q172" s="16">
        <f ca="1">Q171-T172*'Prices Monthly'!L172</f>
        <v>1.7999242444485268</v>
      </c>
      <c r="R172" s="5">
        <f t="shared" ca="1" si="16"/>
        <v>7.6096064423253097E-3</v>
      </c>
      <c r="S172" s="16">
        <f ca="1">IF('Prices Monthly'!I171&gt;OFFSET('Prices Monthly'!I171,-$S$3,0),1,-1)</f>
        <v>1</v>
      </c>
      <c r="T172" s="5">
        <f ca="1">IF(S172=1,T$3*Q171/'Prices Monthly'!L171,-T$3*R171)</f>
        <v>7.3705145488759467E-5</v>
      </c>
      <c r="V172" s="16"/>
      <c r="W172" s="5"/>
      <c r="X172" s="5"/>
      <c r="Y172" s="5"/>
      <c r="Z172" s="5"/>
      <c r="AA172" s="5"/>
      <c r="AB172" s="5"/>
      <c r="AC172" s="5"/>
      <c r="AD172" s="5"/>
      <c r="AE172" s="56"/>
    </row>
    <row r="173" spans="1:31" x14ac:dyDescent="0.2">
      <c r="A173" s="9">
        <v>33662</v>
      </c>
      <c r="B173" s="16">
        <f ca="1">'Prices Monthly'!L172*(1+J173/(50*(ABS(O173)+ABS(T173)+0.0001)))</f>
        <v>2141.1806216979826</v>
      </c>
      <c r="C173" s="16">
        <f t="shared" ca="1" si="17"/>
        <v>1</v>
      </c>
      <c r="D173" s="16">
        <f ca="1">D172+C173*('Prices Monthly'!L173-'Prices Monthly'!L172)/'Prices Monthly'!L172</f>
        <v>2.0153753253087676</v>
      </c>
      <c r="E173" s="16">
        <f t="shared" ca="1" si="12"/>
        <v>0</v>
      </c>
      <c r="F173" s="16">
        <f t="shared" ca="1" si="13"/>
        <v>2.0153753253087676</v>
      </c>
      <c r="G173" s="26">
        <f ca="1">IF(('Prices Monthly'!L173-'Prices Monthly'!L172)*C173&gt;0,1,0)</f>
        <v>1</v>
      </c>
      <c r="H173" s="16">
        <f>ABS('Prices Monthly'!L173-'Prices Monthly'!L172)/'Prices Monthly'!L172</f>
        <v>2.6137107908041766E-2</v>
      </c>
      <c r="I173" s="26"/>
      <c r="J173" s="5">
        <f t="shared" ca="1" si="14"/>
        <v>8.0351815748190165E-5</v>
      </c>
      <c r="K173" s="16"/>
      <c r="L173" s="16">
        <f ca="1">L172-O173*'Prices Monthly'!L173</f>
        <v>2.626203006667633</v>
      </c>
      <c r="M173" s="5">
        <f t="shared" ca="1" si="15"/>
        <v>8.5676061094688456E-3</v>
      </c>
      <c r="N173" s="16">
        <f ca="1">IF('Prices Monthly'!L172&gt;OFFSET('Prices Monthly'!L172,-$N$3,0),1,-1)</f>
        <v>1</v>
      </c>
      <c r="O173" s="5">
        <f ca="1">IF(N173=1,O$3*L172/'Prices Monthly'!L172,-O$3*M172)</f>
        <v>1.2502795804506206E-5</v>
      </c>
      <c r="P173" s="27"/>
      <c r="Q173" s="16">
        <f ca="1">Q172-T173*'Prices Monthly'!L173</f>
        <v>1.6521667197563685</v>
      </c>
      <c r="R173" s="5">
        <f t="shared" ca="1" si="16"/>
        <v>7.6774554622689936E-3</v>
      </c>
      <c r="S173" s="16">
        <f ca="1">IF('Prices Monthly'!I172&gt;OFFSET('Prices Monthly'!I172,-$S$3,0),1,-1)</f>
        <v>1</v>
      </c>
      <c r="T173" s="5">
        <f ca="1">IF(S173=1,T$3*Q172/'Prices Monthly'!L172,-T$3*R172)</f>
        <v>6.7849019943683959E-5</v>
      </c>
      <c r="V173" s="16"/>
      <c r="W173" s="5"/>
      <c r="X173" s="5"/>
      <c r="Y173" s="5"/>
      <c r="Z173" s="5"/>
      <c r="AA173" s="5"/>
      <c r="AB173" s="5"/>
      <c r="AC173" s="5"/>
      <c r="AD173" s="5"/>
      <c r="AE173" s="56"/>
    </row>
    <row r="174" spans="1:31" x14ac:dyDescent="0.2">
      <c r="A174" s="9">
        <v>33691</v>
      </c>
      <c r="B174" s="16">
        <f ca="1">'Prices Monthly'!L173*(1+J174/(50*(ABS(O174)+ABS(T174)+0.0001)))</f>
        <v>2196.0825011289753</v>
      </c>
      <c r="C174" s="16">
        <f t="shared" ca="1" si="17"/>
        <v>1</v>
      </c>
      <c r="D174" s="16">
        <f ca="1">D173+C174*('Prices Monthly'!L174-'Prices Monthly'!L173)/'Prices Monthly'!L173</f>
        <v>2.0832071142275552</v>
      </c>
      <c r="E174" s="16">
        <f t="shared" ca="1" si="12"/>
        <v>0</v>
      </c>
      <c r="F174" s="16">
        <f t="shared" ca="1" si="13"/>
        <v>2.0832071142275552</v>
      </c>
      <c r="G174" s="26">
        <f ca="1">IF(('Prices Monthly'!L174-'Prices Monthly'!L173)*C174&gt;0,1,0)</f>
        <v>1</v>
      </c>
      <c r="H174" s="16">
        <f>ABS('Prices Monthly'!L174-'Prices Monthly'!L173)/'Prices Monthly'!L173</f>
        <v>6.7831788918787495E-2</v>
      </c>
      <c r="I174" s="26"/>
      <c r="J174" s="5">
        <f t="shared" ca="1" si="14"/>
        <v>7.2752196151600195E-5</v>
      </c>
      <c r="K174" s="16"/>
      <c r="L174" s="16">
        <f ca="1">L173-O174*'Prices Monthly'!L174</f>
        <v>2.5981595761208949</v>
      </c>
      <c r="M174" s="5">
        <f t="shared" ca="1" si="15"/>
        <v>8.5796654140996454E-3</v>
      </c>
      <c r="N174" s="16">
        <f ca="1">IF('Prices Monthly'!L173&gt;OFFSET('Prices Monthly'!L173,-$N$3,0),1,-1)</f>
        <v>1</v>
      </c>
      <c r="O174" s="5">
        <f ca="1">IF(N174=1,O$3*L173/'Prices Monthly'!L173,-O$3*M173)</f>
        <v>1.2059304630799054E-5</v>
      </c>
      <c r="P174" s="27"/>
      <c r="Q174" s="16">
        <f ca="1">Q173-T174*'Prices Monthly'!L174</f>
        <v>1.5110278282404064</v>
      </c>
      <c r="R174" s="5">
        <f t="shared" ca="1" si="16"/>
        <v>7.7381483537897946E-3</v>
      </c>
      <c r="S174" s="16">
        <f ca="1">IF('Prices Monthly'!I173&gt;OFFSET('Prices Monthly'!I173,-$S$3,0),1,-1)</f>
        <v>1</v>
      </c>
      <c r="T174" s="5">
        <f ca="1">IF(S174=1,T$3*Q173/'Prices Monthly'!L173,-T$3*R173)</f>
        <v>6.0692891520801147E-5</v>
      </c>
      <c r="V174" s="16"/>
      <c r="W174" s="5"/>
      <c r="X174" s="5"/>
      <c r="Y174" s="5"/>
      <c r="Z174" s="5"/>
      <c r="AA174" s="5"/>
      <c r="AB174" s="5"/>
      <c r="AC174" s="5"/>
      <c r="AD174" s="5"/>
      <c r="AE174" s="56"/>
    </row>
    <row r="175" spans="1:31" x14ac:dyDescent="0.2">
      <c r="A175" s="9">
        <v>33723</v>
      </c>
      <c r="B175" s="16">
        <f ca="1">'Prices Monthly'!L174*(1+J175/(50*(ABS(O175)+ABS(T175)+0.0001)))</f>
        <v>2343.4630101348962</v>
      </c>
      <c r="C175" s="16">
        <f t="shared" ca="1" si="17"/>
        <v>1</v>
      </c>
      <c r="D175" s="16">
        <f ca="1">D174+C175*('Prices Monthly'!L175-'Prices Monthly'!L174)/'Prices Monthly'!L174</f>
        <v>2.0946457113223236</v>
      </c>
      <c r="E175" s="16">
        <f t="shared" ca="1" si="12"/>
        <v>0</v>
      </c>
      <c r="F175" s="16">
        <f t="shared" ca="1" si="13"/>
        <v>2.0946457113223236</v>
      </c>
      <c r="G175" s="26">
        <f ca="1">IF(('Prices Monthly'!L175-'Prices Monthly'!L174)*C175&gt;0,1,0)</f>
        <v>1</v>
      </c>
      <c r="H175" s="16">
        <f>ABS('Prices Monthly'!L175-'Prices Monthly'!L174)/'Prices Monthly'!L174</f>
        <v>1.1438597094768308E-2</v>
      </c>
      <c r="I175" s="26"/>
      <c r="J175" s="5">
        <f t="shared" ca="1" si="14"/>
        <v>6.3154740146225462E-5</v>
      </c>
      <c r="K175" s="16"/>
      <c r="L175" s="16">
        <f ca="1">L174-O175*'Prices Monthly'!L175</f>
        <v>2.5718807873538942</v>
      </c>
      <c r="M175" s="5">
        <f t="shared" ca="1" si="15"/>
        <v>8.5908380834903066E-3</v>
      </c>
      <c r="N175" s="16">
        <f ca="1">IF('Prices Monthly'!L174&gt;OFFSET('Prices Monthly'!L174,-$N$3,0),1,-1)</f>
        <v>1</v>
      </c>
      <c r="O175" s="5">
        <f ca="1">IF(N175=1,O$3*L174/'Prices Monthly'!L174,-O$3*M174)</f>
        <v>1.117266939066204E-5</v>
      </c>
      <c r="P175" s="27"/>
      <c r="Q175" s="16">
        <f ca="1">Q174-T175*'Prices Monthly'!L175</f>
        <v>1.3887628788990758</v>
      </c>
      <c r="R175" s="5">
        <f t="shared" ca="1" si="16"/>
        <v>7.7901304245453582E-3</v>
      </c>
      <c r="S175" s="16">
        <f ca="1">IF('Prices Monthly'!I174&gt;OFFSET('Prices Monthly'!I174,-$S$3,0),1,-1)</f>
        <v>1</v>
      </c>
      <c r="T175" s="5">
        <f ca="1">IF(S175=1,T$3*Q174/'Prices Monthly'!L174,-T$3*R174)</f>
        <v>5.1982070755563421E-5</v>
      </c>
      <c r="V175" s="16"/>
      <c r="W175" s="5"/>
      <c r="X175" s="5"/>
      <c r="Y175" s="5"/>
      <c r="Z175" s="5"/>
      <c r="AA175" s="5"/>
      <c r="AB175" s="5"/>
      <c r="AC175" s="5"/>
      <c r="AD175" s="5"/>
      <c r="AE175" s="56"/>
    </row>
    <row r="176" spans="1:31" x14ac:dyDescent="0.2">
      <c r="A176" s="9">
        <v>33754</v>
      </c>
      <c r="B176" s="16">
        <f ca="1">'Prices Monthly'!L175*(1+J176/(50*(ABS(O176)+ABS(T176)+0.0001)))</f>
        <v>2369.3603289326411</v>
      </c>
      <c r="C176" s="16">
        <f t="shared" ca="1" si="17"/>
        <v>1</v>
      </c>
      <c r="D176" s="16">
        <f ca="1">D175+C176*('Prices Monthly'!L176-'Prices Monthly'!L175)/'Prices Monthly'!L175</f>
        <v>2.0721973043939288</v>
      </c>
      <c r="E176" s="16">
        <f t="shared" ca="1" si="12"/>
        <v>2.2448406928394782E-2</v>
      </c>
      <c r="F176" s="16">
        <f t="shared" ca="1" si="13"/>
        <v>2.0946457113223236</v>
      </c>
      <c r="G176" s="26">
        <f ca="1">IF(('Prices Monthly'!L176-'Prices Monthly'!L175)*C176&gt;0,1,0)</f>
        <v>0</v>
      </c>
      <c r="H176" s="16">
        <f>ABS('Prices Monthly'!L176-'Prices Monthly'!L175)/'Prices Monthly'!L175</f>
        <v>2.2448406928394567E-2</v>
      </c>
      <c r="I176" s="26"/>
      <c r="J176" s="5">
        <f t="shared" ca="1" si="14"/>
        <v>5.8170215974705155E-5</v>
      </c>
      <c r="K176" s="16"/>
      <c r="L176" s="16">
        <f ca="1">L175-O176*'Prices Monthly'!L176</f>
        <v>2.5467393257452136</v>
      </c>
      <c r="M176" s="5">
        <f t="shared" ca="1" si="15"/>
        <v>8.6017726718398968E-3</v>
      </c>
      <c r="N176" s="16">
        <f ca="1">IF('Prices Monthly'!L175&gt;OFFSET('Prices Monthly'!L175,-$N$3,0),1,-1)</f>
        <v>1</v>
      </c>
      <c r="O176" s="5">
        <f ca="1">IF(N176=1,O$3*L175/'Prices Monthly'!L175,-O$3*M175)</f>
        <v>1.0934588349590973E-5</v>
      </c>
      <c r="P176" s="27"/>
      <c r="Q176" s="16">
        <f ca="1">Q175-T176*'Prices Monthly'!L176</f>
        <v>1.2801558897257557</v>
      </c>
      <c r="R176" s="5">
        <f t="shared" ca="1" si="16"/>
        <v>7.8373660521704729E-3</v>
      </c>
      <c r="S176" s="16">
        <f ca="1">IF('Prices Monthly'!I175&gt;OFFSET('Prices Monthly'!I175,-$S$3,0),1,-1)</f>
        <v>1</v>
      </c>
      <c r="T176" s="5">
        <f ca="1">IF(S176=1,T$3*Q175/'Prices Monthly'!L175,-T$3*R175)</f>
        <v>4.7235627625114184E-5</v>
      </c>
      <c r="V176" s="16"/>
      <c r="W176" s="5"/>
      <c r="X176" s="5"/>
      <c r="Y176" s="5"/>
      <c r="Z176" s="5"/>
      <c r="AA176" s="5"/>
      <c r="AB176" s="5"/>
      <c r="AC176" s="5"/>
      <c r="AD176" s="5"/>
      <c r="AE176" s="56"/>
    </row>
    <row r="177" spans="1:31" x14ac:dyDescent="0.2">
      <c r="A177" s="9">
        <v>33782</v>
      </c>
      <c r="B177" s="16">
        <f ca="1">'Prices Monthly'!L176*(1+J177/(50*(ABS(O177)+ABS(T177)+0.0001)))</f>
        <v>2315.695116711453</v>
      </c>
      <c r="C177" s="16">
        <f t="shared" ca="1" si="17"/>
        <v>1</v>
      </c>
      <c r="D177" s="16">
        <f ca="1">D176+C177*('Prices Monthly'!L177-'Prices Monthly'!L176)/'Prices Monthly'!L176</f>
        <v>2.1190732557869856</v>
      </c>
      <c r="E177" s="16">
        <f t="shared" ca="1" si="12"/>
        <v>0</v>
      </c>
      <c r="F177" s="16">
        <f t="shared" ca="1" si="13"/>
        <v>2.1190732557869856</v>
      </c>
      <c r="G177" s="26">
        <f ca="1">IF(('Prices Monthly'!L177-'Prices Monthly'!L176)*C177&gt;0,1,0)</f>
        <v>1</v>
      </c>
      <c r="H177" s="16">
        <f>ABS('Prices Monthly'!L177-'Prices Monthly'!L176)/'Prices Monthly'!L176</f>
        <v>4.6875951393056781E-2</v>
      </c>
      <c r="I177" s="26"/>
      <c r="J177" s="5">
        <f t="shared" ca="1" si="14"/>
        <v>5.5617835492946684E-5</v>
      </c>
      <c r="K177" s="16"/>
      <c r="L177" s="16">
        <f ca="1">L176-O177*'Prices Monthly'!L177</f>
        <v>2.5200781241993173</v>
      </c>
      <c r="M177" s="5">
        <f t="shared" ca="1" si="15"/>
        <v>8.612849015210134E-3</v>
      </c>
      <c r="N177" s="16">
        <f ca="1">IF('Prices Monthly'!L176&gt;OFFSET('Prices Monthly'!L176,-$N$3,0),1,-1)</f>
        <v>1</v>
      </c>
      <c r="O177" s="5">
        <f ca="1">IF(N177=1,O$3*L176/'Prices Monthly'!L176,-O$3*M176)</f>
        <v>1.1076343370237439E-5</v>
      </c>
      <c r="P177" s="27"/>
      <c r="Q177" s="16">
        <f ca="1">Q176-T177*'Prices Monthly'!L177</f>
        <v>1.1729427365267096</v>
      </c>
      <c r="R177" s="5">
        <f t="shared" ca="1" si="16"/>
        <v>7.8819075442931822E-3</v>
      </c>
      <c r="S177" s="16">
        <f ca="1">IF('Prices Monthly'!I176&gt;OFFSET('Prices Monthly'!I176,-$S$3,0),1,-1)</f>
        <v>1</v>
      </c>
      <c r="T177" s="5">
        <f ca="1">IF(S177=1,T$3*Q176/'Prices Monthly'!L176,-T$3*R176)</f>
        <v>4.4541492122709241E-5</v>
      </c>
      <c r="V177" s="16"/>
      <c r="W177" s="5"/>
      <c r="X177" s="5"/>
      <c r="Y177" s="5"/>
      <c r="Z177" s="5"/>
      <c r="AA177" s="5"/>
      <c r="AB177" s="5"/>
      <c r="AC177" s="5"/>
      <c r="AD177" s="5"/>
      <c r="AE177" s="56"/>
    </row>
    <row r="178" spans="1:31" x14ac:dyDescent="0.2">
      <c r="A178" s="9">
        <v>33815</v>
      </c>
      <c r="B178" s="16">
        <f ca="1">'Prices Monthly'!L177*(1+J178/(50*(ABS(O178)+ABS(T178)+0.0001)))</f>
        <v>2422.9695455505025</v>
      </c>
      <c r="C178" s="16">
        <f t="shared" ca="1" si="17"/>
        <v>1</v>
      </c>
      <c r="D178" s="16">
        <f ca="1">D177+C178*('Prices Monthly'!L178-'Prices Monthly'!L177)/'Prices Monthly'!L177</f>
        <v>2.054616495616818</v>
      </c>
      <c r="E178" s="16">
        <f t="shared" ca="1" si="12"/>
        <v>6.4456760170167549E-2</v>
      </c>
      <c r="F178" s="16">
        <f t="shared" ca="1" si="13"/>
        <v>2.1190732557869856</v>
      </c>
      <c r="G178" s="26">
        <f ca="1">IF(('Prices Monthly'!L178-'Prices Monthly'!L177)*C178&gt;0,1,0)</f>
        <v>0</v>
      </c>
      <c r="H178" s="16">
        <f>ABS('Prices Monthly'!L178-'Prices Monthly'!L177)/'Prices Monthly'!L177</f>
        <v>6.4456760170167549E-2</v>
      </c>
      <c r="I178" s="26"/>
      <c r="J178" s="5">
        <f t="shared" ca="1" si="14"/>
        <v>4.9453353564597984E-5</v>
      </c>
      <c r="K178" s="16"/>
      <c r="L178" s="16">
        <f ca="1">L177-O178*'Prices Monthly'!L178</f>
        <v>2.49650170366994</v>
      </c>
      <c r="M178" s="5">
        <f t="shared" ca="1" si="15"/>
        <v>8.623318629857997E-3</v>
      </c>
      <c r="N178" s="16">
        <f ca="1">IF('Prices Monthly'!L177&gt;OFFSET('Prices Monthly'!L177,-$N$3,0),1,-1)</f>
        <v>1</v>
      </c>
      <c r="O178" s="5">
        <f ca="1">IF(N178=1,O$3*L177/'Prices Monthly'!L177,-O$3*M177)</f>
        <v>1.0469614647863423E-5</v>
      </c>
      <c r="P178" s="27"/>
      <c r="Q178" s="16">
        <f ca="1">Q177-T178*'Prices Monthly'!L178</f>
        <v>1.0851556446975041</v>
      </c>
      <c r="R178" s="5">
        <f t="shared" ca="1" si="16"/>
        <v>7.9208912832099167E-3</v>
      </c>
      <c r="S178" s="16">
        <f ca="1">IF('Prices Monthly'!I177&gt;OFFSET('Prices Monthly'!I177,-$S$3,0),1,-1)</f>
        <v>1</v>
      </c>
      <c r="T178" s="5">
        <f ca="1">IF(S178=1,T$3*Q177/'Prices Monthly'!L177,-T$3*R177)</f>
        <v>3.8983738916734565E-5</v>
      </c>
      <c r="V178" s="16"/>
      <c r="W178" s="5"/>
      <c r="X178" s="5"/>
      <c r="Y178" s="5"/>
      <c r="Z178" s="5"/>
      <c r="AA178" s="5"/>
      <c r="AB178" s="5"/>
      <c r="AC178" s="5"/>
      <c r="AD178" s="5"/>
      <c r="AE178" s="56"/>
    </row>
    <row r="179" spans="1:31" x14ac:dyDescent="0.2">
      <c r="A179" s="9">
        <v>33845</v>
      </c>
      <c r="B179" s="16">
        <f ca="1">'Prices Monthly'!L178*(1+J179/(50*(ABS(O179)+ABS(T179)+0.0001)))</f>
        <v>2266.8297988963263</v>
      </c>
      <c r="C179" s="16">
        <f t="shared" ca="1" si="17"/>
        <v>1</v>
      </c>
      <c r="D179" s="16">
        <f ca="1">D178+C179*('Prices Monthly'!L179-'Prices Monthly'!L178)/'Prices Monthly'!L178</f>
        <v>2.0950714023840225</v>
      </c>
      <c r="E179" s="16">
        <f t="shared" ca="1" si="12"/>
        <v>2.4001853402963125E-2</v>
      </c>
      <c r="F179" s="16">
        <f t="shared" ca="1" si="13"/>
        <v>2.1190732557869856</v>
      </c>
      <c r="G179" s="26">
        <f ca="1">IF(('Prices Monthly'!L179-'Prices Monthly'!L178)*C179&gt;0,1,0)</f>
        <v>1</v>
      </c>
      <c r="H179" s="16">
        <f>ABS('Prices Monthly'!L179-'Prices Monthly'!L178)/'Prices Monthly'!L178</f>
        <v>4.0454906767204396E-2</v>
      </c>
      <c r="I179" s="26"/>
      <c r="J179" s="5">
        <f t="shared" ca="1" si="14"/>
        <v>4.9637179707934107E-5</v>
      </c>
      <c r="K179" s="16"/>
      <c r="L179" s="16">
        <f ca="1">L178-O179*'Prices Monthly'!L179</f>
        <v>2.4705267291965791</v>
      </c>
      <c r="M179" s="5">
        <f t="shared" ca="1" si="15"/>
        <v>8.6344048805348499E-3</v>
      </c>
      <c r="N179" s="16">
        <f ca="1">IF('Prices Monthly'!L178&gt;OFFSET('Prices Monthly'!L178,-$N$3,0),1,-1)</f>
        <v>1</v>
      </c>
      <c r="O179" s="5">
        <f ca="1">IF(N179=1,O$3*L178/'Prices Monthly'!L178,-O$3*M178)</f>
        <v>1.1086250676853399E-5</v>
      </c>
      <c r="P179" s="27"/>
      <c r="Q179" s="16">
        <f ca="1">Q178-T179*'Prices Monthly'!L179</f>
        <v>0.9948312034869724</v>
      </c>
      <c r="R179" s="5">
        <f t="shared" ca="1" si="16"/>
        <v>7.9594422122409979E-3</v>
      </c>
      <c r="S179" s="16">
        <f ca="1">IF('Prices Monthly'!I178&gt;OFFSET('Prices Monthly'!I178,-$S$3,0),1,-1)</f>
        <v>1</v>
      </c>
      <c r="T179" s="5">
        <f ca="1">IF(S179=1,T$3*Q178/'Prices Monthly'!L178,-T$3*R178)</f>
        <v>3.8550929031080712E-5</v>
      </c>
      <c r="V179" s="16"/>
      <c r="W179" s="5"/>
      <c r="X179" s="5"/>
      <c r="Y179" s="5"/>
      <c r="Z179" s="5"/>
      <c r="AA179" s="5"/>
      <c r="AB179" s="5"/>
      <c r="AC179" s="5"/>
      <c r="AD179" s="5"/>
      <c r="AE179" s="56"/>
    </row>
    <row r="180" spans="1:31" x14ac:dyDescent="0.2">
      <c r="A180" s="9">
        <v>33876</v>
      </c>
      <c r="B180" s="16">
        <f ca="1">'Prices Monthly'!L179*(1+J180/(50*(ABS(O180)+ABS(T180)+0.0001)))</f>
        <v>2357.4236222613972</v>
      </c>
      <c r="C180" s="16">
        <f t="shared" ca="1" si="17"/>
        <v>1</v>
      </c>
      <c r="D180" s="16">
        <f ca="1">D179+C180*('Prices Monthly'!L180-'Prices Monthly'!L179)/'Prices Monthly'!L179</f>
        <v>2.1168213885128577</v>
      </c>
      <c r="E180" s="16">
        <f t="shared" ca="1" si="12"/>
        <v>2.25186727412785E-3</v>
      </c>
      <c r="F180" s="16">
        <f t="shared" ca="1" si="13"/>
        <v>2.1190732557869856</v>
      </c>
      <c r="G180" s="26">
        <f ca="1">IF(('Prices Monthly'!L180-'Prices Monthly'!L179)*C180&gt;0,1,0)</f>
        <v>1</v>
      </c>
      <c r="H180" s="16">
        <f>ABS('Prices Monthly'!L180-'Prices Monthly'!L179)/'Prices Monthly'!L179</f>
        <v>2.1749986128835396E-2</v>
      </c>
      <c r="I180" s="26"/>
      <c r="J180" s="5">
        <f t="shared" ca="1" si="14"/>
        <v>4.4512252963488356E-5</v>
      </c>
      <c r="K180" s="16"/>
      <c r="L180" s="16">
        <f ca="1">L179-O180*'Prices Monthly'!L180</f>
        <v>2.4452841226837041</v>
      </c>
      <c r="M180" s="5">
        <f t="shared" ca="1" si="15"/>
        <v>8.644949213755207E-3</v>
      </c>
      <c r="N180" s="16">
        <f ca="1">IF('Prices Monthly'!L179&gt;OFFSET('Prices Monthly'!L179,-$N$3,0),1,-1)</f>
        <v>1</v>
      </c>
      <c r="O180" s="5">
        <f ca="1">IF(N180=1,O$3*L179/'Prices Monthly'!L179,-O$3*M179)</f>
        <v>1.0544333220357659E-5</v>
      </c>
      <c r="P180" s="27"/>
      <c r="Q180" s="16">
        <f ca="1">Q179-T180*'Prices Monthly'!L180</f>
        <v>0.91351370201790472</v>
      </c>
      <c r="R180" s="5">
        <f t="shared" ca="1" si="16"/>
        <v>7.9934101319841279E-3</v>
      </c>
      <c r="S180" s="16">
        <f ca="1">IF('Prices Monthly'!I179&gt;OFFSET('Prices Monthly'!I179,-$S$3,0),1,-1)</f>
        <v>1</v>
      </c>
      <c r="T180" s="5">
        <f ca="1">IF(S180=1,T$3*Q179/'Prices Monthly'!L179,-T$3*R179)</f>
        <v>3.3967919743130698E-5</v>
      </c>
      <c r="V180" s="16"/>
      <c r="W180" s="5"/>
      <c r="X180" s="5"/>
      <c r="Y180" s="5"/>
      <c r="Z180" s="5"/>
      <c r="AA180" s="5"/>
      <c r="AB180" s="5"/>
      <c r="AC180" s="5"/>
      <c r="AD180" s="5"/>
      <c r="AE180" s="56"/>
    </row>
    <row r="181" spans="1:31" x14ac:dyDescent="0.2">
      <c r="A181" s="9">
        <v>33907</v>
      </c>
      <c r="B181" s="16">
        <f ca="1">'Prices Monthly'!L180*(1+J181/(50*(ABS(O181)+ABS(T181)+0.0001)))</f>
        <v>2407.8099771940379</v>
      </c>
      <c r="C181" s="16">
        <f t="shared" ca="1" si="17"/>
        <v>1</v>
      </c>
      <c r="D181" s="16">
        <f ca="1">D180+C181*('Prices Monthly'!L181-'Prices Monthly'!L180)/'Prices Monthly'!L180</f>
        <v>2.1168631604796908</v>
      </c>
      <c r="E181" s="16">
        <f t="shared" ca="1" si="12"/>
        <v>2.2100953072947682E-3</v>
      </c>
      <c r="F181" s="16">
        <f t="shared" ca="1" si="13"/>
        <v>2.1190732557869856</v>
      </c>
      <c r="G181" s="26">
        <f ca="1">IF(('Prices Monthly'!L181-'Prices Monthly'!L180)*C181&gt;0,1,0)</f>
        <v>1</v>
      </c>
      <c r="H181" s="16">
        <f>ABS('Prices Monthly'!L181-'Prices Monthly'!L180)/'Prices Monthly'!L180</f>
        <v>4.1771966833210304E-5</v>
      </c>
      <c r="I181" s="26"/>
      <c r="J181" s="5">
        <f t="shared" ca="1" si="14"/>
        <v>4.074184397680379E-5</v>
      </c>
      <c r="K181" s="16"/>
      <c r="L181" s="16">
        <f ca="1">L180-O181*'Prices Monthly'!L181</f>
        <v>2.4208302600135942</v>
      </c>
      <c r="M181" s="5">
        <f t="shared" ca="1" si="15"/>
        <v>8.6551636464822224E-3</v>
      </c>
      <c r="N181" s="16">
        <f ca="1">IF('Prices Monthly'!L180&gt;OFFSET('Prices Monthly'!L180,-$N$3,0),1,-1)</f>
        <v>1</v>
      </c>
      <c r="O181" s="5">
        <f ca="1">IF(N181=1,O$3*L180/'Prices Monthly'!L180,-O$3*M180)</f>
        <v>1.0214432727014785E-5</v>
      </c>
      <c r="P181" s="27"/>
      <c r="Q181" s="16">
        <f ca="1">Q180-T181*'Prices Monthly'!L181</f>
        <v>0.84042955311534739</v>
      </c>
      <c r="R181" s="5">
        <f t="shared" ca="1" si="16"/>
        <v>8.0239375432339163E-3</v>
      </c>
      <c r="S181" s="16">
        <f ca="1">IF('Prices Monthly'!I180&gt;OFFSET('Prices Monthly'!I180,-$S$3,0),1,-1)</f>
        <v>1</v>
      </c>
      <c r="T181" s="5">
        <f ca="1">IF(S181=1,T$3*Q180/'Prices Monthly'!L180,-T$3*R180)</f>
        <v>3.0527411249789005E-5</v>
      </c>
      <c r="V181" s="16"/>
      <c r="W181" s="5"/>
      <c r="X181" s="5"/>
      <c r="Y181" s="5"/>
      <c r="Z181" s="5"/>
      <c r="AA181" s="5"/>
      <c r="AB181" s="5"/>
      <c r="AC181" s="5"/>
      <c r="AD181" s="5"/>
      <c r="AE181" s="56"/>
    </row>
    <row r="182" spans="1:31" x14ac:dyDescent="0.2">
      <c r="A182" s="9">
        <v>33936</v>
      </c>
      <c r="B182" s="16">
        <f ca="1">'Prices Monthly'!L181*(1+J182/(50*(ABS(O182)+ABS(T182)+0.0001)))</f>
        <v>2407.2837833091262</v>
      </c>
      <c r="C182" s="16">
        <f t="shared" ca="1" si="17"/>
        <v>1</v>
      </c>
      <c r="D182" s="16">
        <f ca="1">D181+C182*('Prices Monthly'!L182-'Prices Monthly'!L181)/'Prices Monthly'!L181</f>
        <v>2.1578648104034599</v>
      </c>
      <c r="E182" s="16">
        <f t="shared" ca="1" si="12"/>
        <v>0</v>
      </c>
      <c r="F182" s="16">
        <f t="shared" ca="1" si="13"/>
        <v>2.1578648104034599</v>
      </c>
      <c r="G182" s="26">
        <f ca="1">IF(('Prices Monthly'!L182-'Prices Monthly'!L181)*C182&gt;0,1,0)</f>
        <v>1</v>
      </c>
      <c r="H182" s="16">
        <f>ABS('Prices Monthly'!L182-'Prices Monthly'!L181)/'Prices Monthly'!L181</f>
        <v>4.1001649923769277E-2</v>
      </c>
      <c r="I182" s="26"/>
      <c r="J182" s="5">
        <f t="shared" ca="1" si="14"/>
        <v>3.8195804953682563E-5</v>
      </c>
      <c r="K182" s="16"/>
      <c r="L182" s="16">
        <f ca="1">L181-O182*'Prices Monthly'!L182</f>
        <v>2.3956293770649988</v>
      </c>
      <c r="M182" s="5">
        <f t="shared" ca="1" si="15"/>
        <v>8.6652755082228441E-3</v>
      </c>
      <c r="N182" s="16">
        <f ca="1">IF('Prices Monthly'!L181&gt;OFFSET('Prices Monthly'!L181,-$N$3,0),1,-1)</f>
        <v>1</v>
      </c>
      <c r="O182" s="5">
        <f ca="1">IF(N182=1,O$3*L181/'Prices Monthly'!L181,-O$3*M181)</f>
        <v>1.0111861740621933E-5</v>
      </c>
      <c r="P182" s="27"/>
      <c r="Q182" s="16">
        <f ca="1">Q181-T182*'Prices Monthly'!L182</f>
        <v>0.77043846900032553</v>
      </c>
      <c r="R182" s="5">
        <f t="shared" ca="1" si="16"/>
        <v>8.0520214864469777E-3</v>
      </c>
      <c r="S182" s="16">
        <f ca="1">IF('Prices Monthly'!I181&gt;OFFSET('Prices Monthly'!I181,-$S$3,0),1,-1)</f>
        <v>1</v>
      </c>
      <c r="T182" s="5">
        <f ca="1">IF(S182=1,T$3*Q181/'Prices Monthly'!L181,-T$3*R181)</f>
        <v>2.8083943213060626E-5</v>
      </c>
      <c r="V182" s="16"/>
      <c r="W182" s="5"/>
      <c r="X182" s="5"/>
      <c r="Y182" s="5"/>
      <c r="Z182" s="5"/>
      <c r="AA182" s="5"/>
      <c r="AB182" s="5"/>
      <c r="AC182" s="5"/>
      <c r="AD182" s="5"/>
      <c r="AE182" s="56"/>
    </row>
    <row r="183" spans="1:31" x14ac:dyDescent="0.2">
      <c r="A183" s="9">
        <v>33968</v>
      </c>
      <c r="B183" s="16">
        <f ca="1">'Prices Monthly'!L182*(1+J183/(50*(ABS(O183)+ABS(T183)+0.0001)))</f>
        <v>2504.9521618634963</v>
      </c>
      <c r="C183" s="16">
        <f t="shared" ca="1" si="17"/>
        <v>1</v>
      </c>
      <c r="D183" s="16">
        <f ca="1">D182+C183*('Prices Monthly'!L183-'Prices Monthly'!L182)/'Prices Monthly'!L182</f>
        <v>2.1657574037242475</v>
      </c>
      <c r="E183" s="16">
        <f t="shared" ca="1" si="12"/>
        <v>0</v>
      </c>
      <c r="F183" s="16">
        <f t="shared" ca="1" si="13"/>
        <v>2.1657574037242475</v>
      </c>
      <c r="G183" s="26">
        <f ca="1">IF(('Prices Monthly'!L183-'Prices Monthly'!L182)*C183&gt;0,1,0)</f>
        <v>1</v>
      </c>
      <c r="H183" s="16">
        <f>ABS('Prices Monthly'!L183-'Prices Monthly'!L182)/'Prices Monthly'!L182</f>
        <v>7.8925933207876029E-3</v>
      </c>
      <c r="I183" s="26"/>
      <c r="J183" s="5">
        <f t="shared" ca="1" si="14"/>
        <v>3.4343563058761515E-5</v>
      </c>
      <c r="K183" s="16"/>
      <c r="L183" s="16">
        <f ca="1">L182-O183*'Prices Monthly'!L183</f>
        <v>2.3714840060101436</v>
      </c>
      <c r="M183" s="5">
        <f t="shared" ca="1" si="15"/>
        <v>8.6748879781875145E-3</v>
      </c>
      <c r="N183" s="16">
        <f ca="1">IF('Prices Monthly'!L182&gt;OFFSET('Prices Monthly'!L182,-$N$3,0),1,-1)</f>
        <v>1</v>
      </c>
      <c r="O183" s="5">
        <f ca="1">IF(N183=1,O$3*L182/'Prices Monthly'!L182,-O$3*M182)</f>
        <v>9.6124699646699063E-6</v>
      </c>
      <c r="P183" s="27"/>
      <c r="Q183" s="16">
        <f ca="1">Q182-T183*'Prices Monthly'!L183</f>
        <v>0.70831693087913872</v>
      </c>
      <c r="R183" s="5">
        <f t="shared" ca="1" si="16"/>
        <v>8.0767525795410692E-3</v>
      </c>
      <c r="S183" s="16">
        <f ca="1">IF('Prices Monthly'!I182&gt;OFFSET('Prices Monthly'!I182,-$S$3,0),1,-1)</f>
        <v>1</v>
      </c>
      <c r="T183" s="5">
        <f ca="1">IF(S183=1,T$3*Q182/'Prices Monthly'!L182,-T$3*R182)</f>
        <v>2.4731093094091607E-5</v>
      </c>
      <c r="V183" s="16"/>
      <c r="W183" s="5"/>
      <c r="X183" s="5"/>
      <c r="Y183" s="5"/>
      <c r="Z183" s="5"/>
      <c r="AA183" s="5"/>
      <c r="AB183" s="5"/>
      <c r="AC183" s="5"/>
      <c r="AD183" s="5"/>
      <c r="AE183" s="56"/>
    </row>
    <row r="184" spans="1:31" x14ac:dyDescent="0.2">
      <c r="A184" s="9">
        <v>33999</v>
      </c>
      <c r="B184" s="16">
        <f ca="1">'Prices Monthly'!L183*(1+J184/(50*(ABS(O184)+ABS(T184)+0.0001)))</f>
        <v>2524.0588160847601</v>
      </c>
      <c r="C184" s="16">
        <f t="shared" ca="1" si="17"/>
        <v>1</v>
      </c>
      <c r="D184" s="16">
        <f ca="1">D183+C184*('Prices Monthly'!L184-'Prices Monthly'!L183)/'Prices Monthly'!L183</f>
        <v>2.2519279214241377</v>
      </c>
      <c r="E184" s="16">
        <f t="shared" ca="1" si="12"/>
        <v>0</v>
      </c>
      <c r="F184" s="16">
        <f t="shared" ca="1" si="13"/>
        <v>2.2519279214241377</v>
      </c>
      <c r="G184" s="26">
        <f ca="1">IF(('Prices Monthly'!L184-'Prices Monthly'!L183)*C184&gt;0,1,0)</f>
        <v>1</v>
      </c>
      <c r="H184" s="16">
        <f>ABS('Prices Monthly'!L184-'Prices Monthly'!L183)/'Prices Monthly'!L183</f>
        <v>8.6170517699890051E-2</v>
      </c>
      <c r="I184" s="26"/>
      <c r="J184" s="5">
        <f t="shared" ca="1" si="14"/>
        <v>3.2000013746847992E-5</v>
      </c>
      <c r="K184" s="16"/>
      <c r="L184" s="16">
        <f ca="1">L183-O184*'Prices Monthly'!L184</f>
        <v>2.345725645904893</v>
      </c>
      <c r="M184" s="5">
        <f t="shared" ca="1" si="15"/>
        <v>8.6843290502371748E-3</v>
      </c>
      <c r="N184" s="16">
        <f ca="1">IF('Prices Monthly'!L183&gt;OFFSET('Prices Monthly'!L183,-$N$3,0),1,-1)</f>
        <v>1</v>
      </c>
      <c r="O184" s="5">
        <f ca="1">IF(N184=1,O$3*L183/'Prices Monthly'!L183,-O$3*M183)</f>
        <v>9.4410720496605881E-6</v>
      </c>
      <c r="P184" s="27"/>
      <c r="Q184" s="16">
        <f ca="1">Q183-T184*'Prices Monthly'!L184</f>
        <v>0.64676869347845145</v>
      </c>
      <c r="R184" s="5">
        <f t="shared" ca="1" si="16"/>
        <v>8.0993115212382571E-3</v>
      </c>
      <c r="S184" s="16">
        <f ca="1">IF('Prices Monthly'!I183&gt;OFFSET('Prices Monthly'!I183,-$S$3,0),1,-1)</f>
        <v>1</v>
      </c>
      <c r="T184" s="5">
        <f ca="1">IF(S184=1,T$3*Q183/'Prices Monthly'!L183,-T$3*R183)</f>
        <v>2.2558941697187405E-5</v>
      </c>
      <c r="V184" s="16"/>
      <c r="W184" s="5"/>
      <c r="X184" s="5"/>
      <c r="Y184" s="5"/>
      <c r="Z184" s="5"/>
      <c r="AA184" s="5"/>
      <c r="AB184" s="5"/>
      <c r="AC184" s="5"/>
      <c r="AD184" s="5"/>
      <c r="AE184" s="56"/>
    </row>
    <row r="185" spans="1:31" x14ac:dyDescent="0.2">
      <c r="A185" s="9">
        <v>34027</v>
      </c>
      <c r="B185" s="16">
        <f ca="1">'Prices Monthly'!L184*(1+J185/(50*(ABS(O185)+ABS(T185)+0.0001)))</f>
        <v>2740.1201317756841</v>
      </c>
      <c r="C185" s="16">
        <f t="shared" ca="1" si="17"/>
        <v>1</v>
      </c>
      <c r="D185" s="16">
        <f ca="1">D184+C185*('Prices Monthly'!L185-'Prices Monthly'!L184)/'Prices Monthly'!L184</f>
        <v>2.2970947450854982</v>
      </c>
      <c r="E185" s="16">
        <f t="shared" ca="1" si="12"/>
        <v>0</v>
      </c>
      <c r="F185" s="16">
        <f t="shared" ca="1" si="13"/>
        <v>2.2970947450854982</v>
      </c>
      <c r="G185" s="26">
        <f ca="1">IF(('Prices Monthly'!L185-'Prices Monthly'!L184)*C185&gt;0,1,0)</f>
        <v>1</v>
      </c>
      <c r="H185" s="16">
        <f>ABS('Prices Monthly'!L185-'Prices Monthly'!L184)/'Prices Monthly'!L184</f>
        <v>4.5166823661360621E-2</v>
      </c>
      <c r="I185" s="26"/>
      <c r="J185" s="5">
        <f t="shared" ca="1" si="14"/>
        <v>2.7562190767731562E-5</v>
      </c>
      <c r="K185" s="16"/>
      <c r="L185" s="16">
        <f ca="1">L184-O185*'Prices Monthly'!L185</f>
        <v>2.3212088996797791</v>
      </c>
      <c r="M185" s="5">
        <f t="shared" ca="1" si="15"/>
        <v>8.6929267112455747E-3</v>
      </c>
      <c r="N185" s="16">
        <f ca="1">IF('Prices Monthly'!L184&gt;OFFSET('Prices Monthly'!L184,-$N$3,0),1,-1)</f>
        <v>1</v>
      </c>
      <c r="O185" s="5">
        <f ca="1">IF(N185=1,O$3*L184/'Prices Monthly'!L184,-O$3*M184)</f>
        <v>8.5976610084003517E-6</v>
      </c>
      <c r="P185" s="27"/>
      <c r="Q185" s="16">
        <f ca="1">Q184-T185*'Prices Monthly'!L185</f>
        <v>0.59269019899793296</v>
      </c>
      <c r="R185" s="5">
        <f t="shared" ca="1" si="16"/>
        <v>8.1182760509975888E-3</v>
      </c>
      <c r="S185" s="16">
        <f ca="1">IF('Prices Monthly'!I184&gt;OFFSET('Prices Monthly'!I184,-$S$3,0),1,-1)</f>
        <v>1</v>
      </c>
      <c r="T185" s="5">
        <f ca="1">IF(S185=1,T$3*Q184/'Prices Monthly'!L184,-T$3*R184)</f>
        <v>1.8964529759331211E-5</v>
      </c>
      <c r="V185" s="16"/>
      <c r="W185" s="5"/>
      <c r="X185" s="5"/>
      <c r="Y185" s="5"/>
      <c r="Z185" s="5"/>
      <c r="AA185" s="5"/>
      <c r="AB185" s="5"/>
      <c r="AC185" s="5"/>
      <c r="AD185" s="5"/>
      <c r="AE185" s="56"/>
    </row>
    <row r="186" spans="1:31" x14ac:dyDescent="0.2">
      <c r="A186" s="9">
        <v>34058</v>
      </c>
      <c r="B186" s="16">
        <f ca="1">'Prices Monthly'!L185*(1+J186/(50*(ABS(O186)+ABS(T186)+0.0001)))</f>
        <v>2862.881385507691</v>
      </c>
      <c r="C186" s="16">
        <f t="shared" ca="1" si="17"/>
        <v>1</v>
      </c>
      <c r="D186" s="16">
        <f ca="1">D185+C186*('Prices Monthly'!L186-'Prices Monthly'!L185)/'Prices Monthly'!L185</f>
        <v>2.3303011303623289</v>
      </c>
      <c r="E186" s="16">
        <f t="shared" ca="1" si="12"/>
        <v>0</v>
      </c>
      <c r="F186" s="16">
        <f t="shared" ca="1" si="13"/>
        <v>2.3303011303623289</v>
      </c>
      <c r="G186" s="26">
        <f ca="1">IF(('Prices Monthly'!L186-'Prices Monthly'!L185)*C186&gt;0,1,0)</f>
        <v>1</v>
      </c>
      <c r="H186" s="16">
        <f>ABS('Prices Monthly'!L186-'Prices Monthly'!L185)/'Prices Monthly'!L185</f>
        <v>3.3206385276830945E-2</v>
      </c>
      <c r="I186" s="26"/>
      <c r="J186" s="5">
        <f t="shared" ca="1" si="14"/>
        <v>2.4767953301572625E-5</v>
      </c>
      <c r="K186" s="16"/>
      <c r="L186" s="16">
        <f ca="1">L185-O186*'Prices Monthly'!L186</f>
        <v>2.2972260211126736</v>
      </c>
      <c r="M186" s="5">
        <f t="shared" ca="1" si="15"/>
        <v>8.7010668482221058E-3</v>
      </c>
      <c r="N186" s="16">
        <f ca="1">IF('Prices Monthly'!L185&gt;OFFSET('Prices Monthly'!L185,-$N$3,0),1,-1)</f>
        <v>1</v>
      </c>
      <c r="O186" s="5">
        <f ca="1">IF(N186=1,O$3*L185/'Prices Monthly'!L185,-O$3*M185)</f>
        <v>8.1401369765313697E-6</v>
      </c>
      <c r="P186" s="27"/>
      <c r="Q186" s="16">
        <f ca="1">Q185-T186*'Prices Monthly'!L186</f>
        <v>0.54370049515028018</v>
      </c>
      <c r="R186" s="5">
        <f t="shared" ca="1" si="16"/>
        <v>8.1349038673226293E-3</v>
      </c>
      <c r="S186" s="16">
        <f ca="1">IF('Prices Monthly'!I185&gt;OFFSET('Prices Monthly'!I185,-$S$3,0),1,-1)</f>
        <v>1</v>
      </c>
      <c r="T186" s="5">
        <f ca="1">IF(S186=1,T$3*Q185/'Prices Monthly'!L185,-T$3*R185)</f>
        <v>1.6627816325041254E-5</v>
      </c>
      <c r="V186" s="16"/>
      <c r="W186" s="5"/>
      <c r="X186" s="5"/>
      <c r="Y186" s="5"/>
      <c r="Z186" s="5"/>
      <c r="AA186" s="5"/>
      <c r="AB186" s="5"/>
      <c r="AC186" s="5"/>
      <c r="AD186" s="5"/>
      <c r="AE186" s="56"/>
    </row>
    <row r="187" spans="1:31" x14ac:dyDescent="0.2">
      <c r="A187" s="9">
        <v>34088</v>
      </c>
      <c r="B187" s="16">
        <f ca="1">'Prices Monthly'!L186*(1+J187/(50*(ABS(O187)+ABS(T187)+0.0001)))</f>
        <v>2957.0966276416575</v>
      </c>
      <c r="C187" s="16">
        <f t="shared" ca="1" si="17"/>
        <v>1</v>
      </c>
      <c r="D187" s="16">
        <f ca="1">D186+C187*('Prices Monthly'!L187-'Prices Monthly'!L186)/'Prices Monthly'!L186</f>
        <v>2.3806702436419216</v>
      </c>
      <c r="E187" s="16">
        <f t="shared" ca="1" si="12"/>
        <v>0</v>
      </c>
      <c r="F187" s="16">
        <f t="shared" ca="1" si="13"/>
        <v>2.3806702436419216</v>
      </c>
      <c r="G187" s="26">
        <f ca="1">IF(('Prices Monthly'!L187-'Prices Monthly'!L186)*C187&gt;0,1,0)</f>
        <v>1</v>
      </c>
      <c r="H187" s="16">
        <f>ABS('Prices Monthly'!L187-'Prices Monthly'!L186)/'Prices Monthly'!L186</f>
        <v>5.0369113279592731E-2</v>
      </c>
      <c r="I187" s="26"/>
      <c r="J187" s="5">
        <f t="shared" ca="1" si="14"/>
        <v>2.256030541303323E-5</v>
      </c>
      <c r="K187" s="16"/>
      <c r="L187" s="16">
        <f ca="1">L186-O187*'Prices Monthly'!L187</f>
        <v>2.2730966685246843</v>
      </c>
      <c r="M187" s="5">
        <f t="shared" ca="1" si="15"/>
        <v>8.7088639666645755E-3</v>
      </c>
      <c r="N187" s="16">
        <f ca="1">IF('Prices Monthly'!L186&gt;OFFSET('Prices Monthly'!L186,-$N$3,0),1,-1)</f>
        <v>1</v>
      </c>
      <c r="O187" s="5">
        <f ca="1">IF(N187=1,O$3*L186/'Prices Monthly'!L186,-O$3*M186)</f>
        <v>7.7971184424698297E-6</v>
      </c>
      <c r="P187" s="27"/>
      <c r="Q187" s="16">
        <f ca="1">Q186-T187*'Prices Monthly'!L187</f>
        <v>0.49801359859182615</v>
      </c>
      <c r="R187" s="5">
        <f t="shared" ca="1" si="16"/>
        <v>8.1496670542931925E-3</v>
      </c>
      <c r="S187" s="16">
        <f ca="1">IF('Prices Monthly'!I186&gt;OFFSET('Prices Monthly'!I186,-$S$3,0),1,-1)</f>
        <v>1</v>
      </c>
      <c r="T187" s="5">
        <f ca="1">IF(S187=1,T$3*Q186/'Prices Monthly'!L186,-T$3*R186)</f>
        <v>1.4763186970563398E-5</v>
      </c>
      <c r="V187" s="16"/>
      <c r="W187" s="5"/>
      <c r="X187" s="5"/>
      <c r="Y187" s="5"/>
      <c r="Z187" s="5"/>
      <c r="AA187" s="5"/>
      <c r="AB187" s="5"/>
      <c r="AC187" s="5"/>
      <c r="AD187" s="5"/>
      <c r="AE187" s="56"/>
    </row>
    <row r="188" spans="1:31" x14ac:dyDescent="0.2">
      <c r="A188" s="9">
        <v>34118</v>
      </c>
      <c r="B188" s="16">
        <f ca="1">'Prices Monthly'!L187*(1+J188/(50*(ABS(O188)+ABS(T188)+0.0001)))</f>
        <v>3105.0596409915693</v>
      </c>
      <c r="C188" s="16">
        <f t="shared" ca="1" si="17"/>
        <v>1</v>
      </c>
      <c r="D188" s="16">
        <f ca="1">D187+C188*('Prices Monthly'!L188-'Prices Monthly'!L187)/'Prices Monthly'!L187</f>
        <v>2.4132781314482972</v>
      </c>
      <c r="E188" s="16">
        <f t="shared" ca="1" si="12"/>
        <v>0</v>
      </c>
      <c r="F188" s="16">
        <f t="shared" ca="1" si="13"/>
        <v>2.4132781314482972</v>
      </c>
      <c r="G188" s="26">
        <f ca="1">IF(('Prices Monthly'!L188-'Prices Monthly'!L187)*C188&gt;0,1,0)</f>
        <v>1</v>
      </c>
      <c r="H188" s="16">
        <f>ABS('Prices Monthly'!L188-'Prices Monthly'!L187)/'Prices Monthly'!L187</f>
        <v>3.2607887806375468E-2</v>
      </c>
      <c r="I188" s="26"/>
      <c r="J188" s="5">
        <f t="shared" ca="1" si="14"/>
        <v>2.0219428553339775E-5</v>
      </c>
      <c r="K188" s="16"/>
      <c r="L188" s="16">
        <f ca="1">L187-O188*'Prices Monthly'!L188</f>
        <v>2.2496244930280342</v>
      </c>
      <c r="M188" s="5">
        <f t="shared" ca="1" si="15"/>
        <v>8.7162092130366204E-3</v>
      </c>
      <c r="N188" s="16">
        <f ca="1">IF('Prices Monthly'!L187&gt;OFFSET('Prices Monthly'!L187,-$N$3,0),1,-1)</f>
        <v>1</v>
      </c>
      <c r="O188" s="5">
        <f ca="1">IF(N188=1,O$3*L187/'Prices Monthly'!L187,-O$3*M187)</f>
        <v>7.3452463720442842E-6</v>
      </c>
      <c r="P188" s="27"/>
      <c r="Q188" s="16">
        <f ca="1">Q187-T188*'Prices Monthly'!L188</f>
        <v>0.45687337698056552</v>
      </c>
      <c r="R188" s="5">
        <f t="shared" ca="1" si="16"/>
        <v>8.1625412364744881E-3</v>
      </c>
      <c r="S188" s="16">
        <f ca="1">IF('Prices Monthly'!I187&gt;OFFSET('Prices Monthly'!I187,-$S$3,0),1,-1)</f>
        <v>1</v>
      </c>
      <c r="T188" s="5">
        <f ca="1">IF(S188=1,T$3*Q187/'Prices Monthly'!L187,-T$3*R187)</f>
        <v>1.287418218129549E-5</v>
      </c>
      <c r="V188" s="16"/>
      <c r="W188" s="5"/>
      <c r="X188" s="5"/>
      <c r="Y188" s="5"/>
      <c r="Z188" s="5"/>
      <c r="AA188" s="5"/>
      <c r="AB188" s="5"/>
      <c r="AC188" s="5"/>
      <c r="AD188" s="5"/>
      <c r="AE188" s="56"/>
    </row>
    <row r="189" spans="1:31" x14ac:dyDescent="0.2">
      <c r="A189" s="9">
        <v>34149</v>
      </c>
      <c r="B189" s="16">
        <f ca="1">'Prices Monthly'!L188*(1+J189/(50*(ABS(O189)+ABS(T189)+0.0001)))</f>
        <v>3205.5274775186454</v>
      </c>
      <c r="C189" s="16">
        <f t="shared" ca="1" si="17"/>
        <v>1</v>
      </c>
      <c r="D189" s="16">
        <f ca="1">D188+C189*('Prices Monthly'!L189-'Prices Monthly'!L188)/'Prices Monthly'!L188</f>
        <v>2.5236844452086395</v>
      </c>
      <c r="E189" s="16">
        <f t="shared" ca="1" si="12"/>
        <v>0</v>
      </c>
      <c r="F189" s="16">
        <f t="shared" ca="1" si="13"/>
        <v>2.5236844452086395</v>
      </c>
      <c r="G189" s="26">
        <f ca="1">IF(('Prices Monthly'!L189-'Prices Monthly'!L188)*C189&gt;0,1,0)</f>
        <v>1</v>
      </c>
      <c r="H189" s="16">
        <f>ABS('Prices Monthly'!L189-'Prices Monthly'!L188)/'Prices Monthly'!L188</f>
        <v>0.11040631376034246</v>
      </c>
      <c r="I189" s="26"/>
      <c r="J189" s="5">
        <f t="shared" ca="1" si="14"/>
        <v>1.8477548563859098E-5</v>
      </c>
      <c r="K189" s="16"/>
      <c r="L189" s="16">
        <f ca="1">L188-O189*'Prices Monthly'!L189</f>
        <v>2.2246445206215517</v>
      </c>
      <c r="M189" s="5">
        <f t="shared" ca="1" si="15"/>
        <v>8.7232490573613333E-3</v>
      </c>
      <c r="N189" s="16">
        <f ca="1">IF('Prices Monthly'!L188&gt;OFFSET('Prices Monthly'!L188,-$N$3,0),1,-1)</f>
        <v>1</v>
      </c>
      <c r="O189" s="5">
        <f ca="1">IF(N189=1,O$3*L188/'Prices Monthly'!L188,-O$3*M188)</f>
        <v>7.0398443247131469E-6</v>
      </c>
      <c r="P189" s="27"/>
      <c r="Q189" s="16">
        <f ca="1">Q188-T189*'Prices Monthly'!L189</f>
        <v>0.41628817038950716</v>
      </c>
      <c r="R189" s="5">
        <f t="shared" ca="1" si="16"/>
        <v>8.1739789407136339E-3</v>
      </c>
      <c r="S189" s="16">
        <f ca="1">IF('Prices Monthly'!I188&gt;OFFSET('Prices Monthly'!I188,-$S$3,0),1,-1)</f>
        <v>1</v>
      </c>
      <c r="T189" s="5">
        <f ca="1">IF(S189=1,T$3*Q188/'Prices Monthly'!L188,-T$3*R188)</f>
        <v>1.1437704239145953E-5</v>
      </c>
      <c r="V189" s="16"/>
      <c r="W189" s="5"/>
      <c r="X189" s="5"/>
      <c r="Y189" s="5"/>
      <c r="Z189" s="5"/>
      <c r="AA189" s="5"/>
      <c r="AB189" s="5"/>
      <c r="AC189" s="5"/>
      <c r="AD189" s="5"/>
      <c r="AE189" s="56"/>
    </row>
    <row r="190" spans="1:31" x14ac:dyDescent="0.2">
      <c r="A190" s="9">
        <v>34180</v>
      </c>
      <c r="B190" s="16">
        <f ca="1">'Prices Monthly'!L189*(1+J190/(50*(ABS(O190)+ABS(T190)+0.0001)))</f>
        <v>3557.9760750413566</v>
      </c>
      <c r="C190" s="16">
        <f t="shared" ca="1" si="17"/>
        <v>1</v>
      </c>
      <c r="D190" s="16">
        <f ca="1">D189+C190*('Prices Monthly'!L190-'Prices Monthly'!L189)/'Prices Monthly'!L189</f>
        <v>2.5812573589690424</v>
      </c>
      <c r="E190" s="16">
        <f t="shared" ca="1" si="12"/>
        <v>0</v>
      </c>
      <c r="F190" s="16">
        <f t="shared" ca="1" si="13"/>
        <v>2.5812573589690424</v>
      </c>
      <c r="G190" s="26">
        <f ca="1">IF(('Prices Monthly'!L190-'Prices Monthly'!L189)*C190&gt;0,1,0)</f>
        <v>1</v>
      </c>
      <c r="H190" s="16">
        <f>ABS('Prices Monthly'!L190-'Prices Monthly'!L189)/'Prices Monthly'!L189</f>
        <v>5.7572913760402654E-2</v>
      </c>
      <c r="I190" s="26"/>
      <c r="J190" s="5">
        <f t="shared" ca="1" si="14"/>
        <v>1.5654934191579823E-5</v>
      </c>
      <c r="K190" s="16"/>
      <c r="L190" s="16">
        <f ca="1">L189-O190*'Prices Monthly'!L190</f>
        <v>2.2011172827440033</v>
      </c>
      <c r="M190" s="5">
        <f t="shared" ca="1" si="15"/>
        <v>8.7295185403087755E-3</v>
      </c>
      <c r="N190" s="16">
        <f ca="1">IF('Prices Monthly'!L189&gt;OFFSET('Prices Monthly'!L189,-$N$3,0),1,-1)</f>
        <v>1</v>
      </c>
      <c r="O190" s="5">
        <f ca="1">IF(N190=1,O$3*L189/'Prices Monthly'!L189,-O$3*M189)</f>
        <v>6.2694829474422104E-6</v>
      </c>
      <c r="P190" s="27"/>
      <c r="Q190" s="16">
        <f ca="1">Q189-T190*'Prices Monthly'!L190</f>
        <v>0.38106776292368172</v>
      </c>
      <c r="R190" s="5">
        <f t="shared" ca="1" si="16"/>
        <v>8.1833643919577721E-3</v>
      </c>
      <c r="S190" s="16">
        <f ca="1">IF('Prices Monthly'!I189&gt;OFFSET('Prices Monthly'!I189,-$S$3,0),1,-1)</f>
        <v>1</v>
      </c>
      <c r="T190" s="5">
        <f ca="1">IF(S190=1,T$3*Q189/'Prices Monthly'!L189,-T$3*R189)</f>
        <v>9.3854512441376106E-6</v>
      </c>
      <c r="V190" s="16"/>
      <c r="W190" s="5"/>
      <c r="X190" s="5"/>
      <c r="Y190" s="5"/>
      <c r="Z190" s="5"/>
      <c r="AA190" s="5"/>
      <c r="AB190" s="5"/>
      <c r="AC190" s="5"/>
      <c r="AD190" s="5"/>
      <c r="AE190" s="56"/>
    </row>
    <row r="191" spans="1:31" x14ac:dyDescent="0.2">
      <c r="A191" s="9">
        <v>34209</v>
      </c>
      <c r="B191" s="16">
        <f ca="1">'Prices Monthly'!L190*(1+J191/(50*(ABS(O191)+ABS(T191)+0.0001)))</f>
        <v>3761.8708038779819</v>
      </c>
      <c r="C191" s="16">
        <f t="shared" ca="1" si="17"/>
        <v>1</v>
      </c>
      <c r="D191" s="16">
        <f ca="1">D190+C191*('Prices Monthly'!L191-'Prices Monthly'!L190)/'Prices Monthly'!L190</f>
        <v>2.4816400208675358</v>
      </c>
      <c r="E191" s="16">
        <f t="shared" ca="1" si="12"/>
        <v>9.9617338101506636E-2</v>
      </c>
      <c r="F191" s="16">
        <f t="shared" ca="1" si="13"/>
        <v>2.5812573589690424</v>
      </c>
      <c r="G191" s="26">
        <f ca="1">IF(('Prices Monthly'!L191-'Prices Monthly'!L190)*C191&gt;0,1,0)</f>
        <v>0</v>
      </c>
      <c r="H191" s="16">
        <f>ABS('Prices Monthly'!L191-'Prices Monthly'!L190)/'Prices Monthly'!L190</f>
        <v>9.961733810150665E-2</v>
      </c>
      <c r="I191" s="26"/>
      <c r="J191" s="5">
        <f t="shared" ca="1" si="14"/>
        <v>1.3989168712682357E-5</v>
      </c>
      <c r="K191" s="16"/>
      <c r="L191" s="16">
        <f ca="1">L190-O191*'Prices Monthly'!L191</f>
        <v>2.1812988043621249</v>
      </c>
      <c r="M191" s="5">
        <f t="shared" ca="1" si="15"/>
        <v>8.7353840258117092E-3</v>
      </c>
      <c r="N191" s="16">
        <f ca="1">IF('Prices Monthly'!L190&gt;OFFSET('Prices Monthly'!L190,-$N$3,0),1,-1)</f>
        <v>1</v>
      </c>
      <c r="O191" s="5">
        <f ca="1">IF(N191=1,O$3*L190/'Prices Monthly'!L190,-O$3*M190)</f>
        <v>5.8654855029339277E-6</v>
      </c>
      <c r="P191" s="27"/>
      <c r="Q191" s="16">
        <f ca="1">Q190-T191*'Prices Monthly'!L191</f>
        <v>0.35361921838408744</v>
      </c>
      <c r="R191" s="5">
        <f t="shared" ca="1" si="16"/>
        <v>8.19148807516752E-3</v>
      </c>
      <c r="S191" s="16">
        <f ca="1">IF('Prices Monthly'!I190&gt;OFFSET('Prices Monthly'!I190,-$S$3,0),1,-1)</f>
        <v>1</v>
      </c>
      <c r="T191" s="5">
        <f ca="1">IF(S191=1,T$3*Q190/'Prices Monthly'!L190,-T$3*R190)</f>
        <v>8.1236832097484292E-6</v>
      </c>
      <c r="V191" s="16"/>
      <c r="W191" s="5"/>
      <c r="X191" s="5"/>
      <c r="Y191" s="5"/>
      <c r="Z191" s="5"/>
      <c r="AA191" s="5"/>
      <c r="AB191" s="5"/>
      <c r="AC191" s="5"/>
      <c r="AD191" s="5"/>
      <c r="AE191" s="56"/>
    </row>
    <row r="192" spans="1:31" x14ac:dyDescent="0.2">
      <c r="A192" s="9">
        <v>34241</v>
      </c>
      <c r="B192" s="16">
        <f ca="1">'Prices Monthly'!L191*(1+J192/(50*(ABS(O192)+ABS(T192)+0.0001)))</f>
        <v>3387.5565067973462</v>
      </c>
      <c r="C192" s="16">
        <f t="shared" ca="1" si="17"/>
        <v>1</v>
      </c>
      <c r="D192" s="16">
        <f ca="1">D191+C192*('Prices Monthly'!L192-'Prices Monthly'!L191)/'Prices Monthly'!L191</f>
        <v>2.55481327906638</v>
      </c>
      <c r="E192" s="16">
        <f t="shared" ca="1" si="12"/>
        <v>2.6444079902662398E-2</v>
      </c>
      <c r="F192" s="16">
        <f t="shared" ca="1" si="13"/>
        <v>2.5812573589690424</v>
      </c>
      <c r="G192" s="26">
        <f ca="1">IF(('Prices Monthly'!L192-'Prices Monthly'!L191)*C192&gt;0,1,0)</f>
        <v>1</v>
      </c>
      <c r="H192" s="16">
        <f>ABS('Prices Monthly'!L192-'Prices Monthly'!L191)/'Prices Monthly'!L191</f>
        <v>7.3173258198844043E-2</v>
      </c>
      <c r="I192" s="26"/>
      <c r="J192" s="5">
        <f t="shared" ca="1" si="14"/>
        <v>1.4828365296374259E-5</v>
      </c>
      <c r="K192" s="16"/>
      <c r="L192" s="16">
        <f ca="1">L191-O192*'Prices Monthly'!L192</f>
        <v>2.1578896889122996</v>
      </c>
      <c r="M192" s="5">
        <f t="shared" ca="1" si="15"/>
        <v>8.7418398072637571E-3</v>
      </c>
      <c r="N192" s="16">
        <f ca="1">IF('Prices Monthly'!L191&gt;OFFSET('Prices Monthly'!L191,-$N$3,0),1,-1)</f>
        <v>1</v>
      </c>
      <c r="O192" s="5">
        <f ca="1">IF(N192=1,O$3*L191/'Prices Monthly'!L191,-O$3*M191)</f>
        <v>6.4557814520473798E-6</v>
      </c>
      <c r="P192" s="27"/>
      <c r="Q192" s="16">
        <f ca="1">Q191-T192*'Prices Monthly'!L192</f>
        <v>0.32325964328368906</v>
      </c>
      <c r="R192" s="5">
        <f t="shared" ca="1" si="16"/>
        <v>8.1998606590118466E-3</v>
      </c>
      <c r="S192" s="16">
        <f ca="1">IF('Prices Monthly'!I191&gt;OFFSET('Prices Monthly'!I191,-$S$3,0),1,-1)</f>
        <v>1</v>
      </c>
      <c r="T192" s="5">
        <f ca="1">IF(S192=1,T$3*Q191/'Prices Monthly'!L191,-T$3*R191)</f>
        <v>8.3725838443268805E-6</v>
      </c>
      <c r="V192" s="16"/>
      <c r="W192" s="5"/>
      <c r="X192" s="5"/>
      <c r="Y192" s="5"/>
      <c r="Z192" s="5"/>
      <c r="AA192" s="5"/>
      <c r="AB192" s="5"/>
      <c r="AC192" s="5"/>
      <c r="AD192" s="5"/>
      <c r="AE192" s="56"/>
    </row>
    <row r="193" spans="1:31" x14ac:dyDescent="0.2">
      <c r="A193" s="9">
        <v>34272</v>
      </c>
      <c r="B193" s="16">
        <f ca="1">'Prices Monthly'!L192*(1+J193/(50*(ABS(O193)+ABS(T193)+0.0001)))</f>
        <v>3634.4602429404886</v>
      </c>
      <c r="C193" s="16">
        <f t="shared" ca="1" si="17"/>
        <v>1</v>
      </c>
      <c r="D193" s="16">
        <f ca="1">D192+C193*('Prices Monthly'!L193-'Prices Monthly'!L192)/'Prices Monthly'!L192</f>
        <v>2.5130876642823301</v>
      </c>
      <c r="E193" s="16">
        <f t="shared" ca="1" si="12"/>
        <v>6.8169694686712301E-2</v>
      </c>
      <c r="F193" s="16">
        <f t="shared" ca="1" si="13"/>
        <v>2.5812573589690424</v>
      </c>
      <c r="G193" s="26">
        <f ca="1">IF(('Prices Monthly'!L193-'Prices Monthly'!L192)*C193&gt;0,1,0)</f>
        <v>0</v>
      </c>
      <c r="H193" s="16">
        <f>ABS('Prices Monthly'!L193-'Prices Monthly'!L192)/'Prices Monthly'!L192</f>
        <v>4.172561478405E-2</v>
      </c>
      <c r="I193" s="26"/>
      <c r="J193" s="5">
        <f t="shared" ca="1" si="14"/>
        <v>1.3082943338605741E-5</v>
      </c>
      <c r="K193" s="16"/>
      <c r="L193" s="16">
        <f ca="1">L192-O193*'Prices Monthly'!L193</f>
        <v>2.1372111847622368</v>
      </c>
      <c r="M193" s="5">
        <f t="shared" ca="1" si="15"/>
        <v>8.7477908498219872E-3</v>
      </c>
      <c r="N193" s="16">
        <f ca="1">IF('Prices Monthly'!L192&gt;OFFSET('Prices Monthly'!L192,-$N$3,0),1,-1)</f>
        <v>1</v>
      </c>
      <c r="O193" s="5">
        <f ca="1">IF(N193=1,O$3*L192/'Prices Monthly'!L192,-O$3*M192)</f>
        <v>5.9510425582305351E-6</v>
      </c>
      <c r="P193" s="27"/>
      <c r="Q193" s="16">
        <f ca="1">Q192-T193*'Prices Monthly'!L193</f>
        <v>0.29847792840906467</v>
      </c>
      <c r="R193" s="5">
        <f t="shared" ca="1" si="16"/>
        <v>8.206992559792221E-3</v>
      </c>
      <c r="S193" s="16">
        <f ca="1">IF('Prices Monthly'!I192&gt;OFFSET('Prices Monthly'!I192,-$S$3,0),1,-1)</f>
        <v>1</v>
      </c>
      <c r="T193" s="5">
        <f ca="1">IF(S193=1,T$3*Q192/'Prices Monthly'!L192,-T$3*R192)</f>
        <v>7.1319007803752069E-6</v>
      </c>
      <c r="V193" s="16"/>
      <c r="W193" s="5"/>
      <c r="X193" s="5"/>
      <c r="Y193" s="5"/>
      <c r="Z193" s="5"/>
      <c r="AA193" s="5"/>
      <c r="AB193" s="5"/>
      <c r="AC193" s="5"/>
      <c r="AD193" s="5"/>
      <c r="AE193" s="56"/>
    </row>
    <row r="194" spans="1:31" x14ac:dyDescent="0.2">
      <c r="A194" s="9">
        <v>34300</v>
      </c>
      <c r="B194" s="16">
        <f ca="1">'Prices Monthly'!L193*(1+J194/(50*(ABS(O194)+ABS(T194)+0.0001)))</f>
        <v>3482.7773133048609</v>
      </c>
      <c r="C194" s="16">
        <f t="shared" ca="1" si="17"/>
        <v>1</v>
      </c>
      <c r="D194" s="16">
        <f ca="1">D193+C194*('Prices Monthly'!L194-'Prices Monthly'!L193)/'Prices Monthly'!L193</f>
        <v>2.5590993427531354</v>
      </c>
      <c r="E194" s="16">
        <f t="shared" ca="1" si="12"/>
        <v>2.2158016215906962E-2</v>
      </c>
      <c r="F194" s="16">
        <f t="shared" ca="1" si="13"/>
        <v>2.5812573589690424</v>
      </c>
      <c r="G194" s="26">
        <f ca="1">IF(('Prices Monthly'!L194-'Prices Monthly'!L193)*C194&gt;0,1,0)</f>
        <v>1</v>
      </c>
      <c r="H194" s="16">
        <f>ABS('Prices Monthly'!L194-'Prices Monthly'!L193)/'Prices Monthly'!L193</f>
        <v>4.6011678470805291E-2</v>
      </c>
      <c r="I194" s="26"/>
      <c r="J194" s="5">
        <f t="shared" ca="1" si="14"/>
        <v>1.3022544260583445E-5</v>
      </c>
      <c r="K194" s="16"/>
      <c r="L194" s="16">
        <f ca="1">L193-O194*'Prices Monthly'!L194</f>
        <v>2.1148557061760394</v>
      </c>
      <c r="M194" s="5">
        <f t="shared" ca="1" si="15"/>
        <v>8.7539415049294102E-3</v>
      </c>
      <c r="N194" s="16">
        <f ca="1">IF('Prices Monthly'!L193&gt;OFFSET('Prices Monthly'!L193,-$N$3,0),1,-1)</f>
        <v>1</v>
      </c>
      <c r="O194" s="5">
        <f ca="1">IF(N194=1,O$3*L193/'Prices Monthly'!L193,-O$3*M193)</f>
        <v>6.1506551074236183E-6</v>
      </c>
      <c r="P194" s="27"/>
      <c r="Q194" s="16">
        <f ca="1">Q193-T194*'Prices Monthly'!L194</f>
        <v>0.27350101649853231</v>
      </c>
      <c r="R194" s="5">
        <f t="shared" ca="1" si="16"/>
        <v>8.2138644489453804E-3</v>
      </c>
      <c r="S194" s="16">
        <f ca="1">IF('Prices Monthly'!I193&gt;OFFSET('Prices Monthly'!I193,-$S$3,0),1,-1)</f>
        <v>1</v>
      </c>
      <c r="T194" s="5">
        <f ca="1">IF(S194=1,T$3*Q193/'Prices Monthly'!L193,-T$3*R193)</f>
        <v>6.8718891531598277E-6</v>
      </c>
      <c r="V194" s="16"/>
      <c r="W194" s="5"/>
      <c r="X194" s="5"/>
      <c r="Y194" s="5"/>
      <c r="Z194" s="5"/>
      <c r="AA194" s="5"/>
      <c r="AB194" s="5"/>
      <c r="AC194" s="5"/>
      <c r="AD194" s="5"/>
      <c r="AE194" s="56"/>
    </row>
    <row r="195" spans="1:31" x14ac:dyDescent="0.2">
      <c r="A195" s="9">
        <v>34333</v>
      </c>
      <c r="B195" s="16">
        <f ca="1">'Prices Monthly'!L194*(1+J195/(50*(ABS(O195)+ABS(T195)+0.0001)))</f>
        <v>3642.3447841602874</v>
      </c>
      <c r="C195" s="16">
        <f t="shared" ca="1" si="17"/>
        <v>1</v>
      </c>
      <c r="D195" s="16">
        <f ca="1">D194+C195*('Prices Monthly'!L195-'Prices Monthly'!L194)/'Prices Monthly'!L194</f>
        <v>2.6315960068060704</v>
      </c>
      <c r="E195" s="16">
        <f t="shared" ca="1" si="12"/>
        <v>0</v>
      </c>
      <c r="F195" s="16">
        <f t="shared" ca="1" si="13"/>
        <v>2.6315960068060704</v>
      </c>
      <c r="G195" s="26">
        <f ca="1">IF(('Prices Monthly'!L195-'Prices Monthly'!L194)*C195&gt;0,1,0)</f>
        <v>1</v>
      </c>
      <c r="H195" s="16">
        <f>ABS('Prices Monthly'!L195-'Prices Monthly'!L194)/'Prices Monthly'!L194</f>
        <v>7.249666405293495E-2</v>
      </c>
      <c r="I195" s="26"/>
      <c r="J195" s="5">
        <f t="shared" ca="1" si="14"/>
        <v>1.1838454426600354E-5</v>
      </c>
      <c r="K195" s="16"/>
      <c r="L195" s="16">
        <f ca="1">L194-O195*'Prices Monthly'!L195</f>
        <v>2.0921739492777682</v>
      </c>
      <c r="M195" s="5">
        <f t="shared" ca="1" si="15"/>
        <v>8.7597601001343853E-3</v>
      </c>
      <c r="N195" s="16">
        <f ca="1">IF('Prices Monthly'!L194&gt;OFFSET('Prices Monthly'!L194,-$N$3,0),1,-1)</f>
        <v>1</v>
      </c>
      <c r="O195" s="5">
        <f ca="1">IF(N195=1,O$3*L194/'Prices Monthly'!L194,-O$3*M194)</f>
        <v>5.8185952049744526E-6</v>
      </c>
      <c r="P195" s="27"/>
      <c r="Q195" s="16">
        <f ca="1">Q194-T195*'Prices Monthly'!L195</f>
        <v>0.2500347022737513</v>
      </c>
      <c r="R195" s="5">
        <f t="shared" ca="1" si="16"/>
        <v>8.219884308167006E-3</v>
      </c>
      <c r="S195" s="16">
        <f ca="1">IF('Prices Monthly'!I194&gt;OFFSET('Prices Monthly'!I194,-$S$3,0),1,-1)</f>
        <v>1</v>
      </c>
      <c r="T195" s="5">
        <f ca="1">IF(S195=1,T$3*Q194/'Prices Monthly'!L194,-T$3*R194)</f>
        <v>6.0198592216259022E-6</v>
      </c>
      <c r="V195" s="16"/>
      <c r="W195" s="5"/>
      <c r="X195" s="5"/>
      <c r="Y195" s="5"/>
      <c r="Z195" s="5"/>
      <c r="AA195" s="5"/>
      <c r="AB195" s="5"/>
      <c r="AC195" s="5"/>
      <c r="AD195" s="5"/>
      <c r="AE195" s="56"/>
    </row>
    <row r="196" spans="1:31" x14ac:dyDescent="0.2">
      <c r="A196" s="9">
        <v>34363</v>
      </c>
      <c r="B196" s="16">
        <f ca="1">'Prices Monthly'!L195*(1+J196/(50*(ABS(O196)+ABS(T196)+0.0001)))</f>
        <v>3905.5572563566579</v>
      </c>
      <c r="C196" s="16">
        <f t="shared" ca="1" si="17"/>
        <v>1</v>
      </c>
      <c r="D196" s="16">
        <f ca="1">D195+C196*('Prices Monthly'!L196-'Prices Monthly'!L195)/'Prices Monthly'!L195</f>
        <v>2.6778384551469498</v>
      </c>
      <c r="E196" s="16">
        <f t="shared" ca="1" si="12"/>
        <v>0</v>
      </c>
      <c r="F196" s="16">
        <f t="shared" ca="1" si="13"/>
        <v>2.6778384551469498</v>
      </c>
      <c r="G196" s="26">
        <f ca="1">IF(('Prices Monthly'!L196-'Prices Monthly'!L195)*C196&gt;0,1,0)</f>
        <v>1</v>
      </c>
      <c r="H196" s="16">
        <f>ABS('Prices Monthly'!L196-'Prices Monthly'!L195)/'Prices Monthly'!L195</f>
        <v>4.6242448340879587E-2</v>
      </c>
      <c r="I196" s="26"/>
      <c r="J196" s="5">
        <f t="shared" ca="1" si="14"/>
        <v>1.0498445589491882E-5</v>
      </c>
      <c r="K196" s="16"/>
      <c r="L196" s="16">
        <f ca="1">L195-O196*'Prices Monthly'!L196</f>
        <v>2.0702847373272943</v>
      </c>
      <c r="M196" s="5">
        <f t="shared" ca="1" si="15"/>
        <v>8.7651271946517281E-3</v>
      </c>
      <c r="N196" s="16">
        <f ca="1">IF('Prices Monthly'!L195&gt;OFFSET('Prices Monthly'!L195,-$N$3,0),1,-1)</f>
        <v>1</v>
      </c>
      <c r="O196" s="5">
        <f ca="1">IF(N196=1,O$3*L195/'Prices Monthly'!L195,-O$3*M195)</f>
        <v>5.3670945173422472E-6</v>
      </c>
      <c r="P196" s="27"/>
      <c r="Q196" s="16">
        <f ca="1">Q195-T196*'Prices Monthly'!L196</f>
        <v>0.2291069487475855</v>
      </c>
      <c r="R196" s="5">
        <f t="shared" ca="1" si="16"/>
        <v>8.225015659239155E-3</v>
      </c>
      <c r="S196" s="16">
        <f ca="1">IF('Prices Monthly'!I195&gt;OFFSET('Prices Monthly'!I195,-$S$3,0),1,-1)</f>
        <v>1</v>
      </c>
      <c r="T196" s="5">
        <f ca="1">IF(S196=1,T$3*Q195/'Prices Monthly'!L195,-T$3*R195)</f>
        <v>5.1313510721496352E-6</v>
      </c>
      <c r="V196" s="16"/>
      <c r="W196" s="5"/>
      <c r="X196" s="5"/>
      <c r="Y196" s="5"/>
      <c r="Z196" s="5"/>
      <c r="AA196" s="5"/>
      <c r="AB196" s="5"/>
      <c r="AC196" s="5"/>
      <c r="AD196" s="5"/>
      <c r="AE196" s="56"/>
    </row>
    <row r="197" spans="1:31" x14ac:dyDescent="0.2">
      <c r="A197" s="9">
        <v>34391</v>
      </c>
      <c r="B197" s="16">
        <f ca="1">'Prices Monthly'!L196*(1+J197/(50*(ABS(O197)+ABS(T197)+0.0001)))</f>
        <v>4085.5344527188081</v>
      </c>
      <c r="C197" s="16">
        <f t="shared" ca="1" si="17"/>
        <v>1</v>
      </c>
      <c r="D197" s="16">
        <f ca="1">D196+C197*('Prices Monthly'!L197-'Prices Monthly'!L196)/'Prices Monthly'!L196</f>
        <v>2.763099623102109</v>
      </c>
      <c r="E197" s="16">
        <f t="shared" ca="1" si="12"/>
        <v>0</v>
      </c>
      <c r="F197" s="16">
        <f t="shared" ca="1" si="13"/>
        <v>2.763099623102109</v>
      </c>
      <c r="G197" s="26">
        <f ca="1">IF(('Prices Monthly'!L197-'Prices Monthly'!L196)*C197&gt;0,1,0)</f>
        <v>1</v>
      </c>
      <c r="H197" s="16">
        <f>ABS('Prices Monthly'!L197-'Prices Monthly'!L196)/'Prices Monthly'!L196</f>
        <v>8.5261167955159117E-2</v>
      </c>
      <c r="I197" s="26"/>
      <c r="J197" s="5">
        <f t="shared" ca="1" si="14"/>
        <v>9.570249992786351E-6</v>
      </c>
      <c r="K197" s="16"/>
      <c r="L197" s="16">
        <f ca="1">L196-O197*'Prices Monthly'!L197</f>
        <v>2.047816741006979</v>
      </c>
      <c r="M197" s="5">
        <f t="shared" ca="1" si="15"/>
        <v>8.7702034001762522E-3</v>
      </c>
      <c r="N197" s="16">
        <f ca="1">IF('Prices Monthly'!L196&gt;OFFSET('Prices Monthly'!L196,-$N$3,0),1,-1)</f>
        <v>1</v>
      </c>
      <c r="O197" s="5">
        <f ca="1">IF(N197=1,O$3*L196/'Prices Monthly'!L196,-O$3*M196)</f>
        <v>5.0762055245237593E-6</v>
      </c>
      <c r="P197" s="27"/>
      <c r="Q197" s="16">
        <f ca="1">Q196-T197*'Prices Monthly'!L197</f>
        <v>0.20921567876482972</v>
      </c>
      <c r="R197" s="5">
        <f t="shared" ca="1" si="16"/>
        <v>8.2295097037074182E-3</v>
      </c>
      <c r="S197" s="16">
        <f ca="1">IF('Prices Monthly'!I196&gt;OFFSET('Prices Monthly'!I196,-$S$3,0),1,-1)</f>
        <v>1</v>
      </c>
      <c r="T197" s="5">
        <f ca="1">IF(S197=1,T$3*Q196/'Prices Monthly'!L196,-T$3*R196)</f>
        <v>4.4940444682625925E-6</v>
      </c>
      <c r="V197" s="16"/>
      <c r="W197" s="5"/>
      <c r="X197" s="5"/>
      <c r="Y197" s="5"/>
      <c r="Z197" s="5"/>
      <c r="AA197" s="5"/>
      <c r="AB197" s="5"/>
      <c r="AC197" s="5"/>
      <c r="AD197" s="5"/>
      <c r="AE197" s="56"/>
    </row>
    <row r="198" spans="1:31" x14ac:dyDescent="0.2">
      <c r="A198" s="9">
        <v>34423</v>
      </c>
      <c r="B198" s="16">
        <f ca="1">'Prices Monthly'!L197*(1+J198/(50*(ABS(O198)+ABS(T198)+0.0001)))</f>
        <v>4433.0058010201046</v>
      </c>
      <c r="C198" s="16">
        <f t="shared" ca="1" si="17"/>
        <v>1</v>
      </c>
      <c r="D198" s="16">
        <f ca="1">D197+C198*('Prices Monthly'!L198-'Prices Monthly'!L197)/'Prices Monthly'!L197</f>
        <v>2.8287324318248337</v>
      </c>
      <c r="E198" s="16">
        <f t="shared" ca="1" si="12"/>
        <v>0</v>
      </c>
      <c r="F198" s="16">
        <f t="shared" ca="1" si="13"/>
        <v>2.8287324318248337</v>
      </c>
      <c r="G198" s="26">
        <f ca="1">IF(('Prices Monthly'!L198-'Prices Monthly'!L197)*C198&gt;0,1,0)</f>
        <v>1</v>
      </c>
      <c r="H198" s="16">
        <f>ABS('Prices Monthly'!L198-'Prices Monthly'!L197)/'Prices Monthly'!L197</f>
        <v>6.5632808722724534E-2</v>
      </c>
      <c r="I198" s="26"/>
      <c r="J198" s="5">
        <f t="shared" ca="1" si="14"/>
        <v>8.408098639278506E-6</v>
      </c>
      <c r="K198" s="16"/>
      <c r="L198" s="16">
        <f ca="1">L197-O198*'Prices Monthly'!L198</f>
        <v>2.025994533952292</v>
      </c>
      <c r="M198" s="5">
        <f t="shared" ca="1" si="15"/>
        <v>8.7748300426706317E-3</v>
      </c>
      <c r="N198" s="16">
        <f ca="1">IF('Prices Monthly'!L197&gt;OFFSET('Prices Monthly'!L197,-$N$3,0),1,-1)</f>
        <v>1</v>
      </c>
      <c r="O198" s="5">
        <f ca="1">IF(N198=1,O$3*L197/'Prices Monthly'!L197,-O$3*M197)</f>
        <v>4.6266424943788017E-6</v>
      </c>
      <c r="P198" s="27"/>
      <c r="Q198" s="16">
        <f ca="1">Q197-T198*'Prices Monthly'!L198</f>
        <v>0.19137991145354996</v>
      </c>
      <c r="R198" s="5">
        <f t="shared" ca="1" si="16"/>
        <v>8.2332911598523174E-3</v>
      </c>
      <c r="S198" s="16">
        <f ca="1">IF('Prices Monthly'!I197&gt;OFFSET('Prices Monthly'!I197,-$S$3,0),1,-1)</f>
        <v>1</v>
      </c>
      <c r="T198" s="5">
        <f ca="1">IF(S198=1,T$3*Q197/'Prices Monthly'!L197,-T$3*R197)</f>
        <v>3.7814561448997043E-6</v>
      </c>
      <c r="V198" s="16"/>
      <c r="W198" s="5"/>
      <c r="X198" s="5"/>
      <c r="Y198" s="5"/>
      <c r="Z198" s="5"/>
      <c r="AA198" s="5"/>
      <c r="AB198" s="5"/>
      <c r="AC198" s="5"/>
      <c r="AD198" s="5"/>
      <c r="AE198" s="56"/>
    </row>
    <row r="199" spans="1:31" x14ac:dyDescent="0.2">
      <c r="A199" s="9">
        <v>34453</v>
      </c>
      <c r="B199" s="16">
        <f ca="1">'Prices Monthly'!L198*(1+J199/(50*(ABS(O199)+ABS(T199)+0.0001)))</f>
        <v>4723.255186219757</v>
      </c>
      <c r="C199" s="16">
        <f t="shared" ca="1" si="17"/>
        <v>1</v>
      </c>
      <c r="D199" s="16">
        <f ca="1">D198+C199*('Prices Monthly'!L199-'Prices Monthly'!L198)/'Prices Monthly'!L198</f>
        <v>2.8162150465675317</v>
      </c>
      <c r="E199" s="16">
        <f t="shared" ca="1" si="12"/>
        <v>1.251738525730195E-2</v>
      </c>
      <c r="F199" s="16">
        <f t="shared" ca="1" si="13"/>
        <v>2.8287324318248337</v>
      </c>
      <c r="G199" s="26">
        <f ca="1">IF(('Prices Monthly'!L199-'Prices Monthly'!L198)*C199&gt;0,1,0)</f>
        <v>0</v>
      </c>
      <c r="H199" s="16">
        <f>ABS('Prices Monthly'!L199-'Prices Monthly'!L198)/'Prices Monthly'!L198</f>
        <v>1.25173852573018E-2</v>
      </c>
      <c r="I199" s="26"/>
      <c r="J199" s="5">
        <f t="shared" ca="1" si="14"/>
        <v>7.5414571084091461E-6</v>
      </c>
      <c r="K199" s="16"/>
      <c r="L199" s="16">
        <f ca="1">L198-O199*'Prices Monthly'!L199</f>
        <v>2.0059881901538756</v>
      </c>
      <c r="M199" s="5">
        <f t="shared" ca="1" si="15"/>
        <v>8.7791254617273166E-3</v>
      </c>
      <c r="N199" s="16">
        <f ca="1">IF('Prices Monthly'!L198&gt;OFFSET('Prices Monthly'!L198,-$N$3,0),1,-1)</f>
        <v>1</v>
      </c>
      <c r="O199" s="5">
        <f ca="1">IF(N199=1,O$3*L198/'Prices Monthly'!L198,-O$3*M198)</f>
        <v>4.2954190566850388E-6</v>
      </c>
      <c r="P199" s="27"/>
      <c r="Q199" s="16">
        <f ca="1">Q198-T199*'Prices Monthly'!L199</f>
        <v>0.17626116462383976</v>
      </c>
      <c r="R199" s="5">
        <f t="shared" ca="1" si="16"/>
        <v>8.2365371979040407E-3</v>
      </c>
      <c r="S199" s="16">
        <f ca="1">IF('Prices Monthly'!I198&gt;OFFSET('Prices Monthly'!I198,-$S$3,0),1,-1)</f>
        <v>1</v>
      </c>
      <c r="T199" s="5">
        <f ca="1">IF(S199=1,T$3*Q198/'Prices Monthly'!L198,-T$3*R198)</f>
        <v>3.2460380517241077E-6</v>
      </c>
      <c r="V199" s="16"/>
      <c r="W199" s="5"/>
      <c r="X199" s="5"/>
      <c r="Y199" s="5"/>
      <c r="Z199" s="5"/>
      <c r="AA199" s="5"/>
      <c r="AB199" s="5"/>
      <c r="AC199" s="5"/>
      <c r="AD199" s="5"/>
      <c r="AE199" s="56"/>
    </row>
    <row r="200" spans="1:31" x14ac:dyDescent="0.2">
      <c r="A200" s="9">
        <v>34482</v>
      </c>
      <c r="B200" s="16">
        <f ca="1">'Prices Monthly'!L199*(1+J200/(50*(ABS(O200)+ABS(T200)+0.0001)))</f>
        <v>4663.9652976194093</v>
      </c>
      <c r="C200" s="16">
        <f t="shared" ca="1" si="17"/>
        <v>1</v>
      </c>
      <c r="D200" s="16">
        <f ca="1">D199+C200*('Prices Monthly'!L200-'Prices Monthly'!L199)/'Prices Monthly'!L199</f>
        <v>2.8519330129021245</v>
      </c>
      <c r="E200" s="16">
        <f t="shared" ca="1" si="12"/>
        <v>0</v>
      </c>
      <c r="F200" s="16">
        <f t="shared" ca="1" si="13"/>
        <v>2.8519330129021245</v>
      </c>
      <c r="G200" s="26">
        <f ca="1">IF(('Prices Monthly'!L200-'Prices Monthly'!L199)*C200&gt;0,1,0)</f>
        <v>1</v>
      </c>
      <c r="H200" s="16">
        <f>ABS('Prices Monthly'!L200-'Prices Monthly'!L199)/'Prices Monthly'!L199</f>
        <v>3.571796633459285E-2</v>
      </c>
      <c r="I200" s="26"/>
      <c r="J200" s="5">
        <f t="shared" ca="1" si="14"/>
        <v>7.3344158088813846E-6</v>
      </c>
      <c r="K200" s="16"/>
      <c r="L200" s="16">
        <f ca="1">L199-O200*'Prices Monthly'!L200</f>
        <v>1.9852118100659017</v>
      </c>
      <c r="M200" s="5">
        <f t="shared" ca="1" si="15"/>
        <v>8.7834323755673922E-3</v>
      </c>
      <c r="N200" s="16">
        <f ca="1">IF('Prices Monthly'!L199&gt;OFFSET('Prices Monthly'!L199,-$N$3,0),1,-1)</f>
        <v>1</v>
      </c>
      <c r="O200" s="5">
        <f ca="1">IF(N200=1,O$3*L199/'Prices Monthly'!L199,-O$3*M199)</f>
        <v>4.3069138400761673E-6</v>
      </c>
      <c r="P200" s="27"/>
      <c r="Q200" s="16">
        <f ca="1">Q199-T200*'Prices Monthly'!L200</f>
        <v>0.16165661622640215</v>
      </c>
      <c r="R200" s="5">
        <f t="shared" ca="1" si="16"/>
        <v>8.2395646998728467E-3</v>
      </c>
      <c r="S200" s="16">
        <f ca="1">IF('Prices Monthly'!I199&gt;OFFSET('Prices Monthly'!I199,-$S$3,0),1,-1)</f>
        <v>1</v>
      </c>
      <c r="T200" s="5">
        <f ca="1">IF(S200=1,T$3*Q199/'Prices Monthly'!L199,-T$3*R199)</f>
        <v>3.0275019688052172E-6</v>
      </c>
      <c r="V200" s="16"/>
      <c r="W200" s="5"/>
      <c r="X200" s="5"/>
      <c r="Y200" s="5"/>
      <c r="Z200" s="5"/>
      <c r="AA200" s="5"/>
      <c r="AB200" s="5"/>
      <c r="AC200" s="5"/>
      <c r="AD200" s="5"/>
      <c r="AE200" s="56"/>
    </row>
    <row r="201" spans="1:31" x14ac:dyDescent="0.2">
      <c r="A201" s="9">
        <v>34514</v>
      </c>
      <c r="B201" s="16">
        <f ca="1">'Prices Monthly'!L200*(1+J201/(50*(ABS(O201)+ABS(T201)+0.0001)))</f>
        <v>4830.0996649297413</v>
      </c>
      <c r="C201" s="16">
        <f t="shared" ca="1" si="17"/>
        <v>1</v>
      </c>
      <c r="D201" s="16">
        <f ca="1">D200+C201*('Prices Monthly'!L201-'Prices Monthly'!L200)/'Prices Monthly'!L200</f>
        <v>2.8744041776713183</v>
      </c>
      <c r="E201" s="16">
        <f t="shared" ref="E201:E264" ca="1" si="18">F201-D201</f>
        <v>0</v>
      </c>
      <c r="F201" s="16">
        <f t="shared" ref="F201:F264" ca="1" si="19">MAX(F200,D201)</f>
        <v>2.8744041776713183</v>
      </c>
      <c r="G201" s="26">
        <f ca="1">IF(('Prices Monthly'!L201-'Prices Monthly'!L200)*C201&gt;0,1,0)</f>
        <v>1</v>
      </c>
      <c r="H201" s="16">
        <f>ABS('Prices Monthly'!L201-'Prices Monthly'!L200)/'Prices Monthly'!L200</f>
        <v>2.24711647691937E-2</v>
      </c>
      <c r="I201" s="26"/>
      <c r="J201" s="5">
        <f t="shared" ref="J201:J264" ca="1" si="20">O201+T201</f>
        <v>6.7962104575434271E-6</v>
      </c>
      <c r="K201" s="16"/>
      <c r="L201" s="16">
        <f ca="1">L200-O201*'Prices Monthly'!L201</f>
        <v>1.9649135917483853</v>
      </c>
      <c r="M201" s="5">
        <f t="shared" ref="M201:M264" ca="1" si="21">M200+O201</f>
        <v>8.7875476912210575E-3</v>
      </c>
      <c r="N201" s="16">
        <f ca="1">IF('Prices Monthly'!L200&gt;OFFSET('Prices Monthly'!L200,-$N$3,0),1,-1)</f>
        <v>1</v>
      </c>
      <c r="O201" s="5">
        <f ca="1">IF(N201=1,O$3*L200/'Prices Monthly'!L200,-O$3*M200)</f>
        <v>4.1153156536660789E-6</v>
      </c>
      <c r="P201" s="27"/>
      <c r="Q201" s="16">
        <f ca="1">Q200-T201*'Prices Monthly'!L201</f>
        <v>0.14843347793154968</v>
      </c>
      <c r="R201" s="5">
        <f t="shared" ref="R201:R264" ca="1" si="22">R200+T201</f>
        <v>8.2422455946767233E-3</v>
      </c>
      <c r="S201" s="16">
        <f ca="1">IF('Prices Monthly'!I200&gt;OFFSET('Prices Monthly'!I200,-$S$3,0),1,-1)</f>
        <v>1</v>
      </c>
      <c r="T201" s="5">
        <f ca="1">IF(S201=1,T$3*Q200/'Prices Monthly'!L200,-T$3*R200)</f>
        <v>2.6808948038773482E-6</v>
      </c>
      <c r="V201" s="16"/>
      <c r="W201" s="5"/>
      <c r="X201" s="5"/>
      <c r="Y201" s="5"/>
      <c r="Z201" s="5"/>
      <c r="AA201" s="5"/>
      <c r="AB201" s="5"/>
      <c r="AC201" s="5"/>
      <c r="AD201" s="5"/>
      <c r="AE201" s="56"/>
    </row>
    <row r="202" spans="1:31" x14ac:dyDescent="0.2">
      <c r="A202" s="9">
        <v>34545</v>
      </c>
      <c r="B202" s="16">
        <f ca="1">'Prices Monthly'!L201*(1+J202/(50*(ABS(O202)+ABS(T202)+0.0001)))</f>
        <v>4938.2860178000501</v>
      </c>
      <c r="C202" s="16">
        <f t="shared" ca="1" si="17"/>
        <v>1</v>
      </c>
      <c r="D202" s="16">
        <f ca="1">D201+C202*('Prices Monthly'!L202-'Prices Monthly'!L201)/'Prices Monthly'!L201</f>
        <v>2.9178681584026518</v>
      </c>
      <c r="E202" s="16">
        <f t="shared" ca="1" si="18"/>
        <v>0</v>
      </c>
      <c r="F202" s="16">
        <f t="shared" ca="1" si="19"/>
        <v>2.9178681584026518</v>
      </c>
      <c r="G202" s="26">
        <f ca="1">IF(('Prices Monthly'!L202-'Prices Monthly'!L201)*C202&gt;0,1,0)</f>
        <v>1</v>
      </c>
      <c r="H202" s="16">
        <f>ABS('Prices Monthly'!L202-'Prices Monthly'!L201)/'Prices Monthly'!L201</f>
        <v>4.3463980731333507E-2</v>
      </c>
      <c r="I202" s="26"/>
      <c r="J202" s="5">
        <f t="shared" ca="1" si="20"/>
        <v>6.3912232991930505E-6</v>
      </c>
      <c r="K202" s="16"/>
      <c r="L202" s="16">
        <f ca="1">L201-O202*'Prices Monthly'!L202</f>
        <v>1.9444104261659967</v>
      </c>
      <c r="M202" s="5">
        <f t="shared" ca="1" si="21"/>
        <v>8.7915314101542838E-3</v>
      </c>
      <c r="N202" s="16">
        <f ca="1">IF('Prices Monthly'!L201&gt;OFFSET('Prices Monthly'!L201,-$N$3,0),1,-1)</f>
        <v>1</v>
      </c>
      <c r="O202" s="5">
        <f ca="1">IF(N202=1,O$3*L201/'Prices Monthly'!L201,-O$3*M201)</f>
        <v>3.9837189332254451E-6</v>
      </c>
      <c r="P202" s="27"/>
      <c r="Q202" s="16">
        <f ca="1">Q201-T202*'Prices Monthly'!L202</f>
        <v>0.13604267891104957</v>
      </c>
      <c r="R202" s="5">
        <f t="shared" ca="1" si="22"/>
        <v>8.2446530990426901E-3</v>
      </c>
      <c r="S202" s="16">
        <f ca="1">IF('Prices Monthly'!I201&gt;OFFSET('Prices Monthly'!I201,-$S$3,0),1,-1)</f>
        <v>1</v>
      </c>
      <c r="T202" s="5">
        <f ca="1">IF(S202=1,T$3*Q201/'Prices Monthly'!L201,-T$3*R201)</f>
        <v>2.407504365967605E-6</v>
      </c>
      <c r="V202" s="16"/>
      <c r="W202" s="5"/>
      <c r="X202" s="5"/>
      <c r="Y202" s="5"/>
      <c r="Z202" s="5"/>
      <c r="AA202" s="5"/>
      <c r="AB202" s="5"/>
      <c r="AC202" s="5"/>
      <c r="AD202" s="5"/>
      <c r="AE202" s="56"/>
    </row>
    <row r="203" spans="1:31" x14ac:dyDescent="0.2">
      <c r="A203" s="9">
        <v>34576</v>
      </c>
      <c r="B203" s="16">
        <f ca="1">'Prices Monthly'!L202*(1+J203/(50*(ABS(O203)+ABS(T203)+0.0001)))</f>
        <v>5152.4679786433107</v>
      </c>
      <c r="C203" s="16">
        <f t="shared" ca="1" si="17"/>
        <v>1</v>
      </c>
      <c r="D203" s="16">
        <f ca="1">D202+C203*('Prices Monthly'!L203-'Prices Monthly'!L202)/'Prices Monthly'!L202</f>
        <v>2.7371654223017412</v>
      </c>
      <c r="E203" s="16">
        <f t="shared" ca="1" si="18"/>
        <v>0.18070273610091059</v>
      </c>
      <c r="F203" s="16">
        <f t="shared" ca="1" si="19"/>
        <v>2.9178681584026518</v>
      </c>
      <c r="G203" s="26">
        <f ca="1">IF(('Prices Monthly'!L203-'Prices Monthly'!L202)*C203&gt;0,1,0)</f>
        <v>0</v>
      </c>
      <c r="H203" s="16">
        <f>ABS('Prices Monthly'!L203-'Prices Monthly'!L202)/'Prices Monthly'!L202</f>
        <v>0.18070273610091045</v>
      </c>
      <c r="I203" s="26"/>
      <c r="J203" s="5">
        <f t="shared" ca="1" si="20"/>
        <v>5.8925686113042304E-6</v>
      </c>
      <c r="K203" s="16"/>
      <c r="L203" s="16">
        <f ca="1">L202-O203*'Prices Monthly'!L203</f>
        <v>1.92847992474545</v>
      </c>
      <c r="M203" s="5">
        <f t="shared" ca="1" si="21"/>
        <v>8.7953093558561565E-3</v>
      </c>
      <c r="N203" s="16">
        <f ca="1">IF('Prices Monthly'!L202&gt;OFFSET('Prices Monthly'!L202,-$N$3,0),1,-1)</f>
        <v>1</v>
      </c>
      <c r="O203" s="5">
        <f ca="1">IF(N203=1,O$3*L202/'Prices Monthly'!L202,-O$3*M202)</f>
        <v>3.7779457018734129E-6</v>
      </c>
      <c r="P203" s="27"/>
      <c r="Q203" s="16">
        <f ca="1">Q202-T203*'Prices Monthly'!L203</f>
        <v>0.12712592734262354</v>
      </c>
      <c r="R203" s="5">
        <f t="shared" ca="1" si="22"/>
        <v>8.2467677219521217E-3</v>
      </c>
      <c r="S203" s="16">
        <f ca="1">IF('Prices Monthly'!I202&gt;OFFSET('Prices Monthly'!I202,-$S$3,0),1,-1)</f>
        <v>1</v>
      </c>
      <c r="T203" s="5">
        <f ca="1">IF(S203=1,T$3*Q202/'Prices Monthly'!L202,-T$3*R202)</f>
        <v>2.1146229094308175E-6</v>
      </c>
      <c r="V203" s="16"/>
      <c r="W203" s="5"/>
      <c r="X203" s="5"/>
      <c r="Y203" s="5"/>
      <c r="Z203" s="5"/>
      <c r="AA203" s="5"/>
      <c r="AB203" s="5"/>
      <c r="AC203" s="5"/>
      <c r="AD203" s="5"/>
      <c r="AE203" s="56"/>
    </row>
    <row r="204" spans="1:31" x14ac:dyDescent="0.2">
      <c r="A204" s="9">
        <v>34606</v>
      </c>
      <c r="B204" s="16">
        <f ca="1">'Prices Monthly'!L203*(1+J204/(50*(ABS(O204)+ABS(T204)+0.0001)))</f>
        <v>4144.4190202502468</v>
      </c>
      <c r="C204" s="16">
        <f t="shared" ca="1" si="17"/>
        <v>-1</v>
      </c>
      <c r="D204" s="16">
        <f ca="1">D203+C204*('Prices Monthly'!L204-'Prices Monthly'!L203)/'Prices Monthly'!L203</f>
        <v>2.8614969509105381</v>
      </c>
      <c r="E204" s="16">
        <f t="shared" ca="1" si="18"/>
        <v>5.6371207492113662E-2</v>
      </c>
      <c r="F204" s="16">
        <f t="shared" ca="1" si="19"/>
        <v>2.9178681584026518</v>
      </c>
      <c r="G204" s="26">
        <f ca="1">IF(('Prices Monthly'!L204-'Prices Monthly'!L203)*C204&gt;0,1,0)</f>
        <v>1</v>
      </c>
      <c r="H204" s="16">
        <f>ABS('Prices Monthly'!L204-'Prices Monthly'!L203)/'Prices Monthly'!L203</f>
        <v>0.1243315286087969</v>
      </c>
      <c r="I204" s="26"/>
      <c r="J204" s="5">
        <f t="shared" ca="1" si="20"/>
        <v>-6.5516799457851363E-4</v>
      </c>
      <c r="K204" s="16"/>
      <c r="L204" s="16">
        <f ca="1">L203-O204*'Prices Monthly'!L204</f>
        <v>1.9115928340673454</v>
      </c>
      <c r="M204" s="5">
        <f t="shared" ca="1" si="21"/>
        <v>8.7998827790338133E-3</v>
      </c>
      <c r="N204" s="16">
        <f ca="1">IF('Prices Monthly'!L203&gt;OFFSET('Prices Monthly'!L203,-$N$3,0),1,-1)</f>
        <v>1</v>
      </c>
      <c r="O204" s="5">
        <f ca="1">IF(N204=1,O$3*L203/'Prices Monthly'!L203,-O$3*M203)</f>
        <v>4.5734231776561581E-6</v>
      </c>
      <c r="P204" s="27"/>
      <c r="Q204" s="16">
        <f ca="1">Q203-T204*'Prices Monthly'!L204</f>
        <v>2.563181527922215</v>
      </c>
      <c r="R204" s="5">
        <f t="shared" ca="1" si="22"/>
        <v>7.5870263041959516E-3</v>
      </c>
      <c r="S204" s="16">
        <f ca="1">IF('Prices Monthly'!I203&gt;OFFSET('Prices Monthly'!I203,-$S$3,0),1,-1)</f>
        <v>-1</v>
      </c>
      <c r="T204" s="5">
        <f ca="1">IF(S204=1,T$3*Q203/'Prices Monthly'!L203,-T$3*R203)</f>
        <v>-6.5974141775616976E-4</v>
      </c>
      <c r="V204" s="16"/>
      <c r="W204" s="5"/>
      <c r="X204" s="5"/>
      <c r="Y204" s="5"/>
      <c r="Z204" s="5"/>
      <c r="AA204" s="5"/>
      <c r="AB204" s="5"/>
      <c r="AC204" s="5"/>
      <c r="AD204" s="5"/>
      <c r="AE204" s="56"/>
    </row>
    <row r="205" spans="1:31" x14ac:dyDescent="0.2">
      <c r="A205" s="9">
        <v>34636</v>
      </c>
      <c r="B205" s="16">
        <f ca="1">'Prices Monthly'!L204*(1+J205/(50*(ABS(O205)+ABS(T205)+0.0001)))</f>
        <v>3630.0349145328928</v>
      </c>
      <c r="C205" s="16">
        <f t="shared" ca="1" si="17"/>
        <v>-1</v>
      </c>
      <c r="D205" s="16">
        <f ca="1">D204+C205*('Prices Monthly'!L205-'Prices Monthly'!L204)/'Prices Monthly'!L204</f>
        <v>2.7393852849119029</v>
      </c>
      <c r="E205" s="16">
        <f t="shared" ca="1" si="18"/>
        <v>0.17848287349074887</v>
      </c>
      <c r="F205" s="16">
        <f t="shared" ca="1" si="19"/>
        <v>2.9178681584026518</v>
      </c>
      <c r="G205" s="26">
        <f ca="1">IF(('Prices Monthly'!L205-'Prices Monthly'!L204)*C205&gt;0,1,0)</f>
        <v>0</v>
      </c>
      <c r="H205" s="16">
        <f>ABS('Prices Monthly'!L205-'Prices Monthly'!L204)/'Prices Monthly'!L204</f>
        <v>0.12211166599863502</v>
      </c>
      <c r="I205" s="26"/>
      <c r="J205" s="5">
        <f t="shared" ca="1" si="20"/>
        <v>-6.0178505925419245E-4</v>
      </c>
      <c r="K205" s="16"/>
      <c r="L205" s="16">
        <f ca="1">L204-O205*'Prices Monthly'!L205</f>
        <v>1.8901426278698819</v>
      </c>
      <c r="M205" s="5">
        <f t="shared" ca="1" si="21"/>
        <v>8.8050598241152973E-3</v>
      </c>
      <c r="N205" s="16">
        <f ca="1">IF('Prices Monthly'!L204&gt;OFFSET('Prices Monthly'!L204,-$N$3,0),1,-1)</f>
        <v>1</v>
      </c>
      <c r="O205" s="5">
        <f ca="1">IF(N205=1,O$3*L204/'Prices Monthly'!L204,-O$3*M204)</f>
        <v>5.1770450814836407E-6</v>
      </c>
      <c r="P205" s="27"/>
      <c r="Q205" s="16">
        <f ca="1">Q204-T205*'Prices Monthly'!L205</f>
        <v>5.0780258236793525</v>
      </c>
      <c r="R205" s="5">
        <f t="shared" ca="1" si="22"/>
        <v>6.9800641998602753E-3</v>
      </c>
      <c r="S205" s="16">
        <f ca="1">IF('Prices Monthly'!I204&gt;OFFSET('Prices Monthly'!I204,-$S$3,0),1,-1)</f>
        <v>-1</v>
      </c>
      <c r="T205" s="5">
        <f ca="1">IF(S205=1,T$3*Q204/'Prices Monthly'!L204,-T$3*R204)</f>
        <v>-6.0696210433567612E-4</v>
      </c>
      <c r="V205" s="16"/>
      <c r="W205" s="5"/>
      <c r="X205" s="5"/>
      <c r="Y205" s="5"/>
      <c r="Z205" s="5"/>
      <c r="AA205" s="5"/>
      <c r="AB205" s="5"/>
      <c r="AC205" s="5"/>
      <c r="AD205" s="5"/>
      <c r="AE205" s="56"/>
    </row>
    <row r="206" spans="1:31" x14ac:dyDescent="0.2">
      <c r="A206" s="9">
        <v>34667</v>
      </c>
      <c r="B206" s="16">
        <f ca="1">'Prices Monthly'!L205*(1+J206/(50*(ABS(O206)+ABS(T206)+0.0001)))</f>
        <v>4074.1031688901871</v>
      </c>
      <c r="C206" s="16">
        <f t="shared" ca="1" si="17"/>
        <v>-1</v>
      </c>
      <c r="D206" s="16">
        <f ca="1">D205+C206*('Prices Monthly'!L206-'Prices Monthly'!L205)/'Prices Monthly'!L205</f>
        <v>2.6622444344365608</v>
      </c>
      <c r="E206" s="16">
        <f t="shared" ca="1" si="18"/>
        <v>0.25562372396609101</v>
      </c>
      <c r="F206" s="16">
        <f t="shared" ca="1" si="19"/>
        <v>2.9178681584026518</v>
      </c>
      <c r="G206" s="26">
        <f ca="1">IF(('Prices Monthly'!L206-'Prices Monthly'!L205)*C206&gt;0,1,0)</f>
        <v>0</v>
      </c>
      <c r="H206" s="16">
        <f>ABS('Prices Monthly'!L206-'Prices Monthly'!L205)/'Prices Monthly'!L205</f>
        <v>7.7140850475342276E-2</v>
      </c>
      <c r="I206" s="26"/>
      <c r="J206" s="5">
        <f t="shared" ca="1" si="20"/>
        <v>-5.5384324343411395E-4</v>
      </c>
      <c r="K206" s="16"/>
      <c r="L206" s="16">
        <f ca="1">L205-O206*'Prices Monthly'!L206</f>
        <v>1.8697831294928473</v>
      </c>
      <c r="M206" s="5">
        <f t="shared" ca="1" si="21"/>
        <v>8.8096217166700047E-3</v>
      </c>
      <c r="N206" s="16">
        <f ca="1">IF('Prices Monthly'!L205&gt;OFFSET('Prices Monthly'!L205,-$N$3,0),1,-1)</f>
        <v>1</v>
      </c>
      <c r="O206" s="5">
        <f ca="1">IF(N206=1,O$3*L205/'Prices Monthly'!L205,-O$3*M205)</f>
        <v>4.5618925547081265E-6</v>
      </c>
      <c r="P206" s="27"/>
      <c r="Q206" s="16">
        <f ca="1">Q205-T206*'Prices Monthly'!L206</f>
        <v>7.570160025340666</v>
      </c>
      <c r="R206" s="5">
        <f t="shared" ca="1" si="22"/>
        <v>6.421659063871453E-3</v>
      </c>
      <c r="S206" s="16">
        <f ca="1">IF('Prices Monthly'!I205&gt;OFFSET('Prices Monthly'!I205,-$S$3,0),1,-1)</f>
        <v>-1</v>
      </c>
      <c r="T206" s="5">
        <f ca="1">IF(S206=1,T$3*Q205/'Prices Monthly'!L205,-T$3*R205)</f>
        <v>-5.5840513598882208E-4</v>
      </c>
      <c r="V206" s="16"/>
      <c r="W206" s="5"/>
      <c r="X206" s="5"/>
      <c r="Y206" s="5"/>
      <c r="Z206" s="5"/>
      <c r="AA206" s="5"/>
      <c r="AB206" s="5"/>
      <c r="AC206" s="5"/>
      <c r="AD206" s="5"/>
      <c r="AE206" s="56"/>
    </row>
    <row r="207" spans="1:31" x14ac:dyDescent="0.2">
      <c r="A207" s="9">
        <v>34698</v>
      </c>
      <c r="B207" s="16">
        <f ca="1">'Prices Monthly'!L206*(1+J207/(50*(ABS(O207)+ABS(T207)+0.0001)))</f>
        <v>4515.0002985275578</v>
      </c>
      <c r="C207" s="16">
        <f t="shared" ref="C207:C270" ca="1" si="23">IF(J207&gt;0,1,-1)</f>
        <v>1</v>
      </c>
      <c r="D207" s="16">
        <f ca="1">D206+C207*('Prices Monthly'!L207-'Prices Monthly'!L206)/'Prices Monthly'!L206</f>
        <v>2.6699008052226998</v>
      </c>
      <c r="E207" s="16">
        <f t="shared" ca="1" si="18"/>
        <v>0.247967353179952</v>
      </c>
      <c r="F207" s="16">
        <f t="shared" ca="1" si="19"/>
        <v>2.9178681584026518</v>
      </c>
      <c r="G207" s="26">
        <f ca="1">IF(('Prices Monthly'!L207-'Prices Monthly'!L206)*C207&gt;0,1,0)</f>
        <v>1</v>
      </c>
      <c r="H207" s="16">
        <f>ABS('Prices Monthly'!L207-'Prices Monthly'!L206)/'Prices Monthly'!L206</f>
        <v>7.6563707861392293E-3</v>
      </c>
      <c r="I207" s="26"/>
      <c r="J207" s="5">
        <f t="shared" ca="1" si="20"/>
        <v>1.3988743618507528E-4</v>
      </c>
      <c r="K207" s="16"/>
      <c r="L207" s="16">
        <f ca="1">L206-O207*'Prices Monthly'!L207</f>
        <v>1.8509421406686282</v>
      </c>
      <c r="M207" s="5">
        <f t="shared" ca="1" si="21"/>
        <v>8.8138112843987333E-3</v>
      </c>
      <c r="N207" s="16">
        <f ca="1">IF('Prices Monthly'!L206&gt;OFFSET('Prices Monthly'!L206,-$N$3,0),1,-1)</f>
        <v>1</v>
      </c>
      <c r="O207" s="5">
        <f ca="1">IF(N207=1,O$3*L206/'Prices Monthly'!L206,-O$3*M206)</f>
        <v>4.1895677287284131E-6</v>
      </c>
      <c r="P207" s="27"/>
      <c r="Q207" s="16">
        <f ca="1">Q206-T207*'Prices Monthly'!L207</f>
        <v>6.9599104271482597</v>
      </c>
      <c r="R207" s="5">
        <f t="shared" ca="1" si="22"/>
        <v>6.5573569323277995E-3</v>
      </c>
      <c r="S207" s="16">
        <f ca="1">IF('Prices Monthly'!I206&gt;OFFSET('Prices Monthly'!I206,-$S$3,0),1,-1)</f>
        <v>1</v>
      </c>
      <c r="T207" s="5">
        <f ca="1">IF(S207=1,T$3*Q206/'Prices Monthly'!L206,-T$3*R206)</f>
        <v>1.3569786845634687E-4</v>
      </c>
      <c r="V207" s="16"/>
      <c r="W207" s="5"/>
      <c r="X207" s="5"/>
      <c r="Y207" s="5"/>
      <c r="Z207" s="5"/>
      <c r="AA207" s="5"/>
      <c r="AB207" s="5"/>
      <c r="AC207" s="5"/>
      <c r="AD207" s="5"/>
      <c r="AE207" s="56"/>
    </row>
    <row r="208" spans="1:31" x14ac:dyDescent="0.2">
      <c r="A208" s="9">
        <v>34727</v>
      </c>
      <c r="B208" s="16">
        <f ca="1">'Prices Monthly'!L207*(1+J208/(50*(ABS(O208)+ABS(T208)+0.0001)))</f>
        <v>4547.6013131237305</v>
      </c>
      <c r="C208" s="16">
        <f t="shared" ca="1" si="23"/>
        <v>1</v>
      </c>
      <c r="D208" s="16">
        <f ca="1">D207+C208*('Prices Monthly'!L208-'Prices Monthly'!L207)/'Prices Monthly'!L207</f>
        <v>2.6777102477103365</v>
      </c>
      <c r="E208" s="16">
        <f t="shared" ca="1" si="18"/>
        <v>0.24015791069231529</v>
      </c>
      <c r="F208" s="16">
        <f t="shared" ca="1" si="19"/>
        <v>2.9178681584026518</v>
      </c>
      <c r="G208" s="26">
        <f ca="1">IF(('Prices Monthly'!L208-'Prices Monthly'!L207)*C208&gt;0,1,0)</f>
        <v>1</v>
      </c>
      <c r="H208" s="16">
        <f>ABS('Prices Monthly'!L208-'Prices Monthly'!L207)/'Prices Monthly'!L207</f>
        <v>7.8094424876365073E-3</v>
      </c>
      <c r="I208" s="26"/>
      <c r="J208" s="5">
        <f t="shared" ca="1" si="20"/>
        <v>1.2792681884818443E-4</v>
      </c>
      <c r="K208" s="16"/>
      <c r="L208" s="16">
        <f ca="1">L207-O208*'Prices Monthly'!L208</f>
        <v>1.832288170999987</v>
      </c>
      <c r="M208" s="5">
        <f t="shared" ca="1" si="21"/>
        <v>8.8179271232926675E-3</v>
      </c>
      <c r="N208" s="16">
        <f ca="1">IF('Prices Monthly'!L207&gt;OFFSET('Prices Monthly'!L207,-$N$3,0),1,-1)</f>
        <v>1</v>
      </c>
      <c r="O208" s="5">
        <f ca="1">IF(N208=1,O$3*L207/'Prices Monthly'!L207,-O$3*M207)</f>
        <v>4.1158388939335142E-6</v>
      </c>
      <c r="P208" s="27"/>
      <c r="Q208" s="16">
        <f ca="1">Q207-T208*'Prices Monthly'!L208</f>
        <v>6.3987693513604054</v>
      </c>
      <c r="R208" s="5">
        <f t="shared" ca="1" si="22"/>
        <v>6.6811679122820503E-3</v>
      </c>
      <c r="S208" s="16">
        <f ca="1">IF('Prices Monthly'!I207&gt;OFFSET('Prices Monthly'!I207,-$S$3,0),1,-1)</f>
        <v>1</v>
      </c>
      <c r="T208" s="5">
        <f ca="1">IF(S208=1,T$3*Q207/'Prices Monthly'!L207,-T$3*R207)</f>
        <v>1.2381097995425091E-4</v>
      </c>
      <c r="V208" s="16"/>
      <c r="W208" s="5"/>
      <c r="X208" s="5"/>
      <c r="Y208" s="5"/>
      <c r="Z208" s="5"/>
      <c r="AA208" s="5"/>
      <c r="AB208" s="5"/>
      <c r="AC208" s="5"/>
      <c r="AD208" s="5"/>
      <c r="AE208" s="56"/>
    </row>
    <row r="209" spans="1:31" x14ac:dyDescent="0.2">
      <c r="A209" s="9">
        <v>34755</v>
      </c>
      <c r="B209" s="16">
        <f ca="1">'Prices Monthly'!L208*(1+J209/(50*(ABS(O209)+ABS(T209)+0.0001)))</f>
        <v>4581.1109788320018</v>
      </c>
      <c r="C209" s="16">
        <f t="shared" ca="1" si="23"/>
        <v>1</v>
      </c>
      <c r="D209" s="16">
        <f ca="1">D208+C209*('Prices Monthly'!L209-'Prices Monthly'!L208)/'Prices Monthly'!L208</f>
        <v>2.6640701933442834</v>
      </c>
      <c r="E209" s="16">
        <f t="shared" ca="1" si="18"/>
        <v>0.25379796505836838</v>
      </c>
      <c r="F209" s="16">
        <f t="shared" ca="1" si="19"/>
        <v>2.9178681584026518</v>
      </c>
      <c r="G209" s="26">
        <f ca="1">IF(('Prices Monthly'!L209-'Prices Monthly'!L208)*C209&gt;0,1,0)</f>
        <v>0</v>
      </c>
      <c r="H209" s="16">
        <f>ABS('Prices Monthly'!L209-'Prices Monthly'!L208)/'Prices Monthly'!L208</f>
        <v>1.3640054366052926E-2</v>
      </c>
      <c r="I209" s="26"/>
      <c r="J209" s="5">
        <f t="shared" ca="1" si="20"/>
        <v>1.1698948639499064E-4</v>
      </c>
      <c r="K209" s="16"/>
      <c r="L209" s="16">
        <f ca="1">L208-O209*'Prices Monthly'!L209</f>
        <v>1.8142152143926542</v>
      </c>
      <c r="M209" s="5">
        <f t="shared" ca="1" si="21"/>
        <v>8.8219699104597187E-3</v>
      </c>
      <c r="N209" s="16">
        <f ca="1">IF('Prices Monthly'!L208&gt;OFFSET('Prices Monthly'!L208,-$N$3,0),1,-1)</f>
        <v>1</v>
      </c>
      <c r="O209" s="5">
        <f ca="1">IF(N209=1,O$3*L208/'Prices Monthly'!L208,-O$3*M208)</f>
        <v>4.042787167052025E-6</v>
      </c>
      <c r="P209" s="27"/>
      <c r="Q209" s="16">
        <f ca="1">Q208-T209*'Prices Monthly'!L209</f>
        <v>5.8938501681978437</v>
      </c>
      <c r="R209" s="5">
        <f t="shared" ca="1" si="22"/>
        <v>6.7941146115099889E-3</v>
      </c>
      <c r="S209" s="16">
        <f ca="1">IF('Prices Monthly'!I208&gt;OFFSET('Prices Monthly'!I208,-$S$3,0),1,-1)</f>
        <v>1</v>
      </c>
      <c r="T209" s="5">
        <f ca="1">IF(S209=1,T$3*Q208/'Prices Monthly'!L208,-T$3*R208)</f>
        <v>1.1294669922793861E-4</v>
      </c>
      <c r="V209" s="16"/>
      <c r="W209" s="5"/>
      <c r="X209" s="5"/>
      <c r="Y209" s="5"/>
      <c r="Z209" s="5"/>
      <c r="AA209" s="5"/>
      <c r="AB209" s="5"/>
      <c r="AC209" s="5"/>
      <c r="AD209" s="5"/>
      <c r="AE209" s="56"/>
    </row>
    <row r="210" spans="1:31" x14ac:dyDescent="0.2">
      <c r="A210" s="9">
        <v>34788</v>
      </c>
      <c r="B210" s="16">
        <f ca="1">'Prices Monthly'!L209*(1+J210/(50*(ABS(O210)+ABS(T210)+0.0001)))</f>
        <v>4475.6723567242552</v>
      </c>
      <c r="C210" s="16">
        <f t="shared" ca="1" si="23"/>
        <v>1</v>
      </c>
      <c r="D210" s="16">
        <f ca="1">D209+C210*('Prices Monthly'!L210-'Prices Monthly'!L209)/'Prices Monthly'!L209</f>
        <v>2.6794691938856197</v>
      </c>
      <c r="E210" s="16">
        <f t="shared" ca="1" si="18"/>
        <v>0.23839896451703213</v>
      </c>
      <c r="F210" s="16">
        <f t="shared" ca="1" si="19"/>
        <v>2.9178681584026518</v>
      </c>
      <c r="G210" s="26">
        <f ca="1">IF(('Prices Monthly'!L210-'Prices Monthly'!L209)*C210&gt;0,1,0)</f>
        <v>1</v>
      </c>
      <c r="H210" s="16">
        <f>ABS('Prices Monthly'!L210-'Prices Monthly'!L209)/'Prices Monthly'!L209</f>
        <v>1.5399000541336192E-2</v>
      </c>
      <c r="I210" s="26"/>
      <c r="J210" s="5">
        <f t="shared" ca="1" si="20"/>
        <v>1.7253167752617006E-5</v>
      </c>
      <c r="K210" s="16"/>
      <c r="L210" s="16">
        <f ca="1">L209-O210*'Prices Monthly'!L210</f>
        <v>2.2146673657501879</v>
      </c>
      <c r="M210" s="5">
        <f t="shared" ca="1" si="21"/>
        <v>8.7337502113551211E-3</v>
      </c>
      <c r="N210" s="16">
        <f ca="1">IF('Prices Monthly'!L209&gt;OFFSET('Prices Monthly'!L209,-$N$3,0),1,-1)</f>
        <v>-1</v>
      </c>
      <c r="O210" s="5">
        <f ca="1">IF(N210=1,O$3*L209/'Prices Monthly'!L209,-O$3*M209)</f>
        <v>-8.8219699104597187E-5</v>
      </c>
      <c r="P210" s="27"/>
      <c r="Q210" s="16">
        <f ca="1">Q209-T210*'Prices Monthly'!L210</f>
        <v>5.4150814025875658</v>
      </c>
      <c r="R210" s="5">
        <f t="shared" ca="1" si="22"/>
        <v>6.899587478367203E-3</v>
      </c>
      <c r="S210" s="16">
        <f ca="1">IF('Prices Monthly'!I209&gt;OFFSET('Prices Monthly'!I209,-$S$3,0),1,-1)</f>
        <v>1</v>
      </c>
      <c r="T210" s="5">
        <f ca="1">IF(S210=1,T$3*Q209/'Prices Monthly'!L209,-T$3*R209)</f>
        <v>1.0547286685721419E-4</v>
      </c>
      <c r="V210" s="16"/>
      <c r="W210" s="5"/>
      <c r="X210" s="5"/>
      <c r="Y210" s="5"/>
      <c r="Z210" s="5"/>
      <c r="AA210" s="5"/>
      <c r="AB210" s="5"/>
      <c r="AC210" s="5"/>
      <c r="AD210" s="5"/>
      <c r="AE210" s="56"/>
    </row>
    <row r="211" spans="1:31" x14ac:dyDescent="0.2">
      <c r="A211" s="9">
        <v>34818</v>
      </c>
      <c r="B211" s="16">
        <f ca="1">'Prices Monthly'!L210*(1+J211/(50*(ABS(O211)+ABS(T211)+0.0001)))</f>
        <v>4541.8598863473953</v>
      </c>
      <c r="C211" s="16">
        <f t="shared" ca="1" si="23"/>
        <v>1</v>
      </c>
      <c r="D211" s="16">
        <f ca="1">D210+C211*('Prices Monthly'!L211-'Prices Monthly'!L210)/'Prices Monthly'!L210</f>
        <v>2.7180900263561103</v>
      </c>
      <c r="E211" s="16">
        <f t="shared" ca="1" si="18"/>
        <v>0.19977813204654149</v>
      </c>
      <c r="F211" s="16">
        <f t="shared" ca="1" si="19"/>
        <v>2.9178681584026518</v>
      </c>
      <c r="G211" s="26">
        <f ca="1">IF(('Prices Monthly'!L211-'Prices Monthly'!L210)*C211&gt;0,1,0)</f>
        <v>1</v>
      </c>
      <c r="H211" s="16">
        <f>ABS('Prices Monthly'!L211-'Prices Monthly'!L210)/'Prices Monthly'!L210</f>
        <v>3.8620832470490668E-2</v>
      </c>
      <c r="I211" s="26"/>
      <c r="J211" s="5">
        <f t="shared" ca="1" si="20"/>
        <v>8.0979900607250544E-6</v>
      </c>
      <c r="K211" s="16"/>
      <c r="L211" s="16">
        <f ca="1">L210-O211*'Prices Monthly'!L211</f>
        <v>2.626426133089673</v>
      </c>
      <c r="M211" s="5">
        <f t="shared" ca="1" si="21"/>
        <v>8.6464127092415691E-3</v>
      </c>
      <c r="N211" s="16">
        <f ca="1">IF('Prices Monthly'!L210&gt;OFFSET('Prices Monthly'!L210,-$N$3,0),1,-1)</f>
        <v>-1</v>
      </c>
      <c r="O211" s="5">
        <f ca="1">IF(N211=1,O$3*L210/'Prices Monthly'!L210,-O$3*M210)</f>
        <v>-8.7337502113551212E-5</v>
      </c>
      <c r="P211" s="27"/>
      <c r="Q211" s="16">
        <f ca="1">Q210-T211*'Prices Monthly'!L211</f>
        <v>4.9651440942474885</v>
      </c>
      <c r="R211" s="5">
        <f t="shared" ca="1" si="22"/>
        <v>6.9950229705414797E-3</v>
      </c>
      <c r="S211" s="16">
        <f ca="1">IF('Prices Monthly'!I210&gt;OFFSET('Prices Monthly'!I210,-$S$3,0),1,-1)</f>
        <v>1</v>
      </c>
      <c r="T211" s="5">
        <f ca="1">IF(S211=1,T$3*Q210/'Prices Monthly'!L210,-T$3*R210)</f>
        <v>9.5435492174276266E-5</v>
      </c>
      <c r="V211" s="16"/>
      <c r="W211" s="5"/>
      <c r="X211" s="5"/>
      <c r="Y211" s="5"/>
      <c r="Z211" s="5"/>
      <c r="AA211" s="5"/>
      <c r="AB211" s="5"/>
      <c r="AC211" s="5"/>
      <c r="AD211" s="5"/>
      <c r="AE211" s="56"/>
    </row>
    <row r="212" spans="1:31" x14ac:dyDescent="0.2">
      <c r="A212" s="9">
        <v>34849</v>
      </c>
      <c r="B212" s="16">
        <f ca="1">'Prices Monthly'!L211*(1+J212/(50*(ABS(O212)+ABS(T212)+0.0001)))</f>
        <v>4713.7994765957283</v>
      </c>
      <c r="C212" s="16">
        <f t="shared" ca="1" si="23"/>
        <v>-1</v>
      </c>
      <c r="D212" s="16">
        <f ca="1">D211+C212*('Prices Monthly'!L212-'Prices Monthly'!L211)/'Prices Monthly'!L211</f>
        <v>2.7648132694090291</v>
      </c>
      <c r="E212" s="16">
        <f t="shared" ca="1" si="18"/>
        <v>0.15305488899362274</v>
      </c>
      <c r="F212" s="16">
        <f t="shared" ca="1" si="19"/>
        <v>2.9178681584026518</v>
      </c>
      <c r="G212" s="26">
        <f ca="1">IF(('Prices Monthly'!L212-'Prices Monthly'!L211)*C212&gt;0,1,0)</f>
        <v>1</v>
      </c>
      <c r="H212" s="16">
        <f>ABS('Prices Monthly'!L212-'Prices Monthly'!L211)/'Prices Monthly'!L211</f>
        <v>4.6723243052918882E-2</v>
      </c>
      <c r="I212" s="26"/>
      <c r="J212" s="5">
        <f t="shared" ca="1" si="20"/>
        <v>-2.212217047639788E-6</v>
      </c>
      <c r="K212" s="16"/>
      <c r="L212" s="16">
        <f ca="1">L211-O212*'Prices Monthly'!L212</f>
        <v>3.0150209948398459</v>
      </c>
      <c r="M212" s="5">
        <f t="shared" ca="1" si="21"/>
        <v>8.5599485821491531E-3</v>
      </c>
      <c r="N212" s="16">
        <f ca="1">IF('Prices Monthly'!L211&gt;OFFSET('Prices Monthly'!L211,-$N$3,0),1,-1)</f>
        <v>-1</v>
      </c>
      <c r="O212" s="5">
        <f ca="1">IF(N212=1,O$3*L211/'Prices Monthly'!L211,-O$3*M211)</f>
        <v>-8.6464127092415697E-5</v>
      </c>
      <c r="P212" s="27"/>
      <c r="Q212" s="16">
        <f ca="1">Q211-T212*'Prices Monthly'!L212</f>
        <v>4.5864915774523523</v>
      </c>
      <c r="R212" s="5">
        <f t="shared" ca="1" si="22"/>
        <v>7.0792748805862558E-3</v>
      </c>
      <c r="S212" s="16">
        <f ca="1">IF('Prices Monthly'!I211&gt;OFFSET('Prices Monthly'!I211,-$S$3,0),1,-1)</f>
        <v>1</v>
      </c>
      <c r="T212" s="5">
        <f ca="1">IF(S212=1,T$3*Q211/'Prices Monthly'!L211,-T$3*R211)</f>
        <v>8.4251910044775909E-5</v>
      </c>
      <c r="V212" s="16"/>
      <c r="W212" s="5"/>
      <c r="X212" s="5"/>
      <c r="Y212" s="5"/>
      <c r="Z212" s="5"/>
      <c r="AA212" s="5"/>
      <c r="AB212" s="5"/>
      <c r="AC212" s="5"/>
      <c r="AD212" s="5"/>
      <c r="AE212" s="56"/>
    </row>
    <row r="213" spans="1:31" x14ac:dyDescent="0.2">
      <c r="A213" s="9">
        <v>34879</v>
      </c>
      <c r="B213" s="16">
        <f ca="1">'Prices Monthly'!L212*(1+J213/(50*(ABS(O213)+ABS(T213)+0.0001)))</f>
        <v>4492.9586469211499</v>
      </c>
      <c r="C213" s="16">
        <f t="shared" ca="1" si="23"/>
        <v>-1</v>
      </c>
      <c r="D213" s="16">
        <f ca="1">D212+C213*('Prices Monthly'!L213-'Prices Monthly'!L212)/'Prices Monthly'!L212</f>
        <v>2.7566785028496836</v>
      </c>
      <c r="E213" s="16">
        <f t="shared" ca="1" si="18"/>
        <v>0.16118965555296816</v>
      </c>
      <c r="F213" s="16">
        <f t="shared" ca="1" si="19"/>
        <v>2.9178681584026518</v>
      </c>
      <c r="G213" s="26">
        <f ca="1">IF(('Prices Monthly'!L213-'Prices Monthly'!L212)*C213&gt;0,1,0)</f>
        <v>0</v>
      </c>
      <c r="H213" s="16">
        <f>ABS('Prices Monthly'!L213-'Prices Monthly'!L212)/'Prices Monthly'!L212</f>
        <v>8.1347665593453911E-3</v>
      </c>
      <c r="I213" s="26"/>
      <c r="J213" s="5">
        <f t="shared" ca="1" si="20"/>
        <v>-3.9582641388257123E-6</v>
      </c>
      <c r="K213" s="16"/>
      <c r="L213" s="16">
        <f ca="1">L212-O213*'Prices Monthly'!L213</f>
        <v>3.4028594251741509</v>
      </c>
      <c r="M213" s="5">
        <f t="shared" ca="1" si="21"/>
        <v>8.4743490963276619E-3</v>
      </c>
      <c r="N213" s="16">
        <f ca="1">IF('Prices Monthly'!L212&gt;OFFSET('Prices Monthly'!L212,-$N$3,0),1,-1)</f>
        <v>-1</v>
      </c>
      <c r="O213" s="5">
        <f ca="1">IF(N213=1,O$3*L212/'Prices Monthly'!L212,-O$3*M212)</f>
        <v>-8.5599485821491534E-5</v>
      </c>
      <c r="P213" s="27"/>
      <c r="Q213" s="16">
        <f ca="1">Q212-T213*'Prices Monthly'!L213</f>
        <v>4.2165874481914454</v>
      </c>
      <c r="R213" s="5">
        <f t="shared" ca="1" si="22"/>
        <v>7.1609161022689214E-3</v>
      </c>
      <c r="S213" s="16">
        <f ca="1">IF('Prices Monthly'!I212&gt;OFFSET('Prices Monthly'!I212,-$S$3,0),1,-1)</f>
        <v>1</v>
      </c>
      <c r="T213" s="5">
        <f ca="1">IF(S213=1,T$3*Q212/'Prices Monthly'!L212,-T$3*R212)</f>
        <v>8.1641221682665822E-5</v>
      </c>
      <c r="V213" s="16"/>
      <c r="W213" s="5"/>
      <c r="X213" s="5"/>
      <c r="Y213" s="5"/>
      <c r="Z213" s="5"/>
      <c r="AA213" s="5"/>
      <c r="AB213" s="5"/>
      <c r="AC213" s="5"/>
      <c r="AD213" s="5"/>
      <c r="AE213" s="56"/>
    </row>
    <row r="214" spans="1:31" x14ac:dyDescent="0.2">
      <c r="A214" s="9">
        <v>34909</v>
      </c>
      <c r="B214" s="16">
        <f ca="1">'Prices Monthly'!L213*(1+J214/(50*(ABS(O214)+ABS(T214)+0.0001)))</f>
        <v>4527.2516964326069</v>
      </c>
      <c r="C214" s="16">
        <f t="shared" ca="1" si="23"/>
        <v>-1</v>
      </c>
      <c r="D214" s="16">
        <f ca="1">D213+C214*('Prices Monthly'!L214-'Prices Monthly'!L213)/'Prices Monthly'!L213</f>
        <v>2.7565328348182989</v>
      </c>
      <c r="E214" s="16">
        <f t="shared" ca="1" si="18"/>
        <v>0.16133532358435287</v>
      </c>
      <c r="F214" s="16">
        <f t="shared" ca="1" si="19"/>
        <v>2.9178681584026518</v>
      </c>
      <c r="G214" s="26">
        <f ca="1">IF(('Prices Monthly'!L214-'Prices Monthly'!L213)*C214&gt;0,1,0)</f>
        <v>0</v>
      </c>
      <c r="H214" s="16">
        <f>ABS('Prices Monthly'!L214-'Prices Monthly'!L213)/'Prices Monthly'!L213</f>
        <v>1.4566803138480735E-4</v>
      </c>
      <c r="I214" s="26"/>
      <c r="J214" s="5">
        <f t="shared" ca="1" si="20"/>
        <v>-1.0292340328116426E-5</v>
      </c>
      <c r="K214" s="16"/>
      <c r="L214" s="16">
        <f ca="1">L213-O214*'Prices Monthly'!L214</f>
        <v>3.7868754019091484</v>
      </c>
      <c r="M214" s="5">
        <f t="shared" ca="1" si="21"/>
        <v>8.389605605364385E-3</v>
      </c>
      <c r="N214" s="16">
        <f ca="1">IF('Prices Monthly'!L213&gt;OFFSET('Prices Monthly'!L213,-$N$3,0),1,-1)</f>
        <v>-1</v>
      </c>
      <c r="O214" s="5">
        <f ca="1">IF(N214=1,O$3*L213/'Prices Monthly'!L213,-O$3*M213)</f>
        <v>-8.4743490963276624E-5</v>
      </c>
      <c r="P214" s="27"/>
      <c r="Q214" s="16">
        <f ca="1">Q213-T214*'Prices Monthly'!L214</f>
        <v>3.8792113145767106</v>
      </c>
      <c r="R214" s="5">
        <f t="shared" ca="1" si="22"/>
        <v>7.2353672529040817E-3</v>
      </c>
      <c r="S214" s="16">
        <f ca="1">IF('Prices Monthly'!I213&gt;OFFSET('Prices Monthly'!I213,-$S$3,0),1,-1)</f>
        <v>1</v>
      </c>
      <c r="T214" s="5">
        <f ca="1">IF(S214=1,T$3*Q213/'Prices Monthly'!L213,-T$3*R213)</f>
        <v>7.4451150635160198E-5</v>
      </c>
      <c r="V214" s="16"/>
      <c r="W214" s="5"/>
      <c r="X214" s="5"/>
      <c r="Y214" s="5"/>
      <c r="Z214" s="5"/>
      <c r="AA214" s="5"/>
      <c r="AB214" s="5"/>
      <c r="AC214" s="5"/>
      <c r="AD214" s="5"/>
      <c r="AE214" s="56"/>
    </row>
    <row r="215" spans="1:31" x14ac:dyDescent="0.2">
      <c r="A215" s="9">
        <v>34941</v>
      </c>
      <c r="B215" s="16">
        <f ca="1">'Prices Monthly'!L214*(1+J215/(50*(ABS(O215)+ABS(T215)+0.0001)))</f>
        <v>4570.8906530105778</v>
      </c>
      <c r="C215" s="16">
        <f t="shared" ca="1" si="23"/>
        <v>1</v>
      </c>
      <c r="D215" s="16">
        <f ca="1">D214+C215*('Prices Monthly'!L215-'Prices Monthly'!L214)/'Prices Monthly'!L214</f>
        <v>2.7732380831792205</v>
      </c>
      <c r="E215" s="16">
        <f t="shared" ca="1" si="18"/>
        <v>0.1446300752234313</v>
      </c>
      <c r="F215" s="16">
        <f t="shared" ca="1" si="19"/>
        <v>2.9178681584026518</v>
      </c>
      <c r="G215" s="26">
        <f ca="1">IF(('Prices Monthly'!L215-'Prices Monthly'!L214)*C215&gt;0,1,0)</f>
        <v>1</v>
      </c>
      <c r="H215" s="16">
        <f>ABS('Prices Monthly'!L215-'Prices Monthly'!L214)/'Prices Monthly'!L214</f>
        <v>1.6705248360921594E-2</v>
      </c>
      <c r="I215" s="26"/>
      <c r="J215" s="5">
        <f t="shared" ca="1" si="20"/>
        <v>7.6840977772360287E-5</v>
      </c>
      <c r="K215" s="16"/>
      <c r="L215" s="16">
        <f ca="1">L214-O215*'Prices Monthly'!L215</f>
        <v>3.7483740409490491</v>
      </c>
      <c r="M215" s="5">
        <f t="shared" ca="1" si="21"/>
        <v>8.3979623681253827E-3</v>
      </c>
      <c r="N215" s="16">
        <f ca="1">IF('Prices Monthly'!L214&gt;OFFSET('Prices Monthly'!L214,-$N$3,0),1,-1)</f>
        <v>1</v>
      </c>
      <c r="O215" s="5">
        <f ca="1">IF(N215=1,O$3*L214/'Prices Monthly'!L214,-O$3*M214)</f>
        <v>8.356762760998317E-6</v>
      </c>
      <c r="P215" s="27"/>
      <c r="Q215" s="16">
        <f ca="1">Q214-T215*'Prices Monthly'!L215</f>
        <v>3.5636901543342137</v>
      </c>
      <c r="R215" s="5">
        <f t="shared" ca="1" si="22"/>
        <v>7.3038514679154435E-3</v>
      </c>
      <c r="S215" s="16">
        <f ca="1">IF('Prices Monthly'!I214&gt;OFFSET('Prices Monthly'!I214,-$S$3,0),1,-1)</f>
        <v>1</v>
      </c>
      <c r="T215" s="5">
        <f ca="1">IF(S215=1,T$3*Q214/'Prices Monthly'!L214,-T$3*R214)</f>
        <v>6.8484215011361963E-5</v>
      </c>
      <c r="V215" s="16"/>
      <c r="W215" s="5"/>
      <c r="X215" s="5"/>
      <c r="Y215" s="5"/>
      <c r="Z215" s="5"/>
      <c r="AA215" s="5"/>
      <c r="AB215" s="5"/>
      <c r="AC215" s="5"/>
      <c r="AD215" s="5"/>
      <c r="AE215" s="56"/>
    </row>
    <row r="216" spans="1:31" x14ac:dyDescent="0.2">
      <c r="A216" s="9">
        <v>34971</v>
      </c>
      <c r="B216" s="16">
        <f ca="1">'Prices Monthly'!L215*(1+J216/(50*(ABS(O216)+ABS(T216)+0.0001)))</f>
        <v>4645.1568675236995</v>
      </c>
      <c r="C216" s="16">
        <f t="shared" ca="1" si="23"/>
        <v>1</v>
      </c>
      <c r="D216" s="16">
        <f ca="1">D215+C216*('Prices Monthly'!L216-'Prices Monthly'!L215)/'Prices Monthly'!L215</f>
        <v>2.765294012906756</v>
      </c>
      <c r="E216" s="16">
        <f t="shared" ca="1" si="18"/>
        <v>0.15257414549589576</v>
      </c>
      <c r="F216" s="16">
        <f t="shared" ca="1" si="19"/>
        <v>2.9178681584026518</v>
      </c>
      <c r="G216" s="26">
        <f ca="1">IF(('Prices Monthly'!L216-'Prices Monthly'!L215)*C216&gt;0,1,0)</f>
        <v>0</v>
      </c>
      <c r="H216" s="16">
        <f>ABS('Prices Monthly'!L216-'Prices Monthly'!L215)/'Prices Monthly'!L215</f>
        <v>7.9440702724643247E-3</v>
      </c>
      <c r="I216" s="26"/>
      <c r="J216" s="5">
        <f t="shared" ca="1" si="20"/>
        <v>7.0016116642442519E-5</v>
      </c>
      <c r="K216" s="16"/>
      <c r="L216" s="16">
        <f ca="1">L215-O216*'Prices Monthly'!L216</f>
        <v>3.7111880740074463</v>
      </c>
      <c r="M216" s="5">
        <f t="shared" ca="1" si="21"/>
        <v>8.406098255226143E-3</v>
      </c>
      <c r="N216" s="16">
        <f ca="1">IF('Prices Monthly'!L215&gt;OFFSET('Prices Monthly'!L215,-$N$3,0),1,-1)</f>
        <v>1</v>
      </c>
      <c r="O216" s="5">
        <f ca="1">IF(N216=1,O$3*L215/'Prices Monthly'!L215,-O$3*M215)</f>
        <v>8.1358871007595689E-6</v>
      </c>
      <c r="P216" s="27"/>
      <c r="Q216" s="16">
        <f ca="1">Q215-T216*'Prices Monthly'!L216</f>
        <v>3.280859758388702</v>
      </c>
      <c r="R216" s="5">
        <f t="shared" ca="1" si="22"/>
        <v>7.3657316974571263E-3</v>
      </c>
      <c r="S216" s="16">
        <f ca="1">IF('Prices Monthly'!I215&gt;OFFSET('Prices Monthly'!I215,-$S$3,0),1,-1)</f>
        <v>1</v>
      </c>
      <c r="T216" s="5">
        <f ca="1">IF(S216=1,T$3*Q215/'Prices Monthly'!L215,-T$3*R215)</f>
        <v>6.1880229541682954E-5</v>
      </c>
      <c r="V216" s="16"/>
      <c r="W216" s="5"/>
      <c r="X216" s="5"/>
      <c r="Y216" s="5"/>
      <c r="Z216" s="5"/>
      <c r="AA216" s="5"/>
      <c r="AB216" s="5"/>
      <c r="AC216" s="5"/>
      <c r="AD216" s="5"/>
      <c r="AE216" s="56"/>
    </row>
    <row r="217" spans="1:31" x14ac:dyDescent="0.2">
      <c r="A217" s="9">
        <v>35000</v>
      </c>
      <c r="B217" s="16">
        <f ca="1">'Prices Monthly'!L216*(1+J217/(50*(ABS(O217)+ABS(T217)+0.0001)))</f>
        <v>4494.4344320338105</v>
      </c>
      <c r="C217" s="16">
        <f t="shared" ca="1" si="23"/>
        <v>-1</v>
      </c>
      <c r="D217" s="16">
        <f ca="1">D216+C217*('Prices Monthly'!L217-'Prices Monthly'!L216)/'Prices Monthly'!L216</f>
        <v>2.7358384260157282</v>
      </c>
      <c r="E217" s="16">
        <f t="shared" ca="1" si="18"/>
        <v>0.18202973238692355</v>
      </c>
      <c r="F217" s="16">
        <f t="shared" ca="1" si="19"/>
        <v>2.9178681584026518</v>
      </c>
      <c r="G217" s="26">
        <f ca="1">IF(('Prices Monthly'!L217-'Prices Monthly'!L216)*C217&gt;0,1,0)</f>
        <v>0</v>
      </c>
      <c r="H217" s="16">
        <f>ABS('Prices Monthly'!L217-'Prices Monthly'!L216)/'Prices Monthly'!L216</f>
        <v>2.9455586891027702E-2</v>
      </c>
      <c r="I217" s="26"/>
      <c r="J217" s="5">
        <f t="shared" ca="1" si="20"/>
        <v>-5.8113885795486528E-4</v>
      </c>
      <c r="K217" s="16"/>
      <c r="L217" s="16">
        <f ca="1">L216-O217*'Prices Monthly'!L217</f>
        <v>3.6729830410395432</v>
      </c>
      <c r="M217" s="5">
        <f t="shared" ca="1" si="21"/>
        <v>8.4142179330678486E-3</v>
      </c>
      <c r="N217" s="16">
        <f ca="1">IF('Prices Monthly'!L216&gt;OFFSET('Prices Monthly'!L216,-$N$3,0),1,-1)</f>
        <v>1</v>
      </c>
      <c r="O217" s="5">
        <f ca="1">IF(N217=1,O$3*L216/'Prices Monthly'!L216,-O$3*M216)</f>
        <v>8.1196778417048203E-6</v>
      </c>
      <c r="P217" s="27"/>
      <c r="Q217" s="16">
        <f ca="1">Q216-T217*'Prices Monthly'!L217</f>
        <v>6.0534625913601552</v>
      </c>
      <c r="R217" s="5">
        <f t="shared" ca="1" si="22"/>
        <v>6.7764731616605563E-3</v>
      </c>
      <c r="S217" s="16">
        <f ca="1">IF('Prices Monthly'!I216&gt;OFFSET('Prices Monthly'!I216,-$S$3,0),1,-1)</f>
        <v>-1</v>
      </c>
      <c r="T217" s="5">
        <f ca="1">IF(S217=1,T$3*Q216/'Prices Monthly'!L216,-T$3*R216)</f>
        <v>-5.8925853579657014E-4</v>
      </c>
      <c r="V217" s="16"/>
      <c r="W217" s="5"/>
      <c r="X217" s="5"/>
      <c r="Y217" s="5"/>
      <c r="Z217" s="5"/>
      <c r="AA217" s="5"/>
      <c r="AB217" s="5"/>
      <c r="AC217" s="5"/>
      <c r="AD217" s="5"/>
      <c r="AE217" s="56"/>
    </row>
    <row r="218" spans="1:31" x14ac:dyDescent="0.2">
      <c r="A218" s="9">
        <v>35032</v>
      </c>
      <c r="B218" s="16">
        <f ca="1">'Prices Monthly'!L217*(1+J218/(50*(ABS(O218)+ABS(T218)+0.0001)))</f>
        <v>4754.6880276326847</v>
      </c>
      <c r="C218" s="16">
        <f t="shared" ca="1" si="23"/>
        <v>1</v>
      </c>
      <c r="D218" s="16">
        <f ca="1">D217+C218*('Prices Monthly'!L218-'Prices Monthly'!L217)/'Prices Monthly'!L217</f>
        <v>2.7724486733144844</v>
      </c>
      <c r="E218" s="16">
        <f t="shared" ca="1" si="18"/>
        <v>0.14541948508816738</v>
      </c>
      <c r="F218" s="16">
        <f t="shared" ca="1" si="19"/>
        <v>2.9178681584026518</v>
      </c>
      <c r="G218" s="26">
        <f ca="1">IF(('Prices Monthly'!L218-'Prices Monthly'!L217)*C218&gt;0,1,0)</f>
        <v>1</v>
      </c>
      <c r="H218" s="16">
        <f>ABS('Prices Monthly'!L218-'Prices Monthly'!L217)/'Prices Monthly'!L217</f>
        <v>3.6610247298756331E-2</v>
      </c>
      <c r="I218" s="26"/>
      <c r="J218" s="5">
        <f t="shared" ca="1" si="20"/>
        <v>1.1072906753304993E-4</v>
      </c>
      <c r="K218" s="16"/>
      <c r="L218" s="16">
        <f ca="1">L217-O218*'Prices Monthly'!L218</f>
        <v>3.6349085224545816</v>
      </c>
      <c r="M218" s="5">
        <f t="shared" ca="1" si="21"/>
        <v>8.4220240875701475E-3</v>
      </c>
      <c r="N218" s="16">
        <f ca="1">IF('Prices Monthly'!L217&gt;OFFSET('Prices Monthly'!L217,-$N$3,0),1,-1)</f>
        <v>1</v>
      </c>
      <c r="O218" s="5">
        <f ca="1">IF(N218=1,O$3*L217/'Prices Monthly'!L217,-O$3*M217)</f>
        <v>7.8061545022985938E-6</v>
      </c>
      <c r="P218" s="27"/>
      <c r="Q218" s="16">
        <f ca="1">Q217-T218*'Prices Monthly'!L218</f>
        <v>5.5514560830526651</v>
      </c>
      <c r="R218" s="5">
        <f t="shared" ca="1" si="22"/>
        <v>6.8793960746913073E-3</v>
      </c>
      <c r="S218" s="16">
        <f ca="1">IF('Prices Monthly'!I217&gt;OFFSET('Prices Monthly'!I217,-$S$3,0),1,-1)</f>
        <v>1</v>
      </c>
      <c r="T218" s="5">
        <f ca="1">IF(S218=1,T$3*Q217/'Prices Monthly'!L217,-T$3*R217)</f>
        <v>1.0292291303075133E-4</v>
      </c>
      <c r="V218" s="16"/>
      <c r="W218" s="5"/>
      <c r="X218" s="5"/>
      <c r="Y218" s="5"/>
      <c r="Z218" s="5"/>
      <c r="AA218" s="5"/>
      <c r="AB218" s="5"/>
      <c r="AC218" s="5"/>
      <c r="AD218" s="5"/>
      <c r="AE218" s="56"/>
    </row>
    <row r="219" spans="1:31" x14ac:dyDescent="0.2">
      <c r="A219" s="9">
        <v>35063</v>
      </c>
      <c r="B219" s="16">
        <f ca="1">'Prices Monthly'!L218*(1+J219/(50*(ABS(O219)+ABS(T219)+0.0001)))</f>
        <v>4925.908038351763</v>
      </c>
      <c r="C219" s="16">
        <f t="shared" ca="1" si="23"/>
        <v>1</v>
      </c>
      <c r="D219" s="16">
        <f ca="1">D218+C219*('Prices Monthly'!L219-'Prices Monthly'!L218)/'Prices Monthly'!L218</f>
        <v>2.8022508260566679</v>
      </c>
      <c r="E219" s="16">
        <f t="shared" ca="1" si="18"/>
        <v>0.11561733234598393</v>
      </c>
      <c r="F219" s="16">
        <f t="shared" ca="1" si="19"/>
        <v>2.9178681584026518</v>
      </c>
      <c r="G219" s="26">
        <f ca="1">IF(('Prices Monthly'!L219-'Prices Monthly'!L218)*C219&gt;0,1,0)</f>
        <v>1</v>
      </c>
      <c r="H219" s="16">
        <f>ABS('Prices Monthly'!L219-'Prices Monthly'!L218)/'Prices Monthly'!L218</f>
        <v>2.9802152742183428E-2</v>
      </c>
      <c r="I219" s="26"/>
      <c r="J219" s="5">
        <f t="shared" ca="1" si="20"/>
        <v>9.850652421707003E-5</v>
      </c>
      <c r="K219" s="16"/>
      <c r="L219" s="16">
        <f ca="1">L218-O219*'Prices Monthly'!L219</f>
        <v>3.5974761562401354</v>
      </c>
      <c r="M219" s="5">
        <f t="shared" ca="1" si="21"/>
        <v>8.4294764884362775E-3</v>
      </c>
      <c r="N219" s="16">
        <f ca="1">IF('Prices Monthly'!L218&gt;OFFSET('Prices Monthly'!L218,-$N$3,0),1,-1)</f>
        <v>1</v>
      </c>
      <c r="O219" s="5">
        <f ca="1">IF(N219=1,O$3*L218/'Prices Monthly'!L218,-O$3*M218)</f>
        <v>7.4524008661293322E-6</v>
      </c>
      <c r="P219" s="27"/>
      <c r="Q219" s="16">
        <f ca="1">Q218-T219*'Prices Monthly'!L219</f>
        <v>5.0941039690381595</v>
      </c>
      <c r="R219" s="5">
        <f t="shared" ca="1" si="22"/>
        <v>6.970450198042248E-3</v>
      </c>
      <c r="S219" s="16">
        <f ca="1">IF('Prices Monthly'!I218&gt;OFFSET('Prices Monthly'!I218,-$S$3,0),1,-1)</f>
        <v>1</v>
      </c>
      <c r="T219" s="5">
        <f ca="1">IF(S219=1,T$3*Q218/'Prices Monthly'!L218,-T$3*R218)</f>
        <v>9.1054123350940694E-5</v>
      </c>
      <c r="V219" s="16"/>
      <c r="W219" s="5"/>
      <c r="X219" s="5"/>
      <c r="Y219" s="5"/>
      <c r="Z219" s="5"/>
      <c r="AA219" s="5"/>
      <c r="AB219" s="5"/>
      <c r="AC219" s="5"/>
      <c r="AD219" s="5"/>
      <c r="AE219" s="56"/>
    </row>
    <row r="220" spans="1:31" x14ac:dyDescent="0.2">
      <c r="A220" s="9">
        <v>35094</v>
      </c>
      <c r="B220" s="16">
        <f ca="1">'Prices Monthly'!L219*(1+J220/(50*(ABS(O220)+ABS(T220)+0.0001)))</f>
        <v>5069.9667794094048</v>
      </c>
      <c r="C220" s="16">
        <f t="shared" ca="1" si="23"/>
        <v>1</v>
      </c>
      <c r="D220" s="16">
        <f ca="1">D219+C220*('Prices Monthly'!L220-'Prices Monthly'!L219)/'Prices Monthly'!L219</f>
        <v>2.7414010313182122</v>
      </c>
      <c r="E220" s="16">
        <f t="shared" ca="1" si="18"/>
        <v>0.17646712708443957</v>
      </c>
      <c r="F220" s="16">
        <f t="shared" ca="1" si="19"/>
        <v>2.9178681584026518</v>
      </c>
      <c r="G220" s="26">
        <f ca="1">IF(('Prices Monthly'!L220-'Prices Monthly'!L219)*C220&gt;0,1,0)</f>
        <v>0</v>
      </c>
      <c r="H220" s="16">
        <f>ABS('Prices Monthly'!L220-'Prices Monthly'!L219)/'Prices Monthly'!L219</f>
        <v>6.084979473845567E-2</v>
      </c>
      <c r="I220" s="26"/>
      <c r="J220" s="5">
        <f t="shared" ca="1" si="20"/>
        <v>8.829692228838833E-5</v>
      </c>
      <c r="K220" s="16"/>
      <c r="L220" s="16">
        <f ca="1">L219-O220*'Prices Monthly'!L220</f>
        <v>3.5636904515345709</v>
      </c>
      <c r="M220" s="5">
        <f t="shared" ca="1" si="21"/>
        <v>8.4366386951397095E-3</v>
      </c>
      <c r="N220" s="16">
        <f ca="1">IF('Prices Monthly'!L219&gt;OFFSET('Prices Monthly'!L219,-$N$3,0),1,-1)</f>
        <v>1</v>
      </c>
      <c r="O220" s="5">
        <f ca="1">IF(N220=1,O$3*L219/'Prices Monthly'!L219,-O$3*M219)</f>
        <v>7.16220670343218E-6</v>
      </c>
      <c r="P220" s="27"/>
      <c r="Q220" s="16">
        <f ca="1">Q219-T220*'Prices Monthly'!L220</f>
        <v>4.7113736659864927</v>
      </c>
      <c r="R220" s="5">
        <f t="shared" ca="1" si="22"/>
        <v>7.0515849136272039E-3</v>
      </c>
      <c r="S220" s="16">
        <f ca="1">IF('Prices Monthly'!I219&gt;OFFSET('Prices Monthly'!I219,-$S$3,0),1,-1)</f>
        <v>1</v>
      </c>
      <c r="T220" s="5">
        <f ca="1">IF(S220=1,T$3*Q219/'Prices Monthly'!L219,-T$3*R219)</f>
        <v>8.1134715584956144E-5</v>
      </c>
      <c r="V220" s="16"/>
      <c r="W220" s="5"/>
      <c r="X220" s="5"/>
      <c r="Y220" s="5"/>
      <c r="Z220" s="5"/>
      <c r="AA220" s="5"/>
      <c r="AB220" s="5"/>
      <c r="AC220" s="5"/>
      <c r="AD220" s="5"/>
      <c r="AE220" s="56"/>
    </row>
    <row r="221" spans="1:31" x14ac:dyDescent="0.2">
      <c r="A221" s="9">
        <v>35123</v>
      </c>
      <c r="B221" s="16">
        <f ca="1">'Prices Monthly'!L220*(1+J221/(50*(ABS(O221)+ABS(T221)+0.0001)))</f>
        <v>4761.2354398831076</v>
      </c>
      <c r="C221" s="16">
        <f t="shared" ca="1" si="23"/>
        <v>1</v>
      </c>
      <c r="D221" s="16">
        <f ca="1">D220+C221*('Prices Monthly'!L221-'Prices Monthly'!L220)/'Prices Monthly'!L220</f>
        <v>2.7485450695441163</v>
      </c>
      <c r="E221" s="16">
        <f t="shared" ca="1" si="18"/>
        <v>0.16932308885853553</v>
      </c>
      <c r="F221" s="16">
        <f t="shared" ca="1" si="19"/>
        <v>2.9178681584026518</v>
      </c>
      <c r="G221" s="26">
        <f ca="1">IF(('Prices Monthly'!L221-'Prices Monthly'!L220)*C221&gt;0,1,0)</f>
        <v>1</v>
      </c>
      <c r="H221" s="16">
        <f>ABS('Prices Monthly'!L221-'Prices Monthly'!L220)/'Prices Monthly'!L220</f>
        <v>7.1440382259042009E-3</v>
      </c>
      <c r="I221" s="26"/>
      <c r="J221" s="5">
        <f t="shared" ca="1" si="20"/>
        <v>8.745549238624977E-5</v>
      </c>
      <c r="K221" s="16"/>
      <c r="L221" s="16">
        <f ca="1">L220-O221*'Prices Monthly'!L221</f>
        <v>3.5277989556111145</v>
      </c>
      <c r="M221" s="5">
        <f t="shared" ca="1" si="21"/>
        <v>8.4441933363299335E-3</v>
      </c>
      <c r="N221" s="16">
        <f ca="1">IF('Prices Monthly'!L220&gt;OFFSET('Prices Monthly'!L220,-$N$3,0),1,-1)</f>
        <v>1</v>
      </c>
      <c r="O221" s="5">
        <f ca="1">IF(N221=1,O$3*L220/'Prices Monthly'!L220,-O$3*M220)</f>
        <v>7.554641190223417E-6</v>
      </c>
      <c r="P221" s="27"/>
      <c r="Q221" s="16">
        <f ca="1">Q220-T221*'Prices Monthly'!L221</f>
        <v>4.331771114022267</v>
      </c>
      <c r="R221" s="5">
        <f t="shared" ca="1" si="22"/>
        <v>7.1314857648232298E-3</v>
      </c>
      <c r="S221" s="16">
        <f ca="1">IF('Prices Monthly'!I220&gt;OFFSET('Prices Monthly'!I220,-$S$3,0),1,-1)</f>
        <v>1</v>
      </c>
      <c r="T221" s="5">
        <f ca="1">IF(S221=1,T$3*Q220/'Prices Monthly'!L220,-T$3*R220)</f>
        <v>7.9900851196026347E-5</v>
      </c>
      <c r="V221" s="16"/>
      <c r="W221" s="5"/>
      <c r="X221" s="5"/>
      <c r="Y221" s="5"/>
      <c r="Z221" s="5"/>
      <c r="AA221" s="5"/>
      <c r="AB221" s="5"/>
      <c r="AC221" s="5"/>
      <c r="AD221" s="5"/>
      <c r="AE221" s="56"/>
    </row>
    <row r="222" spans="1:31" x14ac:dyDescent="0.2">
      <c r="A222" s="9">
        <v>35154</v>
      </c>
      <c r="B222" s="16">
        <f ca="1">'Prices Monthly'!L221*(1+J222/(50*(ABS(O222)+ABS(T222)+0.0001)))</f>
        <v>4793.2579630120836</v>
      </c>
      <c r="C222" s="16">
        <f t="shared" ca="1" si="23"/>
        <v>1</v>
      </c>
      <c r="D222" s="16">
        <f ca="1">D221+C222*('Prices Monthly'!L222-'Prices Monthly'!L221)/'Prices Monthly'!L221</f>
        <v>2.8169234046876253</v>
      </c>
      <c r="E222" s="16">
        <f t="shared" ca="1" si="18"/>
        <v>0.10094475371502654</v>
      </c>
      <c r="F222" s="16">
        <f t="shared" ca="1" si="19"/>
        <v>2.9178681584026518</v>
      </c>
      <c r="G222" s="26">
        <f ca="1">IF(('Prices Monthly'!L222-'Prices Monthly'!L221)*C222&gt;0,1,0)</f>
        <v>1</v>
      </c>
      <c r="H222" s="16">
        <f>ABS('Prices Monthly'!L222-'Prices Monthly'!L221)/'Prices Monthly'!L221</f>
        <v>6.8378335143508981E-2</v>
      </c>
      <c r="I222" s="26"/>
      <c r="J222" s="5">
        <f t="shared" ca="1" si="20"/>
        <v>8.0367524327476048E-5</v>
      </c>
      <c r="K222" s="16"/>
      <c r="L222" s="16">
        <f ca="1">L221-O222*'Prices Monthly'!L222</f>
        <v>3.4901087158619464</v>
      </c>
      <c r="M222" s="5">
        <f t="shared" ca="1" si="21"/>
        <v>8.4516188432961874E-3</v>
      </c>
      <c r="N222" s="16">
        <f ca="1">IF('Prices Monthly'!L221&gt;OFFSET('Prices Monthly'!L221,-$N$3,0),1,-1)</f>
        <v>1</v>
      </c>
      <c r="O222" s="5">
        <f ca="1">IF(N222=1,O$3*L221/'Prices Monthly'!L221,-O$3*M221)</f>
        <v>7.425506966253093E-6</v>
      </c>
      <c r="P222" s="27"/>
      <c r="Q222" s="16">
        <f ca="1">Q221-T222*'Prices Monthly'!L222</f>
        <v>3.9615334811405187</v>
      </c>
      <c r="R222" s="5">
        <f t="shared" ca="1" si="22"/>
        <v>7.2044277821844529E-3</v>
      </c>
      <c r="S222" s="16">
        <f ca="1">IF('Prices Monthly'!I221&gt;OFFSET('Prices Monthly'!I221,-$S$3,0),1,-1)</f>
        <v>1</v>
      </c>
      <c r="T222" s="5">
        <f ca="1">IF(S222=1,T$3*Q221/'Prices Monthly'!L221,-T$3*R221)</f>
        <v>7.2942017361222954E-5</v>
      </c>
      <c r="V222" s="16"/>
      <c r="W222" s="5"/>
      <c r="X222" s="5"/>
      <c r="Y222" s="5"/>
      <c r="Z222" s="5"/>
      <c r="AA222" s="5"/>
      <c r="AB222" s="5"/>
      <c r="AC222" s="5"/>
      <c r="AD222" s="5"/>
      <c r="AE222" s="56"/>
    </row>
    <row r="223" spans="1:31" x14ac:dyDescent="0.2">
      <c r="A223" s="9">
        <v>35182</v>
      </c>
      <c r="B223" s="16">
        <f ca="1">'Prices Monthly'!L222*(1+J223/(50*(ABS(O223)+ABS(T223)+0.0001)))</f>
        <v>5117.3386773168868</v>
      </c>
      <c r="C223" s="16">
        <f t="shared" ca="1" si="23"/>
        <v>1</v>
      </c>
      <c r="D223" s="16">
        <f ca="1">D222+C223*('Prices Monthly'!L223-'Prices Monthly'!L222)/'Prices Monthly'!L222</f>
        <v>2.8169273449687249</v>
      </c>
      <c r="E223" s="16">
        <f t="shared" ca="1" si="18"/>
        <v>0.10094081343392691</v>
      </c>
      <c r="F223" s="16">
        <f t="shared" ca="1" si="19"/>
        <v>2.9178681584026518</v>
      </c>
      <c r="G223" s="26">
        <f ca="1">IF(('Prices Monthly'!L223-'Prices Monthly'!L222)*C223&gt;0,1,0)</f>
        <v>1</v>
      </c>
      <c r="H223" s="16">
        <f>ABS('Prices Monthly'!L223-'Prices Monthly'!L222)/'Prices Monthly'!L222</f>
        <v>3.9402810997396575E-6</v>
      </c>
      <c r="I223" s="26"/>
      <c r="J223" s="5">
        <f t="shared" ca="1" si="20"/>
        <v>6.93142267099561E-5</v>
      </c>
      <c r="K223" s="16"/>
      <c r="L223" s="16">
        <f ca="1">L222-O223*'Prices Monthly'!L223</f>
        <v>3.4552074911832329</v>
      </c>
      <c r="M223" s="5">
        <f t="shared" ca="1" si="21"/>
        <v>8.4584948480006111E-3</v>
      </c>
      <c r="N223" s="16">
        <f ca="1">IF('Prices Monthly'!L222&gt;OFFSET('Prices Monthly'!L222,-$N$3,0),1,-1)</f>
        <v>1</v>
      </c>
      <c r="O223" s="5">
        <f ca="1">IF(N223=1,O$3*L222/'Prices Monthly'!L222,-O$3*M222)</f>
        <v>6.8760047044236478E-6</v>
      </c>
      <c r="P223" s="27"/>
      <c r="Q223" s="16">
        <f ca="1">Q222-T223*'Prices Monthly'!L223</f>
        <v>3.6446095538848371</v>
      </c>
      <c r="R223" s="5">
        <f t="shared" ca="1" si="22"/>
        <v>7.2668660041899855E-3</v>
      </c>
      <c r="S223" s="16">
        <f ca="1">IF('Prices Monthly'!I222&gt;OFFSET('Prices Monthly'!I222,-$S$3,0),1,-1)</f>
        <v>1</v>
      </c>
      <c r="T223" s="5">
        <f ca="1">IF(S223=1,T$3*Q222/'Prices Monthly'!L222,-T$3*R222)</f>
        <v>6.2438222005532448E-5</v>
      </c>
      <c r="V223" s="16"/>
      <c r="W223" s="5"/>
      <c r="X223" s="5"/>
      <c r="Y223" s="5"/>
      <c r="Z223" s="5"/>
      <c r="AA223" s="5"/>
      <c r="AB223" s="5"/>
      <c r="AC223" s="5"/>
      <c r="AD223" s="5"/>
      <c r="AE223" s="56"/>
    </row>
    <row r="224" spans="1:31" x14ac:dyDescent="0.2">
      <c r="A224" s="9">
        <v>35215</v>
      </c>
      <c r="B224" s="16">
        <f ca="1">'Prices Monthly'!L223*(1+J224/(50*(ABS(O224)+ABS(T224)+0.0001)))</f>
        <v>5115.5102672289422</v>
      </c>
      <c r="C224" s="16">
        <f t="shared" ca="1" si="23"/>
        <v>1</v>
      </c>
      <c r="D224" s="16">
        <f ca="1">D223+C224*('Prices Monthly'!L224-'Prices Monthly'!L223)/'Prices Monthly'!L223</f>
        <v>2.8551203391765343</v>
      </c>
      <c r="E224" s="16">
        <f t="shared" ca="1" si="18"/>
        <v>6.2747819226117496E-2</v>
      </c>
      <c r="F224" s="16">
        <f t="shared" ca="1" si="19"/>
        <v>2.9178681584026518</v>
      </c>
      <c r="G224" s="26">
        <f ca="1">IF(('Prices Monthly'!L224-'Prices Monthly'!L223)*C224&gt;0,1,0)</f>
        <v>1</v>
      </c>
      <c r="H224" s="16">
        <f>ABS('Prices Monthly'!L224-'Prices Monthly'!L223)/'Prices Monthly'!L223</f>
        <v>3.8192994207809541E-2</v>
      </c>
      <c r="I224" s="26"/>
      <c r="J224" s="5">
        <f t="shared" ca="1" si="20"/>
        <v>6.4250135786007983E-5</v>
      </c>
      <c r="K224" s="16"/>
      <c r="L224" s="16">
        <f ca="1">L223-O224*'Prices Monthly'!L224</f>
        <v>3.4193357690744253</v>
      </c>
      <c r="M224" s="5">
        <f t="shared" ca="1" si="21"/>
        <v>8.4653020655647056E-3</v>
      </c>
      <c r="N224" s="16">
        <f ca="1">IF('Prices Monthly'!L223&gt;OFFSET('Prices Monthly'!L223,-$N$3,0),1,-1)</f>
        <v>1</v>
      </c>
      <c r="O224" s="5">
        <f ca="1">IF(N224=1,O$3*L223/'Prices Monthly'!L223,-O$3*M223)</f>
        <v>6.8072175640947885E-6</v>
      </c>
      <c r="P224" s="27"/>
      <c r="Q224" s="16">
        <f ca="1">Q223-T224*'Prices Monthly'!L224</f>
        <v>3.3419049054475503</v>
      </c>
      <c r="R224" s="5">
        <f t="shared" ca="1" si="22"/>
        <v>7.3243089224118985E-3</v>
      </c>
      <c r="S224" s="16">
        <f ca="1">IF('Prices Monthly'!I223&gt;OFFSET('Prices Monthly'!I223,-$S$3,0),1,-1)</f>
        <v>1</v>
      </c>
      <c r="T224" s="5">
        <f ca="1">IF(S224=1,T$3*Q223/'Prices Monthly'!L223,-T$3*R223)</f>
        <v>5.7442918221913194E-5</v>
      </c>
      <c r="V224" s="16"/>
      <c r="W224" s="5"/>
      <c r="X224" s="5"/>
      <c r="Y224" s="5"/>
      <c r="Z224" s="5"/>
      <c r="AA224" s="5"/>
      <c r="AB224" s="5"/>
      <c r="AC224" s="5"/>
      <c r="AD224" s="5"/>
      <c r="AE224" s="56"/>
    </row>
    <row r="225" spans="1:31" x14ac:dyDescent="0.2">
      <c r="A225" s="9">
        <v>35245</v>
      </c>
      <c r="B225" s="16">
        <f ca="1">'Prices Monthly'!L224*(1+J225/(50*(ABS(O225)+ABS(T225)+0.0001)))</f>
        <v>5308.0189871204402</v>
      </c>
      <c r="C225" s="16">
        <f t="shared" ca="1" si="23"/>
        <v>1</v>
      </c>
      <c r="D225" s="16">
        <f ca="1">D224+C225*('Prices Monthly'!L225-'Prices Monthly'!L224)/'Prices Monthly'!L224</f>
        <v>2.8596139877231197</v>
      </c>
      <c r="E225" s="16">
        <f t="shared" ca="1" si="18"/>
        <v>5.8254170679532091E-2</v>
      </c>
      <c r="F225" s="16">
        <f t="shared" ca="1" si="19"/>
        <v>2.9178681584026518</v>
      </c>
      <c r="G225" s="26">
        <f ca="1">IF(('Prices Monthly'!L225-'Prices Monthly'!L224)*C225&gt;0,1,0)</f>
        <v>1</v>
      </c>
      <c r="H225" s="16">
        <f>ABS('Prices Monthly'!L225-'Prices Monthly'!L224)/'Prices Monthly'!L224</f>
        <v>4.4936485465856034E-3</v>
      </c>
      <c r="I225" s="26"/>
      <c r="J225" s="5">
        <f t="shared" ca="1" si="20"/>
        <v>5.7222999230794457E-5</v>
      </c>
      <c r="K225" s="16"/>
      <c r="L225" s="16">
        <f ca="1">L224-O225*'Prices Monthly'!L225</f>
        <v>3.3849887584515912</v>
      </c>
      <c r="M225" s="5">
        <f t="shared" ca="1" si="21"/>
        <v>8.4717907873590424E-3</v>
      </c>
      <c r="N225" s="16">
        <f ca="1">IF('Prices Monthly'!L224&gt;OFFSET('Prices Monthly'!L224,-$N$3,0),1,-1)</f>
        <v>1</v>
      </c>
      <c r="O225" s="5">
        <f ca="1">IF(N225=1,O$3*L224/'Prices Monthly'!L224,-O$3*M224)</f>
        <v>6.4887217943366849E-6</v>
      </c>
      <c r="P225" s="27"/>
      <c r="Q225" s="16">
        <f ca="1">Q224-T225*'Prices Monthly'!L225</f>
        <v>3.0733511253220507</v>
      </c>
      <c r="R225" s="5">
        <f t="shared" ca="1" si="22"/>
        <v>7.3750431998483561E-3</v>
      </c>
      <c r="S225" s="16">
        <f ca="1">IF('Prices Monthly'!I224&gt;OFFSET('Prices Monthly'!I224,-$S$3,0),1,-1)</f>
        <v>1</v>
      </c>
      <c r="T225" s="5">
        <f ca="1">IF(S225=1,T$3*Q224/'Prices Monthly'!L224,-T$3*R224)</f>
        <v>5.0734277436457772E-5</v>
      </c>
      <c r="V225" s="16"/>
      <c r="W225" s="5"/>
      <c r="X225" s="5"/>
      <c r="Y225" s="5"/>
      <c r="Z225" s="5"/>
      <c r="AA225" s="5"/>
      <c r="AB225" s="5"/>
      <c r="AC225" s="5"/>
      <c r="AD225" s="5"/>
      <c r="AE225" s="56"/>
    </row>
    <row r="226" spans="1:31" x14ac:dyDescent="0.2">
      <c r="A226" s="9">
        <v>35276</v>
      </c>
      <c r="B226" s="16">
        <f ca="1">'Prices Monthly'!L225*(1+J226/(50*(ABS(O226)+ABS(T226)+0.0001)))</f>
        <v>5204.6195315437872</v>
      </c>
      <c r="C226" s="16">
        <f t="shared" ca="1" si="23"/>
        <v>-1</v>
      </c>
      <c r="D226" s="16">
        <f ca="1">D225+C226*('Prices Monthly'!L226-'Prices Monthly'!L225)/'Prices Monthly'!L225</f>
        <v>2.8197903602969578</v>
      </c>
      <c r="E226" s="16">
        <f t="shared" ca="1" si="18"/>
        <v>9.8077798105693947E-2</v>
      </c>
      <c r="F226" s="16">
        <f t="shared" ca="1" si="19"/>
        <v>2.9178681584026518</v>
      </c>
      <c r="G226" s="26">
        <f ca="1">IF(('Prices Monthly'!L226-'Prices Monthly'!L225)*C226&gt;0,1,0)</f>
        <v>0</v>
      </c>
      <c r="H226" s="16">
        <f>ABS('Prices Monthly'!L226-'Prices Monthly'!L225)/'Prices Monthly'!L225</f>
        <v>3.9823627426161967E-2</v>
      </c>
      <c r="I226" s="26"/>
      <c r="J226" s="5">
        <f t="shared" ca="1" si="20"/>
        <v>-5.836086490069234E-4</v>
      </c>
      <c r="K226" s="16"/>
      <c r="L226" s="16">
        <f ca="1">L225-O226*'Prices Monthly'!L226</f>
        <v>3.3497908455554919</v>
      </c>
      <c r="M226" s="5">
        <f t="shared" ca="1" si="21"/>
        <v>8.4781855943399879E-3</v>
      </c>
      <c r="N226" s="16">
        <f ca="1">IF('Prices Monthly'!L225&gt;OFFSET('Prices Monthly'!L225,-$N$3,0),1,-1)</f>
        <v>1</v>
      </c>
      <c r="O226" s="5">
        <f ca="1">IF(N226=1,O$3*L225/'Prices Monthly'!L225,-O$3*M225)</f>
        <v>6.3948069809450953E-6</v>
      </c>
      <c r="P226" s="27"/>
      <c r="Q226" s="16">
        <f ca="1">Q225-T226*'Prices Monthly'!L226</f>
        <v>6.3208127475631173</v>
      </c>
      <c r="R226" s="5">
        <f t="shared" ca="1" si="22"/>
        <v>6.7850397438604876E-3</v>
      </c>
      <c r="S226" s="16">
        <f ca="1">IF('Prices Monthly'!I225&gt;OFFSET('Prices Monthly'!I225,-$S$3,0),1,-1)</f>
        <v>-1</v>
      </c>
      <c r="T226" s="5">
        <f ca="1">IF(S226=1,T$3*Q225/'Prices Monthly'!L225,-T$3*R225)</f>
        <v>-5.9000345598786853E-4</v>
      </c>
      <c r="V226" s="16"/>
      <c r="W226" s="5"/>
      <c r="X226" s="5"/>
      <c r="Y226" s="5"/>
      <c r="Z226" s="5"/>
      <c r="AA226" s="5"/>
      <c r="AB226" s="5"/>
      <c r="AC226" s="5"/>
      <c r="AD226" s="5"/>
      <c r="AE226" s="56"/>
    </row>
    <row r="227" spans="1:31" x14ac:dyDescent="0.2">
      <c r="A227" s="9">
        <v>35307</v>
      </c>
      <c r="B227" s="16">
        <f ca="1">'Prices Monthly'!L226*(1+J227/(50*(ABS(O227)+ABS(T227)+0.0001)))</f>
        <v>5558.6130374328659</v>
      </c>
      <c r="C227" s="16">
        <f t="shared" ca="1" si="23"/>
        <v>1</v>
      </c>
      <c r="D227" s="16">
        <f ca="1">D226+C227*('Prices Monthly'!L227-'Prices Monthly'!L226)/'Prices Monthly'!L226</f>
        <v>2.8520715159361676</v>
      </c>
      <c r="E227" s="16">
        <f t="shared" ca="1" si="18"/>
        <v>6.5796642466484201E-2</v>
      </c>
      <c r="F227" s="16">
        <f t="shared" ca="1" si="19"/>
        <v>2.9178681584026518</v>
      </c>
      <c r="G227" s="26">
        <f ca="1">IF(('Prices Monthly'!L227-'Prices Monthly'!L226)*C227&gt;0,1,0)</f>
        <v>1</v>
      </c>
      <c r="H227" s="16">
        <f>ABS('Prices Monthly'!L227-'Prices Monthly'!L226)/'Prices Monthly'!L226</f>
        <v>3.2281155639209642E-2</v>
      </c>
      <c r="I227" s="26"/>
      <c r="J227" s="5">
        <f t="shared" ca="1" si="20"/>
        <v>9.7955889250746586E-5</v>
      </c>
      <c r="K227" s="16"/>
      <c r="L227" s="16">
        <f ca="1">L226-O227*'Prices Monthly'!L227</f>
        <v>3.3152115859034952</v>
      </c>
      <c r="M227" s="5">
        <f t="shared" ca="1" si="21"/>
        <v>8.4842715420912363E-3</v>
      </c>
      <c r="N227" s="16">
        <f ca="1">IF('Prices Monthly'!L226&gt;OFFSET('Prices Monthly'!L226,-$N$3,0),1,-1)</f>
        <v>1</v>
      </c>
      <c r="O227" s="5">
        <f ca="1">IF(N227=1,O$3*L226/'Prices Monthly'!L226,-O$3*M226)</f>
        <v>6.0859477512481363E-6</v>
      </c>
      <c r="P227" s="27"/>
      <c r="Q227" s="16">
        <f ca="1">Q226-T227*'Prices Monthly'!L227</f>
        <v>5.7988242765524367</v>
      </c>
      <c r="R227" s="5">
        <f t="shared" ca="1" si="22"/>
        <v>6.8769096853599863E-3</v>
      </c>
      <c r="S227" s="16">
        <f ca="1">IF('Prices Monthly'!I226&gt;OFFSET('Prices Monthly'!I226,-$S$3,0),1,-1)</f>
        <v>1</v>
      </c>
      <c r="T227" s="5">
        <f ca="1">IF(S227=1,T$3*Q226/'Prices Monthly'!L226,-T$3*R226)</f>
        <v>9.1869941499498451E-5</v>
      </c>
      <c r="V227" s="16"/>
      <c r="W227" s="5"/>
      <c r="X227" s="5"/>
      <c r="Y227" s="5"/>
      <c r="Z227" s="5"/>
      <c r="AA227" s="5"/>
      <c r="AB227" s="5"/>
      <c r="AC227" s="5"/>
      <c r="AD227" s="5"/>
      <c r="AE227" s="56"/>
    </row>
    <row r="228" spans="1:31" x14ac:dyDescent="0.2">
      <c r="A228" s="9">
        <v>35336</v>
      </c>
      <c r="B228" s="16">
        <f ca="1">'Prices Monthly'!L227*(1+J228/(50*(ABS(O228)+ABS(T228)+0.0001)))</f>
        <v>5734.8445627517458</v>
      </c>
      <c r="C228" s="16">
        <f t="shared" ca="1" si="23"/>
        <v>1</v>
      </c>
      <c r="D228" s="16">
        <f ca="1">D227+C228*('Prices Monthly'!L228-'Prices Monthly'!L227)/'Prices Monthly'!L227</f>
        <v>2.8066248104791134</v>
      </c>
      <c r="E228" s="16">
        <f t="shared" ca="1" si="18"/>
        <v>0.1112433479235384</v>
      </c>
      <c r="F228" s="16">
        <f t="shared" ca="1" si="19"/>
        <v>2.9178681584026518</v>
      </c>
      <c r="G228" s="26">
        <f ca="1">IF(('Prices Monthly'!L228-'Prices Monthly'!L227)*C228&gt;0,1,0)</f>
        <v>0</v>
      </c>
      <c r="H228" s="16">
        <f>ABS('Prices Monthly'!L228-'Prices Monthly'!L227)/'Prices Monthly'!L227</f>
        <v>4.5446705457054141E-2</v>
      </c>
      <c r="I228" s="26"/>
      <c r="J228" s="5">
        <f t="shared" ca="1" si="20"/>
        <v>8.7482190210747598E-5</v>
      </c>
      <c r="K228" s="16"/>
      <c r="L228" s="16">
        <f ca="1">L227-O228*'Prices Monthly'!L228</f>
        <v>3.2835661244891838</v>
      </c>
      <c r="M228" s="5">
        <f t="shared" ca="1" si="21"/>
        <v>8.4901063126153007E-3</v>
      </c>
      <c r="N228" s="16">
        <f ca="1">IF('Prices Monthly'!L227&gt;OFFSET('Prices Monthly'!L227,-$N$3,0),1,-1)</f>
        <v>1</v>
      </c>
      <c r="O228" s="5">
        <f ca="1">IF(N228=1,O$3*L227/'Prices Monthly'!L227,-O$3*M227)</f>
        <v>5.834770524063584E-6</v>
      </c>
      <c r="P228" s="27"/>
      <c r="Q228" s="16">
        <f ca="1">Q227-T228*'Prices Monthly'!L228</f>
        <v>5.356001331139737</v>
      </c>
      <c r="R228" s="5">
        <f t="shared" ca="1" si="22"/>
        <v>6.9585571050466699E-3</v>
      </c>
      <c r="S228" s="16">
        <f ca="1">IF('Prices Monthly'!I227&gt;OFFSET('Prices Monthly'!I227,-$S$3,0),1,-1)</f>
        <v>1</v>
      </c>
      <c r="T228" s="5">
        <f ca="1">IF(S228=1,T$3*Q227/'Prices Monthly'!L227,-T$3*R227)</f>
        <v>8.1647419686684019E-5</v>
      </c>
      <c r="V228" s="16"/>
      <c r="W228" s="5"/>
      <c r="X228" s="5"/>
      <c r="Y228" s="5"/>
      <c r="Z228" s="5"/>
      <c r="AA228" s="5"/>
      <c r="AB228" s="5"/>
      <c r="AC228" s="5"/>
      <c r="AD228" s="5"/>
      <c r="AE228" s="56"/>
    </row>
    <row r="229" spans="1:31" x14ac:dyDescent="0.2">
      <c r="A229" s="9">
        <v>35368</v>
      </c>
      <c r="B229" s="16">
        <f ca="1">'Prices Monthly'!L228*(1+J229/(50*(ABS(O229)+ABS(T229)+0.0001)))</f>
        <v>5333.4770489526936</v>
      </c>
      <c r="C229" s="16">
        <f t="shared" ca="1" si="23"/>
        <v>-1</v>
      </c>
      <c r="D229" s="16">
        <f ca="1">D228+C229*('Prices Monthly'!L229-'Prices Monthly'!L228)/'Prices Monthly'!L228</f>
        <v>2.7790969691928828</v>
      </c>
      <c r="E229" s="16">
        <f t="shared" ca="1" si="18"/>
        <v>0.13877118920976894</v>
      </c>
      <c r="F229" s="16">
        <f t="shared" ca="1" si="19"/>
        <v>2.9178681584026518</v>
      </c>
      <c r="G229" s="26">
        <f ca="1">IF(('Prices Monthly'!L229-'Prices Monthly'!L228)*C229&gt;0,1,0)</f>
        <v>0</v>
      </c>
      <c r="H229" s="16">
        <f>ABS('Prices Monthly'!L229-'Prices Monthly'!L228)/'Prices Monthly'!L228</f>
        <v>2.7527841286230412E-2</v>
      </c>
      <c r="I229" s="26"/>
      <c r="J229" s="5">
        <f t="shared" ca="1" si="20"/>
        <v>-5.5063034957400947E-4</v>
      </c>
      <c r="K229" s="16"/>
      <c r="L229" s="16">
        <f ca="1">L228-O229*'Prices Monthly'!L229</f>
        <v>3.2498265683730141</v>
      </c>
      <c r="M229" s="5">
        <f t="shared" ca="1" si="21"/>
        <v>8.4961605314450243E-3</v>
      </c>
      <c r="N229" s="16">
        <f ca="1">IF('Prices Monthly'!L228&gt;OFFSET('Prices Monthly'!L228,-$N$3,0),1,-1)</f>
        <v>1</v>
      </c>
      <c r="O229" s="5">
        <f ca="1">IF(N229=1,O$3*L228/'Prices Monthly'!L228,-O$3*M228)</f>
        <v>6.0542188297241378E-6</v>
      </c>
      <c r="P229" s="27"/>
      <c r="Q229" s="16">
        <f ca="1">Q228-T229*'Prices Monthly'!L229</f>
        <v>8.4583487623969038</v>
      </c>
      <c r="R229" s="5">
        <f t="shared" ca="1" si="22"/>
        <v>6.4018725366429361E-3</v>
      </c>
      <c r="S229" s="16">
        <f ca="1">IF('Prices Monthly'!I228&gt;OFFSET('Prices Monthly'!I228,-$S$3,0),1,-1)</f>
        <v>-1</v>
      </c>
      <c r="T229" s="5">
        <f ca="1">IF(S229=1,T$3*Q228/'Prices Monthly'!L228,-T$3*R228)</f>
        <v>-5.5668456840373358E-4</v>
      </c>
      <c r="V229" s="16"/>
      <c r="W229" s="5"/>
      <c r="X229" s="5"/>
      <c r="Y229" s="5"/>
      <c r="Z229" s="5"/>
      <c r="AA229" s="5"/>
      <c r="AB229" s="5"/>
      <c r="AC229" s="5"/>
      <c r="AD229" s="5"/>
      <c r="AE229" s="56"/>
    </row>
    <row r="230" spans="1:31" x14ac:dyDescent="0.2">
      <c r="A230" s="9">
        <v>35398</v>
      </c>
      <c r="B230" s="16">
        <f ca="1">'Prices Monthly'!L229*(1+J230/(50*(ABS(O230)+ABS(T230)+0.0001)))</f>
        <v>5481.5813325851432</v>
      </c>
      <c r="C230" s="16">
        <f t="shared" ca="1" si="23"/>
        <v>-1</v>
      </c>
      <c r="D230" s="16">
        <f ca="1">D229+C230*('Prices Monthly'!L230-'Prices Monthly'!L229)/'Prices Monthly'!L229</f>
        <v>2.7862189344174517</v>
      </c>
      <c r="E230" s="16">
        <f t="shared" ca="1" si="18"/>
        <v>0.13164922398520007</v>
      </c>
      <c r="F230" s="16">
        <f t="shared" ca="1" si="19"/>
        <v>2.9178681584026518</v>
      </c>
      <c r="G230" s="26">
        <f ca="1">IF(('Prices Monthly'!L230-'Prices Monthly'!L229)*C230&gt;0,1,0)</f>
        <v>1</v>
      </c>
      <c r="H230" s="16">
        <f>ABS('Prices Monthly'!L230-'Prices Monthly'!L229)/'Prices Monthly'!L229</f>
        <v>7.1219652245688245E-3</v>
      </c>
      <c r="I230" s="26"/>
      <c r="J230" s="5">
        <f t="shared" ca="1" si="20"/>
        <v>-5.0631832099496917E-4</v>
      </c>
      <c r="K230" s="16"/>
      <c r="L230" s="16">
        <f ca="1">L229-O230*'Prices Monthly'!L230</f>
        <v>3.2175597542073424</v>
      </c>
      <c r="M230" s="5">
        <f t="shared" ca="1" si="21"/>
        <v>8.5019920133814902E-3</v>
      </c>
      <c r="N230" s="16">
        <f ca="1">IF('Prices Monthly'!L229&gt;OFFSET('Prices Monthly'!L229,-$N$3,0),1,-1)</f>
        <v>1</v>
      </c>
      <c r="O230" s="5">
        <f ca="1">IF(N230=1,O$3*L229/'Prices Monthly'!L229,-O$3*M229)</f>
        <v>5.8314819364657797E-6</v>
      </c>
      <c r="P230" s="27"/>
      <c r="Q230" s="16">
        <f ca="1">Q229-T230*'Prices Monthly'!L230</f>
        <v>11.292181173475148</v>
      </c>
      <c r="R230" s="5">
        <f t="shared" ca="1" si="22"/>
        <v>5.8897227337115013E-3</v>
      </c>
      <c r="S230" s="16">
        <f ca="1">IF('Prices Monthly'!I229&gt;OFFSET('Prices Monthly'!I229,-$S$3,0),1,-1)</f>
        <v>-1</v>
      </c>
      <c r="T230" s="5">
        <f ca="1">IF(S230=1,T$3*Q229/'Prices Monthly'!L229,-T$3*R229)</f>
        <v>-5.1214980293143493E-4</v>
      </c>
      <c r="V230" s="16"/>
      <c r="W230" s="5"/>
      <c r="X230" s="5"/>
      <c r="Y230" s="5"/>
      <c r="Z230" s="5"/>
      <c r="AA230" s="5"/>
      <c r="AB230" s="5"/>
      <c r="AC230" s="5"/>
      <c r="AD230" s="5"/>
      <c r="AE230" s="56"/>
    </row>
    <row r="231" spans="1:31" x14ac:dyDescent="0.2">
      <c r="A231" s="9">
        <v>35427</v>
      </c>
      <c r="B231" s="16">
        <f ca="1">'Prices Monthly'!L230*(1+J231/(50*(ABS(O231)+ABS(T231)+0.0001)))</f>
        <v>5443.9558480515216</v>
      </c>
      <c r="C231" s="16">
        <f t="shared" ca="1" si="23"/>
        <v>-1</v>
      </c>
      <c r="D231" s="16">
        <f ca="1">D230+C231*('Prices Monthly'!L231-'Prices Monthly'!L230)/'Prices Monthly'!L230</f>
        <v>2.770329423627151</v>
      </c>
      <c r="E231" s="16">
        <f t="shared" ca="1" si="18"/>
        <v>0.14753873477550083</v>
      </c>
      <c r="F231" s="16">
        <f t="shared" ca="1" si="19"/>
        <v>2.9178681584026518</v>
      </c>
      <c r="G231" s="26">
        <f ca="1">IF(('Prices Monthly'!L231-'Prices Monthly'!L230)*C231&gt;0,1,0)</f>
        <v>0</v>
      </c>
      <c r="H231" s="16">
        <f>ABS('Prices Monthly'!L231-'Prices Monthly'!L230)/'Prices Monthly'!L230</f>
        <v>1.5889510790300761E-2</v>
      </c>
      <c r="I231" s="26"/>
      <c r="J231" s="5">
        <f t="shared" ca="1" si="20"/>
        <v>-4.6536282205987339E-4</v>
      </c>
      <c r="K231" s="16"/>
      <c r="L231" s="16">
        <f ca="1">L230-O231*'Prices Monthly'!L231</f>
        <v>3.1848729021609397</v>
      </c>
      <c r="M231" s="5">
        <f t="shared" ca="1" si="21"/>
        <v>8.5078070100185373E-3</v>
      </c>
      <c r="N231" s="16">
        <f ca="1">IF('Prices Monthly'!L230&gt;OFFSET('Prices Monthly'!L230,-$N$3,0),1,-1)</f>
        <v>1</v>
      </c>
      <c r="O231" s="5">
        <f ca="1">IF(N231=1,O$3*L230/'Prices Monthly'!L230,-O$3*M230)</f>
        <v>5.8149966370467467E-6</v>
      </c>
      <c r="P231" s="27"/>
      <c r="Q231" s="16">
        <f ca="1">Q230-T231*'Prices Monthly'!L231</f>
        <v>13.940732945486968</v>
      </c>
      <c r="R231" s="5">
        <f t="shared" ca="1" si="22"/>
        <v>5.4185449150145814E-3</v>
      </c>
      <c r="S231" s="16">
        <f ca="1">IF('Prices Monthly'!I230&gt;OFFSET('Prices Monthly'!I230,-$S$3,0),1,-1)</f>
        <v>-1</v>
      </c>
      <c r="T231" s="5">
        <f ca="1">IF(S231=1,T$3*Q230/'Prices Monthly'!L230,-T$3*R230)</f>
        <v>-4.7117781869692013E-4</v>
      </c>
      <c r="V231" s="16"/>
      <c r="W231" s="5"/>
      <c r="X231" s="5"/>
      <c r="Y231" s="5"/>
      <c r="Z231" s="5"/>
      <c r="AA231" s="5"/>
      <c r="AB231" s="5"/>
      <c r="AC231" s="5"/>
      <c r="AD231" s="5"/>
      <c r="AE231" s="56"/>
    </row>
    <row r="232" spans="1:31" x14ac:dyDescent="0.2">
      <c r="A232" s="9">
        <v>35460</v>
      </c>
      <c r="B232" s="16">
        <f ca="1">'Prices Monthly'!L231*(1+J232/(50*(ABS(O232)+ABS(T232)+0.0001)))</f>
        <v>5531.9221288434173</v>
      </c>
      <c r="C232" s="16">
        <f t="shared" ca="1" si="23"/>
        <v>-1</v>
      </c>
      <c r="D232" s="16">
        <f ca="1">D231+C232*('Prices Monthly'!L232-'Prices Monthly'!L231)/'Prices Monthly'!L231</f>
        <v>2.7804768495005963</v>
      </c>
      <c r="E232" s="16">
        <f t="shared" ca="1" si="18"/>
        <v>0.13739130890205553</v>
      </c>
      <c r="F232" s="16">
        <f t="shared" ca="1" si="19"/>
        <v>2.9178681584026518</v>
      </c>
      <c r="G232" s="26">
        <f ca="1">IF(('Prices Monthly'!L232-'Prices Monthly'!L231)*C232&gt;0,1,0)</f>
        <v>1</v>
      </c>
      <c r="H232" s="16">
        <f>ABS('Prices Monthly'!L232-'Prices Monthly'!L231)/'Prices Monthly'!L231</f>
        <v>1.0147425873445368E-2</v>
      </c>
      <c r="I232" s="26"/>
      <c r="J232" s="5">
        <f t="shared" ca="1" si="20"/>
        <v>-4.2781769879530698E-4</v>
      </c>
      <c r="K232" s="16"/>
      <c r="L232" s="16">
        <f ca="1">L231-O232*'Prices Monthly'!L232</f>
        <v>3.1533473557562406</v>
      </c>
      <c r="M232" s="5">
        <f t="shared" ca="1" si="21"/>
        <v>8.5134729044243976E-3</v>
      </c>
      <c r="N232" s="16">
        <f ca="1">IF('Prices Monthly'!L231&gt;OFFSET('Prices Monthly'!L231,-$N$3,0),1,-1)</f>
        <v>1</v>
      </c>
      <c r="O232" s="5">
        <f ca="1">IF(N232=1,O$3*L231/'Prices Monthly'!L231,-O$3*M231)</f>
        <v>5.6658944058595684E-6</v>
      </c>
      <c r="P232" s="27"/>
      <c r="Q232" s="16">
        <f ca="1">Q231-T232*'Prices Monthly'!L232</f>
        <v>16.352674671581646</v>
      </c>
      <c r="R232" s="5">
        <f t="shared" ca="1" si="22"/>
        <v>4.9850613218134152E-3</v>
      </c>
      <c r="S232" s="16">
        <f ca="1">IF('Prices Monthly'!I231&gt;OFFSET('Prices Monthly'!I231,-$S$3,0),1,-1)</f>
        <v>-1</v>
      </c>
      <c r="T232" s="5">
        <f ca="1">IF(S232=1,T$3*Q231/'Prices Monthly'!L231,-T$3*R231)</f>
        <v>-4.3348359320116654E-4</v>
      </c>
      <c r="V232" s="16"/>
      <c r="W232" s="5"/>
      <c r="X232" s="5"/>
      <c r="Y232" s="5"/>
      <c r="Z232" s="5"/>
      <c r="AA232" s="5"/>
      <c r="AB232" s="5"/>
      <c r="AC232" s="5"/>
      <c r="AD232" s="5"/>
      <c r="AE232" s="56"/>
    </row>
    <row r="233" spans="1:31" x14ac:dyDescent="0.2">
      <c r="A233" s="9">
        <v>35488</v>
      </c>
      <c r="B233" s="16">
        <f ca="1">'Prices Monthly'!L232*(1+J233/(50*(ABS(O233)+ABS(T233)+0.0001)))</f>
        <v>5477.3675678541786</v>
      </c>
      <c r="C233" s="16">
        <f t="shared" ca="1" si="23"/>
        <v>-1</v>
      </c>
      <c r="D233" s="16">
        <f ca="1">D232+C233*('Prices Monthly'!L233-'Prices Monthly'!L232)/'Prices Monthly'!L232</f>
        <v>2.8241982846319473</v>
      </c>
      <c r="E233" s="16">
        <f t="shared" ca="1" si="18"/>
        <v>9.3669873770704459E-2</v>
      </c>
      <c r="F233" s="16">
        <f t="shared" ca="1" si="19"/>
        <v>2.9178681584026518</v>
      </c>
      <c r="G233" s="26">
        <f ca="1">IF(('Prices Monthly'!L233-'Prices Monthly'!L232)*C233&gt;0,1,0)</f>
        <v>1</v>
      </c>
      <c r="H233" s="16">
        <f>ABS('Prices Monthly'!L233-'Prices Monthly'!L232)/'Prices Monthly'!L232</f>
        <v>4.3721435131351294E-2</v>
      </c>
      <c r="I233" s="26"/>
      <c r="J233" s="5">
        <f t="shared" ca="1" si="20"/>
        <v>-3.9313758664032074E-4</v>
      </c>
      <c r="K233" s="16"/>
      <c r="L233" s="16">
        <f ca="1">L232-O233*'Prices Monthly'!L233</f>
        <v>3.1231925709172912</v>
      </c>
      <c r="M233" s="5">
        <f t="shared" ca="1" si="21"/>
        <v>8.5191402235291497E-3</v>
      </c>
      <c r="N233" s="16">
        <f ca="1">IF('Prices Monthly'!L232&gt;OFFSET('Prices Monthly'!L232,-$N$3,0),1,-1)</f>
        <v>1</v>
      </c>
      <c r="O233" s="5">
        <f ca="1">IF(N233=1,O$3*L232/'Prices Monthly'!L232,-O$3*M232)</f>
        <v>5.6673191047525123E-6</v>
      </c>
      <c r="P233" s="27"/>
      <c r="Q233" s="16">
        <f ca="1">Q232-T233*'Prices Monthly'!L233</f>
        <v>18.474643790168145</v>
      </c>
      <c r="R233" s="5">
        <f t="shared" ca="1" si="22"/>
        <v>4.5862564160683416E-3</v>
      </c>
      <c r="S233" s="16">
        <f ca="1">IF('Prices Monthly'!I232&gt;OFFSET('Prices Monthly'!I232,-$S$3,0),1,-1)</f>
        <v>-1</v>
      </c>
      <c r="T233" s="5">
        <f ca="1">IF(S233=1,T$3*Q232/'Prices Monthly'!L232,-T$3*R232)</f>
        <v>-3.9880490574507323E-4</v>
      </c>
      <c r="V233" s="16"/>
      <c r="W233" s="5"/>
      <c r="X233" s="5"/>
      <c r="Y233" s="5"/>
      <c r="Z233" s="5"/>
      <c r="AA233" s="5"/>
      <c r="AB233" s="5"/>
      <c r="AC233" s="5"/>
      <c r="AD233" s="5"/>
      <c r="AE233" s="56"/>
    </row>
    <row r="234" spans="1:31" x14ac:dyDescent="0.2">
      <c r="A234" s="9">
        <v>35518</v>
      </c>
      <c r="B234" s="16">
        <f ca="1">'Prices Monthly'!L233*(1+J234/(50*(ABS(O234)+ABS(T234)+0.0001)))</f>
        <v>5239.5551751958828</v>
      </c>
      <c r="C234" s="16">
        <f t="shared" ca="1" si="23"/>
        <v>-1</v>
      </c>
      <c r="D234" s="16">
        <f ca="1">D233+C234*('Prices Monthly'!L234-'Prices Monthly'!L233)/'Prices Monthly'!L233</f>
        <v>2.8934620447290751</v>
      </c>
      <c r="E234" s="16">
        <f t="shared" ca="1" si="18"/>
        <v>2.4406113673576701E-2</v>
      </c>
      <c r="F234" s="16">
        <f t="shared" ca="1" si="19"/>
        <v>2.9178681584026518</v>
      </c>
      <c r="G234" s="26">
        <f ca="1">IF(('Prices Monthly'!L234-'Prices Monthly'!L233)*C234&gt;0,1,0)</f>
        <v>1</v>
      </c>
      <c r="H234" s="16">
        <f>ABS('Prices Monthly'!L234-'Prices Monthly'!L233)/'Prices Monthly'!L233</f>
        <v>6.9263760097127883E-2</v>
      </c>
      <c r="I234" s="26"/>
      <c r="J234" s="5">
        <f t="shared" ca="1" si="20"/>
        <v>-3.6103075529531298E-4</v>
      </c>
      <c r="K234" s="16"/>
      <c r="L234" s="16">
        <f ca="1">L233-O234*'Prices Monthly'!L234</f>
        <v>3.0941238858178099</v>
      </c>
      <c r="M234" s="5">
        <f t="shared" ca="1" si="21"/>
        <v>8.5250099815193034E-3</v>
      </c>
      <c r="N234" s="16">
        <f ca="1">IF('Prices Monthly'!L233&gt;OFFSET('Prices Monthly'!L233,-$N$3,0),1,-1)</f>
        <v>1</v>
      </c>
      <c r="O234" s="5">
        <f ca="1">IF(N234=1,O$3*L233/'Prices Monthly'!L233,-O$3*M233)</f>
        <v>5.8697579901543205E-6</v>
      </c>
      <c r="P234" s="27"/>
      <c r="Q234" s="16">
        <f ca="1">Q233-T234*'Prices Monthly'!L234</f>
        <v>20.291637864101499</v>
      </c>
      <c r="R234" s="5">
        <f t="shared" ca="1" si="22"/>
        <v>4.2193559027828747E-3</v>
      </c>
      <c r="S234" s="16">
        <f ca="1">IF('Prices Monthly'!I233&gt;OFFSET('Prices Monthly'!I233,-$S$3,0),1,-1)</f>
        <v>-1</v>
      </c>
      <c r="T234" s="5">
        <f ca="1">IF(S234=1,T$3*Q233/'Prices Monthly'!L233,-T$3*R233)</f>
        <v>-3.6690051328546733E-4</v>
      </c>
      <c r="V234" s="16"/>
      <c r="W234" s="5"/>
      <c r="X234" s="5"/>
      <c r="Y234" s="5"/>
      <c r="Z234" s="5"/>
      <c r="AA234" s="5"/>
      <c r="AB234" s="5"/>
      <c r="AC234" s="5"/>
      <c r="AD234" s="5"/>
      <c r="AE234" s="56"/>
    </row>
    <row r="235" spans="1:31" x14ac:dyDescent="0.2">
      <c r="A235" s="9">
        <v>35549</v>
      </c>
      <c r="B235" s="16">
        <f ca="1">'Prices Monthly'!L234*(1+J235/(50*(ABS(O235)+ABS(T235)+0.0001)))</f>
        <v>4872.1796698032294</v>
      </c>
      <c r="C235" s="16">
        <f t="shared" ca="1" si="23"/>
        <v>-1</v>
      </c>
      <c r="D235" s="16">
        <f ca="1">D234+C235*('Prices Monthly'!L235-'Prices Monthly'!L234)/'Prices Monthly'!L234</f>
        <v>2.8708805267212081</v>
      </c>
      <c r="E235" s="16">
        <f t="shared" ca="1" si="18"/>
        <v>4.6987631681443709E-2</v>
      </c>
      <c r="F235" s="16">
        <f t="shared" ca="1" si="19"/>
        <v>2.9178681584026518</v>
      </c>
      <c r="G235" s="26">
        <f ca="1">IF(('Prices Monthly'!L235-'Prices Monthly'!L234)*C235&gt;0,1,0)</f>
        <v>0</v>
      </c>
      <c r="H235" s="16">
        <f>ABS('Prices Monthly'!L235-'Prices Monthly'!L234)/'Prices Monthly'!L234</f>
        <v>2.258151800786707E-2</v>
      </c>
      <c r="I235" s="26"/>
      <c r="J235" s="5">
        <f t="shared" ca="1" si="20"/>
        <v>-4.2279857203782303E-4</v>
      </c>
      <c r="K235" s="16"/>
      <c r="L235" s="16">
        <f ca="1">L234-O235*'Prices Monthly'!L235</f>
        <v>3.525839768792927</v>
      </c>
      <c r="M235" s="5">
        <f t="shared" ca="1" si="21"/>
        <v>8.4397598817041106E-3</v>
      </c>
      <c r="N235" s="16">
        <f ca="1">IF('Prices Monthly'!L234&gt;OFFSET('Prices Monthly'!L234,-$N$3,0),1,-1)</f>
        <v>-1</v>
      </c>
      <c r="O235" s="5">
        <f ca="1">IF(N235=1,O$3*L234/'Prices Monthly'!L234,-O$3*M234)</f>
        <v>-8.5250099815193029E-5</v>
      </c>
      <c r="P235" s="27"/>
      <c r="Q235" s="16">
        <f ca="1">Q234-T235*'Prices Monthly'!L235</f>
        <v>22.001020457768842</v>
      </c>
      <c r="R235" s="5">
        <f t="shared" ca="1" si="22"/>
        <v>3.8818074305602447E-3</v>
      </c>
      <c r="S235" s="16">
        <f ca="1">IF('Prices Monthly'!I234&gt;OFFSET('Prices Monthly'!I234,-$S$3,0),1,-1)</f>
        <v>-1</v>
      </c>
      <c r="T235" s="5">
        <f ca="1">IF(S235=1,T$3*Q234/'Prices Monthly'!L234,-T$3*R234)</f>
        <v>-3.3754847222262999E-4</v>
      </c>
      <c r="V235" s="16"/>
      <c r="W235" s="5"/>
      <c r="X235" s="5"/>
      <c r="Y235" s="5"/>
      <c r="Z235" s="5"/>
      <c r="AA235" s="5"/>
      <c r="AB235" s="5"/>
      <c r="AC235" s="5"/>
      <c r="AD235" s="5"/>
      <c r="AE235" s="56"/>
    </row>
    <row r="236" spans="1:31" x14ac:dyDescent="0.2">
      <c r="A236" s="9">
        <v>35580</v>
      </c>
      <c r="B236" s="16">
        <f ca="1">'Prices Monthly'!L235*(1+J236/(50*(ABS(O236)+ABS(T236)+0.0001)))</f>
        <v>4983.2912402519842</v>
      </c>
      <c r="C236" s="16">
        <f t="shared" ca="1" si="23"/>
        <v>-1</v>
      </c>
      <c r="D236" s="16">
        <f ca="1">D235+C236*('Prices Monthly'!L236-'Prices Monthly'!L235)/'Prices Monthly'!L235</f>
        <v>2.8473146879064903</v>
      </c>
      <c r="E236" s="16">
        <f t="shared" ca="1" si="18"/>
        <v>7.0553470496161452E-2</v>
      </c>
      <c r="F236" s="16">
        <f t="shared" ca="1" si="19"/>
        <v>2.9178681584026518</v>
      </c>
      <c r="G236" s="26">
        <f ca="1">IF(('Prices Monthly'!L236-'Prices Monthly'!L235)*C236&gt;0,1,0)</f>
        <v>0</v>
      </c>
      <c r="H236" s="16">
        <f>ABS('Prices Monthly'!L236-'Prices Monthly'!L235)/'Prices Monthly'!L235</f>
        <v>2.3565838814717719E-2</v>
      </c>
      <c r="I236" s="26"/>
      <c r="J236" s="5">
        <f t="shared" ca="1" si="20"/>
        <v>-3.9494219326186069E-4</v>
      </c>
      <c r="K236" s="16"/>
      <c r="L236" s="16">
        <f ca="1">L235-O236*'Prices Monthly'!L236</f>
        <v>3.9633105023811188</v>
      </c>
      <c r="M236" s="5">
        <f t="shared" ca="1" si="21"/>
        <v>8.3553622828870695E-3</v>
      </c>
      <c r="N236" s="16">
        <f ca="1">IF('Prices Monthly'!L235&gt;OFFSET('Prices Monthly'!L235,-$N$3,0),1,-1)</f>
        <v>-1</v>
      </c>
      <c r="O236" s="5">
        <f ca="1">IF(N236=1,O$3*L235/'Prices Monthly'!L235,-O$3*M235)</f>
        <v>-8.4397598817041104E-5</v>
      </c>
      <c r="P236" s="27"/>
      <c r="Q236" s="16">
        <f ca="1">Q235-T236*'Prices Monthly'!L236</f>
        <v>23.610712835843842</v>
      </c>
      <c r="R236" s="5">
        <f t="shared" ca="1" si="22"/>
        <v>3.5712628361154251E-3</v>
      </c>
      <c r="S236" s="16">
        <f ca="1">IF('Prices Monthly'!I235&gt;OFFSET('Prices Monthly'!I235,-$S$3,0),1,-1)</f>
        <v>-1</v>
      </c>
      <c r="T236" s="5">
        <f ca="1">IF(S236=1,T$3*Q235/'Prices Monthly'!L235,-T$3*R235)</f>
        <v>-3.1054459444481959E-4</v>
      </c>
      <c r="V236" s="16"/>
      <c r="W236" s="5"/>
      <c r="X236" s="5"/>
      <c r="Y236" s="5"/>
      <c r="Z236" s="5"/>
      <c r="AA236" s="5"/>
      <c r="AB236" s="5"/>
      <c r="AC236" s="5"/>
      <c r="AD236" s="5"/>
      <c r="AE236" s="56"/>
    </row>
    <row r="237" spans="1:31" x14ac:dyDescent="0.2">
      <c r="A237" s="9">
        <v>35609</v>
      </c>
      <c r="B237" s="16">
        <f ca="1">'Prices Monthly'!L236*(1+J237/(50*(ABS(O237)+ABS(T237)+0.0001)))</f>
        <v>5101.8732691042651</v>
      </c>
      <c r="C237" s="16">
        <f t="shared" ca="1" si="23"/>
        <v>-1</v>
      </c>
      <c r="D237" s="16">
        <f ca="1">D236+C237*('Prices Monthly'!L237-'Prices Monthly'!L236)/'Prices Monthly'!L236</f>
        <v>2.8814444663359149</v>
      </c>
      <c r="E237" s="16">
        <f t="shared" ca="1" si="18"/>
        <v>3.6423692066736901E-2</v>
      </c>
      <c r="F237" s="16">
        <f t="shared" ca="1" si="19"/>
        <v>2.9178681584026518</v>
      </c>
      <c r="G237" s="26">
        <f ca="1">IF(('Prices Monthly'!L237-'Prices Monthly'!L236)*C237&gt;0,1,0)</f>
        <v>1</v>
      </c>
      <c r="H237" s="16">
        <f>ABS('Prices Monthly'!L237-'Prices Monthly'!L236)/'Prices Monthly'!L236</f>
        <v>3.4129778429424391E-2</v>
      </c>
      <c r="I237" s="26"/>
      <c r="J237" s="5">
        <f t="shared" ca="1" si="20"/>
        <v>-3.6925464971810474E-4</v>
      </c>
      <c r="K237" s="16"/>
      <c r="L237" s="16">
        <f ca="1">L236-O237*'Prices Monthly'!L237</f>
        <v>4.3816250572187734</v>
      </c>
      <c r="M237" s="5">
        <f t="shared" ca="1" si="21"/>
        <v>8.2718086600581994E-3</v>
      </c>
      <c r="N237" s="16">
        <f ca="1">IF('Prices Monthly'!L236&gt;OFFSET('Prices Monthly'!L236,-$N$3,0),1,-1)</f>
        <v>-1</v>
      </c>
      <c r="O237" s="5">
        <f ca="1">IF(N237=1,O$3*L236/'Prices Monthly'!L236,-O$3*M236)</f>
        <v>-8.3553622828870703E-5</v>
      </c>
      <c r="P237" s="27"/>
      <c r="Q237" s="16">
        <f ca="1">Q236-T237*'Prices Monthly'!L237</f>
        <v>25.041086455005868</v>
      </c>
      <c r="R237" s="5">
        <f t="shared" ca="1" si="22"/>
        <v>3.285561809226191E-3</v>
      </c>
      <c r="S237" s="16">
        <f ca="1">IF('Prices Monthly'!I236&gt;OFFSET('Prices Monthly'!I236,-$S$3,0),1,-1)</f>
        <v>-1</v>
      </c>
      <c r="T237" s="5">
        <f ca="1">IF(S237=1,T$3*Q236/'Prices Monthly'!L236,-T$3*R236)</f>
        <v>-2.8570102688923402E-4</v>
      </c>
      <c r="V237" s="16"/>
      <c r="W237" s="5"/>
      <c r="X237" s="5"/>
      <c r="Y237" s="5"/>
      <c r="Z237" s="5"/>
      <c r="AA237" s="5"/>
      <c r="AB237" s="5"/>
      <c r="AC237" s="5"/>
      <c r="AD237" s="5"/>
      <c r="AE237" s="56"/>
    </row>
    <row r="238" spans="1:31" x14ac:dyDescent="0.2">
      <c r="A238" s="9">
        <v>35641</v>
      </c>
      <c r="B238" s="16">
        <f ca="1">'Prices Monthly'!L237*(1+J238/(50*(ABS(O238)+ABS(T238)+0.0001)))</f>
        <v>4928.8820698202726</v>
      </c>
      <c r="C238" s="16">
        <f t="shared" ca="1" si="23"/>
        <v>-1</v>
      </c>
      <c r="D238" s="16">
        <f ca="1">D237+C238*('Prices Monthly'!L238-'Prices Monthly'!L237)/'Prices Monthly'!L237</f>
        <v>2.9356595530025551</v>
      </c>
      <c r="E238" s="16">
        <f t="shared" ca="1" si="18"/>
        <v>0</v>
      </c>
      <c r="F238" s="16">
        <f t="shared" ca="1" si="19"/>
        <v>2.9356595530025551</v>
      </c>
      <c r="G238" s="26">
        <f ca="1">IF(('Prices Monthly'!L238-'Prices Monthly'!L237)*C238&gt;0,1,0)</f>
        <v>1</v>
      </c>
      <c r="H238" s="16">
        <f>ABS('Prices Monthly'!L238-'Prices Monthly'!L237)/'Prices Monthly'!L237</f>
        <v>5.4215086666640093E-2</v>
      </c>
      <c r="I238" s="26"/>
      <c r="J238" s="5">
        <f t="shared" ca="1" si="20"/>
        <v>-3.4556303133867732E-4</v>
      </c>
      <c r="K238" s="16"/>
      <c r="L238" s="16">
        <f ca="1">L237-O238*'Prices Monthly'!L238</f>
        <v>4.7733042962620553</v>
      </c>
      <c r="M238" s="5">
        <f t="shared" ca="1" si="21"/>
        <v>8.1890905734576178E-3</v>
      </c>
      <c r="N238" s="16">
        <f ca="1">IF('Prices Monthly'!L237&gt;OFFSET('Prices Monthly'!L237,-$N$3,0),1,-1)</f>
        <v>-1</v>
      </c>
      <c r="O238" s="5">
        <f ca="1">IF(N238=1,O$3*L237/'Prices Monthly'!L237,-O$3*M237)</f>
        <v>-8.2718086600582001E-5</v>
      </c>
      <c r="P238" s="27"/>
      <c r="Q238" s="16">
        <f ca="1">Q237-T238*'Prices Monthly'!L238</f>
        <v>26.285686181284671</v>
      </c>
      <c r="R238" s="5">
        <f t="shared" ca="1" si="22"/>
        <v>3.0227168644880956E-3</v>
      </c>
      <c r="S238" s="16">
        <f ca="1">IF('Prices Monthly'!I237&gt;OFFSET('Prices Monthly'!I237,-$S$3,0),1,-1)</f>
        <v>-1</v>
      </c>
      <c r="T238" s="5">
        <f ca="1">IF(S238=1,T$3*Q237/'Prices Monthly'!L237,-T$3*R237)</f>
        <v>-2.628449447380953E-4</v>
      </c>
      <c r="V238" s="16"/>
      <c r="W238" s="5"/>
      <c r="X238" s="5"/>
      <c r="Y238" s="5"/>
      <c r="Z238" s="5"/>
      <c r="AA238" s="5"/>
      <c r="AB238" s="5"/>
      <c r="AC238" s="5"/>
      <c r="AD238" s="5"/>
      <c r="AE238" s="56"/>
    </row>
    <row r="239" spans="1:31" x14ac:dyDescent="0.2">
      <c r="A239" s="9">
        <v>35672</v>
      </c>
      <c r="B239" s="16">
        <f ca="1">'Prices Monthly'!L238*(1+J239/(50*(ABS(O239)+ABS(T239)+0.0001)))</f>
        <v>4662.758603626371</v>
      </c>
      <c r="C239" s="16">
        <f t="shared" ca="1" si="23"/>
        <v>-1</v>
      </c>
      <c r="D239" s="16">
        <f ca="1">D238+C239*('Prices Monthly'!L239-'Prices Monthly'!L238)/'Prices Monthly'!L238</f>
        <v>2.9767145654521072</v>
      </c>
      <c r="E239" s="16">
        <f t="shared" ca="1" si="18"/>
        <v>0</v>
      </c>
      <c r="F239" s="16">
        <f t="shared" ca="1" si="19"/>
        <v>2.9767145654521072</v>
      </c>
      <c r="G239" s="26">
        <f ca="1">IF(('Prices Monthly'!L239-'Prices Monthly'!L238)*C239&gt;0,1,0)</f>
        <v>1</v>
      </c>
      <c r="H239" s="16">
        <f>ABS('Prices Monthly'!L239-'Prices Monthly'!L238)/'Prices Monthly'!L238</f>
        <v>4.1055012449552314E-2</v>
      </c>
      <c r="I239" s="26"/>
      <c r="J239" s="5">
        <f t="shared" ca="1" si="20"/>
        <v>-3.2370825489362387E-4</v>
      </c>
      <c r="K239" s="16"/>
      <c r="L239" s="16">
        <f ca="1">L238-O239*'Prices Monthly'!L239</f>
        <v>5.1451471508401028</v>
      </c>
      <c r="M239" s="5">
        <f t="shared" ca="1" si="21"/>
        <v>8.1071996677230408E-3</v>
      </c>
      <c r="N239" s="16">
        <f ca="1">IF('Prices Monthly'!L238&gt;OFFSET('Prices Monthly'!L238,-$N$3,0),1,-1)</f>
        <v>-1</v>
      </c>
      <c r="O239" s="5">
        <f ca="1">IF(N239=1,O$3*L238/'Prices Monthly'!L238,-O$3*M238)</f>
        <v>-8.1890905734576184E-5</v>
      </c>
      <c r="P239" s="27"/>
      <c r="Q239" s="16">
        <f ca="1">Q238-T239*'Prices Monthly'!L239</f>
        <v>27.38370863678465</v>
      </c>
      <c r="R239" s="5">
        <f t="shared" ca="1" si="22"/>
        <v>2.780899515329048E-3</v>
      </c>
      <c r="S239" s="16">
        <f ca="1">IF('Prices Monthly'!I238&gt;OFFSET('Prices Monthly'!I238,-$S$3,0),1,-1)</f>
        <v>-1</v>
      </c>
      <c r="T239" s="5">
        <f ca="1">IF(S239=1,T$3*Q238/'Prices Monthly'!L238,-T$3*R238)</f>
        <v>-2.4181734915904767E-4</v>
      </c>
      <c r="V239" s="16"/>
      <c r="W239" s="5"/>
      <c r="X239" s="5"/>
      <c r="Y239" s="5"/>
      <c r="Z239" s="5"/>
      <c r="AA239" s="5"/>
      <c r="AB239" s="5"/>
      <c r="AC239" s="5"/>
      <c r="AD239" s="5"/>
      <c r="AE239" s="56"/>
    </row>
    <row r="240" spans="1:31" x14ac:dyDescent="0.2">
      <c r="A240" s="9">
        <v>35700</v>
      </c>
      <c r="B240" s="16">
        <f ca="1">'Prices Monthly'!L239*(1+J240/(50*(ABS(O240)+ABS(T240)+0.0001)))</f>
        <v>4472.3999654623667</v>
      </c>
      <c r="C240" s="16">
        <f t="shared" ca="1" si="23"/>
        <v>-1</v>
      </c>
      <c r="D240" s="16">
        <f ca="1">D239+C240*('Prices Monthly'!L240-'Prices Monthly'!L239)/'Prices Monthly'!L239</f>
        <v>3.0769632049820483</v>
      </c>
      <c r="E240" s="16">
        <f t="shared" ca="1" si="18"/>
        <v>0</v>
      </c>
      <c r="F240" s="16">
        <f t="shared" ca="1" si="19"/>
        <v>3.0769632049820483</v>
      </c>
      <c r="G240" s="26">
        <f ca="1">IF(('Prices Monthly'!L240-'Prices Monthly'!L239)*C240&gt;0,1,0)</f>
        <v>1</v>
      </c>
      <c r="H240" s="16">
        <f>ABS('Prices Monthly'!L240-'Prices Monthly'!L239)/'Prices Monthly'!L239</f>
        <v>0.10024863952994131</v>
      </c>
      <c r="I240" s="26"/>
      <c r="J240" s="5">
        <f t="shared" ca="1" si="20"/>
        <v>-3.0354395790355425E-4</v>
      </c>
      <c r="K240" s="16"/>
      <c r="L240" s="16">
        <f ca="1">L239-O240*'Prices Monthly'!L240</f>
        <v>5.4763676039848947</v>
      </c>
      <c r="M240" s="5">
        <f t="shared" ca="1" si="21"/>
        <v>8.0261276710458102E-3</v>
      </c>
      <c r="N240" s="16">
        <f ca="1">IF('Prices Monthly'!L239&gt;OFFSET('Prices Monthly'!L239,-$N$3,0),1,-1)</f>
        <v>-1</v>
      </c>
      <c r="O240" s="5">
        <f ca="1">IF(N240=1,O$3*L239/'Prices Monthly'!L239,-O$3*M239)</f>
        <v>-8.1071996677230409E-5</v>
      </c>
      <c r="P240" s="27"/>
      <c r="Q240" s="16">
        <f ca="1">Q239-T240*'Prices Monthly'!L240</f>
        <v>28.292620059094407</v>
      </c>
      <c r="R240" s="5">
        <f t="shared" ca="1" si="22"/>
        <v>2.558427554102724E-3</v>
      </c>
      <c r="S240" s="16">
        <f ca="1">IF('Prices Monthly'!I239&gt;OFFSET('Prices Monthly'!I239,-$S$3,0),1,-1)</f>
        <v>-1</v>
      </c>
      <c r="T240" s="5">
        <f ca="1">IF(S240=1,T$3*Q239/'Prices Monthly'!L239,-T$3*R239)</f>
        <v>-2.2247196122632384E-4</v>
      </c>
      <c r="V240" s="16"/>
      <c r="W240" s="5"/>
      <c r="X240" s="5"/>
      <c r="Y240" s="5"/>
      <c r="Z240" s="5"/>
      <c r="AA240" s="5"/>
      <c r="AB240" s="5"/>
      <c r="AC240" s="5"/>
      <c r="AD240" s="5"/>
      <c r="AE240" s="56"/>
    </row>
    <row r="241" spans="1:31" x14ac:dyDescent="0.2">
      <c r="A241" s="9">
        <v>35733</v>
      </c>
      <c r="B241" s="16">
        <f ca="1">'Prices Monthly'!L240*(1+J241/(50*(ABS(O241)+ABS(T241)+0.0001)))</f>
        <v>4025.0267858261755</v>
      </c>
      <c r="C241" s="16">
        <f t="shared" ca="1" si="23"/>
        <v>-1</v>
      </c>
      <c r="D241" s="16">
        <f ca="1">D240+C241*('Prices Monthly'!L241-'Prices Monthly'!L240)/'Prices Monthly'!L240</f>
        <v>3.0641178074674174</v>
      </c>
      <c r="E241" s="16">
        <f t="shared" ca="1" si="18"/>
        <v>1.2845397514630985E-2</v>
      </c>
      <c r="F241" s="16">
        <f t="shared" ca="1" si="19"/>
        <v>3.0769632049820483</v>
      </c>
      <c r="G241" s="26">
        <f ca="1">IF(('Prices Monthly'!L241-'Prices Monthly'!L240)*C241&gt;0,1,0)</f>
        <v>0</v>
      </c>
      <c r="H241" s="16">
        <f>ABS('Prices Monthly'!L241-'Prices Monthly'!L240)/'Prices Monthly'!L240</f>
        <v>1.2845397514630869E-2</v>
      </c>
      <c r="I241" s="26"/>
      <c r="J241" s="5">
        <f t="shared" ca="1" si="20"/>
        <v>-2.8493548103867606E-4</v>
      </c>
      <c r="K241" s="16"/>
      <c r="L241" s="16">
        <f ca="1">L240-O241*'Prices Monthly'!L241</f>
        <v>5.8084879644000029</v>
      </c>
      <c r="M241" s="5">
        <f t="shared" ca="1" si="21"/>
        <v>7.9458663943353519E-3</v>
      </c>
      <c r="N241" s="16">
        <f ca="1">IF('Prices Monthly'!L240&gt;OFFSET('Prices Monthly'!L240,-$N$3,0),1,-1)</f>
        <v>-1</v>
      </c>
      <c r="O241" s="5">
        <f ca="1">IF(N241=1,O$3*L240/'Prices Monthly'!L240,-O$3*M240)</f>
        <v>-8.0261276710458105E-5</v>
      </c>
      <c r="P241" s="27"/>
      <c r="Q241" s="16">
        <f ca="1">Q240-T241*'Prices Monthly'!L241</f>
        <v>29.139559869862531</v>
      </c>
      <c r="R241" s="5">
        <f t="shared" ca="1" si="22"/>
        <v>2.3537533497745063E-3</v>
      </c>
      <c r="S241" s="16">
        <f ca="1">IF('Prices Monthly'!I240&gt;OFFSET('Prices Monthly'!I240,-$S$3,0),1,-1)</f>
        <v>-1</v>
      </c>
      <c r="T241" s="5">
        <f ca="1">IF(S241=1,T$3*Q240/'Prices Monthly'!L240,-T$3*R240)</f>
        <v>-2.0467420432821793E-4</v>
      </c>
      <c r="V241" s="16"/>
      <c r="W241" s="5"/>
      <c r="X241" s="5"/>
      <c r="Y241" s="5"/>
      <c r="Z241" s="5"/>
      <c r="AA241" s="5"/>
      <c r="AB241" s="5"/>
      <c r="AC241" s="5"/>
      <c r="AD241" s="5"/>
      <c r="AE241" s="56"/>
    </row>
    <row r="242" spans="1:31" x14ac:dyDescent="0.2">
      <c r="A242" s="9">
        <v>35763</v>
      </c>
      <c r="B242" s="16">
        <f ca="1">'Prices Monthly'!L241*(1+J242/(50*(ABS(O242)+ABS(T242)+0.0001)))</f>
        <v>4077.7340178044324</v>
      </c>
      <c r="C242" s="16">
        <f t="shared" ca="1" si="23"/>
        <v>-1</v>
      </c>
      <c r="D242" s="16">
        <f ca="1">D241+C242*('Prices Monthly'!L242-'Prices Monthly'!L241)/'Prices Monthly'!L241</f>
        <v>3.0345672285631666</v>
      </c>
      <c r="E242" s="16">
        <f t="shared" ca="1" si="18"/>
        <v>4.2395976418881709E-2</v>
      </c>
      <c r="F242" s="16">
        <f t="shared" ca="1" si="19"/>
        <v>3.0769632049820483</v>
      </c>
      <c r="G242" s="26">
        <f ca="1">IF(('Prices Monthly'!L242-'Prices Monthly'!L241)*C242&gt;0,1,0)</f>
        <v>0</v>
      </c>
      <c r="H242" s="16">
        <f>ABS('Prices Monthly'!L242-'Prices Monthly'!L241)/'Prices Monthly'!L241</f>
        <v>2.9550578904250776E-2</v>
      </c>
      <c r="I242" s="26"/>
      <c r="J242" s="5">
        <f t="shared" ca="1" si="20"/>
        <v>-2.6775893192531404E-4</v>
      </c>
      <c r="K242" s="16"/>
      <c r="L242" s="16">
        <f ca="1">L241-O242*'Prices Monthly'!L242</f>
        <v>6.1470033266379538</v>
      </c>
      <c r="M242" s="5">
        <f t="shared" ca="1" si="21"/>
        <v>7.8664077303919992E-3</v>
      </c>
      <c r="N242" s="16">
        <f ca="1">IF('Prices Monthly'!L241&gt;OFFSET('Prices Monthly'!L241,-$N$3,0),1,-1)</f>
        <v>-1</v>
      </c>
      <c r="O242" s="5">
        <f ca="1">IF(N242=1,O$3*L241/'Prices Monthly'!L241,-O$3*M241)</f>
        <v>-7.9458663943353527E-5</v>
      </c>
      <c r="P242" s="27"/>
      <c r="Q242" s="16">
        <f ca="1">Q241-T242*'Prices Monthly'!L242</f>
        <v>29.941769852538037</v>
      </c>
      <c r="R242" s="5">
        <f t="shared" ca="1" si="22"/>
        <v>2.1654530817925457E-3</v>
      </c>
      <c r="S242" s="16">
        <f ca="1">IF('Prices Monthly'!I241&gt;OFFSET('Prices Monthly'!I241,-$S$3,0),1,-1)</f>
        <v>-1</v>
      </c>
      <c r="T242" s="5">
        <f ca="1">IF(S242=1,T$3*Q241/'Prices Monthly'!L241,-T$3*R241)</f>
        <v>-1.8830026798196051E-4</v>
      </c>
      <c r="V242" s="16"/>
      <c r="W242" s="5"/>
      <c r="X242" s="5"/>
      <c r="Y242" s="5"/>
      <c r="Z242" s="5"/>
      <c r="AA242" s="5"/>
      <c r="AB242" s="5"/>
      <c r="AC242" s="5"/>
      <c r="AD242" s="5"/>
      <c r="AE242" s="56"/>
    </row>
    <row r="243" spans="1:31" x14ac:dyDescent="0.2">
      <c r="A243" s="9">
        <v>35791</v>
      </c>
      <c r="B243" s="16">
        <f ca="1">'Prices Monthly'!L242*(1+J243/(50*(ABS(O243)+ABS(T243)+0.0001)))</f>
        <v>4199.2775359440338</v>
      </c>
      <c r="C243" s="16">
        <f t="shared" ca="1" si="23"/>
        <v>-1</v>
      </c>
      <c r="D243" s="16">
        <f ca="1">D242+C243*('Prices Monthly'!L243-'Prices Monthly'!L242)/'Prices Monthly'!L242</f>
        <v>3.0057732788839213</v>
      </c>
      <c r="E243" s="16">
        <f t="shared" ca="1" si="18"/>
        <v>7.1189926098127021E-2</v>
      </c>
      <c r="F243" s="16">
        <f t="shared" ca="1" si="19"/>
        <v>3.0769632049820483</v>
      </c>
      <c r="G243" s="26">
        <f ca="1">IF(('Prices Monthly'!L243-'Prices Monthly'!L242)*C243&gt;0,1,0)</f>
        <v>0</v>
      </c>
      <c r="H243" s="16">
        <f>ABS('Prices Monthly'!L243-'Prices Monthly'!L242)/'Prices Monthly'!L242</f>
        <v>2.8793949679245482E-2</v>
      </c>
      <c r="I243" s="26"/>
      <c r="J243" s="5">
        <f t="shared" ca="1" si="20"/>
        <v>-2.5190032384732368E-4</v>
      </c>
      <c r="K243" s="16"/>
      <c r="L243" s="16">
        <f ca="1">L242-O243*'Prices Monthly'!L243</f>
        <v>6.4917832576163965</v>
      </c>
      <c r="M243" s="5">
        <f t="shared" ca="1" si="21"/>
        <v>7.787743653088079E-3</v>
      </c>
      <c r="N243" s="16">
        <f ca="1">IF('Prices Monthly'!L242&gt;OFFSET('Prices Monthly'!L242,-$N$3,0),1,-1)</f>
        <v>-1</v>
      </c>
      <c r="O243" s="5">
        <f ca="1">IF(N243=1,O$3*L242/'Prices Monthly'!L242,-O$3*M242)</f>
        <v>-7.8664077303919997E-5</v>
      </c>
      <c r="P243" s="27"/>
      <c r="Q243" s="16">
        <f ca="1">Q242-T243*'Prices Monthly'!L243</f>
        <v>30.701053926962985</v>
      </c>
      <c r="R243" s="5">
        <f t="shared" ca="1" si="22"/>
        <v>1.9922168352491422E-3</v>
      </c>
      <c r="S243" s="16">
        <f ca="1">IF('Prices Monthly'!I242&gt;OFFSET('Prices Monthly'!I242,-$S$3,0),1,-1)</f>
        <v>-1</v>
      </c>
      <c r="T243" s="5">
        <f ca="1">IF(S243=1,T$3*Q242/'Prices Monthly'!L242,-T$3*R242)</f>
        <v>-1.7323624654340367E-4</v>
      </c>
      <c r="V243" s="16"/>
      <c r="W243" s="5"/>
      <c r="X243" s="5"/>
      <c r="Y243" s="5"/>
      <c r="Z243" s="5"/>
      <c r="AA243" s="5"/>
      <c r="AB243" s="5"/>
      <c r="AC243" s="5"/>
      <c r="AD243" s="5"/>
      <c r="AE243" s="56"/>
    </row>
    <row r="244" spans="1:31" x14ac:dyDescent="0.2">
      <c r="A244" s="9">
        <v>35825</v>
      </c>
      <c r="B244" s="16">
        <f ca="1">'Prices Monthly'!L243*(1+J244/(50*(ABS(O244)+ABS(T244)+0.0001)))</f>
        <v>4321.2730626295115</v>
      </c>
      <c r="C244" s="16">
        <f t="shared" ca="1" si="23"/>
        <v>-1</v>
      </c>
      <c r="D244" s="16">
        <f ca="1">D243+C244*('Prices Monthly'!L244-'Prices Monthly'!L243)/'Prices Monthly'!L243</f>
        <v>3.0326479337959209</v>
      </c>
      <c r="E244" s="16">
        <f t="shared" ca="1" si="18"/>
        <v>4.4315271186127436E-2</v>
      </c>
      <c r="F244" s="16">
        <f t="shared" ca="1" si="19"/>
        <v>3.0769632049820483</v>
      </c>
      <c r="G244" s="26">
        <f ca="1">IF(('Prices Monthly'!L244-'Prices Monthly'!L243)*C244&gt;0,1,0)</f>
        <v>1</v>
      </c>
      <c r="H244" s="16">
        <f>ABS('Prices Monthly'!L244-'Prices Monthly'!L243)/'Prices Monthly'!L243</f>
        <v>2.6874654911999703E-2</v>
      </c>
      <c r="I244" s="26"/>
      <c r="J244" s="5">
        <f t="shared" ca="1" si="20"/>
        <v>-2.3725478335081217E-4</v>
      </c>
      <c r="K244" s="16"/>
      <c r="L244" s="16">
        <f ca="1">L243-O244*'Prices Monthly'!L244</f>
        <v>6.823942206036083</v>
      </c>
      <c r="M244" s="5">
        <f t="shared" ca="1" si="21"/>
        <v>7.7098662165571985E-3</v>
      </c>
      <c r="N244" s="16">
        <f ca="1">IF('Prices Monthly'!L243&gt;OFFSET('Prices Monthly'!L243,-$N$3,0),1,-1)</f>
        <v>-1</v>
      </c>
      <c r="O244" s="5">
        <f ca="1">IF(N244=1,O$3*L243/'Prices Monthly'!L243,-O$3*M243)</f>
        <v>-7.7877436530880792E-5</v>
      </c>
      <c r="P244" s="27"/>
      <c r="Q244" s="16">
        <f ca="1">Q243-T244*'Prices Monthly'!L244</f>
        <v>31.380822217752016</v>
      </c>
      <c r="R244" s="5">
        <f t="shared" ca="1" si="22"/>
        <v>1.8328394884292109E-3</v>
      </c>
      <c r="S244" s="16">
        <f ca="1">IF('Prices Monthly'!I243&gt;OFFSET('Prices Monthly'!I243,-$S$3,0),1,-1)</f>
        <v>-1</v>
      </c>
      <c r="T244" s="5">
        <f ca="1">IF(S244=1,T$3*Q243/'Prices Monthly'!L243,-T$3*R243)</f>
        <v>-1.5937734681993138E-4</v>
      </c>
      <c r="V244" s="16"/>
      <c r="W244" s="5"/>
      <c r="X244" s="5"/>
      <c r="Y244" s="5"/>
      <c r="Z244" s="5"/>
      <c r="AA244" s="5"/>
      <c r="AB244" s="5"/>
      <c r="AC244" s="5"/>
      <c r="AD244" s="5"/>
      <c r="AE244" s="56"/>
    </row>
    <row r="245" spans="1:31" x14ac:dyDescent="0.2">
      <c r="A245" s="9">
        <v>35853</v>
      </c>
      <c r="B245" s="16">
        <f ca="1">'Prices Monthly'!L244*(1+J245/(50*(ABS(O245)+ABS(T245)+0.0001)))</f>
        <v>4206.1973849255146</v>
      </c>
      <c r="C245" s="16">
        <f t="shared" ca="1" si="23"/>
        <v>-1</v>
      </c>
      <c r="D245" s="16">
        <f ca="1">D244+C245*('Prices Monthly'!L245-'Prices Monthly'!L244)/'Prices Monthly'!L244</f>
        <v>3.0167727594175284</v>
      </c>
      <c r="E245" s="16">
        <f t="shared" ca="1" si="18"/>
        <v>6.0190445564519912E-2</v>
      </c>
      <c r="F245" s="16">
        <f t="shared" ca="1" si="19"/>
        <v>3.0769632049820483</v>
      </c>
      <c r="G245" s="26">
        <f ca="1">IF(('Prices Monthly'!L245-'Prices Monthly'!L244)*C245&gt;0,1,0)</f>
        <v>0</v>
      </c>
      <c r="H245" s="16">
        <f>ABS('Prices Monthly'!L245-'Prices Monthly'!L244)/'Prices Monthly'!L244</f>
        <v>1.587517437839233E-2</v>
      </c>
      <c r="I245" s="26"/>
      <c r="J245" s="5">
        <f t="shared" ca="1" si="20"/>
        <v>-2.2372582123990884E-4</v>
      </c>
      <c r="K245" s="16"/>
      <c r="L245" s="16">
        <f ca="1">L244-O245*'Prices Monthly'!L245</f>
        <v>7.157999915386803</v>
      </c>
      <c r="M245" s="5">
        <f t="shared" ca="1" si="21"/>
        <v>7.6327675543916267E-3</v>
      </c>
      <c r="N245" s="16">
        <f ca="1">IF('Prices Monthly'!L244&gt;OFFSET('Prices Monthly'!L244,-$N$3,0),1,-1)</f>
        <v>-1</v>
      </c>
      <c r="O245" s="5">
        <f ca="1">IF(N245=1,O$3*L244/'Prices Monthly'!L244,-O$3*M244)</f>
        <v>-7.709866216557198E-5</v>
      </c>
      <c r="P245" s="27"/>
      <c r="Q245" s="16">
        <f ca="1">Q244-T245*'Prices Monthly'!L245</f>
        <v>32.016137170218848</v>
      </c>
      <c r="R245" s="5">
        <f t="shared" ca="1" si="22"/>
        <v>1.686212329354874E-3</v>
      </c>
      <c r="S245" s="16">
        <f ca="1">IF('Prices Monthly'!I244&gt;OFFSET('Prices Monthly'!I244,-$S$3,0),1,-1)</f>
        <v>-1</v>
      </c>
      <c r="T245" s="5">
        <f ca="1">IF(S245=1,T$3*Q244/'Prices Monthly'!L244,-T$3*R244)</f>
        <v>-1.4662715907433688E-4</v>
      </c>
      <c r="V245" s="16"/>
      <c r="W245" s="5"/>
      <c r="X245" s="5"/>
      <c r="Y245" s="5"/>
      <c r="Z245" s="5"/>
      <c r="AA245" s="5"/>
      <c r="AB245" s="5"/>
      <c r="AC245" s="5"/>
      <c r="AD245" s="5"/>
      <c r="AE245" s="56"/>
    </row>
    <row r="246" spans="1:31" x14ac:dyDescent="0.2">
      <c r="A246" s="9">
        <v>35882</v>
      </c>
      <c r="B246" s="16">
        <f ca="1">'Prices Monthly'!L245*(1+J246/(50*(ABS(O246)+ABS(T246)+0.0001)))</f>
        <v>4274.0467373901502</v>
      </c>
      <c r="C246" s="16">
        <f t="shared" ca="1" si="23"/>
        <v>-1</v>
      </c>
      <c r="D246" s="16">
        <f ca="1">D245+C246*('Prices Monthly'!L246-'Prices Monthly'!L245)/'Prices Monthly'!L245</f>
        <v>2.9639785311248996</v>
      </c>
      <c r="E246" s="16">
        <f t="shared" ca="1" si="18"/>
        <v>0.11298467385714872</v>
      </c>
      <c r="F246" s="16">
        <f t="shared" ca="1" si="19"/>
        <v>3.0769632049820483</v>
      </c>
      <c r="G246" s="26">
        <f ca="1">IF(('Prices Monthly'!L246-'Prices Monthly'!L245)*C246&gt;0,1,0)</f>
        <v>0</v>
      </c>
      <c r="H246" s="16">
        <f>ABS('Prices Monthly'!L246-'Prices Monthly'!L245)/'Prices Monthly'!L245</f>
        <v>5.2794228292628892E-2</v>
      </c>
      <c r="I246" s="26"/>
      <c r="J246" s="5">
        <f t="shared" ca="1" si="20"/>
        <v>-2.1122466189230619E-4</v>
      </c>
      <c r="K246" s="16"/>
      <c r="L246" s="16">
        <f ca="1">L245-O246*'Prices Monthly'!L246</f>
        <v>7.5061770034246873</v>
      </c>
      <c r="M246" s="5">
        <f t="shared" ca="1" si="21"/>
        <v>7.5564398788477106E-3</v>
      </c>
      <c r="N246" s="16">
        <f ca="1">IF('Prices Monthly'!L245&gt;OFFSET('Prices Monthly'!L245,-$N$3,0),1,-1)</f>
        <v>-1</v>
      </c>
      <c r="O246" s="5">
        <f ca="1">IF(N246=1,O$3*L245/'Prices Monthly'!L245,-O$3*M245)</f>
        <v>-7.6327675543916274E-5</v>
      </c>
      <c r="P246" s="27"/>
      <c r="Q246" s="16">
        <f ca="1">Q245-T246*'Prices Monthly'!L246</f>
        <v>32.631484612115528</v>
      </c>
      <c r="R246" s="5">
        <f t="shared" ca="1" si="22"/>
        <v>1.5513153430064841E-3</v>
      </c>
      <c r="S246" s="16">
        <f ca="1">IF('Prices Monthly'!I245&gt;OFFSET('Prices Monthly'!I245,-$S$3,0),1,-1)</f>
        <v>-1</v>
      </c>
      <c r="T246" s="5">
        <f ca="1">IF(S246=1,T$3*Q245/'Prices Monthly'!L245,-T$3*R245)</f>
        <v>-1.3489698634838992E-4</v>
      </c>
      <c r="V246" s="16"/>
      <c r="W246" s="5"/>
      <c r="X246" s="5"/>
      <c r="Y246" s="5"/>
      <c r="Z246" s="5"/>
      <c r="AA246" s="5"/>
      <c r="AB246" s="5"/>
      <c r="AC246" s="5"/>
      <c r="AD246" s="5"/>
      <c r="AE246" s="56"/>
    </row>
    <row r="247" spans="1:31" x14ac:dyDescent="0.2">
      <c r="A247" s="9">
        <v>35914</v>
      </c>
      <c r="B247" s="16">
        <f ca="1">'Prices Monthly'!L246*(1+J247/(50*(ABS(O247)+ABS(T247)+0.0001)))</f>
        <v>4622.2061095163772</v>
      </c>
      <c r="C247" s="16">
        <f t="shared" ca="1" si="23"/>
        <v>1</v>
      </c>
      <c r="D247" s="16">
        <f ca="1">D246+C247*('Prices Monthly'!L247-'Prices Monthly'!L246)/'Prices Monthly'!L246</f>
        <v>2.9546726062431143</v>
      </c>
      <c r="E247" s="16">
        <f t="shared" ca="1" si="18"/>
        <v>0.122290598738934</v>
      </c>
      <c r="F247" s="16">
        <f t="shared" ca="1" si="19"/>
        <v>3.0769632049820483</v>
      </c>
      <c r="G247" s="26">
        <f ca="1">IF(('Prices Monthly'!L247-'Prices Monthly'!L246)*C247&gt;0,1,0)</f>
        <v>0</v>
      </c>
      <c r="H247" s="16">
        <f>ABS('Prices Monthly'!L247-'Prices Monthly'!L246)/'Prices Monthly'!L246</f>
        <v>9.3059248817851208E-3</v>
      </c>
      <c r="I247" s="26"/>
      <c r="J247" s="5">
        <f t="shared" ca="1" si="20"/>
        <v>4.9671573234268986E-4</v>
      </c>
      <c r="K247" s="16"/>
      <c r="L247" s="16">
        <f ca="1">L246-O247*'Prices Monthly'!L247</f>
        <v>7.8476646118536211</v>
      </c>
      <c r="M247" s="5">
        <f t="shared" ca="1" si="21"/>
        <v>7.4808754800592334E-3</v>
      </c>
      <c r="N247" s="16">
        <f ca="1">IF('Prices Monthly'!L246&gt;OFFSET('Prices Monthly'!L246,-$N$3,0),1,-1)</f>
        <v>-1</v>
      </c>
      <c r="O247" s="5">
        <f ca="1">IF(N247=1,O$3*L246/'Prices Monthly'!L246,-O$3*M246)</f>
        <v>-7.5564398788477105E-5</v>
      </c>
      <c r="P247" s="27"/>
      <c r="Q247" s="16">
        <f ca="1">Q246-T247*'Prices Monthly'!L247</f>
        <v>30.045259134712804</v>
      </c>
      <c r="R247" s="5">
        <f t="shared" ca="1" si="22"/>
        <v>2.1235954741376508E-3</v>
      </c>
      <c r="S247" s="16">
        <f ca="1">IF('Prices Monthly'!I246&gt;OFFSET('Prices Monthly'!I246,-$S$3,0),1,-1)</f>
        <v>1</v>
      </c>
      <c r="T247" s="5">
        <f ca="1">IF(S247=1,T$3*Q246/'Prices Monthly'!L246,-T$3*R246)</f>
        <v>5.72280131131167E-4</v>
      </c>
      <c r="V247" s="16"/>
      <c r="W247" s="5"/>
      <c r="X247" s="5"/>
      <c r="Y247" s="5"/>
      <c r="Z247" s="5"/>
      <c r="AA247" s="5"/>
      <c r="AB247" s="5"/>
      <c r="AC247" s="5"/>
      <c r="AD247" s="5"/>
      <c r="AE247" s="56"/>
    </row>
    <row r="248" spans="1:31" x14ac:dyDescent="0.2">
      <c r="A248" s="9">
        <v>35945</v>
      </c>
      <c r="B248" s="16">
        <f ca="1">'Prices Monthly'!L247*(1+J248/(50*(ABS(O248)+ABS(T248)+0.0001)))</f>
        <v>4577.6176292147593</v>
      </c>
      <c r="C248" s="16">
        <f t="shared" ca="1" si="23"/>
        <v>1</v>
      </c>
      <c r="D248" s="16">
        <f ca="1">D247+C248*('Prices Monthly'!L248-'Prices Monthly'!L247)/'Prices Monthly'!L247</f>
        <v>2.960622827080615</v>
      </c>
      <c r="E248" s="16">
        <f t="shared" ca="1" si="18"/>
        <v>0.11634037790143337</v>
      </c>
      <c r="F248" s="16">
        <f t="shared" ca="1" si="19"/>
        <v>3.0769632049820483</v>
      </c>
      <c r="G248" s="26">
        <f ca="1">IF(('Prices Monthly'!L248-'Prices Monthly'!L247)*C248&gt;0,1,0)</f>
        <v>1</v>
      </c>
      <c r="H248" s="16">
        <f>ABS('Prices Monthly'!L248-'Prices Monthly'!L247)/'Prices Monthly'!L247</f>
        <v>5.9502208375008473E-3</v>
      </c>
      <c r="I248" s="26"/>
      <c r="J248" s="5">
        <f t="shared" ca="1" si="20"/>
        <v>4.570645868772912E-4</v>
      </c>
      <c r="K248" s="16"/>
      <c r="L248" s="16">
        <f ca="1">L247-O248*'Prices Monthly'!L248</f>
        <v>8.1877489516148536</v>
      </c>
      <c r="M248" s="5">
        <f t="shared" ca="1" si="21"/>
        <v>7.4060667252586407E-3</v>
      </c>
      <c r="N248" s="16">
        <f ca="1">IF('Prices Monthly'!L247&gt;OFFSET('Prices Monthly'!L247,-$N$3,0),1,-1)</f>
        <v>-1</v>
      </c>
      <c r="O248" s="5">
        <f ca="1">IF(N248=1,O$3*L247/'Prices Monthly'!L247,-O$3*M247)</f>
        <v>-7.4808754800592342E-5</v>
      </c>
      <c r="P248" s="27"/>
      <c r="Q248" s="16">
        <f ca="1">Q247-T248*'Prices Monthly'!L248</f>
        <v>27.627336329778061</v>
      </c>
      <c r="R248" s="5">
        <f t="shared" ca="1" si="22"/>
        <v>2.6554688158155343E-3</v>
      </c>
      <c r="S248" s="16">
        <f ca="1">IF('Prices Monthly'!I247&gt;OFFSET('Prices Monthly'!I247,-$S$3,0),1,-1)</f>
        <v>1</v>
      </c>
      <c r="T248" s="5">
        <f ca="1">IF(S248=1,T$3*Q247/'Prices Monthly'!L247,-T$3*R247)</f>
        <v>5.3187334167788356E-4</v>
      </c>
      <c r="V248" s="16"/>
      <c r="W248" s="5"/>
      <c r="X248" s="5"/>
      <c r="Y248" s="5"/>
      <c r="Z248" s="5"/>
      <c r="AA248" s="5"/>
      <c r="AB248" s="5"/>
      <c r="AC248" s="5"/>
      <c r="AD248" s="5"/>
      <c r="AE248" s="56"/>
    </row>
    <row r="249" spans="1:31" x14ac:dyDescent="0.2">
      <c r="A249" s="9">
        <v>35973</v>
      </c>
      <c r="B249" s="16">
        <f ca="1">'Prices Monthly'!L248*(1+J249/(50*(ABS(O249)+ABS(T249)+0.0001)))</f>
        <v>4478.6533026914458</v>
      </c>
      <c r="C249" s="16">
        <f t="shared" ca="1" si="23"/>
        <v>-1</v>
      </c>
      <c r="D249" s="16">
        <f ca="1">D248+C249*('Prices Monthly'!L249-'Prices Monthly'!L248)/'Prices Monthly'!L248</f>
        <v>3.0484177259488634</v>
      </c>
      <c r="E249" s="16">
        <f t="shared" ca="1" si="18"/>
        <v>2.854547903318494E-2</v>
      </c>
      <c r="F249" s="16">
        <f t="shared" ca="1" si="19"/>
        <v>3.0769632049820483</v>
      </c>
      <c r="G249" s="26">
        <f ca="1">IF(('Prices Monthly'!L249-'Prices Monthly'!L248)*C249&gt;0,1,0)</f>
        <v>1</v>
      </c>
      <c r="H249" s="16">
        <f>ABS('Prices Monthly'!L249-'Prices Monthly'!L248)/'Prices Monthly'!L248</f>
        <v>8.7794898868248233E-2</v>
      </c>
      <c r="I249" s="26"/>
      <c r="J249" s="5">
        <f t="shared" ca="1" si="20"/>
        <v>-2.8649817251782917E-4</v>
      </c>
      <c r="K249" s="16"/>
      <c r="L249" s="16">
        <f ca="1">L248-O249*'Prices Monthly'!L249</f>
        <v>8.4948733544646213</v>
      </c>
      <c r="M249" s="5">
        <f t="shared" ca="1" si="21"/>
        <v>7.3320060580060542E-3</v>
      </c>
      <c r="N249" s="16">
        <f ca="1">IF('Prices Monthly'!L248&gt;OFFSET('Prices Monthly'!L248,-$N$3,0),1,-1)</f>
        <v>-1</v>
      </c>
      <c r="O249" s="5">
        <f ca="1">IF(N249=1,O$3*L248/'Prices Monthly'!L248,-O$3*M248)</f>
        <v>-7.4060667252586414E-5</v>
      </c>
      <c r="P249" s="27"/>
      <c r="Q249" s="16">
        <f ca="1">Q248-T249*'Prices Monthly'!L249</f>
        <v>28.508299793487655</v>
      </c>
      <c r="R249" s="5">
        <f t="shared" ca="1" si="22"/>
        <v>2.4430313105502917E-3</v>
      </c>
      <c r="S249" s="16">
        <f ca="1">IF('Prices Monthly'!I248&gt;OFFSET('Prices Monthly'!I248,-$S$3,0),1,-1)</f>
        <v>-1</v>
      </c>
      <c r="T249" s="5">
        <f ca="1">IF(S249=1,T$3*Q248/'Prices Monthly'!L248,-T$3*R248)</f>
        <v>-2.1243750526524276E-4</v>
      </c>
      <c r="V249" s="16"/>
      <c r="W249" s="5"/>
      <c r="X249" s="5"/>
      <c r="Y249" s="5"/>
      <c r="Z249" s="5"/>
      <c r="AA249" s="5"/>
      <c r="AB249" s="5"/>
      <c r="AC249" s="5"/>
      <c r="AD249" s="5"/>
      <c r="AE249" s="56"/>
    </row>
    <row r="250" spans="1:31" x14ac:dyDescent="0.2">
      <c r="A250" s="9">
        <v>36006</v>
      </c>
      <c r="B250" s="16">
        <f ca="1">'Prices Monthly'!L249*(1+J250/(50*(ABS(O250)+ABS(T250)+0.0001)))</f>
        <v>4086.4824573296996</v>
      </c>
      <c r="C250" s="16">
        <f t="shared" ca="1" si="23"/>
        <v>-1</v>
      </c>
      <c r="D250" s="16">
        <f ca="1">D249+C250*('Prices Monthly'!L250-'Prices Monthly'!L249)/'Prices Monthly'!L249</f>
        <v>3.1746436328245524</v>
      </c>
      <c r="E250" s="16">
        <f t="shared" ca="1" si="18"/>
        <v>0</v>
      </c>
      <c r="F250" s="16">
        <f t="shared" ca="1" si="19"/>
        <v>3.1746436328245524</v>
      </c>
      <c r="G250" s="26">
        <f ca="1">IF(('Prices Monthly'!L250-'Prices Monthly'!L249)*C250&gt;0,1,0)</f>
        <v>1</v>
      </c>
      <c r="H250" s="16">
        <f>ABS('Prices Monthly'!L250-'Prices Monthly'!L249)/'Prices Monthly'!L249</f>
        <v>0.12622590687568883</v>
      </c>
      <c r="I250" s="26"/>
      <c r="J250" s="5">
        <f t="shared" ca="1" si="20"/>
        <v>-2.6876256542408388E-4</v>
      </c>
      <c r="K250" s="16"/>
      <c r="L250" s="16">
        <f ca="1">L249-O250*'Prices Monthly'!L250</f>
        <v>8.7605471275752596</v>
      </c>
      <c r="M250" s="5">
        <f t="shared" ca="1" si="21"/>
        <v>7.2586859974259933E-3</v>
      </c>
      <c r="N250" s="16">
        <f ca="1">IF('Prices Monthly'!L249&gt;OFFSET('Prices Monthly'!L249,-$N$3,0),1,-1)</f>
        <v>-1</v>
      </c>
      <c r="O250" s="5">
        <f ca="1">IF(N250=1,O$3*L249/'Prices Monthly'!L249,-O$3*M249)</f>
        <v>-7.3320060580060549E-5</v>
      </c>
      <c r="P250" s="27"/>
      <c r="Q250" s="16">
        <f ca="1">Q249-T250*'Prices Monthly'!L250</f>
        <v>29.216481800939878</v>
      </c>
      <c r="R250" s="5">
        <f t="shared" ca="1" si="22"/>
        <v>2.2475888057062682E-3</v>
      </c>
      <c r="S250" s="16">
        <f ca="1">IF('Prices Monthly'!I249&gt;OFFSET('Prices Monthly'!I249,-$S$3,0),1,-1)</f>
        <v>-1</v>
      </c>
      <c r="T250" s="5">
        <f ca="1">IF(S250=1,T$3*Q249/'Prices Monthly'!L249,-T$3*R249)</f>
        <v>-1.9544250484402335E-4</v>
      </c>
      <c r="V250" s="16"/>
      <c r="W250" s="5"/>
      <c r="X250" s="5"/>
      <c r="Y250" s="5"/>
      <c r="Z250" s="5"/>
      <c r="AA250" s="5"/>
      <c r="AB250" s="5"/>
      <c r="AC250" s="5"/>
      <c r="AD250" s="5"/>
      <c r="AE250" s="56"/>
    </row>
    <row r="251" spans="1:31" x14ac:dyDescent="0.2">
      <c r="A251" s="9">
        <v>36036</v>
      </c>
      <c r="B251" s="16">
        <f ca="1">'Prices Monthly'!L250*(1+J251/(50*(ABS(O251)+ABS(T251)+0.0001)))</f>
        <v>3571.5753379146045</v>
      </c>
      <c r="C251" s="16">
        <f t="shared" ca="1" si="23"/>
        <v>-1</v>
      </c>
      <c r="D251" s="16">
        <f ca="1">D250+C251*('Prices Monthly'!L251-'Prices Monthly'!L250)/'Prices Monthly'!L250</f>
        <v>3.1666651149356722</v>
      </c>
      <c r="E251" s="16">
        <f t="shared" ca="1" si="18"/>
        <v>7.9785178888802655E-3</v>
      </c>
      <c r="F251" s="16">
        <f t="shared" ca="1" si="19"/>
        <v>3.1746436328245524</v>
      </c>
      <c r="G251" s="26">
        <f ca="1">IF(('Prices Monthly'!L251-'Prices Monthly'!L250)*C251&gt;0,1,0)</f>
        <v>0</v>
      </c>
      <c r="H251" s="16">
        <f>ABS('Prices Monthly'!L251-'Prices Monthly'!L250)/'Prices Monthly'!L250</f>
        <v>7.978517888880262E-3</v>
      </c>
      <c r="I251" s="26"/>
      <c r="J251" s="5">
        <f t="shared" ca="1" si="20"/>
        <v>-2.5239396443076139E-4</v>
      </c>
      <c r="K251" s="16"/>
      <c r="L251" s="16">
        <f ca="1">L250-O251*'Prices Monthly'!L251</f>
        <v>9.0256626490766472</v>
      </c>
      <c r="M251" s="5">
        <f t="shared" ca="1" si="21"/>
        <v>7.1860991374517336E-3</v>
      </c>
      <c r="N251" s="16">
        <f ca="1">IF('Prices Monthly'!L250&gt;OFFSET('Prices Monthly'!L250,-$N$3,0),1,-1)</f>
        <v>-1</v>
      </c>
      <c r="O251" s="5">
        <f ca="1">IF(N251=1,O$3*L250/'Prices Monthly'!L250,-O$3*M250)</f>
        <v>-7.2586859974259934E-5</v>
      </c>
      <c r="P251" s="27"/>
      <c r="Q251" s="16">
        <f ca="1">Q250-T251*'Prices Monthly'!L251</f>
        <v>29.873207471185758</v>
      </c>
      <c r="R251" s="5">
        <f t="shared" ca="1" si="22"/>
        <v>2.0677817012497669E-3</v>
      </c>
      <c r="S251" s="16">
        <f ca="1">IF('Prices Monthly'!I250&gt;OFFSET('Prices Monthly'!I250,-$S$3,0),1,-1)</f>
        <v>-1</v>
      </c>
      <c r="T251" s="5">
        <f ca="1">IF(S251=1,T$3*Q250/'Prices Monthly'!L250,-T$3*R250)</f>
        <v>-1.7980710445650145E-4</v>
      </c>
      <c r="V251" s="16"/>
      <c r="W251" s="5"/>
      <c r="X251" s="5"/>
      <c r="Y251" s="5"/>
      <c r="Z251" s="5"/>
      <c r="AA251" s="5"/>
      <c r="AB251" s="5"/>
      <c r="AC251" s="5"/>
      <c r="AD251" s="5"/>
      <c r="AE251" s="56"/>
    </row>
    <row r="252" spans="1:31" x14ac:dyDescent="0.2">
      <c r="A252" s="9">
        <v>36067</v>
      </c>
      <c r="B252" s="16">
        <f ca="1">'Prices Monthly'!L251*(1+J252/(50*(ABS(O252)+ABS(T252)+0.0001)))</f>
        <v>3600.9998838326392</v>
      </c>
      <c r="C252" s="16">
        <f t="shared" ca="1" si="23"/>
        <v>-1</v>
      </c>
      <c r="D252" s="16">
        <f ca="1">D251+C252*('Prices Monthly'!L252-'Prices Monthly'!L251)/'Prices Monthly'!L251</f>
        <v>3.2532330882353473</v>
      </c>
      <c r="E252" s="16">
        <f t="shared" ca="1" si="18"/>
        <v>0</v>
      </c>
      <c r="F252" s="16">
        <f t="shared" ca="1" si="19"/>
        <v>3.2532330882353473</v>
      </c>
      <c r="G252" s="26">
        <f ca="1">IF(('Prices Monthly'!L252-'Prices Monthly'!L251)*C252&gt;0,1,0)</f>
        <v>1</v>
      </c>
      <c r="H252" s="16">
        <f>ABS('Prices Monthly'!L252-'Prices Monthly'!L251)/'Prices Monthly'!L251</f>
        <v>8.6567973299674972E-2</v>
      </c>
      <c r="I252" s="26"/>
      <c r="J252" s="5">
        <f t="shared" ca="1" si="20"/>
        <v>-2.372835274744987E-4</v>
      </c>
      <c r="K252" s="16"/>
      <c r="L252" s="16">
        <f ca="1">L251-O252*'Prices Monthly'!L252</f>
        <v>9.2654060071102258</v>
      </c>
      <c r="M252" s="5">
        <f t="shared" ca="1" si="21"/>
        <v>7.1142381460772165E-3</v>
      </c>
      <c r="N252" s="16">
        <f ca="1">IF('Prices Monthly'!L251&gt;OFFSET('Prices Monthly'!L251,-$N$3,0),1,-1)</f>
        <v>-1</v>
      </c>
      <c r="O252" s="5">
        <f ca="1">IF(N252=1,O$3*L251/'Prices Monthly'!L251,-O$3*M251)</f>
        <v>-7.1860991374517343E-5</v>
      </c>
      <c r="P252" s="27"/>
      <c r="Q252" s="16">
        <f ca="1">Q251-T252*'Prices Monthly'!L252</f>
        <v>30.425091790347878</v>
      </c>
      <c r="R252" s="5">
        <f t="shared" ca="1" si="22"/>
        <v>1.9023591651497855E-3</v>
      </c>
      <c r="S252" s="16">
        <f ca="1">IF('Prices Monthly'!I251&gt;OFFSET('Prices Monthly'!I251,-$S$3,0),1,-1)</f>
        <v>-1</v>
      </c>
      <c r="T252" s="5">
        <f ca="1">IF(S252=1,T$3*Q251/'Prices Monthly'!L251,-T$3*R251)</f>
        <v>-1.6542253609998136E-4</v>
      </c>
      <c r="V252" s="16"/>
      <c r="W252" s="5"/>
      <c r="X252" s="5"/>
      <c r="Y252" s="5"/>
      <c r="Z252" s="5"/>
      <c r="AA252" s="5"/>
      <c r="AB252" s="5"/>
      <c r="AC252" s="5"/>
      <c r="AD252" s="5"/>
      <c r="AE252" s="56"/>
    </row>
    <row r="253" spans="1:31" x14ac:dyDescent="0.2">
      <c r="A253" s="9">
        <v>36098</v>
      </c>
      <c r="B253" s="16">
        <f ca="1">'Prices Monthly'!L252*(1+J253/(50*(ABS(O253)+ABS(T253)+0.0001)))</f>
        <v>3290.1222921197059</v>
      </c>
      <c r="C253" s="16">
        <f t="shared" ca="1" si="23"/>
        <v>-1</v>
      </c>
      <c r="D253" s="16">
        <f ca="1">D252+C253*('Prices Monthly'!L253-'Prices Monthly'!L252)/'Prices Monthly'!L252</f>
        <v>3.2213645907486783</v>
      </c>
      <c r="E253" s="16">
        <f t="shared" ca="1" si="18"/>
        <v>3.1868497486668979E-2</v>
      </c>
      <c r="F253" s="16">
        <f t="shared" ca="1" si="19"/>
        <v>3.2532330882353473</v>
      </c>
      <c r="G253" s="26">
        <f ca="1">IF(('Prices Monthly'!L253-'Prices Monthly'!L252)*C253&gt;0,1,0)</f>
        <v>0</v>
      </c>
      <c r="H253" s="16">
        <f>ABS('Prices Monthly'!L253-'Prices Monthly'!L252)/'Prices Monthly'!L252</f>
        <v>3.1868497486669055E-2</v>
      </c>
      <c r="I253" s="26"/>
      <c r="J253" s="5">
        <f t="shared" ca="1" si="20"/>
        <v>-2.2333111467275502E-4</v>
      </c>
      <c r="K253" s="16"/>
      <c r="L253" s="16">
        <f ca="1">L252-O253*'Prices Monthly'!L253</f>
        <v>9.5103157895603783</v>
      </c>
      <c r="M253" s="5">
        <f t="shared" ca="1" si="21"/>
        <v>7.043095764616444E-3</v>
      </c>
      <c r="N253" s="16">
        <f ca="1">IF('Prices Monthly'!L252&gt;OFFSET('Prices Monthly'!L252,-$N$3,0),1,-1)</f>
        <v>-1</v>
      </c>
      <c r="O253" s="5">
        <f ca="1">IF(N253=1,O$3*L252/'Prices Monthly'!L252,-O$3*M252)</f>
        <v>-7.1142381460772167E-5</v>
      </c>
      <c r="P253" s="27"/>
      <c r="Q253" s="16">
        <f ca="1">Q252-T253*'Prices Monthly'!L253</f>
        <v>30.949006070092125</v>
      </c>
      <c r="R253" s="5">
        <f t="shared" ca="1" si="22"/>
        <v>1.7501704319378027E-3</v>
      </c>
      <c r="S253" s="16">
        <f ca="1">IF('Prices Monthly'!I252&gt;OFFSET('Prices Monthly'!I252,-$S$3,0),1,-1)</f>
        <v>-1</v>
      </c>
      <c r="T253" s="5">
        <f ca="1">IF(S253=1,T$3*Q252/'Prices Monthly'!L252,-T$3*R252)</f>
        <v>-1.5218873321198284E-4</v>
      </c>
      <c r="V253" s="16"/>
      <c r="W253" s="5"/>
      <c r="X253" s="5"/>
      <c r="Y253" s="5"/>
      <c r="Z253" s="5"/>
      <c r="AA253" s="5"/>
      <c r="AB253" s="5"/>
      <c r="AC253" s="5"/>
      <c r="AD253" s="5"/>
      <c r="AE253" s="56"/>
    </row>
    <row r="254" spans="1:31" x14ac:dyDescent="0.2">
      <c r="A254" s="9">
        <v>36127</v>
      </c>
      <c r="B254" s="16">
        <f ca="1">'Prices Monthly'!L253*(1+J254/(50*(ABS(O254)+ABS(T254)+0.0001)))</f>
        <v>3395.8574638895398</v>
      </c>
      <c r="C254" s="16">
        <f t="shared" ca="1" si="23"/>
        <v>-1</v>
      </c>
      <c r="D254" s="16">
        <f ca="1">D253+C254*('Prices Monthly'!L254-'Prices Monthly'!L253)/'Prices Monthly'!L253</f>
        <v>3.1867505133114449</v>
      </c>
      <c r="E254" s="16">
        <f t="shared" ca="1" si="18"/>
        <v>6.6482574923902416E-2</v>
      </c>
      <c r="F254" s="16">
        <f t="shared" ca="1" si="19"/>
        <v>3.2532330882353473</v>
      </c>
      <c r="G254" s="26">
        <f ca="1">IF(('Prices Monthly'!L254-'Prices Monthly'!L253)*C254&gt;0,1,0)</f>
        <v>0</v>
      </c>
      <c r="H254" s="16">
        <f>ABS('Prices Monthly'!L254-'Prices Monthly'!L253)/'Prices Monthly'!L253</f>
        <v>3.4614077437233617E-2</v>
      </c>
      <c r="I254" s="26"/>
      <c r="J254" s="5">
        <f t="shared" ca="1" si="20"/>
        <v>-2.1044459220118865E-4</v>
      </c>
      <c r="K254" s="16"/>
      <c r="L254" s="16">
        <f ca="1">L253-O254*'Prices Monthly'!L254</f>
        <v>9.7611690270991449</v>
      </c>
      <c r="M254" s="5">
        <f t="shared" ca="1" si="21"/>
        <v>6.9726648069702796E-3</v>
      </c>
      <c r="N254" s="16">
        <f ca="1">IF('Prices Monthly'!L253&gt;OFFSET('Prices Monthly'!L253,-$N$3,0),1,-1)</f>
        <v>-1</v>
      </c>
      <c r="O254" s="5">
        <f ca="1">IF(N254=1,O$3*L253/'Prices Monthly'!L253,-O$3*M253)</f>
        <v>-7.0430957646164436E-5</v>
      </c>
      <c r="P254" s="27"/>
      <c r="Q254" s="16">
        <f ca="1">Q253-T254*'Prices Monthly'!L254</f>
        <v>31.447691232150408</v>
      </c>
      <c r="R254" s="5">
        <f t="shared" ca="1" si="22"/>
        <v>1.6101567973827785E-3</v>
      </c>
      <c r="S254" s="16">
        <f ca="1">IF('Prices Monthly'!I253&gt;OFFSET('Prices Monthly'!I253,-$S$3,0),1,-1)</f>
        <v>-1</v>
      </c>
      <c r="T254" s="5">
        <f ca="1">IF(S254=1,T$3*Q253/'Prices Monthly'!L253,-T$3*R253)</f>
        <v>-1.4001363455502422E-4</v>
      </c>
      <c r="V254" s="16"/>
      <c r="W254" s="5"/>
      <c r="X254" s="5"/>
      <c r="Y254" s="5"/>
      <c r="Z254" s="5"/>
      <c r="AA254" s="5"/>
      <c r="AB254" s="5"/>
      <c r="AC254" s="5"/>
      <c r="AD254" s="5"/>
      <c r="AE254" s="56"/>
    </row>
    <row r="255" spans="1:31" x14ac:dyDescent="0.2">
      <c r="A255" s="9">
        <v>36159</v>
      </c>
      <c r="B255" s="16">
        <f ca="1">'Prices Monthly'!L254*(1+J255/(50*(ABS(O255)+ABS(T255)+0.0001)))</f>
        <v>3514.3169867717843</v>
      </c>
      <c r="C255" s="16">
        <f t="shared" ca="1" si="23"/>
        <v>-1</v>
      </c>
      <c r="D255" s="16">
        <f ca="1">D254+C255*('Prices Monthly'!L255-'Prices Monthly'!L254)/'Prices Monthly'!L254</f>
        <v>3.2755257857242603</v>
      </c>
      <c r="E255" s="16">
        <f t="shared" ca="1" si="18"/>
        <v>0</v>
      </c>
      <c r="F255" s="16">
        <f t="shared" ca="1" si="19"/>
        <v>3.2755257857242603</v>
      </c>
      <c r="G255" s="26">
        <f ca="1">IF(('Prices Monthly'!L255-'Prices Monthly'!L254)*C255&gt;0,1,0)</f>
        <v>1</v>
      </c>
      <c r="H255" s="16">
        <f>ABS('Prices Monthly'!L255-'Prices Monthly'!L254)/'Prices Monthly'!L254</f>
        <v>8.8775272412815284E-2</v>
      </c>
      <c r="I255" s="26"/>
      <c r="J255" s="5">
        <f t="shared" ca="1" si="20"/>
        <v>-1.9853919186032506E-4</v>
      </c>
      <c r="K255" s="16"/>
      <c r="L255" s="16">
        <f ca="1">L254-O255*'Prices Monthly'!L255</f>
        <v>9.9874668634093648</v>
      </c>
      <c r="M255" s="5">
        <f t="shared" ca="1" si="21"/>
        <v>6.9029381589005767E-3</v>
      </c>
      <c r="N255" s="16">
        <f ca="1">IF('Prices Monthly'!L254&gt;OFFSET('Prices Monthly'!L254,-$N$3,0),1,-1)</f>
        <v>-1</v>
      </c>
      <c r="O255" s="5">
        <f ca="1">IF(N255=1,O$3*L254/'Prices Monthly'!L254,-O$3*M254)</f>
        <v>-6.9726648069702804E-5</v>
      </c>
      <c r="P255" s="27"/>
      <c r="Q255" s="16">
        <f ca="1">Q254-T255*'Prices Monthly'!L255</f>
        <v>31.865752343022873</v>
      </c>
      <c r="R255" s="5">
        <f t="shared" ca="1" si="22"/>
        <v>1.4813442535921563E-3</v>
      </c>
      <c r="S255" s="16">
        <f ca="1">IF('Prices Monthly'!I254&gt;OFFSET('Prices Monthly'!I254,-$S$3,0),1,-1)</f>
        <v>-1</v>
      </c>
      <c r="T255" s="5">
        <f ca="1">IF(S255=1,T$3*Q254/'Prices Monthly'!L254,-T$3*R254)</f>
        <v>-1.2881254379062227E-4</v>
      </c>
      <c r="V255" s="16"/>
      <c r="W255" s="5"/>
      <c r="X255" s="5"/>
      <c r="Y255" s="5"/>
      <c r="Z255" s="5"/>
      <c r="AA255" s="5"/>
      <c r="AB255" s="5"/>
      <c r="AC255" s="5"/>
      <c r="AD255" s="5"/>
      <c r="AE255" s="56"/>
    </row>
    <row r="256" spans="1:31" x14ac:dyDescent="0.2">
      <c r="A256" s="9">
        <v>36190</v>
      </c>
      <c r="B256" s="16">
        <f ca="1">'Prices Monthly'!L255*(1+J256/(50*(ABS(O256)+ABS(T256)+0.0001)))</f>
        <v>3203.1644921996162</v>
      </c>
      <c r="C256" s="16">
        <f t="shared" ca="1" si="23"/>
        <v>-1</v>
      </c>
      <c r="D256" s="16">
        <f ca="1">D255+C256*('Prices Monthly'!L256-'Prices Monthly'!L255)/'Prices Monthly'!L255</f>
        <v>3.3235368780058812</v>
      </c>
      <c r="E256" s="16">
        <f t="shared" ca="1" si="18"/>
        <v>0</v>
      </c>
      <c r="F256" s="16">
        <f t="shared" ca="1" si="19"/>
        <v>3.3235368780058812</v>
      </c>
      <c r="G256" s="26">
        <f ca="1">IF(('Prices Monthly'!L256-'Prices Monthly'!L255)*C256&gt;0,1,0)</f>
        <v>1</v>
      </c>
      <c r="H256" s="16">
        <f>ABS('Prices Monthly'!L256-'Prices Monthly'!L255)/'Prices Monthly'!L255</f>
        <v>4.8011092281620753E-2</v>
      </c>
      <c r="I256" s="26"/>
      <c r="J256" s="5">
        <f t="shared" ca="1" si="20"/>
        <v>-1.8753692187637827E-4</v>
      </c>
      <c r="K256" s="16"/>
      <c r="L256" s="16">
        <f ca="1">L255-O256*'Prices Monthly'!L256</f>
        <v>10.200745563117284</v>
      </c>
      <c r="M256" s="5">
        <f t="shared" ca="1" si="21"/>
        <v>6.8339087773115707E-3</v>
      </c>
      <c r="N256" s="16">
        <f ca="1">IF('Prices Monthly'!L255&gt;OFFSET('Prices Monthly'!L255,-$N$3,0),1,-1)</f>
        <v>-1</v>
      </c>
      <c r="O256" s="5">
        <f ca="1">IF(N256=1,O$3*L255/'Prices Monthly'!L255,-O$3*M255)</f>
        <v>-6.9029381589005774E-5</v>
      </c>
      <c r="P256" s="27"/>
      <c r="Q256" s="16">
        <f ca="1">Q255-T256*'Prices Monthly'!L256</f>
        <v>32.231902720097963</v>
      </c>
      <c r="R256" s="5">
        <f t="shared" ca="1" si="22"/>
        <v>1.3628367133047838E-3</v>
      </c>
      <c r="S256" s="16">
        <f ca="1">IF('Prices Monthly'!I255&gt;OFFSET('Prices Monthly'!I255,-$S$3,0),1,-1)</f>
        <v>-1</v>
      </c>
      <c r="T256" s="5">
        <f ca="1">IF(S256=1,T$3*Q255/'Prices Monthly'!L255,-T$3*R255)</f>
        <v>-1.1850754028737251E-4</v>
      </c>
      <c r="V256" s="16"/>
      <c r="W256" s="5"/>
      <c r="X256" s="5"/>
      <c r="Y256" s="5"/>
      <c r="Z256" s="5"/>
      <c r="AA256" s="5"/>
      <c r="AB256" s="5"/>
      <c r="AC256" s="5"/>
      <c r="AD256" s="5"/>
      <c r="AE256" s="56"/>
    </row>
    <row r="257" spans="1:31" x14ac:dyDescent="0.2">
      <c r="A257" s="9">
        <v>36218</v>
      </c>
      <c r="B257" s="16">
        <f ca="1">'Prices Monthly'!L256*(1+J257/(50*(ABS(O257)+ABS(T257)+0.0001)))</f>
        <v>3050.1651199824501</v>
      </c>
      <c r="C257" s="16">
        <f t="shared" ca="1" si="23"/>
        <v>-1</v>
      </c>
      <c r="D257" s="16">
        <f ca="1">D256+C257*('Prices Monthly'!L257-'Prices Monthly'!L256)/'Prices Monthly'!L256</f>
        <v>3.3826271397805634</v>
      </c>
      <c r="E257" s="16">
        <f t="shared" ca="1" si="18"/>
        <v>0</v>
      </c>
      <c r="F257" s="16">
        <f t="shared" ca="1" si="19"/>
        <v>3.3826271397805634</v>
      </c>
      <c r="G257" s="26">
        <f ca="1">IF(('Prices Monthly'!L257-'Prices Monthly'!L256)*C257&gt;0,1,0)</f>
        <v>1</v>
      </c>
      <c r="H257" s="16">
        <f>ABS('Prices Monthly'!L257-'Prices Monthly'!L256)/'Prices Monthly'!L256</f>
        <v>5.9090261774682074E-2</v>
      </c>
      <c r="I257" s="26"/>
      <c r="J257" s="5">
        <f t="shared" ca="1" si="20"/>
        <v>-1.7736602483749841E-4</v>
      </c>
      <c r="K257" s="16"/>
      <c r="L257" s="16">
        <f ca="1">L256-O257*'Prices Monthly'!L257</f>
        <v>10.399414808573386</v>
      </c>
      <c r="M257" s="5">
        <f t="shared" ca="1" si="21"/>
        <v>6.7655696895384549E-3</v>
      </c>
      <c r="N257" s="16">
        <f ca="1">IF('Prices Monthly'!L256&gt;OFFSET('Prices Monthly'!L256,-$N$3,0),1,-1)</f>
        <v>-1</v>
      </c>
      <c r="O257" s="5">
        <f ca="1">IF(N257=1,O$3*L256/'Prices Monthly'!L256,-O$3*M256)</f>
        <v>-6.8339087773115704E-5</v>
      </c>
      <c r="P257" s="27"/>
      <c r="Q257" s="16">
        <f ca="1">Q256-T257*'Prices Monthly'!L257</f>
        <v>32.548856019107198</v>
      </c>
      <c r="R257" s="5">
        <f t="shared" ca="1" si="22"/>
        <v>1.2538097762404012E-3</v>
      </c>
      <c r="S257" s="16">
        <f ca="1">IF('Prices Monthly'!I256&gt;OFFSET('Prices Monthly'!I256,-$S$3,0),1,-1)</f>
        <v>-1</v>
      </c>
      <c r="T257" s="5">
        <f ca="1">IF(S257=1,T$3*Q256/'Prices Monthly'!L256,-T$3*R256)</f>
        <v>-1.0902693706438271E-4</v>
      </c>
      <c r="V257" s="16"/>
      <c r="W257" s="5"/>
      <c r="X257" s="5"/>
      <c r="Y257" s="5"/>
      <c r="Z257" s="5"/>
      <c r="AA257" s="5"/>
      <c r="AB257" s="5"/>
      <c r="AC257" s="5"/>
      <c r="AD257" s="5"/>
      <c r="AE257" s="56"/>
    </row>
    <row r="258" spans="1:31" x14ac:dyDescent="0.2">
      <c r="A258" s="9">
        <v>36249</v>
      </c>
      <c r="B258" s="16">
        <f ca="1">'Prices Monthly'!L257*(1+J258/(50*(ABS(O258)+ABS(T258)+0.0001)))</f>
        <v>2870.6658504804846</v>
      </c>
      <c r="C258" s="16">
        <f t="shared" ca="1" si="23"/>
        <v>-1</v>
      </c>
      <c r="D258" s="16">
        <f ca="1">D257+C258*('Prices Monthly'!L258-'Prices Monthly'!L257)/'Prices Monthly'!L257</f>
        <v>3.3911166706204696</v>
      </c>
      <c r="E258" s="16">
        <f t="shared" ca="1" si="18"/>
        <v>0</v>
      </c>
      <c r="F258" s="16">
        <f t="shared" ca="1" si="19"/>
        <v>3.3911166706204696</v>
      </c>
      <c r="G258" s="26">
        <f ca="1">IF(('Prices Monthly'!L258-'Prices Monthly'!L257)*C258&gt;0,1,0)</f>
        <v>1</v>
      </c>
      <c r="H258" s="16">
        <f>ABS('Prices Monthly'!L258-'Prices Monthly'!L257)/'Prices Monthly'!L257</f>
        <v>8.4895308399063982E-3</v>
      </c>
      <c r="I258" s="26"/>
      <c r="J258" s="5">
        <f t="shared" ca="1" si="20"/>
        <v>-1.6796047899461666E-4</v>
      </c>
      <c r="K258" s="16"/>
      <c r="L258" s="16">
        <f ca="1">L257-O258*'Prices Monthly'!L258</f>
        <v>10.59442761897555</v>
      </c>
      <c r="M258" s="5">
        <f t="shared" ca="1" si="21"/>
        <v>6.69791399264307E-3</v>
      </c>
      <c r="N258" s="16">
        <f ca="1">IF('Prices Monthly'!L257&gt;OFFSET('Prices Monthly'!L257,-$N$3,0),1,-1)</f>
        <v>-1</v>
      </c>
      <c r="O258" s="5">
        <f ca="1">IF(N258=1,O$3*L257/'Prices Monthly'!L257,-O$3*M257)</f>
        <v>-6.7655696895384555E-5</v>
      </c>
      <c r="P258" s="27"/>
      <c r="Q258" s="16">
        <f ca="1">Q257-T258*'Prices Monthly'!L258</f>
        <v>32.83797753217349</v>
      </c>
      <c r="R258" s="5">
        <f t="shared" ca="1" si="22"/>
        <v>1.1535049941411692E-3</v>
      </c>
      <c r="S258" s="16">
        <f ca="1">IF('Prices Monthly'!I257&gt;OFFSET('Prices Monthly'!I257,-$S$3,0),1,-1)</f>
        <v>-1</v>
      </c>
      <c r="T258" s="5">
        <f ca="1">IF(S258=1,T$3*Q257/'Prices Monthly'!L257,-T$3*R257)</f>
        <v>-1.003047820992321E-4</v>
      </c>
      <c r="V258" s="16"/>
      <c r="W258" s="5"/>
      <c r="X258" s="5"/>
      <c r="Y258" s="5"/>
      <c r="Z258" s="5"/>
      <c r="AA258" s="5"/>
      <c r="AB258" s="5"/>
      <c r="AC258" s="5"/>
      <c r="AD258" s="5"/>
      <c r="AE258" s="56"/>
    </row>
    <row r="259" spans="1:31" x14ac:dyDescent="0.2">
      <c r="A259" s="9">
        <v>36279</v>
      </c>
      <c r="B259" s="16">
        <f ca="1">'Prices Monthly'!L258*(1+J259/(50*(ABS(O259)+ABS(T259)+0.0001)))</f>
        <v>2927.57149218208</v>
      </c>
      <c r="C259" s="16">
        <f t="shared" ca="1" si="23"/>
        <v>1</v>
      </c>
      <c r="D259" s="16">
        <f ca="1">D258+C259*('Prices Monthly'!L259-'Prices Monthly'!L258)/'Prices Monthly'!L258</f>
        <v>3.5135411527414577</v>
      </c>
      <c r="E259" s="16">
        <f t="shared" ca="1" si="18"/>
        <v>0</v>
      </c>
      <c r="F259" s="16">
        <f t="shared" ca="1" si="19"/>
        <v>3.5135411527414577</v>
      </c>
      <c r="G259" s="26">
        <f ca="1">IF(('Prices Monthly'!L259-'Prices Monthly'!L258)*C259&gt;0,1,0)</f>
        <v>1</v>
      </c>
      <c r="H259" s="16">
        <f>ABS('Prices Monthly'!L259-'Prices Monthly'!L258)/'Prices Monthly'!L258</f>
        <v>0.12242448212098823</v>
      </c>
      <c r="I259" s="26"/>
      <c r="J259" s="5">
        <f t="shared" ca="1" si="20"/>
        <v>8.4441791137191107E-4</v>
      </c>
      <c r="K259" s="16"/>
      <c r="L259" s="16">
        <f ca="1">L258-O259*'Prices Monthly'!L259</f>
        <v>10.81112590017093</v>
      </c>
      <c r="M259" s="5">
        <f t="shared" ca="1" si="21"/>
        <v>6.6309348527166393E-3</v>
      </c>
      <c r="N259" s="16">
        <f ca="1">IF('Prices Monthly'!L258&gt;OFFSET('Prices Monthly'!L258,-$N$3,0),1,-1)</f>
        <v>-1</v>
      </c>
      <c r="O259" s="5">
        <f ca="1">IF(N259=1,O$3*L258/'Prices Monthly'!L258,-O$3*M258)</f>
        <v>-6.6979139926430696E-5</v>
      </c>
      <c r="P259" s="27"/>
      <c r="Q259" s="16">
        <f ca="1">Q258-T259*'Prices Monthly'!L259</f>
        <v>29.889325538137452</v>
      </c>
      <c r="R259" s="5">
        <f t="shared" ca="1" si="22"/>
        <v>2.0649020454395111E-3</v>
      </c>
      <c r="S259" s="16">
        <f ca="1">IF('Prices Monthly'!I258&gt;OFFSET('Prices Monthly'!I258,-$S$3,0),1,-1)</f>
        <v>1</v>
      </c>
      <c r="T259" s="5">
        <f ca="1">IF(S259=1,T$3*Q258/'Prices Monthly'!L258,-T$3*R258)</f>
        <v>9.1139705129834176E-4</v>
      </c>
      <c r="V259" s="16"/>
      <c r="W259" s="5"/>
      <c r="X259" s="5"/>
      <c r="Y259" s="5"/>
      <c r="Z259" s="5"/>
      <c r="AA259" s="5"/>
      <c r="AB259" s="5"/>
      <c r="AC259" s="5"/>
      <c r="AD259" s="5"/>
      <c r="AE259" s="56"/>
    </row>
    <row r="260" spans="1:31" x14ac:dyDescent="0.2">
      <c r="A260" s="9">
        <v>36309</v>
      </c>
      <c r="B260" s="16">
        <f ca="1">'Prices Monthly'!L259*(1+J260/(50*(ABS(O260)+ABS(T260)+0.0001)))</f>
        <v>3283.3914105979361</v>
      </c>
      <c r="C260" s="16">
        <f t="shared" ca="1" si="23"/>
        <v>1</v>
      </c>
      <c r="D260" s="16">
        <f ca="1">D259+C260*('Prices Monthly'!L260-'Prices Monthly'!L259)/'Prices Monthly'!L259</f>
        <v>3.5367877658944478</v>
      </c>
      <c r="E260" s="16">
        <f t="shared" ca="1" si="18"/>
        <v>0</v>
      </c>
      <c r="F260" s="16">
        <f t="shared" ca="1" si="19"/>
        <v>3.5367877658944478</v>
      </c>
      <c r="G260" s="26">
        <f ca="1">IF(('Prices Monthly'!L260-'Prices Monthly'!L259)*C260&gt;0,1,0)</f>
        <v>1</v>
      </c>
      <c r="H260" s="16">
        <f>ABS('Prices Monthly'!L260-'Prices Monthly'!L259)/'Prices Monthly'!L259</f>
        <v>2.3246613152989988E-2</v>
      </c>
      <c r="I260" s="26"/>
      <c r="J260" s="5">
        <f t="shared" ca="1" si="20"/>
        <v>6.7276852748811376E-4</v>
      </c>
      <c r="K260" s="16"/>
      <c r="L260" s="16">
        <f ca="1">L259-O260*'Prices Monthly'!L260</f>
        <v>11.030644324657086</v>
      </c>
      <c r="M260" s="5">
        <f t="shared" ca="1" si="21"/>
        <v>6.5646255041894733E-3</v>
      </c>
      <c r="N260" s="16">
        <f ca="1">IF('Prices Monthly'!L259&gt;OFFSET('Prices Monthly'!L259,-$N$3,0),1,-1)</f>
        <v>-1</v>
      </c>
      <c r="O260" s="5">
        <f ca="1">IF(N260=1,O$3*L259/'Prices Monthly'!L259,-O$3*M259)</f>
        <v>-6.6309348527166388E-5</v>
      </c>
      <c r="P260" s="27"/>
      <c r="Q260" s="16">
        <f ca="1">Q259-T260*'Prices Monthly'!L260</f>
        <v>27.442593448031346</v>
      </c>
      <c r="R260" s="5">
        <f t="shared" ca="1" si="22"/>
        <v>2.8039799214547912E-3</v>
      </c>
      <c r="S260" s="16">
        <f ca="1">IF('Prices Monthly'!I259&gt;OFFSET('Prices Monthly'!I259,-$S$3,0),1,-1)</f>
        <v>1</v>
      </c>
      <c r="T260" s="5">
        <f ca="1">IF(S260=1,T$3*Q259/'Prices Monthly'!L259,-T$3*R259)</f>
        <v>7.3907787601528016E-4</v>
      </c>
      <c r="V260" s="16"/>
      <c r="W260" s="5"/>
      <c r="X260" s="5"/>
      <c r="Y260" s="5"/>
      <c r="Z260" s="5"/>
      <c r="AA260" s="5"/>
      <c r="AB260" s="5"/>
      <c r="AC260" s="5"/>
      <c r="AD260" s="5"/>
      <c r="AE260" s="56"/>
    </row>
    <row r="261" spans="1:31" x14ac:dyDescent="0.2">
      <c r="A261" s="9">
        <v>36340</v>
      </c>
      <c r="B261" s="16">
        <f ca="1">'Prices Monthly'!L260*(1+J261/(50*(ABS(O261)+ABS(T261)+0.0001)))</f>
        <v>3358.2532799368978</v>
      </c>
      <c r="C261" s="16">
        <f t="shared" ca="1" si="23"/>
        <v>1</v>
      </c>
      <c r="D261" s="16">
        <f ca="1">D260+C261*('Prices Monthly'!L261-'Prices Monthly'!L260)/'Prices Monthly'!L260</f>
        <v>3.5752137533526116</v>
      </c>
      <c r="E261" s="16">
        <f t="shared" ca="1" si="18"/>
        <v>0</v>
      </c>
      <c r="F261" s="16">
        <f t="shared" ca="1" si="19"/>
        <v>3.5752137533526116</v>
      </c>
      <c r="G261" s="26">
        <f ca="1">IF(('Prices Monthly'!L261-'Prices Monthly'!L260)*C261&gt;0,1,0)</f>
        <v>1</v>
      </c>
      <c r="H261" s="16">
        <f>ABS('Prices Monthly'!L261-'Prices Monthly'!L260)/'Prices Monthly'!L260</f>
        <v>3.8425987458163682E-2</v>
      </c>
      <c r="I261" s="26"/>
      <c r="J261" s="5">
        <f t="shared" ca="1" si="20"/>
        <v>5.9751466102038779E-4</v>
      </c>
      <c r="K261" s="16"/>
      <c r="L261" s="16">
        <f ca="1">L260-O261*'Prices Monthly'!L261</f>
        <v>11.256318425002259</v>
      </c>
      <c r="M261" s="5">
        <f t="shared" ca="1" si="21"/>
        <v>6.4989792491475787E-3</v>
      </c>
      <c r="N261" s="16">
        <f ca="1">IF('Prices Monthly'!L260&gt;OFFSET('Prices Monthly'!L260,-$N$3,0),1,-1)</f>
        <v>-1</v>
      </c>
      <c r="O261" s="5">
        <f ca="1">IF(N261=1,O$3*L260/'Prices Monthly'!L260,-O$3*M260)</f>
        <v>-6.5646255041894736E-5</v>
      </c>
      <c r="P261" s="27"/>
      <c r="Q261" s="16">
        <f ca="1">Q260-T261*'Prices Monthly'!L261</f>
        <v>25.162825272056555</v>
      </c>
      <c r="R261" s="5">
        <f t="shared" ca="1" si="22"/>
        <v>3.4671408375170736E-3</v>
      </c>
      <c r="S261" s="16">
        <f ca="1">IF('Prices Monthly'!I260&gt;OFFSET('Prices Monthly'!I260,-$S$3,0),1,-1)</f>
        <v>1</v>
      </c>
      <c r="T261" s="5">
        <f ca="1">IF(S261=1,T$3*Q260/'Prices Monthly'!L260,-T$3*R260)</f>
        <v>6.6316091606228255E-4</v>
      </c>
      <c r="V261" s="16"/>
      <c r="W261" s="5"/>
      <c r="X261" s="5"/>
      <c r="Y261" s="5"/>
      <c r="Z261" s="5"/>
      <c r="AA261" s="5"/>
      <c r="AB261" s="5"/>
      <c r="AC261" s="5"/>
      <c r="AD261" s="5"/>
      <c r="AE261" s="56"/>
    </row>
    <row r="262" spans="1:31" x14ac:dyDescent="0.2">
      <c r="A262" s="9">
        <v>36371</v>
      </c>
      <c r="B262" s="16">
        <f ca="1">'Prices Monthly'!L261*(1+J262/(50*(ABS(O262)+ABS(T262)+0.0001)))</f>
        <v>3485.4174066231067</v>
      </c>
      <c r="C262" s="16">
        <f t="shared" ca="1" si="23"/>
        <v>1</v>
      </c>
      <c r="D262" s="16">
        <f ca="1">D261+C262*('Prices Monthly'!L262-'Prices Monthly'!L261)/'Prices Monthly'!L261</f>
        <v>3.6283447438608829</v>
      </c>
      <c r="E262" s="16">
        <f t="shared" ca="1" si="18"/>
        <v>0</v>
      </c>
      <c r="F262" s="16">
        <f t="shared" ca="1" si="19"/>
        <v>3.6283447438608829</v>
      </c>
      <c r="G262" s="26">
        <f ca="1">IF(('Prices Monthly'!L262-'Prices Monthly'!L261)*C262&gt;0,1,0)</f>
        <v>1</v>
      </c>
      <c r="H262" s="16">
        <f>ABS('Prices Monthly'!L262-'Prices Monthly'!L261)/'Prices Monthly'!L261</f>
        <v>5.313099050827147E-2</v>
      </c>
      <c r="I262" s="26"/>
      <c r="J262" s="5">
        <f t="shared" ca="1" si="20"/>
        <v>5.2057859762773794E-4</v>
      </c>
      <c r="K262" s="16"/>
      <c r="L262" s="16">
        <f ca="1">L261-O262*'Prices Monthly'!L262</f>
        <v>11.491606169942548</v>
      </c>
      <c r="M262" s="5">
        <f t="shared" ca="1" si="21"/>
        <v>6.4339894566561029E-3</v>
      </c>
      <c r="N262" s="16">
        <f ca="1">IF('Prices Monthly'!L261&gt;OFFSET('Prices Monthly'!L261,-$N$3,0),1,-1)</f>
        <v>-1</v>
      </c>
      <c r="O262" s="5">
        <f ca="1">IF(N262=1,O$3*L261/'Prices Monthly'!L261,-O$3*M261)</f>
        <v>-6.4989792491475788E-5</v>
      </c>
      <c r="P262" s="27"/>
      <c r="Q262" s="16">
        <f ca="1">Q261-T262*'Prices Monthly'!L262</f>
        <v>23.042845183836757</v>
      </c>
      <c r="R262" s="5">
        <f t="shared" ca="1" si="22"/>
        <v>4.0527092276362872E-3</v>
      </c>
      <c r="S262" s="16">
        <f ca="1">IF('Prices Monthly'!I261&gt;OFFSET('Prices Monthly'!I261,-$S$3,0),1,-1)</f>
        <v>1</v>
      </c>
      <c r="T262" s="5">
        <f ca="1">IF(S262=1,T$3*Q261/'Prices Monthly'!L261,-T$3*R261)</f>
        <v>5.855683901192137E-4</v>
      </c>
      <c r="V262" s="16"/>
      <c r="W262" s="5"/>
      <c r="X262" s="5"/>
      <c r="Y262" s="5"/>
      <c r="Z262" s="5"/>
      <c r="AA262" s="5"/>
      <c r="AB262" s="5"/>
      <c r="AC262" s="5"/>
      <c r="AD262" s="5"/>
      <c r="AE262" s="56"/>
    </row>
    <row r="263" spans="1:31" x14ac:dyDescent="0.2">
      <c r="A263" s="9">
        <v>36400</v>
      </c>
      <c r="B263" s="16">
        <f ca="1">'Prices Monthly'!L262*(1+J263/(50*(ABS(O263)+ABS(T263)+0.0001)))</f>
        <v>3668.203118267355</v>
      </c>
      <c r="C263" s="16">
        <f t="shared" ca="1" si="23"/>
        <v>1</v>
      </c>
      <c r="D263" s="16">
        <f ca="1">D262+C263*('Prices Monthly'!L263-'Prices Monthly'!L262)/'Prices Monthly'!L262</f>
        <v>3.6433486937224995</v>
      </c>
      <c r="E263" s="16">
        <f t="shared" ca="1" si="18"/>
        <v>0</v>
      </c>
      <c r="F263" s="16">
        <f t="shared" ca="1" si="19"/>
        <v>3.6433486937224995</v>
      </c>
      <c r="G263" s="26">
        <f ca="1">IF(('Prices Monthly'!L263-'Prices Monthly'!L262)*C263&gt;0,1,0)</f>
        <v>1</v>
      </c>
      <c r="H263" s="16">
        <f>ABS('Prices Monthly'!L263-'Prices Monthly'!L262)/'Prices Monthly'!L262</f>
        <v>1.5003949861616656E-2</v>
      </c>
      <c r="I263" s="26"/>
      <c r="J263" s="5">
        <f t="shared" ca="1" si="20"/>
        <v>4.4484080323503459E-4</v>
      </c>
      <c r="K263" s="16"/>
      <c r="L263" s="16">
        <f ca="1">L262-O263*'Prices Monthly'!L263</f>
        <v>11.72803598050629</v>
      </c>
      <c r="M263" s="5">
        <f t="shared" ca="1" si="21"/>
        <v>6.3696495620895422E-3</v>
      </c>
      <c r="N263" s="16">
        <f ca="1">IF('Prices Monthly'!L262&gt;OFFSET('Prices Monthly'!L262,-$N$3,0),1,-1)</f>
        <v>-1</v>
      </c>
      <c r="O263" s="5">
        <f ca="1">IF(N263=1,O$3*L262/'Prices Monthly'!L262,-O$3*M262)</f>
        <v>-6.4339894566561027E-5</v>
      </c>
      <c r="P263" s="27"/>
      <c r="Q263" s="16">
        <f ca="1">Q262-T263*'Prices Monthly'!L263</f>
        <v>21.171758873625233</v>
      </c>
      <c r="R263" s="5">
        <f t="shared" ca="1" si="22"/>
        <v>4.561889925437883E-3</v>
      </c>
      <c r="S263" s="16">
        <f ca="1">IF('Prices Monthly'!I262&gt;OFFSET('Prices Monthly'!I262,-$S$3,0),1,-1)</f>
        <v>1</v>
      </c>
      <c r="T263" s="5">
        <f ca="1">IF(S263=1,T$3*Q262/'Prices Monthly'!L262,-T$3*R262)</f>
        <v>5.0918069780159561E-4</v>
      </c>
      <c r="V263" s="16"/>
      <c r="W263" s="5"/>
      <c r="X263" s="5"/>
      <c r="Y263" s="5"/>
      <c r="Z263" s="5"/>
      <c r="AA263" s="5"/>
      <c r="AB263" s="5"/>
      <c r="AC263" s="5"/>
      <c r="AD263" s="5"/>
      <c r="AE263" s="56"/>
    </row>
    <row r="264" spans="1:31" x14ac:dyDescent="0.2">
      <c r="A264" s="9">
        <v>36432</v>
      </c>
      <c r="B264" s="16">
        <f ca="1">'Prices Monthly'!L263*(1+J264/(50*(ABS(O264)+ABS(T264)+0.0001)))</f>
        <v>3735.796960344574</v>
      </c>
      <c r="C264" s="16">
        <f t="shared" ca="1" si="23"/>
        <v>1</v>
      </c>
      <c r="D264" s="16">
        <f ca="1">D263+C264*('Prices Monthly'!L264-'Prices Monthly'!L263)/'Prices Monthly'!L263</f>
        <v>3.6302129275375048</v>
      </c>
      <c r="E264" s="16">
        <f t="shared" ca="1" si="18"/>
        <v>1.3135766184994679E-2</v>
      </c>
      <c r="F264" s="16">
        <f t="shared" ca="1" si="19"/>
        <v>3.6433486937224995</v>
      </c>
      <c r="G264" s="26">
        <f ca="1">IF(('Prices Monthly'!L264-'Prices Monthly'!L263)*C264&gt;0,1,0)</f>
        <v>0</v>
      </c>
      <c r="H264" s="16">
        <f>ABS('Prices Monthly'!L264-'Prices Monthly'!L263)/'Prices Monthly'!L263</f>
        <v>1.313576618499469E-2</v>
      </c>
      <c r="I264" s="26"/>
      <c r="J264" s="5">
        <f t="shared" ca="1" si="20"/>
        <v>4.9283508033174999E-4</v>
      </c>
      <c r="K264" s="16"/>
      <c r="L264" s="16">
        <f ca="1">L263-O264*'Prices Monthly'!L264</f>
        <v>11.612296188085718</v>
      </c>
      <c r="M264" s="5">
        <f t="shared" ca="1" si="21"/>
        <v>6.4015651905231733E-3</v>
      </c>
      <c r="N264" s="16">
        <f ca="1">IF('Prices Monthly'!L263&gt;OFFSET('Prices Monthly'!L263,-$N$3,0),1,-1)</f>
        <v>1</v>
      </c>
      <c r="O264" s="5">
        <f ca="1">IF(N264=1,O$3*L263/'Prices Monthly'!L263,-O$3*M263)</f>
        <v>3.1915628433630752E-5</v>
      </c>
      <c r="P264" s="27"/>
      <c r="Q264" s="16">
        <f ca="1">Q263-T264*'Prices Monthly'!L264</f>
        <v>19.500266745678335</v>
      </c>
      <c r="R264" s="5">
        <f t="shared" ca="1" si="22"/>
        <v>5.0228093773360023E-3</v>
      </c>
      <c r="S264" s="16">
        <f ca="1">IF('Prices Monthly'!I263&gt;OFFSET('Prices Monthly'!I263,-$S$3,0),1,-1)</f>
        <v>1</v>
      </c>
      <c r="T264" s="5">
        <f ca="1">IF(S264=1,T$3*Q263/'Prices Monthly'!L263,-T$3*R263)</f>
        <v>4.6091945189811925E-4</v>
      </c>
      <c r="V264" s="16"/>
      <c r="W264" s="5"/>
      <c r="X264" s="5"/>
      <c r="Y264" s="5"/>
      <c r="Z264" s="5"/>
      <c r="AA264" s="5"/>
      <c r="AB264" s="5"/>
      <c r="AC264" s="5"/>
      <c r="AD264" s="5"/>
      <c r="AE264" s="56"/>
    </row>
    <row r="265" spans="1:31" x14ac:dyDescent="0.2">
      <c r="A265" s="9">
        <v>36463</v>
      </c>
      <c r="B265" s="16">
        <f ca="1">'Prices Monthly'!L264*(1+J265/(50*(ABS(O265)+ABS(T265)+0.0001)))</f>
        <v>3686.0577990827119</v>
      </c>
      <c r="C265" s="16">
        <f t="shared" ca="1" si="23"/>
        <v>1</v>
      </c>
      <c r="D265" s="16">
        <f ca="1">D264+C265*('Prices Monthly'!L265-'Prices Monthly'!L264)/'Prices Monthly'!L264</f>
        <v>3.6696621930686195</v>
      </c>
      <c r="E265" s="16">
        <f t="shared" ref="E265:E328" ca="1" si="24">F265-D265</f>
        <v>0</v>
      </c>
      <c r="F265" s="16">
        <f t="shared" ref="F265:F328" ca="1" si="25">MAX(F264,D265)</f>
        <v>3.6696621930686195</v>
      </c>
      <c r="G265" s="26">
        <f ca="1">IF(('Prices Monthly'!L265-'Prices Monthly'!L264)*C265&gt;0,1,0)</f>
        <v>1</v>
      </c>
      <c r="H265" s="16">
        <f>ABS('Prices Monthly'!L265-'Prices Monthly'!L264)/'Prices Monthly'!L264</f>
        <v>3.9449265531114608E-2</v>
      </c>
      <c r="I265" s="26"/>
      <c r="J265" s="5">
        <f t="shared" ref="J265:J328" ca="1" si="26">O265+T265</f>
        <v>4.6220230406629221E-4</v>
      </c>
      <c r="K265" s="16"/>
      <c r="L265" s="16">
        <f ca="1">L264-O265*'Prices Monthly'!L265</f>
        <v>11.491592260647364</v>
      </c>
      <c r="M265" s="5">
        <f t="shared" ref="M265:M328" ca="1" si="27">M264+O265</f>
        <v>6.4335864791957402E-3</v>
      </c>
      <c r="N265" s="16">
        <f ca="1">IF('Prices Monthly'!L264&gt;OFFSET('Prices Monthly'!L264,-$N$3,0),1,-1)</f>
        <v>1</v>
      </c>
      <c r="O265" s="5">
        <f ca="1">IF(N265=1,O$3*L264/'Prices Monthly'!L264,-O$3*M264)</f>
        <v>3.2021288672567015E-5</v>
      </c>
      <c r="P265" s="27"/>
      <c r="Q265" s="16">
        <f ca="1">Q264-T265*'Prices Monthly'!L265</f>
        <v>17.87870370996184</v>
      </c>
      <c r="R265" s="5">
        <f t="shared" ref="R265:R328" ca="1" si="28">R264+T265</f>
        <v>5.4529903927297277E-3</v>
      </c>
      <c r="S265" s="16">
        <f ca="1">IF('Prices Monthly'!I264&gt;OFFSET('Prices Monthly'!I264,-$S$3,0),1,-1)</f>
        <v>1</v>
      </c>
      <c r="T265" s="5">
        <f ca="1">IF(S265=1,T$3*Q264/'Prices Monthly'!L264,-T$3*R264)</f>
        <v>4.3018101539372521E-4</v>
      </c>
      <c r="V265" s="16"/>
      <c r="W265" s="5"/>
      <c r="X265" s="5"/>
      <c r="Y265" s="5"/>
      <c r="Z265" s="5"/>
      <c r="AA265" s="5"/>
      <c r="AB265" s="5"/>
      <c r="AC265" s="5"/>
      <c r="AD265" s="5"/>
      <c r="AE265" s="56"/>
    </row>
    <row r="266" spans="1:31" x14ac:dyDescent="0.2">
      <c r="A266" s="9">
        <v>36491</v>
      </c>
      <c r="B266" s="16">
        <f ca="1">'Prices Monthly'!L265*(1+J266/(50*(ABS(O266)+ABS(T266)+0.0001)))</f>
        <v>3830.0953430911145</v>
      </c>
      <c r="C266" s="16">
        <f t="shared" ca="1" si="23"/>
        <v>1</v>
      </c>
      <c r="D266" s="16">
        <f ca="1">D265+C266*('Prices Monthly'!L266-'Prices Monthly'!L265)/'Prices Monthly'!L265</f>
        <v>3.6890945300691156</v>
      </c>
      <c r="E266" s="16">
        <f t="shared" ca="1" si="24"/>
        <v>0</v>
      </c>
      <c r="F266" s="16">
        <f t="shared" ca="1" si="25"/>
        <v>3.6890945300691156</v>
      </c>
      <c r="G266" s="26">
        <f ca="1">IF(('Prices Monthly'!L266-'Prices Monthly'!L265)*C266&gt;0,1,0)</f>
        <v>1</v>
      </c>
      <c r="H266" s="16">
        <f>ABS('Prices Monthly'!L266-'Prices Monthly'!L265)/'Prices Monthly'!L265</f>
        <v>1.943233700049609E-2</v>
      </c>
      <c r="I266" s="26"/>
      <c r="J266" s="5">
        <f t="shared" ca="1" si="26"/>
        <v>4.099260694161335E-4</v>
      </c>
      <c r="K266" s="16"/>
      <c r="L266" s="16">
        <f ca="1">L265-O266*'Prices Monthly'!L266</f>
        <v>11.374443253106078</v>
      </c>
      <c r="M266" s="5">
        <f t="shared" ca="1" si="27"/>
        <v>6.4640722803535819E-3</v>
      </c>
      <c r="N266" s="16">
        <f ca="1">IF('Prices Monthly'!L265&gt;OFFSET('Prices Monthly'!L265,-$N$3,0),1,-1)</f>
        <v>1</v>
      </c>
      <c r="O266" s="5">
        <f ca="1">IF(N266=1,O$3*L265/'Prices Monthly'!L265,-O$3*M265)</f>
        <v>3.0485801157841948E-5</v>
      </c>
      <c r="P266" s="27"/>
      <c r="Q266" s="16">
        <f ca="1">Q265-T266*'Prices Monthly'!L266</f>
        <v>16.420613413514975</v>
      </c>
      <c r="R266" s="5">
        <f t="shared" ca="1" si="28"/>
        <v>5.8324306609880191E-3</v>
      </c>
      <c r="S266" s="16">
        <f ca="1">IF('Prices Monthly'!I265&gt;OFFSET('Prices Monthly'!I265,-$S$3,0),1,-1)</f>
        <v>1</v>
      </c>
      <c r="T266" s="5">
        <f ca="1">IF(S266=1,T$3*Q265/'Prices Monthly'!L265,-T$3*R265)</f>
        <v>3.7944026825829154E-4</v>
      </c>
      <c r="V266" s="16"/>
      <c r="W266" s="5"/>
      <c r="X266" s="5"/>
      <c r="Y266" s="5"/>
      <c r="Z266" s="5"/>
      <c r="AA266" s="5"/>
      <c r="AB266" s="5"/>
      <c r="AC266" s="5"/>
      <c r="AD266" s="5"/>
      <c r="AE266" s="56"/>
    </row>
    <row r="267" spans="1:31" x14ac:dyDescent="0.2">
      <c r="A267" s="9">
        <v>36524</v>
      </c>
      <c r="B267" s="16">
        <f ca="1">'Prices Monthly'!L266*(1+J267/(50*(ABS(O267)+ABS(T267)+0.0001)))</f>
        <v>3903.2930772370146</v>
      </c>
      <c r="C267" s="16">
        <f t="shared" ca="1" si="23"/>
        <v>1</v>
      </c>
      <c r="D267" s="16">
        <f ca="1">D266+C267*('Prices Monthly'!L267-'Prices Monthly'!L266)/'Prices Monthly'!L266</f>
        <v>3.7200203798533842</v>
      </c>
      <c r="E267" s="16">
        <f t="shared" ca="1" si="24"/>
        <v>0</v>
      </c>
      <c r="F267" s="16">
        <f t="shared" ca="1" si="25"/>
        <v>3.7200203798533842</v>
      </c>
      <c r="G267" s="26">
        <f ca="1">IF(('Prices Monthly'!L267-'Prices Monthly'!L266)*C267&gt;0,1,0)</f>
        <v>1</v>
      </c>
      <c r="H267" s="16">
        <f>ABS('Prices Monthly'!L267-'Prices Monthly'!L266)/'Prices Monthly'!L266</f>
        <v>3.0925849784268555E-2</v>
      </c>
      <c r="I267" s="26"/>
      <c r="J267" s="5">
        <f t="shared" ca="1" si="26"/>
        <v>3.7145201226527395E-4</v>
      </c>
      <c r="K267" s="16"/>
      <c r="L267" s="16">
        <f ca="1">L266-O267*'Prices Monthly'!L267</f>
        <v>11.257181177340765</v>
      </c>
      <c r="M267" s="5">
        <f t="shared" ca="1" si="27"/>
        <v>6.4936721056165613E-3</v>
      </c>
      <c r="N267" s="16">
        <f ca="1">IF('Prices Monthly'!L266&gt;OFFSET('Prices Monthly'!L266,-$N$3,0),1,-1)</f>
        <v>1</v>
      </c>
      <c r="O267" s="5">
        <f ca="1">IF(N267=1,O$3*L266/'Prices Monthly'!L266,-O$3*M266)</f>
        <v>2.9599825262979226E-5</v>
      </c>
      <c r="P267" s="27"/>
      <c r="Q267" s="16">
        <f ca="1">Q266-T267*'Prices Monthly'!L267</f>
        <v>15.066338626530424</v>
      </c>
      <c r="R267" s="5">
        <f t="shared" ca="1" si="28"/>
        <v>6.1742828479903139E-3</v>
      </c>
      <c r="S267" s="16">
        <f ca="1">IF('Prices Monthly'!I266&gt;OFFSET('Prices Monthly'!I266,-$S$3,0),1,-1)</f>
        <v>1</v>
      </c>
      <c r="T267" s="5">
        <f ca="1">IF(S267=1,T$3*Q266/'Prices Monthly'!L266,-T$3*R266)</f>
        <v>3.4185218700229475E-4</v>
      </c>
      <c r="V267" s="16"/>
      <c r="W267" s="5"/>
      <c r="X267" s="5"/>
      <c r="Y267" s="5"/>
      <c r="Z267" s="5"/>
      <c r="AA267" s="5"/>
      <c r="AB267" s="5"/>
      <c r="AC267" s="5"/>
      <c r="AD267" s="5"/>
      <c r="AE267" s="56"/>
    </row>
    <row r="268" spans="1:31" x14ac:dyDescent="0.2">
      <c r="A268" s="9">
        <v>36554</v>
      </c>
      <c r="B268" s="16">
        <f ca="1">'Prices Monthly'!L267*(1+J268/(50*(ABS(O268)+ABS(T268)+0.0001)))</f>
        <v>4022.4991400068216</v>
      </c>
      <c r="C268" s="16">
        <f t="shared" ca="1" si="23"/>
        <v>1</v>
      </c>
      <c r="D268" s="16">
        <f ca="1">D267+C268*('Prices Monthly'!L268-'Prices Monthly'!L267)/'Prices Monthly'!L267</f>
        <v>3.768167836171318</v>
      </c>
      <c r="E268" s="16">
        <f t="shared" ca="1" si="24"/>
        <v>0</v>
      </c>
      <c r="F268" s="16">
        <f t="shared" ca="1" si="25"/>
        <v>3.768167836171318</v>
      </c>
      <c r="G268" s="26">
        <f ca="1">IF(('Prices Monthly'!L268-'Prices Monthly'!L267)*C268&gt;0,1,0)</f>
        <v>1</v>
      </c>
      <c r="H268" s="16">
        <f>ABS('Prices Monthly'!L268-'Prices Monthly'!L267)/'Prices Monthly'!L267</f>
        <v>4.8147456317933698E-2</v>
      </c>
      <c r="I268" s="26"/>
      <c r="J268" s="5">
        <f t="shared" ca="1" si="26"/>
        <v>3.3266497253516062E-4</v>
      </c>
      <c r="K268" s="16"/>
      <c r="L268" s="16">
        <f ca="1">L267-O268*'Prices Monthly'!L268</f>
        <v>11.139189319177367</v>
      </c>
      <c r="M268" s="5">
        <f t="shared" ca="1" si="27"/>
        <v>6.5220879931597656E-3</v>
      </c>
      <c r="N268" s="16">
        <f ca="1">IF('Prices Monthly'!L267&gt;OFFSET('Prices Monthly'!L267,-$N$3,0),1,-1)</f>
        <v>1</v>
      </c>
      <c r="O268" s="5">
        <f ca="1">IF(N268=1,O$3*L267/'Prices Monthly'!L267,-O$3*M267)</f>
        <v>2.8415887543204392E-5</v>
      </c>
      <c r="P268" s="27"/>
      <c r="Q268" s="16">
        <f ca="1">Q267-T268*'Prices Monthly'!L268</f>
        <v>13.802999065936625</v>
      </c>
      <c r="R268" s="5">
        <f t="shared" ca="1" si="28"/>
        <v>6.4785319329822705E-3</v>
      </c>
      <c r="S268" s="16">
        <f ca="1">IF('Prices Monthly'!I267&gt;OFFSET('Prices Monthly'!I267,-$S$3,0),1,-1)</f>
        <v>1</v>
      </c>
      <c r="T268" s="5">
        <f ca="1">IF(S268=1,T$3*Q267/'Prices Monthly'!L267,-T$3*R267)</f>
        <v>3.0424908499195622E-4</v>
      </c>
      <c r="V268" s="16"/>
      <c r="W268" s="5"/>
      <c r="X268" s="5"/>
      <c r="Y268" s="5"/>
      <c r="Z268" s="5"/>
      <c r="AA268" s="5"/>
      <c r="AB268" s="5"/>
      <c r="AC268" s="5"/>
      <c r="AD268" s="5"/>
      <c r="AE268" s="56"/>
    </row>
    <row r="269" spans="1:31" x14ac:dyDescent="0.2">
      <c r="A269" s="9">
        <v>36582</v>
      </c>
      <c r="B269" s="16">
        <f ca="1">'Prices Monthly'!L268*(1+J269/(50*(ABS(O269)+ABS(T269)+0.0001)))</f>
        <v>4214.2220699987247</v>
      </c>
      <c r="C269" s="16">
        <f t="shared" ca="1" si="23"/>
        <v>1</v>
      </c>
      <c r="D269" s="16">
        <f ca="1">D268+C269*('Prices Monthly'!L269-'Prices Monthly'!L268)/'Prices Monthly'!L268</f>
        <v>3.7847778276941293</v>
      </c>
      <c r="E269" s="16">
        <f t="shared" ca="1" si="24"/>
        <v>0</v>
      </c>
      <c r="F269" s="16">
        <f t="shared" ca="1" si="25"/>
        <v>3.7847778276941293</v>
      </c>
      <c r="G269" s="26">
        <f ca="1">IF(('Prices Monthly'!L269-'Prices Monthly'!L268)*C269&gt;0,1,0)</f>
        <v>1</v>
      </c>
      <c r="H269" s="16">
        <f>ABS('Prices Monthly'!L269-'Prices Monthly'!L268)/'Prices Monthly'!L268</f>
        <v>1.6609991522811406E-2</v>
      </c>
      <c r="I269" s="26"/>
      <c r="J269" s="5">
        <f t="shared" ca="1" si="26"/>
        <v>2.9275966651575596E-4</v>
      </c>
      <c r="K269" s="16"/>
      <c r="L269" s="16">
        <f ca="1">L268-O269*'Prices Monthly'!L269</f>
        <v>11.025947207583968</v>
      </c>
      <c r="M269" s="5">
        <f t="shared" ca="1" si="27"/>
        <v>6.5489144162658303E-3</v>
      </c>
      <c r="N269" s="16">
        <f ca="1">IF('Prices Monthly'!L268&gt;OFFSET('Prices Monthly'!L268,-$N$3,0),1,-1)</f>
        <v>1</v>
      </c>
      <c r="O269" s="5">
        <f ca="1">IF(N269=1,O$3*L268/'Prices Monthly'!L268,-O$3*M268)</f>
        <v>2.6826423106064484E-5</v>
      </c>
      <c r="P269" s="27"/>
      <c r="Q269" s="16">
        <f ca="1">Q268-T269*'Prices Monthly'!L269</f>
        <v>12.680417724863728</v>
      </c>
      <c r="R269" s="5">
        <f t="shared" ca="1" si="28"/>
        <v>6.7444651763919616E-3</v>
      </c>
      <c r="S269" s="16">
        <f ca="1">IF('Prices Monthly'!I268&gt;OFFSET('Prices Monthly'!I268,-$S$3,0),1,-1)</f>
        <v>1</v>
      </c>
      <c r="T269" s="5">
        <f ca="1">IF(S269=1,T$3*Q268/'Prices Monthly'!L268,-T$3*R268)</f>
        <v>2.6593324340969148E-4</v>
      </c>
      <c r="V269" s="16"/>
      <c r="W269" s="5"/>
      <c r="X269" s="5"/>
      <c r="Y269" s="5"/>
      <c r="Z269" s="5"/>
      <c r="AA269" s="5"/>
      <c r="AB269" s="5"/>
      <c r="AC269" s="5"/>
      <c r="AD269" s="5"/>
      <c r="AE269" s="56"/>
    </row>
    <row r="270" spans="1:31" x14ac:dyDescent="0.2">
      <c r="A270" s="9">
        <v>36615</v>
      </c>
      <c r="B270" s="16">
        <f ca="1">'Prices Monthly'!L269*(1+J270/(50*(ABS(O270)+ABS(T270)+0.0001)))</f>
        <v>4282.6759278873142</v>
      </c>
      <c r="C270" s="16">
        <f t="shared" ca="1" si="23"/>
        <v>1</v>
      </c>
      <c r="D270" s="16">
        <f ca="1">D269+C270*('Prices Monthly'!L270-'Prices Monthly'!L269)/'Prices Monthly'!L269</f>
        <v>3.7555829607221849</v>
      </c>
      <c r="E270" s="16">
        <f t="shared" ca="1" si="24"/>
        <v>2.91948669719444E-2</v>
      </c>
      <c r="F270" s="16">
        <f t="shared" ca="1" si="25"/>
        <v>3.7847778276941293</v>
      </c>
      <c r="G270" s="26">
        <f ca="1">IF(('Prices Monthly'!L270-'Prices Monthly'!L269)*C270&gt;0,1,0)</f>
        <v>0</v>
      </c>
      <c r="H270" s="16">
        <f>ABS('Prices Monthly'!L270-'Prices Monthly'!L269)/'Prices Monthly'!L269</f>
        <v>2.9194866971944542E-2</v>
      </c>
      <c r="I270" s="26"/>
      <c r="J270" s="5">
        <f t="shared" ca="1" si="26"/>
        <v>2.6643345756035197E-4</v>
      </c>
      <c r="K270" s="16"/>
      <c r="L270" s="16">
        <f ca="1">L269-O270*'Prices Monthly'!L270</f>
        <v>10.91890674612778</v>
      </c>
      <c r="M270" s="5">
        <f t="shared" ca="1" si="27"/>
        <v>6.5750342687459582E-3</v>
      </c>
      <c r="N270" s="16">
        <f ca="1">IF('Prices Monthly'!L269&gt;OFFSET('Prices Monthly'!L269,-$N$3,0),1,-1)</f>
        <v>1</v>
      </c>
      <c r="O270" s="5">
        <f ca="1">IF(N270=1,O$3*L269/'Prices Monthly'!L269,-O$3*M269)</f>
        <v>2.6119852480128038E-5</v>
      </c>
      <c r="P270" s="27"/>
      <c r="Q270" s="16">
        <f ca="1">Q269-T270*'Prices Monthly'!L270</f>
        <v>11.695600555564717</v>
      </c>
      <c r="R270" s="5">
        <f t="shared" ca="1" si="28"/>
        <v>6.9847787814721852E-3</v>
      </c>
      <c r="S270" s="16">
        <f ca="1">IF('Prices Monthly'!I269&gt;OFFSET('Prices Monthly'!I269,-$S$3,0),1,-1)</f>
        <v>1</v>
      </c>
      <c r="T270" s="5">
        <f ca="1">IF(S270=1,T$3*Q269/'Prices Monthly'!L269,-T$3*R269)</f>
        <v>2.4031360508022391E-4</v>
      </c>
      <c r="V270" s="16"/>
      <c r="W270" s="5"/>
      <c r="X270" s="5"/>
      <c r="Y270" s="5"/>
      <c r="Z270" s="5"/>
      <c r="AA270" s="5"/>
      <c r="AB270" s="5"/>
      <c r="AC270" s="5"/>
      <c r="AD270" s="5"/>
      <c r="AE270" s="56"/>
    </row>
    <row r="271" spans="1:31" x14ac:dyDescent="0.2">
      <c r="A271" s="9">
        <v>36645</v>
      </c>
      <c r="B271" s="16">
        <f ca="1">'Prices Monthly'!L270*(1+J271/(50*(ABS(O271)+ABS(T271)+0.0001)))</f>
        <v>4156.9207654123466</v>
      </c>
      <c r="C271" s="16">
        <f t="shared" ref="C271:C334" ca="1" si="29">IF(J271&gt;0,1,-1)</f>
        <v>1</v>
      </c>
      <c r="D271" s="16">
        <f ca="1">D270+C271*('Prices Monthly'!L271-'Prices Monthly'!L270)/'Prices Monthly'!L270</f>
        <v>3.7932472156727099</v>
      </c>
      <c r="E271" s="16">
        <f t="shared" ca="1" si="24"/>
        <v>0</v>
      </c>
      <c r="F271" s="16">
        <f t="shared" ca="1" si="25"/>
        <v>3.7932472156727099</v>
      </c>
      <c r="G271" s="26">
        <f ca="1">IF(('Prices Monthly'!L271-'Prices Monthly'!L270)*C271&gt;0,1,0)</f>
        <v>1</v>
      </c>
      <c r="H271" s="16">
        <f>ABS('Prices Monthly'!L271-'Prices Monthly'!L270)/'Prices Monthly'!L270</f>
        <v>3.7664254950525118E-2</v>
      </c>
      <c r="I271" s="26"/>
      <c r="J271" s="5">
        <f t="shared" ca="1" si="26"/>
        <v>2.5495958124143315E-4</v>
      </c>
      <c r="K271" s="16"/>
      <c r="L271" s="16">
        <f ca="1">L270-O271*'Prices Monthly'!L271</f>
        <v>10.805605153791831</v>
      </c>
      <c r="M271" s="5">
        <f t="shared" ca="1" si="27"/>
        <v>6.6016784208332386E-3</v>
      </c>
      <c r="N271" s="16">
        <f ca="1">IF('Prices Monthly'!L270&gt;OFFSET('Prices Monthly'!L270,-$N$3,0),1,-1)</f>
        <v>1</v>
      </c>
      <c r="O271" s="5">
        <f ca="1">IF(N271=1,O$3*L270/'Prices Monthly'!L270,-O$3*M270)</f>
        <v>2.6644152087279996E-5</v>
      </c>
      <c r="P271" s="27"/>
      <c r="Q271" s="16">
        <f ca="1">Q270-T271*'Prices Monthly'!L271</f>
        <v>10.724712024629596</v>
      </c>
      <c r="R271" s="5">
        <f t="shared" ca="1" si="28"/>
        <v>7.2130942106263382E-3</v>
      </c>
      <c r="S271" s="16">
        <f ca="1">IF('Prices Monthly'!I270&gt;OFFSET('Prices Monthly'!I270,-$S$3,0),1,-1)</f>
        <v>1</v>
      </c>
      <c r="T271" s="5">
        <f ca="1">IF(S271=1,T$3*Q270/'Prices Monthly'!L270,-T$3*R270)</f>
        <v>2.2831542915415314E-4</v>
      </c>
      <c r="V271" s="16"/>
      <c r="W271" s="5"/>
      <c r="X271" s="5"/>
      <c r="Y271" s="5"/>
      <c r="Z271" s="5"/>
      <c r="AA271" s="5"/>
      <c r="AB271" s="5"/>
      <c r="AC271" s="5"/>
      <c r="AD271" s="5"/>
      <c r="AE271" s="56"/>
    </row>
    <row r="272" spans="1:31" x14ac:dyDescent="0.2">
      <c r="A272" s="9">
        <v>36673</v>
      </c>
      <c r="B272" s="16">
        <f ca="1">'Prices Monthly'!L271*(1+J272/(50*(ABS(O272)+ABS(T272)+0.0001)))</f>
        <v>4311.4532375278932</v>
      </c>
      <c r="C272" s="16">
        <f t="shared" ca="1" si="29"/>
        <v>1</v>
      </c>
      <c r="D272" s="16">
        <f ca="1">D271+C272*('Prices Monthly'!L272-'Prices Monthly'!L271)/'Prices Monthly'!L271</f>
        <v>3.7718287225864526</v>
      </c>
      <c r="E272" s="16">
        <f t="shared" ca="1" si="24"/>
        <v>2.1418493086257318E-2</v>
      </c>
      <c r="F272" s="16">
        <f t="shared" ca="1" si="25"/>
        <v>3.7932472156727099</v>
      </c>
      <c r="G272" s="26">
        <f ca="1">IF(('Prices Monthly'!L272-'Prices Monthly'!L271)*C272&gt;0,1,0)</f>
        <v>0</v>
      </c>
      <c r="H272" s="16">
        <f>ABS('Prices Monthly'!L272-'Prices Monthly'!L271)/'Prices Monthly'!L271</f>
        <v>2.1418493086257158E-2</v>
      </c>
      <c r="I272" s="26"/>
      <c r="J272" s="5">
        <f t="shared" ca="1" si="26"/>
        <v>2.2717359926354203E-4</v>
      </c>
      <c r="K272" s="16"/>
      <c r="L272" s="16">
        <f ca="1">L271-O272*'Prices Monthly'!L272</f>
        <v>10.699863500046705</v>
      </c>
      <c r="M272" s="5">
        <f t="shared" ca="1" si="27"/>
        <v>6.6270890246188461E-3</v>
      </c>
      <c r="N272" s="16">
        <f ca="1">IF('Prices Monthly'!L271&gt;OFFSET('Prices Monthly'!L271,-$N$3,0),1,-1)</f>
        <v>1</v>
      </c>
      <c r="O272" s="5">
        <f ca="1">IF(N272=1,O$3*L271/'Prices Monthly'!L271,-O$3*M271)</f>
        <v>2.5410603785607733E-5</v>
      </c>
      <c r="P272" s="27"/>
      <c r="Q272" s="16">
        <f ca="1">Q271-T272*'Prices Monthly'!L272</f>
        <v>9.885111636287359</v>
      </c>
      <c r="R272" s="5">
        <f t="shared" ca="1" si="28"/>
        <v>7.4148572061042721E-3</v>
      </c>
      <c r="S272" s="16">
        <f ca="1">IF('Prices Monthly'!I271&gt;OFFSET('Prices Monthly'!I271,-$S$3,0),1,-1)</f>
        <v>1</v>
      </c>
      <c r="T272" s="5">
        <f ca="1">IF(S272=1,T$3*Q271/'Prices Monthly'!L271,-T$3*R271)</f>
        <v>2.0176299547793429E-4</v>
      </c>
      <c r="V272" s="16"/>
      <c r="W272" s="5"/>
      <c r="X272" s="5"/>
      <c r="Y272" s="5"/>
      <c r="Z272" s="5"/>
      <c r="AA272" s="5"/>
      <c r="AB272" s="5"/>
      <c r="AC272" s="5"/>
      <c r="AD272" s="5"/>
      <c r="AE272" s="56"/>
    </row>
    <row r="273" spans="1:31" x14ac:dyDescent="0.2">
      <c r="A273" s="9">
        <v>36706</v>
      </c>
      <c r="B273" s="16">
        <f ca="1">'Prices Monthly'!L272*(1+J273/(50*(ABS(O273)+ABS(T273)+0.0001)))</f>
        <v>4218.1881342292399</v>
      </c>
      <c r="C273" s="16">
        <f t="shared" ca="1" si="29"/>
        <v>1</v>
      </c>
      <c r="D273" s="16">
        <f ca="1">D272+C273*('Prices Monthly'!L273-'Prices Monthly'!L272)/'Prices Monthly'!L272</f>
        <v>3.773066310659468</v>
      </c>
      <c r="E273" s="16">
        <f t="shared" ca="1" si="24"/>
        <v>2.018090501324199E-2</v>
      </c>
      <c r="F273" s="16">
        <f t="shared" ca="1" si="25"/>
        <v>3.7932472156727099</v>
      </c>
      <c r="G273" s="26">
        <f ca="1">IF(('Prices Monthly'!L273-'Prices Monthly'!L272)*C273&gt;0,1,0)</f>
        <v>1</v>
      </c>
      <c r="H273" s="16">
        <f>ABS('Prices Monthly'!L273-'Prices Monthly'!L272)/'Prices Monthly'!L272</f>
        <v>1.2375880730154244E-3</v>
      </c>
      <c r="I273" s="26"/>
      <c r="J273" s="5">
        <f t="shared" ca="1" si="26"/>
        <v>2.1575066707281724E-4</v>
      </c>
      <c r="K273" s="16"/>
      <c r="L273" s="16">
        <f ca="1">L272-O273*'Prices Monthly'!L273</f>
        <v>10.592732444811732</v>
      </c>
      <c r="M273" s="5">
        <f t="shared" ca="1" si="27"/>
        <v>6.6528016915131166E-3</v>
      </c>
      <c r="N273" s="16">
        <f ca="1">IF('Prices Monthly'!L272&gt;OFFSET('Prices Monthly'!L272,-$N$3,0),1,-1)</f>
        <v>1</v>
      </c>
      <c r="O273" s="5">
        <f ca="1">IF(N273=1,O$3*L272/'Prices Monthly'!L272,-O$3*M272)</f>
        <v>2.5712666894270822E-5</v>
      </c>
      <c r="P273" s="27"/>
      <c r="Q273" s="16">
        <f ca="1">Q272-T273*'Prices Monthly'!L273</f>
        <v>9.0933240096834513</v>
      </c>
      <c r="R273" s="5">
        <f t="shared" ca="1" si="28"/>
        <v>7.6048952062828185E-3</v>
      </c>
      <c r="S273" s="16">
        <f ca="1">IF('Prices Monthly'!I272&gt;OFFSET('Prices Monthly'!I272,-$S$3,0),1,-1)</f>
        <v>1</v>
      </c>
      <c r="T273" s="5">
        <f ca="1">IF(S273=1,T$3*Q272/'Prices Monthly'!L272,-T$3*R272)</f>
        <v>1.9003800017854643E-4</v>
      </c>
      <c r="V273" s="16"/>
      <c r="W273" s="5"/>
      <c r="X273" s="5"/>
      <c r="Y273" s="5"/>
      <c r="Z273" s="5"/>
      <c r="AA273" s="5"/>
      <c r="AB273" s="5"/>
      <c r="AC273" s="5"/>
      <c r="AD273" s="5"/>
      <c r="AE273" s="56"/>
    </row>
    <row r="274" spans="1:31" x14ac:dyDescent="0.2">
      <c r="A274" s="9">
        <v>36736</v>
      </c>
      <c r="B274" s="16">
        <f ca="1">'Prices Monthly'!L273*(1+J274/(50*(ABS(O274)+ABS(T274)+0.0001)))</f>
        <v>4222.0251386076297</v>
      </c>
      <c r="C274" s="16">
        <f t="shared" ca="1" si="29"/>
        <v>1</v>
      </c>
      <c r="D274" s="16">
        <f ca="1">D273+C274*('Prices Monthly'!L274-'Prices Monthly'!L273)/'Prices Monthly'!L273</f>
        <v>3.7567791419051026</v>
      </c>
      <c r="E274" s="16">
        <f t="shared" ca="1" si="24"/>
        <v>3.6468073767607301E-2</v>
      </c>
      <c r="F274" s="16">
        <f t="shared" ca="1" si="25"/>
        <v>3.7932472156727099</v>
      </c>
      <c r="G274" s="26">
        <f ca="1">IF(('Prices Monthly'!L274-'Prices Monthly'!L273)*C274&gt;0,1,0)</f>
        <v>0</v>
      </c>
      <c r="H274" s="16">
        <f>ABS('Prices Monthly'!L274-'Prices Monthly'!L273)/'Prices Monthly'!L273</f>
        <v>1.6287168754365346E-2</v>
      </c>
      <c r="I274" s="26"/>
      <c r="J274" s="5">
        <f t="shared" ca="1" si="26"/>
        <v>2.0002381997777336E-4</v>
      </c>
      <c r="K274" s="16"/>
      <c r="L274" s="16">
        <f ca="1">L273-O274*'Prices Monthly'!L274</f>
        <v>10.4885303765726</v>
      </c>
      <c r="M274" s="5">
        <f t="shared" ca="1" si="27"/>
        <v>6.6782254493820362E-3</v>
      </c>
      <c r="N274" s="16">
        <f ca="1">IF('Prices Monthly'!L273&gt;OFFSET('Prices Monthly'!L273,-$N$3,0),1,-1)</f>
        <v>1</v>
      </c>
      <c r="O274" s="5">
        <f ca="1">IF(N274=1,O$3*L273/'Prices Monthly'!L273,-O$3*M273)</f>
        <v>2.5423757868919568E-5</v>
      </c>
      <c r="P274" s="27"/>
      <c r="Q274" s="16">
        <f ca="1">Q273-T274*'Prices Monthly'!L274</f>
        <v>8.3777064491234814</v>
      </c>
      <c r="R274" s="5">
        <f t="shared" ca="1" si="28"/>
        <v>7.7794952683916726E-3</v>
      </c>
      <c r="S274" s="16">
        <f ca="1">IF('Prices Monthly'!I273&gt;OFFSET('Prices Monthly'!I273,-$S$3,0),1,-1)</f>
        <v>1</v>
      </c>
      <c r="T274" s="5">
        <f ca="1">IF(S274=1,T$3*Q273/'Prices Monthly'!L273,-T$3*R273)</f>
        <v>1.746000621088538E-4</v>
      </c>
      <c r="V274" s="16"/>
      <c r="W274" s="5"/>
      <c r="X274" s="5"/>
      <c r="Y274" s="5"/>
      <c r="Z274" s="5"/>
      <c r="AA274" s="5"/>
      <c r="AB274" s="5"/>
      <c r="AC274" s="5"/>
      <c r="AD274" s="5"/>
      <c r="AE274" s="56"/>
    </row>
    <row r="275" spans="1:31" x14ac:dyDescent="0.2">
      <c r="A275" s="9">
        <v>36768</v>
      </c>
      <c r="B275" s="16">
        <f ca="1">'Prices Monthly'!L274*(1+J275/(50*(ABS(O275)+ABS(T275)+0.0001)))</f>
        <v>4033.2065958382454</v>
      </c>
      <c r="C275" s="16">
        <f t="shared" ca="1" si="29"/>
        <v>-1</v>
      </c>
      <c r="D275" s="16">
        <f ca="1">D274+C275*('Prices Monthly'!L275-'Prices Monthly'!L274)/'Prices Monthly'!L274</f>
        <v>3.7768688796454586</v>
      </c>
      <c r="E275" s="16">
        <f t="shared" ca="1" si="24"/>
        <v>1.6378336027251361E-2</v>
      </c>
      <c r="F275" s="16">
        <f t="shared" ca="1" si="25"/>
        <v>3.7932472156727099</v>
      </c>
      <c r="G275" s="26">
        <f ca="1">IF(('Prices Monthly'!L275-'Prices Monthly'!L274)*C275&gt;0,1,0)</f>
        <v>1</v>
      </c>
      <c r="H275" s="16">
        <f>ABS('Prices Monthly'!L275-'Prices Monthly'!L274)/'Prices Monthly'!L274</f>
        <v>2.0089737740355804E-2</v>
      </c>
      <c r="I275" s="26"/>
      <c r="J275" s="5">
        <f t="shared" ca="1" si="26"/>
        <v>-5.9676916427591235E-4</v>
      </c>
      <c r="K275" s="16"/>
      <c r="L275" s="16">
        <f ca="1">L274-O275*'Prices Monthly'!L275</f>
        <v>10.385752191052344</v>
      </c>
      <c r="M275" s="5">
        <f t="shared" ca="1" si="27"/>
        <v>6.7038159065774573E-3</v>
      </c>
      <c r="N275" s="16">
        <f ca="1">IF('Prices Monthly'!L274&gt;OFFSET('Prices Monthly'!L274,-$N$3,0),1,-1)</f>
        <v>1</v>
      </c>
      <c r="O275" s="5">
        <f ca="1">IF(N275=1,O$3*L274/'Prices Monthly'!L274,-O$3*M274)</f>
        <v>2.5590457195421374E-5</v>
      </c>
      <c r="P275" s="27"/>
      <c r="Q275" s="16">
        <f ca="1">Q274-T275*'Prices Monthly'!L275</f>
        <v>10.877270726050154</v>
      </c>
      <c r="R275" s="5">
        <f t="shared" ca="1" si="28"/>
        <v>7.1571356469203387E-3</v>
      </c>
      <c r="S275" s="16">
        <f ca="1">IF('Prices Monthly'!I274&gt;OFFSET('Prices Monthly'!I274,-$S$3,0),1,-1)</f>
        <v>-1</v>
      </c>
      <c r="T275" s="5">
        <f ca="1">IF(S275=1,T$3*Q274/'Prices Monthly'!L274,-T$3*R274)</f>
        <v>-6.2235962147133377E-4</v>
      </c>
      <c r="V275" s="16"/>
      <c r="W275" s="5"/>
      <c r="X275" s="5"/>
      <c r="Y275" s="5"/>
      <c r="Z275" s="5"/>
      <c r="AA275" s="5"/>
      <c r="AB275" s="5"/>
      <c r="AC275" s="5"/>
      <c r="AD275" s="5"/>
      <c r="AE275" s="56"/>
    </row>
    <row r="276" spans="1:31" x14ac:dyDescent="0.2">
      <c r="A276" s="9">
        <v>36798</v>
      </c>
      <c r="B276" s="16">
        <f ca="1">'Prices Monthly'!L275*(1+J276/(50*(ABS(O276)+ABS(T276)+0.0001)))</f>
        <v>3953.3935068410246</v>
      </c>
      <c r="C276" s="16">
        <f t="shared" ca="1" si="29"/>
        <v>-1</v>
      </c>
      <c r="D276" s="16">
        <f ca="1">D275+C276*('Prices Monthly'!L276-'Prices Monthly'!L275)/'Prices Monthly'!L275</f>
        <v>3.7666429735186293</v>
      </c>
      <c r="E276" s="16">
        <f t="shared" ca="1" si="24"/>
        <v>2.6604242154080637E-2</v>
      </c>
      <c r="F276" s="16">
        <f t="shared" ca="1" si="25"/>
        <v>3.7932472156727099</v>
      </c>
      <c r="G276" s="26">
        <f ca="1">IF(('Prices Monthly'!L276-'Prices Monthly'!L275)*C276&gt;0,1,0)</f>
        <v>0</v>
      </c>
      <c r="H276" s="16">
        <f>ABS('Prices Monthly'!L276-'Prices Monthly'!L275)/'Prices Monthly'!L275</f>
        <v>1.0225906126829163E-2</v>
      </c>
      <c r="I276" s="26"/>
      <c r="J276" s="5">
        <f t="shared" ca="1" si="26"/>
        <v>-5.4671165356463E-4</v>
      </c>
      <c r="K276" s="16"/>
      <c r="L276" s="16">
        <f ca="1">L275-O276*'Prices Monthly'!L276</f>
        <v>10.280832631872197</v>
      </c>
      <c r="M276" s="5">
        <f t="shared" ca="1" si="27"/>
        <v>6.7296751047664543E-3</v>
      </c>
      <c r="N276" s="16">
        <f ca="1">IF('Prices Monthly'!L275&gt;OFFSET('Prices Monthly'!L275,-$N$3,0),1,-1)</f>
        <v>1</v>
      </c>
      <c r="O276" s="5">
        <f ca="1">IF(N276=1,O$3*L275/'Prices Monthly'!L275,-O$3*M275)</f>
        <v>2.5859198188997116E-5</v>
      </c>
      <c r="P276" s="27"/>
      <c r="Q276" s="16">
        <f ca="1">Q275-T276*'Prices Monthly'!L276</f>
        <v>13.200385345704216</v>
      </c>
      <c r="R276" s="5">
        <f t="shared" ca="1" si="28"/>
        <v>6.5845647951667113E-3</v>
      </c>
      <c r="S276" s="16">
        <f ca="1">IF('Prices Monthly'!I275&gt;OFFSET('Prices Monthly'!I275,-$S$3,0),1,-1)</f>
        <v>-1</v>
      </c>
      <c r="T276" s="5">
        <f ca="1">IF(S276=1,T$3*Q275/'Prices Monthly'!L275,-T$3*R275)</f>
        <v>-5.7257085175362716E-4</v>
      </c>
      <c r="V276" s="16"/>
      <c r="W276" s="5"/>
      <c r="X276" s="5"/>
      <c r="Y276" s="5"/>
      <c r="Z276" s="5"/>
      <c r="AA276" s="5"/>
      <c r="AB276" s="5"/>
      <c r="AC276" s="5"/>
      <c r="AD276" s="5"/>
      <c r="AE276" s="56"/>
    </row>
    <row r="277" spans="1:31" x14ac:dyDescent="0.2">
      <c r="A277" s="9">
        <v>36827</v>
      </c>
      <c r="B277" s="16">
        <f ca="1">'Prices Monthly'!L276*(1+J277/(50*(ABS(O277)+ABS(T277)+0.0001)))</f>
        <v>3994.9432957484264</v>
      </c>
      <c r="C277" s="16">
        <f t="shared" ca="1" si="29"/>
        <v>-1</v>
      </c>
      <c r="D277" s="16">
        <f ca="1">D276+C277*('Prices Monthly'!L277-'Prices Monthly'!L276)/'Prices Monthly'!L276</f>
        <v>3.783907979655655</v>
      </c>
      <c r="E277" s="16">
        <f t="shared" ca="1" si="24"/>
        <v>9.3392360170549971E-3</v>
      </c>
      <c r="F277" s="16">
        <f t="shared" ca="1" si="25"/>
        <v>3.7932472156727099</v>
      </c>
      <c r="G277" s="26">
        <f ca="1">IF(('Prices Monthly'!L277-'Prices Monthly'!L276)*C277&gt;0,1,0)</f>
        <v>1</v>
      </c>
      <c r="H277" s="16">
        <f>ABS('Prices Monthly'!L277-'Prices Monthly'!L276)/'Prices Monthly'!L276</f>
        <v>1.7265006137025779E-2</v>
      </c>
      <c r="I277" s="26"/>
      <c r="J277" s="5">
        <f t="shared" ca="1" si="26"/>
        <v>-5.0142633443660484E-4</v>
      </c>
      <c r="K277" s="16"/>
      <c r="L277" s="16">
        <f ca="1">L276-O277*'Prices Monthly'!L277</f>
        <v>10.179799291938306</v>
      </c>
      <c r="M277" s="5">
        <f t="shared" ca="1" si="27"/>
        <v>6.7550139539431864E-3</v>
      </c>
      <c r="N277" s="16">
        <f ca="1">IF('Prices Monthly'!L276&gt;OFFSET('Prices Monthly'!L276,-$N$3,0),1,-1)</f>
        <v>1</v>
      </c>
      <c r="O277" s="5">
        <f ca="1">IF(N277=1,O$3*L276/'Prices Monthly'!L276,-O$3*M276)</f>
        <v>2.5338849176732038E-5</v>
      </c>
      <c r="P277" s="27"/>
      <c r="Q277" s="16">
        <f ca="1">Q276-T277*'Prices Monthly'!L277</f>
        <v>15.300750894673838</v>
      </c>
      <c r="R277" s="5">
        <f t="shared" ca="1" si="28"/>
        <v>6.0577996115533748E-3</v>
      </c>
      <c r="S277" s="16">
        <f ca="1">IF('Prices Monthly'!I276&gt;OFFSET('Prices Monthly'!I276,-$S$3,0),1,-1)</f>
        <v>-1</v>
      </c>
      <c r="T277" s="5">
        <f ca="1">IF(S277=1,T$3*Q276/'Prices Monthly'!L276,-T$3*R276)</f>
        <v>-5.2676518361333689E-4</v>
      </c>
      <c r="V277" s="16"/>
      <c r="W277" s="5"/>
      <c r="X277" s="5"/>
      <c r="Y277" s="5"/>
      <c r="Z277" s="5"/>
      <c r="AA277" s="5"/>
      <c r="AB277" s="5"/>
      <c r="AC277" s="5"/>
      <c r="AD277" s="5"/>
      <c r="AE277" s="56"/>
    </row>
    <row r="278" spans="1:31" x14ac:dyDescent="0.2">
      <c r="A278" s="9">
        <v>36859</v>
      </c>
      <c r="B278" s="16">
        <f ca="1">'Prices Monthly'!L277*(1+J278/(50*(ABS(O278)+ABS(T278)+0.0001)))</f>
        <v>4048.5983643130153</v>
      </c>
      <c r="C278" s="16">
        <f t="shared" ca="1" si="29"/>
        <v>1</v>
      </c>
      <c r="D278" s="16">
        <f ca="1">D277+C278*('Prices Monthly'!L278-'Prices Monthly'!L277)/'Prices Monthly'!L277</f>
        <v>3.8003251451991695</v>
      </c>
      <c r="E278" s="16">
        <f t="shared" ca="1" si="24"/>
        <v>0</v>
      </c>
      <c r="F278" s="16">
        <f t="shared" ca="1" si="25"/>
        <v>3.8003251451991695</v>
      </c>
      <c r="G278" s="26">
        <f ca="1">IF(('Prices Monthly'!L278-'Prices Monthly'!L277)*C278&gt;0,1,0)</f>
        <v>1</v>
      </c>
      <c r="H278" s="16">
        <f>ABS('Prices Monthly'!L278-'Prices Monthly'!L277)/'Prices Monthly'!L277</f>
        <v>1.6417165543514526E-2</v>
      </c>
      <c r="I278" s="26"/>
      <c r="J278" s="5">
        <f t="shared" ca="1" si="26"/>
        <v>3.3252110192468826E-4</v>
      </c>
      <c r="K278" s="16"/>
      <c r="L278" s="16">
        <f ca="1">L277-O278*'Prices Monthly'!L278</f>
        <v>10.076330064517167</v>
      </c>
      <c r="M278" s="5">
        <f t="shared" ca="1" si="27"/>
        <v>6.7805445757237398E-3</v>
      </c>
      <c r="N278" s="16">
        <f ca="1">IF('Prices Monthly'!L277&gt;OFFSET('Prices Monthly'!L277,-$N$3,0),1,-1)</f>
        <v>1</v>
      </c>
      <c r="O278" s="5">
        <f ca="1">IF(N278=1,O$3*L277/'Prices Monthly'!L277,-O$3*M277)</f>
        <v>2.5530621780553475E-5</v>
      </c>
      <c r="P278" s="27"/>
      <c r="Q278" s="16">
        <f ca="1">Q277-T278*'Prices Monthly'!L278</f>
        <v>14.056595226269696</v>
      </c>
      <c r="R278" s="5">
        <f t="shared" ca="1" si="28"/>
        <v>6.3647900916975093E-3</v>
      </c>
      <c r="S278" s="16">
        <f ca="1">IF('Prices Monthly'!I277&gt;OFFSET('Prices Monthly'!I277,-$S$3,0),1,-1)</f>
        <v>1</v>
      </c>
      <c r="T278" s="5">
        <f ca="1">IF(S278=1,T$3*Q277/'Prices Monthly'!L277,-T$3*R277)</f>
        <v>3.0699048014413478E-4</v>
      </c>
      <c r="V278" s="16"/>
      <c r="W278" s="5"/>
      <c r="X278" s="5"/>
      <c r="Y278" s="5"/>
      <c r="Z278" s="5"/>
      <c r="AA278" s="5"/>
      <c r="AB278" s="5"/>
      <c r="AC278" s="5"/>
      <c r="AD278" s="5"/>
      <c r="AE278" s="56"/>
    </row>
    <row r="279" spans="1:31" x14ac:dyDescent="0.2">
      <c r="A279" s="9">
        <v>36890</v>
      </c>
      <c r="B279" s="16">
        <f ca="1">'Prices Monthly'!L278*(1+J279/(50*(ABS(O279)+ABS(T279)+0.0001)))</f>
        <v>4113.6588870785126</v>
      </c>
      <c r="C279" s="16">
        <f t="shared" ca="1" si="29"/>
        <v>1</v>
      </c>
      <c r="D279" s="16">
        <f ca="1">D278+C279*('Prices Monthly'!L279-'Prices Monthly'!L278)/'Prices Monthly'!L278</f>
        <v>3.8451860421210129</v>
      </c>
      <c r="E279" s="16">
        <f t="shared" ca="1" si="24"/>
        <v>0</v>
      </c>
      <c r="F279" s="16">
        <f t="shared" ca="1" si="25"/>
        <v>3.8451860421210129</v>
      </c>
      <c r="G279" s="26">
        <f ca="1">IF(('Prices Monthly'!L279-'Prices Monthly'!L278)*C279&gt;0,1,0)</f>
        <v>1</v>
      </c>
      <c r="H279" s="16">
        <f>ABS('Prices Monthly'!L279-'Prices Monthly'!L278)/'Prices Monthly'!L278</f>
        <v>4.4860896921843293E-2</v>
      </c>
      <c r="I279" s="26"/>
      <c r="J279" s="5">
        <f t="shared" ca="1" si="26"/>
        <v>3.023356779339331E-4</v>
      </c>
      <c r="K279" s="16"/>
      <c r="L279" s="16">
        <f ca="1">L278-O279*'Prices Monthly'!L279</f>
        <v>9.9710464318282472</v>
      </c>
      <c r="M279" s="5">
        <f t="shared" ca="1" si="27"/>
        <v>6.8054075207968807E-3</v>
      </c>
      <c r="N279" s="16">
        <f ca="1">IF('Prices Monthly'!L278&gt;OFFSET('Prices Monthly'!L278,-$N$3,0),1,-1)</f>
        <v>1</v>
      </c>
      <c r="O279" s="5">
        <f ca="1">IF(N279=1,O$3*L278/'Prices Monthly'!L278,-O$3*M278)</f>
        <v>2.4862945073140873E-5</v>
      </c>
      <c r="P279" s="27"/>
      <c r="Q279" s="16">
        <f ca="1">Q278-T279*'Prices Monthly'!L279</f>
        <v>12.881620290606699</v>
      </c>
      <c r="R279" s="5">
        <f t="shared" ca="1" si="28"/>
        <v>6.6422628245583013E-3</v>
      </c>
      <c r="S279" s="16">
        <f ca="1">IF('Prices Monthly'!I278&gt;OFFSET('Prices Monthly'!I278,-$S$3,0),1,-1)</f>
        <v>1</v>
      </c>
      <c r="T279" s="5">
        <f ca="1">IF(S279=1,T$3*Q278/'Prices Monthly'!L278,-T$3*R278)</f>
        <v>2.7747273286079225E-4</v>
      </c>
      <c r="V279" s="16"/>
      <c r="W279" s="5"/>
      <c r="X279" s="5"/>
      <c r="Y279" s="5"/>
      <c r="Z279" s="5"/>
      <c r="AA279" s="5"/>
      <c r="AB279" s="5"/>
      <c r="AC279" s="5"/>
      <c r="AD279" s="5"/>
      <c r="AE279" s="56"/>
    </row>
    <row r="280" spans="1:31" x14ac:dyDescent="0.2">
      <c r="A280" s="9">
        <v>36921</v>
      </c>
      <c r="B280" s="16">
        <f ca="1">'Prices Monthly'!L279*(1+J280/(50*(ABS(O280)+ABS(T280)+0.0001)))</f>
        <v>4296.1688243190756</v>
      </c>
      <c r="C280" s="16">
        <f t="shared" ca="1" si="29"/>
        <v>1</v>
      </c>
      <c r="D280" s="16">
        <f ca="1">D279+C280*('Prices Monthly'!L280-'Prices Monthly'!L279)/'Prices Monthly'!L279</f>
        <v>3.8619906215814526</v>
      </c>
      <c r="E280" s="16">
        <f t="shared" ca="1" si="24"/>
        <v>0</v>
      </c>
      <c r="F280" s="16">
        <f t="shared" ca="1" si="25"/>
        <v>3.8619906215814526</v>
      </c>
      <c r="G280" s="26">
        <f ca="1">IF(('Prices Monthly'!L280-'Prices Monthly'!L279)*C280&gt;0,1,0)</f>
        <v>1</v>
      </c>
      <c r="H280" s="16">
        <f>ABS('Prices Monthly'!L280-'Prices Monthly'!L279)/'Prices Monthly'!L279</f>
        <v>1.6804579460439773E-2</v>
      </c>
      <c r="I280" s="26"/>
      <c r="J280" s="5">
        <f t="shared" ca="1" si="26"/>
        <v>2.6690850703894105E-4</v>
      </c>
      <c r="K280" s="16"/>
      <c r="L280" s="16">
        <f ca="1">L279-O280*'Prices Monthly'!L280</f>
        <v>9.8696603750892908</v>
      </c>
      <c r="M280" s="5">
        <f t="shared" ca="1" si="27"/>
        <v>6.828954350767003E-3</v>
      </c>
      <c r="N280" s="16">
        <f ca="1">IF('Prices Monthly'!L279&gt;OFFSET('Prices Monthly'!L279,-$N$3,0),1,-1)</f>
        <v>1</v>
      </c>
      <c r="O280" s="5">
        <f ca="1">IF(N280=1,O$3*L279/'Prices Monthly'!L279,-O$3*M279)</f>
        <v>2.3546829970122625E-5</v>
      </c>
      <c r="P280" s="27"/>
      <c r="Q280" s="16">
        <f ca="1">Q279-T280*'Prices Monthly'!L280</f>
        <v>11.833773050417946</v>
      </c>
      <c r="R280" s="5">
        <f t="shared" ca="1" si="28"/>
        <v>6.88562450162712E-3</v>
      </c>
      <c r="S280" s="16">
        <f ca="1">IF('Prices Monthly'!I279&gt;OFFSET('Prices Monthly'!I279,-$S$3,0),1,-1)</f>
        <v>1</v>
      </c>
      <c r="T280" s="5">
        <f ca="1">IF(S280=1,T$3*Q279/'Prices Monthly'!L279,-T$3*R279)</f>
        <v>2.4336167706881845E-4</v>
      </c>
      <c r="V280" s="16"/>
      <c r="W280" s="5"/>
      <c r="X280" s="5"/>
      <c r="Y280" s="5"/>
      <c r="Z280" s="5"/>
      <c r="AA280" s="5"/>
      <c r="AB280" s="5"/>
      <c r="AC280" s="5"/>
      <c r="AD280" s="5"/>
      <c r="AE280" s="56"/>
    </row>
    <row r="281" spans="1:31" x14ac:dyDescent="0.2">
      <c r="A281" s="9">
        <v>36949</v>
      </c>
      <c r="B281" s="16">
        <f ca="1">'Prices Monthly'!L280*(1+J281/(50*(ABS(O281)+ABS(T281)+0.0001)))</f>
        <v>4366.7129963211801</v>
      </c>
      <c r="C281" s="16">
        <f t="shared" ca="1" si="29"/>
        <v>1</v>
      </c>
      <c r="D281" s="16">
        <f ca="1">D280+C281*('Prices Monthly'!L281-'Prices Monthly'!L280)/'Prices Monthly'!L280</f>
        <v>3.8921365669750223</v>
      </c>
      <c r="E281" s="16">
        <f t="shared" ca="1" si="24"/>
        <v>0</v>
      </c>
      <c r="F281" s="16">
        <f t="shared" ca="1" si="25"/>
        <v>3.8921365669750223</v>
      </c>
      <c r="G281" s="26">
        <f ca="1">IF(('Prices Monthly'!L281-'Prices Monthly'!L280)*C281&gt;0,1,0)</f>
        <v>1</v>
      </c>
      <c r="H281" s="16">
        <f>ABS('Prices Monthly'!L281-'Prices Monthly'!L280)/'Prices Monthly'!L280</f>
        <v>3.0145945393569525E-2</v>
      </c>
      <c r="I281" s="26"/>
      <c r="J281" s="5">
        <f t="shared" ca="1" si="26"/>
        <v>2.427929470063842E-4</v>
      </c>
      <c r="K281" s="16"/>
      <c r="L281" s="16">
        <f ca="1">L280-O281*'Prices Monthly'!L281</f>
        <v>9.7679884689111933</v>
      </c>
      <c r="M281" s="5">
        <f t="shared" ca="1" si="27"/>
        <v>6.851876557448091E-3</v>
      </c>
      <c r="N281" s="16">
        <f ca="1">IF('Prices Monthly'!L280&gt;OFFSET('Prices Monthly'!L280,-$N$3,0),1,-1)</f>
        <v>1</v>
      </c>
      <c r="O281" s="5">
        <f ca="1">IF(N281=1,O$3*L280/'Prices Monthly'!L280,-O$3*M280)</f>
        <v>2.2922206681087696E-5</v>
      </c>
      <c r="P281" s="27"/>
      <c r="Q281" s="16">
        <f ca="1">Q280-T281*'Prices Monthly'!L281</f>
        <v>10.858531984290288</v>
      </c>
      <c r="R281" s="5">
        <f t="shared" ca="1" si="28"/>
        <v>7.1054952419524163E-3</v>
      </c>
      <c r="S281" s="16">
        <f ca="1">IF('Prices Monthly'!I280&gt;OFFSET('Prices Monthly'!I280,-$S$3,0),1,-1)</f>
        <v>1</v>
      </c>
      <c r="T281" s="5">
        <f ca="1">IF(S281=1,T$3*Q280/'Prices Monthly'!L280,-T$3*R280)</f>
        <v>2.198707403252965E-4</v>
      </c>
      <c r="V281" s="16"/>
      <c r="W281" s="5"/>
      <c r="X281" s="5"/>
      <c r="Y281" s="5"/>
      <c r="Z281" s="5"/>
      <c r="AA281" s="5"/>
      <c r="AB281" s="5"/>
      <c r="AC281" s="5"/>
      <c r="AD281" s="5"/>
      <c r="AE281" s="56"/>
    </row>
    <row r="282" spans="1:31" x14ac:dyDescent="0.2">
      <c r="A282" s="9">
        <v>36980</v>
      </c>
      <c r="B282" s="16">
        <f ca="1">'Prices Monthly'!L281*(1+J282/(50*(ABS(O282)+ABS(T282)+0.0001)))</f>
        <v>4496.3225538721099</v>
      </c>
      <c r="C282" s="16">
        <f t="shared" ca="1" si="29"/>
        <v>1</v>
      </c>
      <c r="D282" s="16">
        <f ca="1">D281+C282*('Prices Monthly'!L282-'Prices Monthly'!L281)/'Prices Monthly'!L281</f>
        <v>3.8969161644066652</v>
      </c>
      <c r="E282" s="16">
        <f t="shared" ca="1" si="24"/>
        <v>0</v>
      </c>
      <c r="F282" s="16">
        <f t="shared" ca="1" si="25"/>
        <v>3.8969161644066652</v>
      </c>
      <c r="G282" s="26">
        <f ca="1">IF(('Prices Monthly'!L282-'Prices Monthly'!L281)*C282&gt;0,1,0)</f>
        <v>1</v>
      </c>
      <c r="H282" s="16">
        <f>ABS('Prices Monthly'!L282-'Prices Monthly'!L281)/'Prices Monthly'!L281</f>
        <v>4.7795974316426973E-3</v>
      </c>
      <c r="I282" s="26"/>
      <c r="J282" s="5">
        <f t="shared" ca="1" si="26"/>
        <v>2.1786903078609379E-4</v>
      </c>
      <c r="K282" s="16"/>
      <c r="L282" s="16">
        <f ca="1">L281-O282*'Prices Monthly'!L282</f>
        <v>9.6698417136960977</v>
      </c>
      <c r="M282" s="5">
        <f t="shared" ca="1" si="27"/>
        <v>6.8738987520699417E-3</v>
      </c>
      <c r="N282" s="16">
        <f ca="1">IF('Prices Monthly'!L281&gt;OFFSET('Prices Monthly'!L281,-$N$3,0),1,-1)</f>
        <v>1</v>
      </c>
      <c r="O282" s="5">
        <f ca="1">IF(N282=1,O$3*L281/'Prices Monthly'!L281,-O$3*M281)</f>
        <v>2.2022194621850859E-5</v>
      </c>
      <c r="P282" s="27"/>
      <c r="Q282" s="16">
        <f ca="1">Q281-T282*'Prices Monthly'!L282</f>
        <v>9.985697472620382</v>
      </c>
      <c r="R282" s="5">
        <f t="shared" ca="1" si="28"/>
        <v>7.3013420781166596E-3</v>
      </c>
      <c r="S282" s="16">
        <f ca="1">IF('Prices Monthly'!I281&gt;OFFSET('Prices Monthly'!I281,-$S$3,0),1,-1)</f>
        <v>1</v>
      </c>
      <c r="T282" s="5">
        <f ca="1">IF(S282=1,T$3*Q281/'Prices Monthly'!L281,-T$3*R281)</f>
        <v>1.9584683616424294E-4</v>
      </c>
      <c r="V282" s="16"/>
      <c r="W282" s="5"/>
      <c r="X282" s="5"/>
      <c r="Y282" s="5"/>
      <c r="Z282" s="5"/>
      <c r="AA282" s="5"/>
      <c r="AB282" s="5"/>
      <c r="AC282" s="5"/>
      <c r="AD282" s="5"/>
      <c r="AE282" s="56"/>
    </row>
    <row r="283" spans="1:31" x14ac:dyDescent="0.2">
      <c r="A283" s="9">
        <v>37009</v>
      </c>
      <c r="B283" s="16">
        <f ca="1">'Prices Monthly'!L282*(1+J283/(50*(ABS(O283)+ABS(T283)+0.0001)))</f>
        <v>4516.2361999722125</v>
      </c>
      <c r="C283" s="16">
        <f t="shared" ca="1" si="29"/>
        <v>1</v>
      </c>
      <c r="D283" s="16">
        <f ca="1">D282+C283*('Prices Monthly'!L283-'Prices Monthly'!L282)/'Prices Monthly'!L282</f>
        <v>3.8940755102933262</v>
      </c>
      <c r="E283" s="16">
        <f t="shared" ca="1" si="24"/>
        <v>2.8406541133390029E-3</v>
      </c>
      <c r="F283" s="16">
        <f t="shared" ca="1" si="25"/>
        <v>3.8969161644066652</v>
      </c>
      <c r="G283" s="26">
        <f ca="1">IF(('Prices Monthly'!L283-'Prices Monthly'!L282)*C283&gt;0,1,0)</f>
        <v>0</v>
      </c>
      <c r="H283" s="16">
        <f>ABS('Prices Monthly'!L283-'Prices Monthly'!L282)/'Prices Monthly'!L282</f>
        <v>2.8406541133389248E-3</v>
      </c>
      <c r="I283" s="26"/>
      <c r="J283" s="5">
        <f t="shared" ca="1" si="26"/>
        <v>2.009446891316016E-4</v>
      </c>
      <c r="K283" s="16"/>
      <c r="L283" s="16">
        <f ca="1">L282-O283*'Prices Monthly'!L283</f>
        <v>9.5734179833155295</v>
      </c>
      <c r="M283" s="5">
        <f t="shared" ca="1" si="27"/>
        <v>6.8955959682147662E-3</v>
      </c>
      <c r="N283" s="16">
        <f ca="1">IF('Prices Monthly'!L282&gt;OFFSET('Prices Monthly'!L282,-$N$3,0),1,-1)</f>
        <v>1</v>
      </c>
      <c r="O283" s="5">
        <f ca="1">IF(N283=1,O$3*L282/'Prices Monthly'!L282,-O$3*M282)</f>
        <v>2.1697216144824216E-5</v>
      </c>
      <c r="P283" s="27"/>
      <c r="Q283" s="16">
        <f ca="1">Q282-T283*'Prices Monthly'!L283</f>
        <v>9.1891109478187634</v>
      </c>
      <c r="R283" s="5">
        <f t="shared" ca="1" si="28"/>
        <v>7.4805895511034374E-3</v>
      </c>
      <c r="S283" s="16">
        <f ca="1">IF('Prices Monthly'!I282&gt;OFFSET('Prices Monthly'!I282,-$S$3,0),1,-1)</f>
        <v>1</v>
      </c>
      <c r="T283" s="5">
        <f ca="1">IF(S283=1,T$3*Q282/'Prices Monthly'!L282,-T$3*R282)</f>
        <v>1.7924747298677738E-4</v>
      </c>
      <c r="V283" s="16"/>
      <c r="W283" s="5"/>
      <c r="X283" s="5"/>
      <c r="Y283" s="5"/>
      <c r="Z283" s="5"/>
      <c r="AA283" s="5"/>
      <c r="AB283" s="5"/>
      <c r="AC283" s="5"/>
      <c r="AD283" s="5"/>
      <c r="AE283" s="56"/>
    </row>
    <row r="284" spans="1:31" x14ac:dyDescent="0.2">
      <c r="A284" s="9">
        <v>37041</v>
      </c>
      <c r="B284" s="16">
        <f ca="1">'Prices Monthly'!L283*(1+J284/(50*(ABS(O284)+ABS(T284)+0.0001)))</f>
        <v>4501.9678627329104</v>
      </c>
      <c r="C284" s="16">
        <f t="shared" ca="1" si="29"/>
        <v>1</v>
      </c>
      <c r="D284" s="16">
        <f ca="1">D283+C284*('Prices Monthly'!L284-'Prices Monthly'!L283)/'Prices Monthly'!L283</f>
        <v>3.939378679017421</v>
      </c>
      <c r="E284" s="16">
        <f t="shared" ca="1" si="24"/>
        <v>0</v>
      </c>
      <c r="F284" s="16">
        <f t="shared" ca="1" si="25"/>
        <v>3.939378679017421</v>
      </c>
      <c r="G284" s="26">
        <f ca="1">IF(('Prices Monthly'!L284-'Prices Monthly'!L283)*C284&gt;0,1,0)</f>
        <v>1</v>
      </c>
      <c r="H284" s="16">
        <f>ABS('Prices Monthly'!L284-'Prices Monthly'!L283)/'Prices Monthly'!L283</f>
        <v>4.5303168724094615E-2</v>
      </c>
      <c r="I284" s="26"/>
      <c r="J284" s="5">
        <f t="shared" ca="1" si="26"/>
        <v>1.8696035959430259E-4</v>
      </c>
      <c r="K284" s="16"/>
      <c r="L284" s="16">
        <f ca="1">L283-O284*'Prices Monthly'!L284</f>
        <v>9.4733467417807304</v>
      </c>
      <c r="M284" s="5">
        <f t="shared" ca="1" si="27"/>
        <v>6.9171380220648844E-3</v>
      </c>
      <c r="N284" s="16">
        <f ca="1">IF('Prices Monthly'!L283&gt;OFFSET('Prices Monthly'!L283,-$N$3,0),1,-1)</f>
        <v>1</v>
      </c>
      <c r="O284" s="5">
        <f ca="1">IF(N284=1,O$3*L283/'Prices Monthly'!L283,-O$3*M283)</f>
        <v>2.1542053850117977E-5</v>
      </c>
      <c r="P284" s="27"/>
      <c r="Q284" s="16">
        <f ca="1">Q283-T284*'Prices Monthly'!L284</f>
        <v>8.4206784044977852</v>
      </c>
      <c r="R284" s="5">
        <f t="shared" ca="1" si="28"/>
        <v>7.6460078568476222E-3</v>
      </c>
      <c r="S284" s="16">
        <f ca="1">IF('Prices Monthly'!I283&gt;OFFSET('Prices Monthly'!I283,-$S$3,0),1,-1)</f>
        <v>1</v>
      </c>
      <c r="T284" s="5">
        <f ca="1">IF(S284=1,T$3*Q283/'Prices Monthly'!L283,-T$3*R283)</f>
        <v>1.654183057441846E-4</v>
      </c>
      <c r="V284" s="16"/>
      <c r="W284" s="5"/>
      <c r="X284" s="5"/>
      <c r="Y284" s="5"/>
      <c r="Z284" s="5"/>
      <c r="AA284" s="5"/>
      <c r="AB284" s="5"/>
      <c r="AC284" s="5"/>
      <c r="AD284" s="5"/>
      <c r="AE284" s="56"/>
    </row>
    <row r="285" spans="1:31" x14ac:dyDescent="0.2">
      <c r="A285" s="9">
        <v>37071</v>
      </c>
      <c r="B285" s="16">
        <f ca="1">'Prices Monthly'!L284*(1+J285/(50*(ABS(O285)+ABS(T285)+0.0001)))</f>
        <v>4703.2922355071869</v>
      </c>
      <c r="C285" s="16">
        <f t="shared" ca="1" si="29"/>
        <v>1</v>
      </c>
      <c r="D285" s="16">
        <f ca="1">D284+C285*('Prices Monthly'!L285-'Prices Monthly'!L284)/'Prices Monthly'!L284</f>
        <v>3.9624122671553383</v>
      </c>
      <c r="E285" s="16">
        <f t="shared" ca="1" si="24"/>
        <v>0</v>
      </c>
      <c r="F285" s="16">
        <f t="shared" ca="1" si="25"/>
        <v>3.9624122671553383</v>
      </c>
      <c r="G285" s="26">
        <f ca="1">IF(('Prices Monthly'!L285-'Prices Monthly'!L284)*C285&gt;0,1,0)</f>
        <v>1</v>
      </c>
      <c r="H285" s="16">
        <f>ABS('Prices Monthly'!L285-'Prices Monthly'!L284)/'Prices Monthly'!L284</f>
        <v>2.3033588137917376E-2</v>
      </c>
      <c r="I285" s="26"/>
      <c r="J285" s="5">
        <f t="shared" ca="1" si="26"/>
        <v>1.6540866101180524E-4</v>
      </c>
      <c r="K285" s="16"/>
      <c r="L285" s="16">
        <f ca="1">L284-O285*'Prices Monthly'!L285</f>
        <v>9.3764312226915454</v>
      </c>
      <c r="M285" s="5">
        <f t="shared" ca="1" si="27"/>
        <v>6.9375310283394508E-3</v>
      </c>
      <c r="N285" s="16">
        <f ca="1">IF('Prices Monthly'!L284&gt;OFFSET('Prices Monthly'!L284,-$N$3,0),1,-1)</f>
        <v>1</v>
      </c>
      <c r="O285" s="5">
        <f ca="1">IF(N285=1,O$3*L284/'Prices Monthly'!L284,-O$3*M284)</f>
        <v>2.0393006274566247E-5</v>
      </c>
      <c r="P285" s="27"/>
      <c r="Q285" s="16">
        <f ca="1">Q284-T285*'Prices Monthly'!L285</f>
        <v>7.7315074570810776</v>
      </c>
      <c r="R285" s="5">
        <f t="shared" ca="1" si="28"/>
        <v>7.7910235115848615E-3</v>
      </c>
      <c r="S285" s="16">
        <f ca="1">IF('Prices Monthly'!I284&gt;OFFSET('Prices Monthly'!I284,-$S$3,0),1,-1)</f>
        <v>1</v>
      </c>
      <c r="T285" s="5">
        <f ca="1">IF(S285=1,T$3*Q284/'Prices Monthly'!L284,-T$3*R284)</f>
        <v>1.45015654737239E-4</v>
      </c>
      <c r="V285" s="16"/>
      <c r="W285" s="5"/>
      <c r="X285" s="5"/>
      <c r="Y285" s="5"/>
      <c r="Z285" s="5"/>
      <c r="AA285" s="5"/>
      <c r="AB285" s="5"/>
      <c r="AC285" s="5"/>
      <c r="AD285" s="5"/>
      <c r="AE285" s="56"/>
    </row>
    <row r="286" spans="1:31" x14ac:dyDescent="0.2">
      <c r="A286" s="9">
        <v>37100</v>
      </c>
      <c r="B286" s="16">
        <f ca="1">'Prices Monthly'!L285*(1+J286/(50*(ABS(O286)+ABS(T286)+0.0001)))</f>
        <v>4675.1822293655532</v>
      </c>
      <c r="C286" s="16">
        <f t="shared" ca="1" si="29"/>
        <v>-1</v>
      </c>
      <c r="D286" s="16">
        <f ca="1">D285+C286*('Prices Monthly'!L286-'Prices Monthly'!L285)/'Prices Monthly'!L285</f>
        <v>3.9050474465072011</v>
      </c>
      <c r="E286" s="16">
        <f t="shared" ca="1" si="24"/>
        <v>5.7364820648137194E-2</v>
      </c>
      <c r="F286" s="16">
        <f t="shared" ca="1" si="25"/>
        <v>3.9624122671553383</v>
      </c>
      <c r="G286" s="26">
        <f ca="1">IF(('Prices Monthly'!L286-'Prices Monthly'!L285)*C286&gt;0,1,0)</f>
        <v>0</v>
      </c>
      <c r="H286" s="16">
        <f>ABS('Prices Monthly'!L286-'Prices Monthly'!L285)/'Prices Monthly'!L285</f>
        <v>5.7364820648137013E-2</v>
      </c>
      <c r="I286" s="26"/>
      <c r="J286" s="5">
        <f t="shared" ca="1" si="26"/>
        <v>-6.035519529901264E-4</v>
      </c>
      <c r="K286" s="16"/>
      <c r="L286" s="16">
        <f ca="1">L285-O286*'Prices Monthly'!L286</f>
        <v>9.2772881375105367</v>
      </c>
      <c r="M286" s="5">
        <f t="shared" ca="1" si="27"/>
        <v>6.9572609562761137E-3</v>
      </c>
      <c r="N286" s="16">
        <f ca="1">IF('Prices Monthly'!L285&gt;OFFSET('Prices Monthly'!L285,-$N$3,0),1,-1)</f>
        <v>1</v>
      </c>
      <c r="O286" s="5">
        <f ca="1">IF(N286=1,O$3*L285/'Prices Monthly'!L285,-O$3*M285)</f>
        <v>1.972992793666249E-5</v>
      </c>
      <c r="P286" s="27"/>
      <c r="Q286" s="16">
        <f ca="1">Q285-T286*'Prices Monthly'!L286</f>
        <v>10.863505141557001</v>
      </c>
      <c r="R286" s="5">
        <f t="shared" ca="1" si="28"/>
        <v>7.1677416306580727E-3</v>
      </c>
      <c r="S286" s="16">
        <f ca="1">IF('Prices Monthly'!I285&gt;OFFSET('Prices Monthly'!I285,-$S$3,0),1,-1)</f>
        <v>-1</v>
      </c>
      <c r="T286" s="5">
        <f ca="1">IF(S286=1,T$3*Q285/'Prices Monthly'!L285,-T$3*R285)</f>
        <v>-6.2328188092678892E-4</v>
      </c>
      <c r="V286" s="16"/>
      <c r="W286" s="5"/>
      <c r="X286" s="5"/>
      <c r="Y286" s="5"/>
      <c r="Z286" s="5"/>
      <c r="AA286" s="5"/>
      <c r="AB286" s="5"/>
      <c r="AC286" s="5"/>
      <c r="AD286" s="5"/>
      <c r="AE286" s="56"/>
    </row>
    <row r="287" spans="1:31" x14ac:dyDescent="0.2">
      <c r="A287" s="9">
        <v>37133</v>
      </c>
      <c r="B287" s="16">
        <f ca="1">'Prices Monthly'!L286*(1+J287/(50*(ABS(O287)+ABS(T287)+0.0001)))</f>
        <v>5091.0230193689413</v>
      </c>
      <c r="C287" s="16">
        <f t="shared" ca="1" si="29"/>
        <v>1</v>
      </c>
      <c r="D287" s="16">
        <f ca="1">D286+C287*('Prices Monthly'!L287-'Prices Monthly'!L286)/'Prices Monthly'!L286</f>
        <v>3.8955270674432789</v>
      </c>
      <c r="E287" s="16">
        <f t="shared" ca="1" si="24"/>
        <v>6.6885199712059418E-2</v>
      </c>
      <c r="F287" s="16">
        <f t="shared" ca="1" si="25"/>
        <v>3.9624122671553383</v>
      </c>
      <c r="G287" s="26">
        <f ca="1">IF(('Prices Monthly'!L287-'Prices Monthly'!L286)*C287&gt;0,1,0)</f>
        <v>0</v>
      </c>
      <c r="H287" s="16">
        <f>ABS('Prices Monthly'!L287-'Prices Monthly'!L286)/'Prices Monthly'!L286</f>
        <v>9.52037906392229E-3</v>
      </c>
      <c r="I287" s="26"/>
      <c r="J287" s="5">
        <f t="shared" ca="1" si="26"/>
        <v>1.914132096651878E-4</v>
      </c>
      <c r="K287" s="16"/>
      <c r="L287" s="16">
        <f ca="1">L286-O287*'Prices Monthly'!L287</f>
        <v>9.1853984891329752</v>
      </c>
      <c r="M287" s="5">
        <f t="shared" ca="1" si="27"/>
        <v>6.9757231844856304E-3</v>
      </c>
      <c r="N287" s="16">
        <f ca="1">IF('Prices Monthly'!L286&gt;OFFSET('Prices Monthly'!L286,-$N$3,0),1,-1)</f>
        <v>1</v>
      </c>
      <c r="O287" s="5">
        <f ca="1">IF(N287=1,O$3*L286/'Prices Monthly'!L286,-O$3*M286)</f>
        <v>1.8462228209517066E-5</v>
      </c>
      <c r="P287" s="27"/>
      <c r="Q287" s="16">
        <f ca="1">Q286-T287*'Prices Monthly'!L287</f>
        <v>10.00269870518528</v>
      </c>
      <c r="R287" s="5">
        <f t="shared" ca="1" si="28"/>
        <v>7.3406926121137436E-3</v>
      </c>
      <c r="S287" s="16">
        <f ca="1">IF('Prices Monthly'!I286&gt;OFFSET('Prices Monthly'!I286,-$S$3,0),1,-1)</f>
        <v>1</v>
      </c>
      <c r="T287" s="5">
        <f ca="1">IF(S287=1,T$3*Q286/'Prices Monthly'!L286,-T$3*R286)</f>
        <v>1.7295098145567072E-4</v>
      </c>
      <c r="V287" s="16"/>
      <c r="W287" s="5"/>
      <c r="X287" s="5"/>
      <c r="Y287" s="5"/>
      <c r="Z287" s="5"/>
      <c r="AA287" s="5"/>
      <c r="AB287" s="5"/>
      <c r="AC287" s="5"/>
      <c r="AD287" s="5"/>
      <c r="AE287" s="56"/>
    </row>
    <row r="288" spans="1:31" x14ac:dyDescent="0.2">
      <c r="A288" s="9">
        <v>37163</v>
      </c>
      <c r="B288" s="16">
        <f ca="1">'Prices Monthly'!L287*(1+J288/(50*(ABS(O288)+ABS(T288)+0.0001)))</f>
        <v>5041.0644504493775</v>
      </c>
      <c r="C288" s="16">
        <f t="shared" ca="1" si="29"/>
        <v>1</v>
      </c>
      <c r="D288" s="16">
        <f ca="1">D287+C288*('Prices Monthly'!L288-'Prices Monthly'!L287)/'Prices Monthly'!L287</f>
        <v>3.9545646329674624</v>
      </c>
      <c r="E288" s="16">
        <f t="shared" ca="1" si="24"/>
        <v>7.8476341878759293E-3</v>
      </c>
      <c r="F288" s="16">
        <f t="shared" ca="1" si="25"/>
        <v>3.9624122671553383</v>
      </c>
      <c r="G288" s="26">
        <f ca="1">IF(('Prices Monthly'!L288-'Prices Monthly'!L287)*C288&gt;0,1,0)</f>
        <v>1</v>
      </c>
      <c r="H288" s="16">
        <f>ABS('Prices Monthly'!L288-'Prices Monthly'!L287)/'Prices Monthly'!L287</f>
        <v>5.9037565524183447E-2</v>
      </c>
      <c r="I288" s="26"/>
      <c r="J288" s="5">
        <f t="shared" ca="1" si="26"/>
        <v>1.7923235117670326E-4</v>
      </c>
      <c r="K288" s="16"/>
      <c r="L288" s="16">
        <f ca="1">L287-O288*'Prices Monthly'!L288</f>
        <v>9.0881216685899666</v>
      </c>
      <c r="M288" s="5">
        <f t="shared" ca="1" si="27"/>
        <v>6.9941782472806181E-3</v>
      </c>
      <c r="N288" s="16">
        <f ca="1">IF('Prices Monthly'!L287&gt;OFFSET('Prices Monthly'!L287,-$N$3,0),1,-1)</f>
        <v>1</v>
      </c>
      <c r="O288" s="5">
        <f ca="1">IF(N288=1,O$3*L287/'Prices Monthly'!L287,-O$3*M287)</f>
        <v>1.8455062794987867E-5</v>
      </c>
      <c r="P288" s="27"/>
      <c r="Q288" s="16">
        <f ca="1">Q287-T288*'Prices Monthly'!L288</f>
        <v>9.1552400103523741</v>
      </c>
      <c r="R288" s="5">
        <f t="shared" ca="1" si="28"/>
        <v>7.5014699004954588E-3</v>
      </c>
      <c r="S288" s="16">
        <f ca="1">IF('Prices Monthly'!I287&gt;OFFSET('Prices Monthly'!I287,-$S$3,0),1,-1)</f>
        <v>1</v>
      </c>
      <c r="T288" s="5">
        <f ca="1">IF(S288=1,T$3*Q287/'Prices Monthly'!L287,-T$3*R287)</f>
        <v>1.6077728838171539E-4</v>
      </c>
      <c r="V288" s="16"/>
      <c r="W288" s="5"/>
      <c r="X288" s="5"/>
      <c r="Y288" s="5"/>
      <c r="Z288" s="5"/>
      <c r="AA288" s="5"/>
      <c r="AB288" s="5"/>
      <c r="AC288" s="5"/>
      <c r="AD288" s="5"/>
      <c r="AE288" s="56"/>
    </row>
    <row r="289" spans="1:31" x14ac:dyDescent="0.2">
      <c r="A289" s="9">
        <v>37194</v>
      </c>
      <c r="B289" s="16">
        <f ca="1">'Prices Monthly'!L288*(1+J289/(50*(ABS(O289)+ABS(T289)+0.0001)))</f>
        <v>5335.2816258652874</v>
      </c>
      <c r="C289" s="16">
        <f t="shared" ca="1" si="29"/>
        <v>1</v>
      </c>
      <c r="D289" s="16">
        <f ca="1">D288+C289*('Prices Monthly'!L289-'Prices Monthly'!L288)/'Prices Monthly'!L288</f>
        <v>3.9672187542838704</v>
      </c>
      <c r="E289" s="16">
        <f t="shared" ca="1" si="24"/>
        <v>0</v>
      </c>
      <c r="F289" s="16">
        <f t="shared" ca="1" si="25"/>
        <v>3.9672187542838704</v>
      </c>
      <c r="G289" s="26">
        <f ca="1">IF(('Prices Monthly'!L289-'Prices Monthly'!L288)*C289&gt;0,1,0)</f>
        <v>1</v>
      </c>
      <c r="H289" s="16">
        <f>ABS('Prices Monthly'!L289-'Prices Monthly'!L288)/'Prices Monthly'!L288</f>
        <v>1.2654121316408015E-2</v>
      </c>
      <c r="I289" s="26"/>
      <c r="J289" s="5">
        <f t="shared" ca="1" si="26"/>
        <v>1.5619405341938064E-4</v>
      </c>
      <c r="K289" s="16"/>
      <c r="L289" s="16">
        <f ca="1">L288-O289*'Prices Monthly'!L289</f>
        <v>8.9960904299627416</v>
      </c>
      <c r="M289" s="5">
        <f t="shared" ca="1" si="27"/>
        <v>7.0114199555463769E-3</v>
      </c>
      <c r="N289" s="16">
        <f ca="1">IF('Prices Monthly'!L288&gt;OFFSET('Prices Monthly'!L288,-$N$3,0),1,-1)</f>
        <v>1</v>
      </c>
      <c r="O289" s="5">
        <f ca="1">IF(N289=1,O$3*L288/'Prices Monthly'!L288,-O$3*M288)</f>
        <v>1.724170826575925E-5</v>
      </c>
      <c r="P289" s="27"/>
      <c r="Q289" s="16">
        <f ca="1">Q288-T289*'Prices Monthly'!L289</f>
        <v>8.4135526881024383</v>
      </c>
      <c r="R289" s="5">
        <f t="shared" ca="1" si="28"/>
        <v>7.6404222456490801E-3</v>
      </c>
      <c r="S289" s="16">
        <f ca="1">IF('Prices Monthly'!I288&gt;OFFSET('Prices Monthly'!I288,-$S$3,0),1,-1)</f>
        <v>1</v>
      </c>
      <c r="T289" s="5">
        <f ca="1">IF(S289=1,T$3*Q288/'Prices Monthly'!L288,-T$3*R288)</f>
        <v>1.3895234515362139E-4</v>
      </c>
      <c r="V289" s="16"/>
      <c r="W289" s="5"/>
      <c r="X289" s="5"/>
      <c r="Y289" s="5"/>
      <c r="Z289" s="5"/>
      <c r="AA289" s="5"/>
      <c r="AB289" s="5"/>
      <c r="AC289" s="5"/>
      <c r="AD289" s="5"/>
      <c r="AE289" s="56"/>
    </row>
    <row r="290" spans="1:31" x14ac:dyDescent="0.2">
      <c r="A290" s="9">
        <v>37224</v>
      </c>
      <c r="B290" s="16">
        <f ca="1">'Prices Monthly'!L289*(1+J290/(50*(ABS(O290)+ABS(T290)+0.0001)))</f>
        <v>5400.524049011703</v>
      </c>
      <c r="C290" s="16">
        <f t="shared" ca="1" si="29"/>
        <v>1</v>
      </c>
      <c r="D290" s="16">
        <f ca="1">D289+C290*('Prices Monthly'!L290-'Prices Monthly'!L289)/'Prices Monthly'!L289</f>
        <v>4.0166725462658253</v>
      </c>
      <c r="E290" s="16">
        <f t="shared" ca="1" si="24"/>
        <v>0</v>
      </c>
      <c r="F290" s="16">
        <f t="shared" ca="1" si="25"/>
        <v>4.0166725462658253</v>
      </c>
      <c r="G290" s="26">
        <f ca="1">IF(('Prices Monthly'!L290-'Prices Monthly'!L289)*C290&gt;0,1,0)</f>
        <v>1</v>
      </c>
      <c r="H290" s="16">
        <f>ABS('Prices Monthly'!L290-'Prices Monthly'!L289)/'Prices Monthly'!L289</f>
        <v>4.9453791981954855E-2</v>
      </c>
      <c r="I290" s="26"/>
      <c r="J290" s="5">
        <f t="shared" ca="1" si="26"/>
        <v>1.4295364853988366E-4</v>
      </c>
      <c r="K290" s="16"/>
      <c r="L290" s="16">
        <f ca="1">L289-O290*'Prices Monthly'!L290</f>
        <v>8.9016806178153711</v>
      </c>
      <c r="M290" s="5">
        <f t="shared" ca="1" si="27"/>
        <v>7.0282737944210305E-3</v>
      </c>
      <c r="N290" s="16">
        <f ca="1">IF('Prices Monthly'!L289&gt;OFFSET('Prices Monthly'!L289,-$N$3,0),1,-1)</f>
        <v>1</v>
      </c>
      <c r="O290" s="5">
        <f ca="1">IF(N290=1,O$3*L289/'Prices Monthly'!L289,-O$3*M289)</f>
        <v>1.6853838874653626E-5</v>
      </c>
      <c r="P290" s="27"/>
      <c r="Q290" s="16">
        <f ca="1">Q289-T290*'Prices Monthly'!L290</f>
        <v>7.7071819062969125</v>
      </c>
      <c r="R290" s="5">
        <f t="shared" ca="1" si="28"/>
        <v>7.7665220553143101E-3</v>
      </c>
      <c r="S290" s="16">
        <f ca="1">IF('Prices Monthly'!I289&gt;OFFSET('Prices Monthly'!I289,-$S$3,0),1,-1)</f>
        <v>1</v>
      </c>
      <c r="T290" s="5">
        <f ca="1">IF(S290=1,T$3*Q289/'Prices Monthly'!L289,-T$3*R289)</f>
        <v>1.2609980966523003E-4</v>
      </c>
      <c r="V290" s="16"/>
      <c r="W290" s="5"/>
      <c r="X290" s="5"/>
      <c r="Y290" s="5"/>
      <c r="Z290" s="5"/>
      <c r="AA290" s="5"/>
      <c r="AB290" s="5"/>
      <c r="AC290" s="5"/>
      <c r="AD290" s="5"/>
      <c r="AE290" s="56"/>
    </row>
    <row r="291" spans="1:31" x14ac:dyDescent="0.2">
      <c r="A291" s="9">
        <v>37254</v>
      </c>
      <c r="B291" s="16">
        <f ca="1">'Prices Monthly'!L290*(1+J291/(50*(ABS(O291)+ABS(T291)+0.0001)))</f>
        <v>5664.1325819223202</v>
      </c>
      <c r="C291" s="16">
        <f t="shared" ca="1" si="29"/>
        <v>1</v>
      </c>
      <c r="D291" s="16">
        <f ca="1">D290+C291*('Prices Monthly'!L291-'Prices Monthly'!L290)/'Prices Monthly'!L290</f>
        <v>4.0417953665625932</v>
      </c>
      <c r="E291" s="16">
        <f t="shared" ca="1" si="24"/>
        <v>0</v>
      </c>
      <c r="F291" s="16">
        <f t="shared" ca="1" si="25"/>
        <v>4.0417953665625932</v>
      </c>
      <c r="G291" s="26">
        <f ca="1">IF(('Prices Monthly'!L291-'Prices Monthly'!L290)*C291&gt;0,1,0)</f>
        <v>1</v>
      </c>
      <c r="H291" s="16">
        <f>ABS('Prices Monthly'!L291-'Prices Monthly'!L290)/'Prices Monthly'!L290</f>
        <v>2.5122820296768034E-2</v>
      </c>
      <c r="I291" s="26"/>
      <c r="J291" s="5">
        <f t="shared" ca="1" si="26"/>
        <v>1.2596066870687128E-4</v>
      </c>
      <c r="K291" s="16"/>
      <c r="L291" s="16">
        <f ca="1">L290-O291*'Prices Monthly'!L291</f>
        <v>8.810427458412212</v>
      </c>
      <c r="M291" s="5">
        <f t="shared" ca="1" si="27"/>
        <v>7.0441648853398538E-3</v>
      </c>
      <c r="N291" s="16">
        <f ca="1">IF('Prices Monthly'!L290&gt;OFFSET('Prices Monthly'!L290,-$N$3,0),1,-1)</f>
        <v>1</v>
      </c>
      <c r="O291" s="5">
        <f ca="1">IF(N291=1,O$3*L290/'Prices Monthly'!L290,-O$3*M290)</f>
        <v>1.5891090918823232E-5</v>
      </c>
      <c r="P291" s="27"/>
      <c r="Q291" s="16">
        <f ca="1">Q290-T291*'Prices Monthly'!L291</f>
        <v>7.0751172621110472</v>
      </c>
      <c r="R291" s="5">
        <f t="shared" ca="1" si="28"/>
        <v>7.8765916331023575E-3</v>
      </c>
      <c r="S291" s="16">
        <f ca="1">IF('Prices Monthly'!I290&gt;OFFSET('Prices Monthly'!I290,-$S$3,0),1,-1)</f>
        <v>1</v>
      </c>
      <c r="T291" s="5">
        <f ca="1">IF(S291=1,T$3*Q290/'Prices Monthly'!L290,-T$3*R290)</f>
        <v>1.1006957778804806E-4</v>
      </c>
      <c r="V291" s="16"/>
      <c r="W291" s="5"/>
      <c r="X291" s="5"/>
      <c r="Y291" s="5"/>
      <c r="Z291" s="5"/>
      <c r="AA291" s="5"/>
      <c r="AB291" s="5"/>
      <c r="AC291" s="5"/>
      <c r="AD291" s="5"/>
      <c r="AE291" s="56"/>
    </row>
    <row r="292" spans="1:31" x14ac:dyDescent="0.2">
      <c r="A292" s="9">
        <v>37286</v>
      </c>
      <c r="B292" s="16">
        <f ca="1">'Prices Monthly'!L291*(1+J292/(50*(ABS(O292)+ABS(T292)+0.0001)))</f>
        <v>5803.5680504018701</v>
      </c>
      <c r="C292" s="16">
        <f t="shared" ca="1" si="29"/>
        <v>1</v>
      </c>
      <c r="D292" s="16">
        <f ca="1">D291+C292*('Prices Monthly'!L292-'Prices Monthly'!L291)/'Prices Monthly'!L291</f>
        <v>4.0742799853898797</v>
      </c>
      <c r="E292" s="16">
        <f t="shared" ca="1" si="24"/>
        <v>0</v>
      </c>
      <c r="F292" s="16">
        <f t="shared" ca="1" si="25"/>
        <v>4.0742799853898797</v>
      </c>
      <c r="G292" s="26">
        <f ca="1">IF(('Prices Monthly'!L292-'Prices Monthly'!L291)*C292&gt;0,1,0)</f>
        <v>1</v>
      </c>
      <c r="H292" s="16">
        <f>ABS('Prices Monthly'!L292-'Prices Monthly'!L291)/'Prices Monthly'!L291</f>
        <v>3.2484618827286794E-2</v>
      </c>
      <c r="I292" s="26"/>
      <c r="J292" s="5">
        <f t="shared" ca="1" si="26"/>
        <v>1.1390925683693883E-4</v>
      </c>
      <c r="K292" s="16"/>
      <c r="L292" s="16">
        <f ca="1">L291-O292*'Prices Monthly'!L292</f>
        <v>8.7194611500511705</v>
      </c>
      <c r="M292" s="5">
        <f t="shared" ca="1" si="27"/>
        <v>7.0595076202863523E-3</v>
      </c>
      <c r="N292" s="16">
        <f ca="1">IF('Prices Monthly'!L291&gt;OFFSET('Prices Monthly'!L291,-$N$3,0),1,-1)</f>
        <v>1</v>
      </c>
      <c r="O292" s="5">
        <f ca="1">IF(N292=1,O$3*L291/'Prices Monthly'!L291,-O$3*M291)</f>
        <v>1.5342734946498442E-5</v>
      </c>
      <c r="P292" s="27"/>
      <c r="Q292" s="16">
        <f ca="1">Q291-T292*'Prices Monthly'!L292</f>
        <v>6.490721282148721</v>
      </c>
      <c r="R292" s="5">
        <f t="shared" ca="1" si="28"/>
        <v>7.9751581549927977E-3</v>
      </c>
      <c r="S292" s="16">
        <f ca="1">IF('Prices Monthly'!I291&gt;OFFSET('Prices Monthly'!I291,-$S$3,0),1,-1)</f>
        <v>1</v>
      </c>
      <c r="T292" s="5">
        <f ca="1">IF(S292=1,T$3*Q291/'Prices Monthly'!L291,-T$3*R291)</f>
        <v>9.8566521890440387E-5</v>
      </c>
      <c r="V292" s="16"/>
      <c r="W292" s="5"/>
      <c r="X292" s="5"/>
      <c r="Y292" s="5"/>
      <c r="Z292" s="5"/>
      <c r="AA292" s="5"/>
      <c r="AB292" s="5"/>
      <c r="AC292" s="5"/>
      <c r="AD292" s="5"/>
      <c r="AE292" s="56"/>
    </row>
    <row r="293" spans="1:31" x14ac:dyDescent="0.2">
      <c r="A293" s="9">
        <v>37314</v>
      </c>
      <c r="B293" s="16">
        <f ca="1">'Prices Monthly'!L292*(1+J293/(50*(ABS(O293)+ABS(T293)+0.0001)))</f>
        <v>5988.9097031707279</v>
      </c>
      <c r="C293" s="16">
        <f t="shared" ca="1" si="29"/>
        <v>1</v>
      </c>
      <c r="D293" s="16">
        <f ca="1">D292+C293*('Prices Monthly'!L293-'Prices Monthly'!L292)/'Prices Monthly'!L292</f>
        <v>4.0883313772889514</v>
      </c>
      <c r="E293" s="16">
        <f t="shared" ca="1" si="24"/>
        <v>0</v>
      </c>
      <c r="F293" s="16">
        <f t="shared" ca="1" si="25"/>
        <v>4.0883313772889514</v>
      </c>
      <c r="G293" s="26">
        <f ca="1">IF(('Prices Monthly'!L293-'Prices Monthly'!L292)*C293&gt;0,1,0)</f>
        <v>1</v>
      </c>
      <c r="H293" s="16">
        <f>ABS('Prices Monthly'!L293-'Prices Monthly'!L292)/'Prices Monthly'!L292</f>
        <v>1.4051391899071572E-2</v>
      </c>
      <c r="I293" s="26"/>
      <c r="J293" s="5">
        <f t="shared" ca="1" si="26"/>
        <v>1.0228662985392176E-4</v>
      </c>
      <c r="K293" s="16"/>
      <c r="L293" s="16">
        <f ca="1">L292-O293*'Prices Monthly'!L293</f>
        <v>8.6310413328929769</v>
      </c>
      <c r="M293" s="5">
        <f t="shared" ca="1" si="27"/>
        <v>7.0742142060225303E-3</v>
      </c>
      <c r="N293" s="16">
        <f ca="1">IF('Prices Monthly'!L292&gt;OFFSET('Prices Monthly'!L292,-$N$3,0),1,-1)</f>
        <v>1</v>
      </c>
      <c r="O293" s="5">
        <f ca="1">IF(N293=1,O$3*L292/'Prices Monthly'!L292,-O$3*M292)</f>
        <v>1.4706585736177857E-5</v>
      </c>
      <c r="P293" s="27"/>
      <c r="Q293" s="16">
        <f ca="1">Q292-T293*'Prices Monthly'!L293</f>
        <v>5.9641672861013744</v>
      </c>
      <c r="R293" s="5">
        <f t="shared" ca="1" si="28"/>
        <v>8.0627381991105421E-3</v>
      </c>
      <c r="S293" s="16">
        <f ca="1">IF('Prices Monthly'!I292&gt;OFFSET('Prices Monthly'!I292,-$S$3,0),1,-1)</f>
        <v>1</v>
      </c>
      <c r="T293" s="5">
        <f ca="1">IF(S293=1,T$3*Q292/'Prices Monthly'!L292,-T$3*R292)</f>
        <v>8.7580044117743907E-5</v>
      </c>
      <c r="V293" s="16"/>
      <c r="W293" s="5"/>
      <c r="X293" s="5"/>
      <c r="Y293" s="5"/>
      <c r="Z293" s="5"/>
      <c r="AA293" s="5"/>
      <c r="AB293" s="5"/>
      <c r="AC293" s="5"/>
      <c r="AD293" s="5"/>
      <c r="AE293" s="56"/>
    </row>
    <row r="294" spans="1:31" x14ac:dyDescent="0.2">
      <c r="A294" s="9">
        <v>37345</v>
      </c>
      <c r="B294" s="16">
        <f ca="1">'Prices Monthly'!L293*(1+J294/(50*(ABS(O294)+ABS(T294)+0.0001)))</f>
        <v>6070.4322065644192</v>
      </c>
      <c r="C294" s="16">
        <f t="shared" ca="1" si="29"/>
        <v>1</v>
      </c>
      <c r="D294" s="16">
        <f ca="1">D293+C294*('Prices Monthly'!L294-'Prices Monthly'!L293)/'Prices Monthly'!L293</f>
        <v>4.1134683474133302</v>
      </c>
      <c r="E294" s="16">
        <f t="shared" ca="1" si="24"/>
        <v>0</v>
      </c>
      <c r="F294" s="16">
        <f t="shared" ca="1" si="25"/>
        <v>4.1134683474133302</v>
      </c>
      <c r="G294" s="26">
        <f ca="1">IF(('Prices Monthly'!L294-'Prices Monthly'!L293)*C294&gt;0,1,0)</f>
        <v>1</v>
      </c>
      <c r="H294" s="16">
        <f>ABS('Prices Monthly'!L294-'Prices Monthly'!L293)/'Prices Monthly'!L293</f>
        <v>2.5136970124379203E-2</v>
      </c>
      <c r="I294" s="26"/>
      <c r="J294" s="5">
        <f t="shared" ca="1" si="26"/>
        <v>9.3715806737739173E-5</v>
      </c>
      <c r="K294" s="16"/>
      <c r="L294" s="16">
        <f ca="1">L293-O294*'Prices Monthly'!L294</f>
        <v>8.5425613372827751</v>
      </c>
      <c r="M294" s="5">
        <f t="shared" ca="1" si="27"/>
        <v>7.0885699413581497E-3</v>
      </c>
      <c r="N294" s="16">
        <f ca="1">IF('Prices Monthly'!L293&gt;OFFSET('Prices Monthly'!L293,-$N$3,0),1,-1)</f>
        <v>1</v>
      </c>
      <c r="O294" s="5">
        <f ca="1">IF(N294=1,O$3*L293/'Prices Monthly'!L293,-O$3*M293)</f>
        <v>1.435573533561918E-5</v>
      </c>
      <c r="P294" s="27"/>
      <c r="Q294" s="16">
        <f ca="1">Q293-T294*'Prices Monthly'!L294</f>
        <v>5.4750402156222622</v>
      </c>
      <c r="R294" s="5">
        <f t="shared" ca="1" si="28"/>
        <v>8.1420982705126613E-3</v>
      </c>
      <c r="S294" s="16">
        <f ca="1">IF('Prices Monthly'!I293&gt;OFFSET('Prices Monthly'!I293,-$S$3,0),1,-1)</f>
        <v>1</v>
      </c>
      <c r="T294" s="5">
        <f ca="1">IF(S294=1,T$3*Q293/'Prices Monthly'!L293,-T$3*R293)</f>
        <v>7.9360071402119988E-5</v>
      </c>
      <c r="V294" s="16"/>
      <c r="W294" s="5"/>
      <c r="X294" s="5"/>
      <c r="Y294" s="5"/>
      <c r="Z294" s="5"/>
      <c r="AA294" s="5"/>
      <c r="AB294" s="5"/>
      <c r="AC294" s="5"/>
      <c r="AD294" s="5"/>
      <c r="AE294" s="56"/>
    </row>
    <row r="295" spans="1:31" x14ac:dyDescent="0.2">
      <c r="A295" s="9">
        <v>37373</v>
      </c>
      <c r="B295" s="16">
        <f ca="1">'Prices Monthly'!L294*(1+J295/(50*(ABS(O295)+ABS(T295)+0.0001)))</f>
        <v>6219.9997047783636</v>
      </c>
      <c r="C295" s="16">
        <f t="shared" ca="1" si="29"/>
        <v>1</v>
      </c>
      <c r="D295" s="16">
        <f ca="1">D294+C295*('Prices Monthly'!L295-'Prices Monthly'!L294)/'Prices Monthly'!L294</f>
        <v>4.1277689190143487</v>
      </c>
      <c r="E295" s="16">
        <f t="shared" ca="1" si="24"/>
        <v>0</v>
      </c>
      <c r="F295" s="16">
        <f t="shared" ca="1" si="25"/>
        <v>4.1277689190143487</v>
      </c>
      <c r="G295" s="26">
        <f ca="1">IF(('Prices Monthly'!L295-'Prices Monthly'!L294)*C295&gt;0,1,0)</f>
        <v>1</v>
      </c>
      <c r="H295" s="16">
        <f>ABS('Prices Monthly'!L295-'Prices Monthly'!L294)/'Prices Monthly'!L294</f>
        <v>1.4300571601018176E-2</v>
      </c>
      <c r="I295" s="26"/>
      <c r="J295" s="5">
        <f t="shared" ca="1" si="26"/>
        <v>8.4925476178305883E-5</v>
      </c>
      <c r="K295" s="16"/>
      <c r="L295" s="16">
        <f ca="1">L294-O295*'Prices Monthly'!L295</f>
        <v>8.4559140888093491</v>
      </c>
      <c r="M295" s="5">
        <f t="shared" ca="1" si="27"/>
        <v>7.1024301081450683E-3</v>
      </c>
      <c r="N295" s="16">
        <f ca="1">IF('Prices Monthly'!L294&gt;OFFSET('Prices Monthly'!L294,-$N$3,0),1,-1)</f>
        <v>1</v>
      </c>
      <c r="O295" s="5">
        <f ca="1">IF(N295=1,O$3*L294/'Prices Monthly'!L294,-O$3*M294)</f>
        <v>1.3860166786918846E-5</v>
      </c>
      <c r="P295" s="27"/>
      <c r="Q295" s="16">
        <f ca="1">Q294-T295*'Prices Monthly'!L295</f>
        <v>5.0307733020027241</v>
      </c>
      <c r="R295" s="5">
        <f t="shared" ca="1" si="28"/>
        <v>8.2131635799040491E-3</v>
      </c>
      <c r="S295" s="16">
        <f ca="1">IF('Prices Monthly'!I294&gt;OFFSET('Prices Monthly'!I294,-$S$3,0),1,-1)</f>
        <v>1</v>
      </c>
      <c r="T295" s="5">
        <f ca="1">IF(S295=1,T$3*Q294/'Prices Monthly'!L294,-T$3*R294)</f>
        <v>7.1065309391387033E-5</v>
      </c>
      <c r="V295" s="16"/>
      <c r="W295" s="5"/>
      <c r="X295" s="5"/>
      <c r="Y295" s="5"/>
      <c r="Z295" s="5"/>
      <c r="AA295" s="5"/>
      <c r="AB295" s="5"/>
      <c r="AC295" s="5"/>
      <c r="AD295" s="5"/>
      <c r="AE295" s="56"/>
    </row>
    <row r="296" spans="1:31" x14ac:dyDescent="0.2">
      <c r="A296" s="9">
        <v>37406</v>
      </c>
      <c r="B296" s="16">
        <f ca="1">'Prices Monthly'!L295*(1+J296/(50*(ABS(O296)+ABS(T296)+0.0001)))</f>
        <v>6306.2809006660764</v>
      </c>
      <c r="C296" s="16">
        <f t="shared" ca="1" si="29"/>
        <v>1</v>
      </c>
      <c r="D296" s="16">
        <f ca="1">D295+C296*('Prices Monthly'!L296-'Prices Monthly'!L295)/'Prices Monthly'!L295</f>
        <v>4.0754681222493971</v>
      </c>
      <c r="E296" s="16">
        <f t="shared" ca="1" si="24"/>
        <v>5.2300796764951585E-2</v>
      </c>
      <c r="F296" s="16">
        <f t="shared" ca="1" si="25"/>
        <v>4.1277689190143487</v>
      </c>
      <c r="G296" s="26">
        <f ca="1">IF(('Prices Monthly'!L296-'Prices Monthly'!L295)*C296&gt;0,1,0)</f>
        <v>0</v>
      </c>
      <c r="H296" s="16">
        <f>ABS('Prices Monthly'!L296-'Prices Monthly'!L295)/'Prices Monthly'!L295</f>
        <v>5.2300796764951946E-2</v>
      </c>
      <c r="I296" s="26"/>
      <c r="J296" s="5">
        <f t="shared" ca="1" si="26"/>
        <v>7.7904289837577595E-5</v>
      </c>
      <c r="K296" s="16"/>
      <c r="L296" s="16">
        <f ca="1">L295-O296*'Prices Monthly'!L296</f>
        <v>8.3757774583634621</v>
      </c>
      <c r="M296" s="5">
        <f t="shared" ca="1" si="27"/>
        <v>7.1159562594853148E-3</v>
      </c>
      <c r="N296" s="16">
        <f ca="1">IF('Prices Monthly'!L295&gt;OFFSET('Prices Monthly'!L295,-$N$3,0),1,-1)</f>
        <v>1</v>
      </c>
      <c r="O296" s="5">
        <f ca="1">IF(N296=1,O$3*L295/'Prices Monthly'!L295,-O$3*M295)</f>
        <v>1.3526151340246867E-5</v>
      </c>
      <c r="P296" s="27"/>
      <c r="Q296" s="16">
        <f ca="1">Q295-T296*'Prices Monthly'!L296</f>
        <v>4.6493605140055934</v>
      </c>
      <c r="R296" s="5">
        <f t="shared" ca="1" si="28"/>
        <v>8.2775417184013794E-3</v>
      </c>
      <c r="S296" s="16">
        <f ca="1">IF('Prices Monthly'!I295&gt;OFFSET('Prices Monthly'!I295,-$S$3,0),1,-1)</f>
        <v>1</v>
      </c>
      <c r="T296" s="5">
        <f ca="1">IF(S296=1,T$3*Q295/'Prices Monthly'!L295,-T$3*R295)</f>
        <v>6.4378138497330723E-5</v>
      </c>
      <c r="V296" s="16"/>
      <c r="W296" s="5"/>
      <c r="X296" s="5"/>
      <c r="Y296" s="5"/>
      <c r="Z296" s="5"/>
      <c r="AA296" s="5"/>
      <c r="AB296" s="5"/>
      <c r="AC296" s="5"/>
      <c r="AD296" s="5"/>
      <c r="AE296" s="56"/>
    </row>
    <row r="297" spans="1:31" x14ac:dyDescent="0.2">
      <c r="A297" s="9">
        <v>37436</v>
      </c>
      <c r="B297" s="16">
        <f ca="1">'Prices Monthly'!L296*(1+J297/(50*(ABS(O297)+ABS(T297)+0.0001)))</f>
        <v>5976.0861126326317</v>
      </c>
      <c r="C297" s="16">
        <f t="shared" ca="1" si="29"/>
        <v>1</v>
      </c>
      <c r="D297" s="16">
        <f ca="1">D296+C297*('Prices Monthly'!L297-'Prices Monthly'!L296)/'Prices Monthly'!L296</f>
        <v>4.0807123847022</v>
      </c>
      <c r="E297" s="16">
        <f t="shared" ca="1" si="24"/>
        <v>4.7056534312148735E-2</v>
      </c>
      <c r="F297" s="16">
        <f t="shared" ca="1" si="25"/>
        <v>4.1277689190143487</v>
      </c>
      <c r="G297" s="26">
        <f ca="1">IF(('Prices Monthly'!L297-'Prices Monthly'!L296)*C297&gt;0,1,0)</f>
        <v>1</v>
      </c>
      <c r="H297" s="16">
        <f>ABS('Prices Monthly'!L297-'Prices Monthly'!L296)/'Prices Monthly'!L296</f>
        <v>5.2442624528025866E-3</v>
      </c>
      <c r="I297" s="26"/>
      <c r="J297" s="5">
        <f t="shared" ca="1" si="26"/>
        <v>7.6918091220811325E-5</v>
      </c>
      <c r="K297" s="16"/>
      <c r="L297" s="16">
        <f ca="1">L296-O297*'Prices Monthly'!L297</f>
        <v>8.2915804360274485</v>
      </c>
      <c r="M297" s="5">
        <f t="shared" ca="1" si="27"/>
        <v>7.1300936187508202E-3</v>
      </c>
      <c r="N297" s="16">
        <f ca="1">IF('Prices Monthly'!L296&gt;OFFSET('Prices Monthly'!L296,-$N$3,0),1,-1)</f>
        <v>1</v>
      </c>
      <c r="O297" s="5">
        <f ca="1">IF(N297=1,O$3*L296/'Prices Monthly'!L296,-O$3*M296)</f>
        <v>1.4137359265505282E-5</v>
      </c>
      <c r="P297" s="27"/>
      <c r="Q297" s="16">
        <f ca="1">Q296-T297*'Prices Monthly'!L297</f>
        <v>4.2754610755432942</v>
      </c>
      <c r="R297" s="5">
        <f t="shared" ca="1" si="28"/>
        <v>8.3403224503566849E-3</v>
      </c>
      <c r="S297" s="16">
        <f ca="1">IF('Prices Monthly'!I296&gt;OFFSET('Prices Monthly'!I296,-$S$3,0),1,-1)</f>
        <v>1</v>
      </c>
      <c r="T297" s="5">
        <f ca="1">IF(S297=1,T$3*Q296/'Prices Monthly'!L296,-T$3*R296)</f>
        <v>6.2780731955306037E-5</v>
      </c>
      <c r="V297" s="16"/>
      <c r="W297" s="5"/>
      <c r="X297" s="5"/>
      <c r="Y297" s="5"/>
      <c r="Z297" s="5"/>
      <c r="AA297" s="5"/>
      <c r="AB297" s="5"/>
      <c r="AC297" s="5"/>
      <c r="AD297" s="5"/>
      <c r="AE297" s="56"/>
    </row>
    <row r="298" spans="1:31" x14ac:dyDescent="0.2">
      <c r="A298" s="9">
        <v>37467</v>
      </c>
      <c r="B298" s="16">
        <f ca="1">'Prices Monthly'!L297*(1+J298/(50*(ABS(O298)+ABS(T298)+0.0001)))</f>
        <v>6005.2396834716119</v>
      </c>
      <c r="C298" s="16">
        <f t="shared" ca="1" si="29"/>
        <v>1</v>
      </c>
      <c r="D298" s="16">
        <f ca="1">D297+C298*('Prices Monthly'!L298-'Prices Monthly'!L297)/'Prices Monthly'!L297</f>
        <v>4.1175698844839195</v>
      </c>
      <c r="E298" s="16">
        <f t="shared" ca="1" si="24"/>
        <v>1.0199034530429252E-2</v>
      </c>
      <c r="F298" s="16">
        <f t="shared" ca="1" si="25"/>
        <v>4.1277689190143487</v>
      </c>
      <c r="G298" s="26">
        <f ca="1">IF(('Prices Monthly'!L298-'Prices Monthly'!L297)*C298&gt;0,1,0)</f>
        <v>1</v>
      </c>
      <c r="H298" s="16">
        <f>ABS('Prices Monthly'!L298-'Prices Monthly'!L297)/'Prices Monthly'!L297</f>
        <v>3.6857499781719393E-2</v>
      </c>
      <c r="I298" s="26"/>
      <c r="J298" s="5">
        <f t="shared" ca="1" si="26"/>
        <v>7.1352984801589415E-5</v>
      </c>
      <c r="K298" s="16"/>
      <c r="L298" s="16">
        <f ca="1">L297-O298*'Prices Monthly'!L298</f>
        <v>8.2056085624260646</v>
      </c>
      <c r="M298" s="5">
        <f t="shared" ca="1" si="27"/>
        <v>7.1440158511826453E-3</v>
      </c>
      <c r="N298" s="16">
        <f ca="1">IF('Prices Monthly'!L297&gt;OFFSET('Prices Monthly'!L297,-$N$3,0),1,-1)</f>
        <v>1</v>
      </c>
      <c r="O298" s="5">
        <f ca="1">IF(N298=1,O$3*L297/'Prices Monthly'!L297,-O$3*M297)</f>
        <v>1.392223243182504E-5</v>
      </c>
      <c r="P298" s="27"/>
      <c r="Q298" s="16">
        <f ca="1">Q297-T298*'Prices Monthly'!L298</f>
        <v>3.9208175650471437</v>
      </c>
      <c r="R298" s="5">
        <f t="shared" ca="1" si="28"/>
        <v>8.3977532027264493E-3</v>
      </c>
      <c r="S298" s="16">
        <f ca="1">IF('Prices Monthly'!I297&gt;OFFSET('Prices Monthly'!I297,-$S$3,0),1,-1)</f>
        <v>1</v>
      </c>
      <c r="T298" s="5">
        <f ca="1">IF(S298=1,T$3*Q297/'Prices Monthly'!L297,-T$3*R297)</f>
        <v>5.7430752369764381E-5</v>
      </c>
      <c r="V298" s="16"/>
      <c r="W298" s="5"/>
      <c r="X298" s="5"/>
      <c r="Y298" s="5"/>
      <c r="Z298" s="5"/>
      <c r="AA298" s="5"/>
      <c r="AB298" s="5"/>
      <c r="AC298" s="5"/>
      <c r="AD298" s="5"/>
      <c r="AE298" s="56"/>
    </row>
    <row r="299" spans="1:31" x14ac:dyDescent="0.2">
      <c r="A299" s="9">
        <v>37498</v>
      </c>
      <c r="B299" s="16">
        <f ca="1">'Prices Monthly'!L298*(1+J299/(50*(ABS(O299)+ABS(T299)+0.0001)))</f>
        <v>6071.5583193225111</v>
      </c>
      <c r="C299" s="16">
        <f t="shared" ca="1" si="29"/>
        <v>-1</v>
      </c>
      <c r="D299" s="16">
        <f ca="1">D298+C299*('Prices Monthly'!L299-'Prices Monthly'!L298)/'Prices Monthly'!L298</f>
        <v>4.0879803198579587</v>
      </c>
      <c r="E299" s="16">
        <f t="shared" ca="1" si="24"/>
        <v>3.9788599156389992E-2</v>
      </c>
      <c r="F299" s="16">
        <f t="shared" ca="1" si="25"/>
        <v>4.1277689190143487</v>
      </c>
      <c r="G299" s="26">
        <f ca="1">IF(('Prices Monthly'!L299-'Prices Monthly'!L298)*C299&gt;0,1,0)</f>
        <v>0</v>
      </c>
      <c r="H299" s="16">
        <f>ABS('Prices Monthly'!L299-'Prices Monthly'!L298)/'Prices Monthly'!L298</f>
        <v>2.9589564625960546E-2</v>
      </c>
      <c r="I299" s="26"/>
      <c r="J299" s="5">
        <f t="shared" ca="1" si="26"/>
        <v>-6.5853214408735628E-4</v>
      </c>
      <c r="K299" s="16"/>
      <c r="L299" s="16">
        <f ca="1">L298-O299*'Prices Monthly'!L299</f>
        <v>8.1211244729532712</v>
      </c>
      <c r="M299" s="5">
        <f t="shared" ca="1" si="27"/>
        <v>7.157303963313405E-3</v>
      </c>
      <c r="N299" s="16">
        <f ca="1">IF('Prices Monthly'!L298&gt;OFFSET('Prices Monthly'!L298,-$N$3,0),1,-1)</f>
        <v>1</v>
      </c>
      <c r="O299" s="5">
        <f ca="1">IF(N299=1,O$3*L298/'Prices Monthly'!L298,-O$3*M298)</f>
        <v>1.3288112130759681E-5</v>
      </c>
      <c r="P299" s="27"/>
      <c r="Q299" s="16">
        <f ca="1">Q298-T299*'Prices Monthly'!L299</f>
        <v>8.1921634174486169</v>
      </c>
      <c r="R299" s="5">
        <f t="shared" ca="1" si="28"/>
        <v>7.7259329465083331E-3</v>
      </c>
      <c r="S299" s="16">
        <f ca="1">IF('Prices Monthly'!I298&gt;OFFSET('Prices Monthly'!I298,-$S$3,0),1,-1)</f>
        <v>-1</v>
      </c>
      <c r="T299" s="5">
        <f ca="1">IF(S299=1,T$3*Q298/'Prices Monthly'!L298,-T$3*R298)</f>
        <v>-6.7182025621811601E-4</v>
      </c>
      <c r="V299" s="16"/>
      <c r="W299" s="5"/>
      <c r="X299" s="5"/>
      <c r="Y299" s="5"/>
      <c r="Z299" s="5"/>
      <c r="AA299" s="5"/>
      <c r="AB299" s="5"/>
      <c r="AC299" s="5"/>
      <c r="AD299" s="5"/>
      <c r="AE299" s="56"/>
    </row>
    <row r="300" spans="1:31" x14ac:dyDescent="0.2">
      <c r="A300" s="9">
        <v>37527</v>
      </c>
      <c r="B300" s="16">
        <f ca="1">'Prices Monthly'!L299*(1+J300/(50*(ABS(O300)+ABS(T300)+0.0001)))</f>
        <v>6426.1184000769836</v>
      </c>
      <c r="C300" s="16">
        <f t="shared" ca="1" si="29"/>
        <v>1</v>
      </c>
      <c r="D300" s="16">
        <f ca="1">D299+C300*('Prices Monthly'!L300-'Prices Monthly'!L299)/'Prices Monthly'!L299</f>
        <v>4.1209614912250991</v>
      </c>
      <c r="E300" s="16">
        <f t="shared" ca="1" si="24"/>
        <v>6.8074277892495871E-3</v>
      </c>
      <c r="F300" s="16">
        <f t="shared" ca="1" si="25"/>
        <v>4.1277689190143487</v>
      </c>
      <c r="G300" s="26">
        <f ca="1">IF(('Prices Monthly'!L300-'Prices Monthly'!L299)*C300&gt;0,1,0)</f>
        <v>1</v>
      </c>
      <c r="H300" s="16">
        <f>ABS('Prices Monthly'!L300-'Prices Monthly'!L299)/'Prices Monthly'!L299</f>
        <v>3.2981171367140336E-2</v>
      </c>
      <c r="I300" s="26"/>
      <c r="J300" s="5">
        <f t="shared" ca="1" si="26"/>
        <v>1.1585394450113357E-4</v>
      </c>
      <c r="K300" s="16"/>
      <c r="L300" s="16">
        <f ca="1">L299-O300*'Prices Monthly'!L300</f>
        <v>8.0372347862443743</v>
      </c>
      <c r="M300" s="5">
        <f t="shared" ca="1" si="27"/>
        <v>7.1700773048144944E-3</v>
      </c>
      <c r="N300" s="16">
        <f ca="1">IF('Prices Monthly'!L299&gt;OFFSET('Prices Monthly'!L299,-$N$3,0),1,-1)</f>
        <v>1</v>
      </c>
      <c r="O300" s="5">
        <f ca="1">IF(N300=1,O$3*L299/'Prices Monthly'!L299,-O$3*M299)</f>
        <v>1.2773341501089629E-5</v>
      </c>
      <c r="P300" s="27"/>
      <c r="Q300" s="16">
        <f ca="1">Q299-T300*'Prices Monthly'!L300</f>
        <v>7.5151753724096482</v>
      </c>
      <c r="R300" s="5">
        <f t="shared" ca="1" si="28"/>
        <v>7.8290135495083773E-3</v>
      </c>
      <c r="S300" s="16">
        <f ca="1">IF('Prices Monthly'!I299&gt;OFFSET('Prices Monthly'!I299,-$S$3,0),1,-1)</f>
        <v>1</v>
      </c>
      <c r="T300" s="5">
        <f ca="1">IF(S300=1,T$3*Q299/'Prices Monthly'!L299,-T$3*R299)</f>
        <v>1.0308060300004394E-4</v>
      </c>
      <c r="V300" s="16"/>
      <c r="W300" s="5"/>
      <c r="X300" s="5"/>
      <c r="Y300" s="5"/>
      <c r="Z300" s="5"/>
      <c r="AA300" s="5"/>
      <c r="AB300" s="5"/>
      <c r="AC300" s="5"/>
      <c r="AD300" s="5"/>
      <c r="AE300" s="56"/>
    </row>
    <row r="301" spans="1:31" x14ac:dyDescent="0.2">
      <c r="A301" s="9">
        <v>37559</v>
      </c>
      <c r="B301" s="16">
        <f ca="1">'Prices Monthly'!L300*(1+J301/(50*(ABS(O301)+ABS(T301)+0.0001)))</f>
        <v>6634.4540848794741</v>
      </c>
      <c r="C301" s="16">
        <f t="shared" ca="1" si="29"/>
        <v>1</v>
      </c>
      <c r="D301" s="16">
        <f ca="1">D300+C301*('Prices Monthly'!L301-'Prices Monthly'!L300)/'Prices Monthly'!L300</f>
        <v>4.1411881811982401</v>
      </c>
      <c r="E301" s="16">
        <f t="shared" ca="1" si="24"/>
        <v>0</v>
      </c>
      <c r="F301" s="16">
        <f t="shared" ca="1" si="25"/>
        <v>4.1411881811982401</v>
      </c>
      <c r="G301" s="26">
        <f ca="1">IF(('Prices Monthly'!L301-'Prices Monthly'!L300)*C301&gt;0,1,0)</f>
        <v>1</v>
      </c>
      <c r="H301" s="16">
        <f>ABS('Prices Monthly'!L301-'Prices Monthly'!L300)/'Prices Monthly'!L300</f>
        <v>2.0226689973140591E-2</v>
      </c>
      <c r="I301" s="26"/>
      <c r="J301" s="5">
        <f t="shared" ca="1" si="26"/>
        <v>1.0378076144796783E-4</v>
      </c>
      <c r="K301" s="16"/>
      <c r="L301" s="16">
        <f ca="1">L300-O301*'Prices Monthly'!L301</f>
        <v>7.9552367718193038</v>
      </c>
      <c r="M301" s="5">
        <f t="shared" ca="1" si="27"/>
        <v>7.1823150838165048E-3</v>
      </c>
      <c r="N301" s="16">
        <f ca="1">IF('Prices Monthly'!L300&gt;OFFSET('Prices Monthly'!L300,-$N$3,0),1,-1)</f>
        <v>1</v>
      </c>
      <c r="O301" s="5">
        <f ca="1">IF(N301=1,O$3*L300/'Prices Monthly'!L300,-O$3*M300)</f>
        <v>1.2237779002010447E-5</v>
      </c>
      <c r="P301" s="27"/>
      <c r="Q301" s="16">
        <f ca="1">Q300-T301*'Prices Monthly'!L301</f>
        <v>6.9018007728287554</v>
      </c>
      <c r="R301" s="5">
        <f t="shared" ca="1" si="28"/>
        <v>7.9205565319543352E-3</v>
      </c>
      <c r="S301" s="16">
        <f ca="1">IF('Prices Monthly'!I300&gt;OFFSET('Prices Monthly'!I300,-$S$3,0),1,-1)</f>
        <v>1</v>
      </c>
      <c r="T301" s="5">
        <f ca="1">IF(S301=1,T$3*Q300/'Prices Monthly'!L300,-T$3*R300)</f>
        <v>9.1542982445957377E-5</v>
      </c>
      <c r="V301" s="16"/>
      <c r="W301" s="5"/>
      <c r="X301" s="5"/>
      <c r="Y301" s="5"/>
      <c r="Z301" s="5"/>
      <c r="AA301" s="5"/>
      <c r="AB301" s="5"/>
      <c r="AC301" s="5"/>
      <c r="AD301" s="5"/>
      <c r="AE301" s="56"/>
    </row>
    <row r="302" spans="1:31" x14ac:dyDescent="0.2">
      <c r="A302" s="9">
        <v>37589</v>
      </c>
      <c r="B302" s="16">
        <f ca="1">'Prices Monthly'!L301*(1+J302/(50*(ABS(O302)+ABS(T302)+0.0001)))</f>
        <v>6765.4303496230959</v>
      </c>
      <c r="C302" s="16">
        <f t="shared" ca="1" si="29"/>
        <v>1</v>
      </c>
      <c r="D302" s="16">
        <f ca="1">D301+C302*('Prices Monthly'!L302-'Prices Monthly'!L301)/'Prices Monthly'!L301</f>
        <v>4.1357183585010873</v>
      </c>
      <c r="E302" s="16">
        <f t="shared" ca="1" si="24"/>
        <v>5.469822697152793E-3</v>
      </c>
      <c r="F302" s="16">
        <f t="shared" ca="1" si="25"/>
        <v>4.1411881811982401</v>
      </c>
      <c r="G302" s="26">
        <f ca="1">IF(('Prices Monthly'!L302-'Prices Monthly'!L301)*C302&gt;0,1,0)</f>
        <v>0</v>
      </c>
      <c r="H302" s="16">
        <f>ABS('Prices Monthly'!L302-'Prices Monthly'!L301)/'Prices Monthly'!L301</f>
        <v>5.469822697152355E-3</v>
      </c>
      <c r="I302" s="26"/>
      <c r="J302" s="5">
        <f t="shared" ca="1" si="26"/>
        <v>9.4277420683017968E-5</v>
      </c>
      <c r="K302" s="16"/>
      <c r="L302" s="16">
        <f ca="1">L301-O302*'Prices Monthly'!L302</f>
        <v>7.8761195414476681</v>
      </c>
      <c r="M302" s="5">
        <f t="shared" ca="1" si="27"/>
        <v>7.1941878627130177E-3</v>
      </c>
      <c r="N302" s="16">
        <f ca="1">IF('Prices Monthly'!L301&gt;OFFSET('Prices Monthly'!L301,-$N$3,0),1,-1)</f>
        <v>1</v>
      </c>
      <c r="O302" s="5">
        <f ca="1">IF(N302=1,O$3*L301/'Prices Monthly'!L301,-O$3*M301)</f>
        <v>1.1872778896512603E-5</v>
      </c>
      <c r="P302" s="27"/>
      <c r="Q302" s="16">
        <f ca="1">Q301-T302*'Prices Monthly'!L302</f>
        <v>6.3526768411239303</v>
      </c>
      <c r="R302" s="5">
        <f t="shared" ca="1" si="28"/>
        <v>8.0029611737408406E-3</v>
      </c>
      <c r="S302" s="16">
        <f ca="1">IF('Prices Monthly'!I301&gt;OFFSET('Prices Monthly'!I301,-$S$3,0),1,-1)</f>
        <v>1</v>
      </c>
      <c r="T302" s="5">
        <f ca="1">IF(S302=1,T$3*Q301/'Prices Monthly'!L301,-T$3*R301)</f>
        <v>8.2404641786505361E-5</v>
      </c>
      <c r="V302" s="16"/>
      <c r="W302" s="5"/>
      <c r="X302" s="5"/>
      <c r="Y302" s="5"/>
      <c r="Z302" s="5"/>
      <c r="AA302" s="5"/>
      <c r="AB302" s="5"/>
      <c r="AC302" s="5"/>
      <c r="AD302" s="5"/>
      <c r="AE302" s="56"/>
    </row>
    <row r="303" spans="1:31" x14ac:dyDescent="0.2">
      <c r="A303" s="9">
        <v>37618</v>
      </c>
      <c r="B303" s="16">
        <f ca="1">'Prices Monthly'!L302*(1+J303/(50*(ABS(O303)+ABS(T303)+0.0001)))</f>
        <v>6726.1660189960385</v>
      </c>
      <c r="C303" s="16">
        <f t="shared" ca="1" si="29"/>
        <v>1</v>
      </c>
      <c r="D303" s="16">
        <f ca="1">D302+C303*('Prices Monthly'!L303-'Prices Monthly'!L302)/'Prices Monthly'!L302</f>
        <v>4.1755502849689172</v>
      </c>
      <c r="E303" s="16">
        <f t="shared" ca="1" si="24"/>
        <v>0</v>
      </c>
      <c r="F303" s="16">
        <f t="shared" ca="1" si="25"/>
        <v>4.1755502849689172</v>
      </c>
      <c r="G303" s="26">
        <f ca="1">IF(('Prices Monthly'!L303-'Prices Monthly'!L302)*C303&gt;0,1,0)</f>
        <v>1</v>
      </c>
      <c r="H303" s="16">
        <f>ABS('Prices Monthly'!L303-'Prices Monthly'!L302)/'Prices Monthly'!L302</f>
        <v>3.9831926467829716E-2</v>
      </c>
      <c r="I303" s="26"/>
      <c r="J303" s="5">
        <f t="shared" ca="1" si="26"/>
        <v>8.8084838522512268E-5</v>
      </c>
      <c r="K303" s="16"/>
      <c r="L303" s="16">
        <f ca="1">L302-O303*'Prices Monthly'!L303</f>
        <v>7.7942211358889235</v>
      </c>
      <c r="M303" s="5">
        <f t="shared" ca="1" si="27"/>
        <v>7.206007212990936E-3</v>
      </c>
      <c r="N303" s="16">
        <f ca="1">IF('Prices Monthly'!L302&gt;OFFSET('Prices Monthly'!L302,-$N$3,0),1,-1)</f>
        <v>1</v>
      </c>
      <c r="O303" s="5">
        <f ca="1">IF(N303=1,O$3*L302/'Prices Monthly'!L302,-O$3*M302)</f>
        <v>1.1819350277918092E-5</v>
      </c>
      <c r="P303" s="27"/>
      <c r="Q303" s="16">
        <f ca="1">Q302-T303*'Prices Monthly'!L303</f>
        <v>5.8242195452892531</v>
      </c>
      <c r="R303" s="5">
        <f t="shared" ca="1" si="28"/>
        <v>8.0792266619854353E-3</v>
      </c>
      <c r="S303" s="16">
        <f ca="1">IF('Prices Monthly'!I302&gt;OFFSET('Prices Monthly'!I302,-$S$3,0),1,-1)</f>
        <v>1</v>
      </c>
      <c r="T303" s="5">
        <f ca="1">IF(S303=1,T$3*Q302/'Prices Monthly'!L302,-T$3*R302)</f>
        <v>7.6265488244594171E-5</v>
      </c>
      <c r="V303" s="16"/>
      <c r="W303" s="5"/>
      <c r="X303" s="5"/>
      <c r="Y303" s="5"/>
      <c r="Z303" s="5"/>
      <c r="AA303" s="5"/>
      <c r="AB303" s="5"/>
      <c r="AC303" s="5"/>
      <c r="AD303" s="5"/>
      <c r="AE303" s="56"/>
    </row>
    <row r="304" spans="1:31" x14ac:dyDescent="0.2">
      <c r="A304" s="9">
        <v>37651</v>
      </c>
      <c r="B304" s="16">
        <f ca="1">'Prices Monthly'!L303*(1+J304/(50*(ABS(O304)+ABS(T304)+0.0001)))</f>
        <v>6990.1219087815671</v>
      </c>
      <c r="C304" s="16">
        <f t="shared" ca="1" si="29"/>
        <v>1</v>
      </c>
      <c r="D304" s="16">
        <f ca="1">D303+C304*('Prices Monthly'!L304-'Prices Monthly'!L303)/'Prices Monthly'!L303</f>
        <v>4.2206638481899619</v>
      </c>
      <c r="E304" s="16">
        <f t="shared" ca="1" si="24"/>
        <v>0</v>
      </c>
      <c r="F304" s="16">
        <f t="shared" ca="1" si="25"/>
        <v>4.2206638481899619</v>
      </c>
      <c r="G304" s="26">
        <f ca="1">IF(('Prices Monthly'!L304-'Prices Monthly'!L303)*C304&gt;0,1,0)</f>
        <v>1</v>
      </c>
      <c r="H304" s="16">
        <f>ABS('Prices Monthly'!L304-'Prices Monthly'!L303)/'Prices Monthly'!L303</f>
        <v>4.5113563221044831E-2</v>
      </c>
      <c r="I304" s="26"/>
      <c r="J304" s="5">
        <f t="shared" ca="1" si="26"/>
        <v>7.8491217572934961E-5</v>
      </c>
      <c r="K304" s="16"/>
      <c r="L304" s="16">
        <f ca="1">L303-O304*'Prices Monthly'!L304</f>
        <v>7.7127626736503068</v>
      </c>
      <c r="M304" s="5">
        <f t="shared" ca="1" si="27"/>
        <v>7.2172556163169988E-3</v>
      </c>
      <c r="N304" s="16">
        <f ca="1">IF('Prices Monthly'!L303&gt;OFFSET('Prices Monthly'!L303,-$N$3,0),1,-1)</f>
        <v>1</v>
      </c>
      <c r="O304" s="5">
        <f ca="1">IF(N304=1,O$3*L303/'Prices Monthly'!L303,-O$3*M303)</f>
        <v>1.1248403326063002E-5</v>
      </c>
      <c r="P304" s="27"/>
      <c r="Q304" s="16">
        <f ca="1">Q303-T304*'Prices Monthly'!L304</f>
        <v>5.3372618779325407</v>
      </c>
      <c r="R304" s="5">
        <f t="shared" ca="1" si="28"/>
        <v>8.146469476232307E-3</v>
      </c>
      <c r="S304" s="16">
        <f ca="1">IF('Prices Monthly'!I303&gt;OFFSET('Prices Monthly'!I303,-$S$3,0),1,-1)</f>
        <v>1</v>
      </c>
      <c r="T304" s="5">
        <f ca="1">IF(S304=1,T$3*Q303/'Prices Monthly'!L303,-T$3*R303)</f>
        <v>6.7242814246871958E-5</v>
      </c>
      <c r="V304" s="16"/>
      <c r="W304" s="5"/>
      <c r="X304" s="5"/>
      <c r="Y304" s="5"/>
      <c r="Z304" s="5"/>
      <c r="AA304" s="5"/>
      <c r="AB304" s="5"/>
      <c r="AC304" s="5"/>
      <c r="AD304" s="5"/>
      <c r="AE304" s="56"/>
    </row>
    <row r="305" spans="1:31" x14ac:dyDescent="0.2">
      <c r="A305" s="9">
        <v>37679</v>
      </c>
      <c r="B305" s="16">
        <f ca="1">'Prices Monthly'!L304*(1+J305/(50*(ABS(O305)+ABS(T305)+0.0001)))</f>
        <v>7301.2228609574177</v>
      </c>
      <c r="C305" s="16">
        <f t="shared" ca="1" si="29"/>
        <v>1</v>
      </c>
      <c r="D305" s="16">
        <f ca="1">D304+C305*('Prices Monthly'!L305-'Prices Monthly'!L304)/'Prices Monthly'!L304</f>
        <v>4.1837475099416306</v>
      </c>
      <c r="E305" s="16">
        <f t="shared" ca="1" si="24"/>
        <v>3.6916338248331293E-2</v>
      </c>
      <c r="F305" s="16">
        <f t="shared" ca="1" si="25"/>
        <v>4.2206638481899619</v>
      </c>
      <c r="G305" s="26">
        <f ca="1">IF(('Prices Monthly'!L305-'Prices Monthly'!L304)*C305&gt;0,1,0)</f>
        <v>0</v>
      </c>
      <c r="H305" s="16">
        <f>ABS('Prices Monthly'!L305-'Prices Monthly'!L304)/'Prices Monthly'!L304</f>
        <v>3.6916338248331231E-2</v>
      </c>
      <c r="I305" s="26"/>
      <c r="J305" s="5">
        <f t="shared" ca="1" si="26"/>
        <v>6.96111421461445E-5</v>
      </c>
      <c r="K305" s="16"/>
      <c r="L305" s="16">
        <f ca="1">L304-O305*'Prices Monthly'!L305</f>
        <v>7.6384823164706992</v>
      </c>
      <c r="M305" s="5">
        <f t="shared" ca="1" si="27"/>
        <v>7.2279059849744975E-3</v>
      </c>
      <c r="N305" s="16">
        <f ca="1">IF('Prices Monthly'!L304&gt;OFFSET('Prices Monthly'!L304,-$N$3,0),1,-1)</f>
        <v>1</v>
      </c>
      <c r="O305" s="5">
        <f ca="1">IF(N305=1,O$3*L304/'Prices Monthly'!L304,-O$3*M304)</f>
        <v>1.0650368657498995E-5</v>
      </c>
      <c r="P305" s="27"/>
      <c r="Q305" s="16">
        <f ca="1">Q304-T305*'Prices Monthly'!L305</f>
        <v>4.9260435008823915</v>
      </c>
      <c r="R305" s="5">
        <f t="shared" ca="1" si="28"/>
        <v>8.2054302497209519E-3</v>
      </c>
      <c r="S305" s="16">
        <f ca="1">IF('Prices Monthly'!I304&gt;OFFSET('Prices Monthly'!I304,-$S$3,0),1,-1)</f>
        <v>1</v>
      </c>
      <c r="T305" s="5">
        <f ca="1">IF(S305=1,T$3*Q304/'Prices Monthly'!L304,-T$3*R304)</f>
        <v>5.8960773488645507E-5</v>
      </c>
      <c r="V305" s="16"/>
      <c r="W305" s="5"/>
      <c r="X305" s="5"/>
      <c r="Y305" s="5"/>
      <c r="Z305" s="5"/>
      <c r="AA305" s="5"/>
      <c r="AB305" s="5"/>
      <c r="AC305" s="5"/>
      <c r="AD305" s="5"/>
      <c r="AE305" s="56"/>
    </row>
    <row r="306" spans="1:31" x14ac:dyDescent="0.2">
      <c r="A306" s="9">
        <v>37709</v>
      </c>
      <c r="B306" s="16">
        <f ca="1">'Prices Monthly'!L305*(1+J306/(50*(ABS(O306)+ABS(T306)+0.0001)))</f>
        <v>7030.6300571425918</v>
      </c>
      <c r="C306" s="16">
        <f t="shared" ca="1" si="29"/>
        <v>1</v>
      </c>
      <c r="D306" s="16">
        <f ca="1">D305+C306*('Prices Monthly'!L306-'Prices Monthly'!L305)/'Prices Monthly'!L305</f>
        <v>4.2137269778272239</v>
      </c>
      <c r="E306" s="16">
        <f t="shared" ca="1" si="24"/>
        <v>6.9368703627379347E-3</v>
      </c>
      <c r="F306" s="16">
        <f t="shared" ca="1" si="25"/>
        <v>4.2206638481899619</v>
      </c>
      <c r="G306" s="26">
        <f ca="1">IF(('Prices Monthly'!L306-'Prices Monthly'!L305)*C306&gt;0,1,0)</f>
        <v>1</v>
      </c>
      <c r="H306" s="16">
        <f>ABS('Prices Monthly'!L306-'Prices Monthly'!L305)/'Prices Monthly'!L305</f>
        <v>2.9979467885593705E-2</v>
      </c>
      <c r="I306" s="26"/>
      <c r="J306" s="5">
        <f t="shared" ca="1" si="26"/>
        <v>6.7456068621322762E-5</v>
      </c>
      <c r="K306" s="16"/>
      <c r="L306" s="16">
        <f ca="1">L305-O306*'Prices Monthly'!L306</f>
        <v>7.5598075169529793</v>
      </c>
      <c r="M306" s="5">
        <f t="shared" ca="1" si="27"/>
        <v>7.2388580934111182E-3</v>
      </c>
      <c r="N306" s="16">
        <f ca="1">IF('Prices Monthly'!L305&gt;OFFSET('Prices Monthly'!L305,-$N$3,0),1,-1)</f>
        <v>1</v>
      </c>
      <c r="O306" s="5">
        <f ca="1">IF(N306=1,O$3*L305/'Prices Monthly'!L305,-O$3*M305)</f>
        <v>1.0952108436621003E-5</v>
      </c>
      <c r="P306" s="27"/>
      <c r="Q306" s="16">
        <f ca="1">Q305-T306*'Prices Monthly'!L306</f>
        <v>4.5201456077767812</v>
      </c>
      <c r="R306" s="5">
        <f t="shared" ca="1" si="28"/>
        <v>8.2619342099056539E-3</v>
      </c>
      <c r="S306" s="16">
        <f ca="1">IF('Prices Monthly'!I305&gt;OFFSET('Prices Monthly'!I305,-$S$3,0),1,-1)</f>
        <v>1</v>
      </c>
      <c r="T306" s="5">
        <f ca="1">IF(S306=1,T$3*Q305/'Prices Monthly'!L305,-T$3*R305)</f>
        <v>5.6503960184701765E-5</v>
      </c>
      <c r="V306" s="16"/>
      <c r="W306" s="5"/>
      <c r="X306" s="5"/>
      <c r="Y306" s="5"/>
      <c r="Z306" s="5"/>
      <c r="AA306" s="5"/>
      <c r="AB306" s="5"/>
      <c r="AC306" s="5"/>
      <c r="AD306" s="5"/>
      <c r="AE306" s="56"/>
    </row>
    <row r="307" spans="1:31" x14ac:dyDescent="0.2">
      <c r="A307" s="9">
        <v>37740</v>
      </c>
      <c r="B307" s="16">
        <f ca="1">'Prices Monthly'!L306*(1+J307/(50*(ABS(O307)+ABS(T307)+0.0001)))</f>
        <v>7237.8880906944405</v>
      </c>
      <c r="C307" s="16">
        <f t="shared" ca="1" si="29"/>
        <v>1</v>
      </c>
      <c r="D307" s="16">
        <f ca="1">D306+C307*('Prices Monthly'!L307-'Prices Monthly'!L306)/'Prices Monthly'!L306</f>
        <v>4.2745021120578874</v>
      </c>
      <c r="E307" s="16">
        <f t="shared" ca="1" si="24"/>
        <v>0</v>
      </c>
      <c r="F307" s="16">
        <f t="shared" ca="1" si="25"/>
        <v>4.2745021120578874</v>
      </c>
      <c r="G307" s="26">
        <f ca="1">IF(('Prices Monthly'!L307-'Prices Monthly'!L306)*C307&gt;0,1,0)</f>
        <v>1</v>
      </c>
      <c r="H307" s="16">
        <f>ABS('Prices Monthly'!L307-'Prices Monthly'!L306)/'Prices Monthly'!L306</f>
        <v>6.0775134230663747E-2</v>
      </c>
      <c r="I307" s="26"/>
      <c r="J307" s="5">
        <f t="shared" ca="1" si="26"/>
        <v>6.0862796395598307E-5</v>
      </c>
      <c r="K307" s="16"/>
      <c r="L307" s="16">
        <f ca="1">L306-O307*'Prices Monthly'!L307</f>
        <v>7.4796149586174412</v>
      </c>
      <c r="M307" s="5">
        <f t="shared" ca="1" si="27"/>
        <v>7.2493818992794765E-3</v>
      </c>
      <c r="N307" s="16">
        <f ca="1">IF('Prices Monthly'!L306&gt;OFFSET('Prices Monthly'!L306,-$N$3,0),1,-1)</f>
        <v>1</v>
      </c>
      <c r="O307" s="5">
        <f ca="1">IF(N307=1,O$3*L306/'Prices Monthly'!L306,-O$3*M306)</f>
        <v>1.0523805868358565E-5</v>
      </c>
      <c r="P307" s="27"/>
      <c r="Q307" s="16">
        <f ca="1">Q306-T307*'Prices Monthly'!L307</f>
        <v>4.1365569626702561</v>
      </c>
      <c r="R307" s="5">
        <f t="shared" ca="1" si="28"/>
        <v>8.3122732004328945E-3</v>
      </c>
      <c r="S307" s="16">
        <f ca="1">IF('Prices Monthly'!I306&gt;OFFSET('Prices Monthly'!I306,-$S$3,0),1,-1)</f>
        <v>1</v>
      </c>
      <c r="T307" s="5">
        <f ca="1">IF(S307=1,T$3*Q306/'Prices Monthly'!L306,-T$3*R306)</f>
        <v>5.0338990527239744E-5</v>
      </c>
      <c r="V307" s="16"/>
      <c r="W307" s="5"/>
      <c r="X307" s="5"/>
      <c r="Y307" s="5"/>
      <c r="Z307" s="5"/>
      <c r="AA307" s="5"/>
      <c r="AB307" s="5"/>
      <c r="AC307" s="5"/>
      <c r="AD307" s="5"/>
      <c r="AE307" s="56"/>
    </row>
    <row r="308" spans="1:31" x14ac:dyDescent="0.2">
      <c r="A308" s="9">
        <v>37771</v>
      </c>
      <c r="B308" s="16">
        <f ca="1">'Prices Monthly'!L307*(1+J308/(50*(ABS(O308)+ABS(T308)+0.0001)))</f>
        <v>7673.0611427341537</v>
      </c>
      <c r="C308" s="16">
        <f t="shared" ca="1" si="29"/>
        <v>1</v>
      </c>
      <c r="D308" s="16">
        <f ca="1">D307+C308*('Prices Monthly'!L308-'Prices Monthly'!L307)/'Prices Monthly'!L307</f>
        <v>4.2826660362007152</v>
      </c>
      <c r="E308" s="16">
        <f t="shared" ca="1" si="24"/>
        <v>0</v>
      </c>
      <c r="F308" s="16">
        <f t="shared" ca="1" si="25"/>
        <v>4.2826660362007152</v>
      </c>
      <c r="G308" s="26">
        <f ca="1">IF(('Prices Monthly'!L308-'Prices Monthly'!L307)*C308&gt;0,1,0)</f>
        <v>1</v>
      </c>
      <c r="H308" s="16">
        <f>ABS('Prices Monthly'!L308-'Prices Monthly'!L307)/'Prices Monthly'!L307</f>
        <v>8.1639241428273397E-3</v>
      </c>
      <c r="I308" s="26"/>
      <c r="J308" s="5">
        <f t="shared" ca="1" si="26"/>
        <v>5.3243418612040368E-5</v>
      </c>
      <c r="K308" s="16"/>
      <c r="L308" s="16">
        <f ca="1">L307-O308*'Prices Monthly'!L308</f>
        <v>7.4042081789398697</v>
      </c>
      <c r="M308" s="5">
        <f t="shared" ca="1" si="27"/>
        <v>7.2591975252463163E-3</v>
      </c>
      <c r="N308" s="16">
        <f ca="1">IF('Prices Monthly'!L307&gt;OFFSET('Prices Monthly'!L307,-$N$3,0),1,-1)</f>
        <v>1</v>
      </c>
      <c r="O308" s="5">
        <f ca="1">IF(N308=1,O$3*L307/'Prices Monthly'!L307,-O$3*M307)</f>
        <v>9.8156259668396401E-6</v>
      </c>
      <c r="P308" s="27"/>
      <c r="Q308" s="16">
        <f ca="1">Q307-T308*'Prices Monthly'!L308</f>
        <v>3.8029307626761777</v>
      </c>
      <c r="R308" s="5">
        <f t="shared" ca="1" si="28"/>
        <v>8.3557009930780943E-3</v>
      </c>
      <c r="S308" s="16">
        <f ca="1">IF('Prices Monthly'!I307&gt;OFFSET('Prices Monthly'!I307,-$S$3,0),1,-1)</f>
        <v>1</v>
      </c>
      <c r="T308" s="5">
        <f ca="1">IF(S308=1,T$3*Q307/'Prices Monthly'!L307,-T$3*R307)</f>
        <v>4.3427792645200726E-5</v>
      </c>
      <c r="V308" s="16"/>
      <c r="W308" s="5"/>
      <c r="X308" s="5"/>
      <c r="Y308" s="5"/>
      <c r="Z308" s="5"/>
      <c r="AA308" s="5"/>
      <c r="AB308" s="5"/>
      <c r="AC308" s="5"/>
      <c r="AD308" s="5"/>
      <c r="AE308" s="56"/>
    </row>
    <row r="309" spans="1:31" x14ac:dyDescent="0.2">
      <c r="A309" s="9">
        <v>37800</v>
      </c>
      <c r="B309" s="16">
        <f ca="1">'Prices Monthly'!L308*(1+J309/(50*(ABS(O309)+ABS(T309)+0.0001)))</f>
        <v>7733.0137600866747</v>
      </c>
      <c r="C309" s="16">
        <f t="shared" ca="1" si="29"/>
        <v>1</v>
      </c>
      <c r="D309" s="16">
        <f ca="1">D308+C309*('Prices Monthly'!L309-'Prices Monthly'!L308)/'Prices Monthly'!L308</f>
        <v>4.2607651000251847</v>
      </c>
      <c r="E309" s="16">
        <f t="shared" ca="1" si="24"/>
        <v>2.1900936175530461E-2</v>
      </c>
      <c r="F309" s="16">
        <f t="shared" ca="1" si="25"/>
        <v>4.2826660362007152</v>
      </c>
      <c r="G309" s="26">
        <f ca="1">IF(('Prices Monthly'!L309-'Prices Monthly'!L308)*C309&gt;0,1,0)</f>
        <v>0</v>
      </c>
      <c r="H309" s="16">
        <f>ABS('Prices Monthly'!L309-'Prices Monthly'!L308)/'Prices Monthly'!L308</f>
        <v>2.1900936175530308E-2</v>
      </c>
      <c r="I309" s="26"/>
      <c r="J309" s="5">
        <f t="shared" ca="1" si="26"/>
        <v>4.9239883629358439E-5</v>
      </c>
      <c r="K309" s="16"/>
      <c r="L309" s="16">
        <f ca="1">L308-O309*'Prices Monthly'!L309</f>
        <v>7.3317876880580437</v>
      </c>
      <c r="M309" s="5">
        <f t="shared" ca="1" si="27"/>
        <v>7.2688355098381322E-3</v>
      </c>
      <c r="N309" s="16">
        <f ca="1">IF('Prices Monthly'!L308&gt;OFFSET('Prices Monthly'!L308,-$N$3,0),1,-1)</f>
        <v>1</v>
      </c>
      <c r="O309" s="5">
        <f ca="1">IF(N309=1,O$3*L308/'Prices Monthly'!L308,-O$3*M308)</f>
        <v>9.6379845918158448E-6</v>
      </c>
      <c r="P309" s="27"/>
      <c r="Q309" s="16">
        <f ca="1">Q308-T309*'Prices Monthly'!L309</f>
        <v>3.5053593211751499</v>
      </c>
      <c r="R309" s="5">
        <f t="shared" ca="1" si="28"/>
        <v>8.3953028921156369E-3</v>
      </c>
      <c r="S309" s="16">
        <f ca="1">IF('Prices Monthly'!I308&gt;OFFSET('Prices Monthly'!I308,-$S$3,0),1,-1)</f>
        <v>1</v>
      </c>
      <c r="T309" s="5">
        <f ca="1">IF(S309=1,T$3*Q308/'Prices Monthly'!L308,-T$3*R308)</f>
        <v>3.9601899037542596E-5</v>
      </c>
      <c r="V309" s="16"/>
      <c r="W309" s="5"/>
      <c r="X309" s="5"/>
      <c r="Y309" s="5"/>
      <c r="Z309" s="5"/>
      <c r="AA309" s="5"/>
      <c r="AB309" s="5"/>
      <c r="AC309" s="5"/>
      <c r="AD309" s="5"/>
      <c r="AE309" s="56"/>
    </row>
    <row r="310" spans="1:31" x14ac:dyDescent="0.2">
      <c r="A310" s="9">
        <v>37832</v>
      </c>
      <c r="B310" s="16">
        <f ca="1">'Prices Monthly'!L309*(1+J310/(50*(ABS(O310)+ABS(T310)+0.0001)))</f>
        <v>7562.1733012966424</v>
      </c>
      <c r="C310" s="16">
        <f t="shared" ca="1" si="29"/>
        <v>1</v>
      </c>
      <c r="D310" s="16">
        <f ca="1">D309+C310*('Prices Monthly'!L310-'Prices Monthly'!L309)/'Prices Monthly'!L309</f>
        <v>4.228504287975257</v>
      </c>
      <c r="E310" s="16">
        <f t="shared" ca="1" si="24"/>
        <v>5.4161748225458162E-2</v>
      </c>
      <c r="F310" s="16">
        <f t="shared" ca="1" si="25"/>
        <v>4.2826660362007152</v>
      </c>
      <c r="G310" s="26">
        <f ca="1">IF(('Prices Monthly'!L310-'Prices Monthly'!L309)*C310&gt;0,1,0)</f>
        <v>0</v>
      </c>
      <c r="H310" s="16">
        <f>ABS('Prices Monthly'!L310-'Prices Monthly'!L309)/'Prices Monthly'!L309</f>
        <v>3.2260812049927652E-2</v>
      </c>
      <c r="I310" s="26"/>
      <c r="J310" s="5">
        <f t="shared" ca="1" si="26"/>
        <v>4.7077898206244079E-5</v>
      </c>
      <c r="K310" s="16"/>
      <c r="L310" s="16">
        <f ca="1">L309-O310*'Prices Monthly'!L310</f>
        <v>7.260835105423407</v>
      </c>
      <c r="M310" s="5">
        <f t="shared" ca="1" si="27"/>
        <v>7.2785929218506075E-3</v>
      </c>
      <c r="N310" s="16">
        <f ca="1">IF('Prices Monthly'!L309&gt;OFFSET('Prices Monthly'!L309,-$N$3,0),1,-1)</f>
        <v>1</v>
      </c>
      <c r="O310" s="5">
        <f ca="1">IF(N310=1,O$3*L309/'Prices Monthly'!L309,-O$3*M309)</f>
        <v>9.7574120124753218E-6</v>
      </c>
      <c r="P310" s="27"/>
      <c r="Q310" s="16">
        <f ca="1">Q309-T310*'Prices Monthly'!L310</f>
        <v>3.2339774345393693</v>
      </c>
      <c r="R310" s="5">
        <f t="shared" ca="1" si="28"/>
        <v>8.4326233783094048E-3</v>
      </c>
      <c r="S310" s="16">
        <f ca="1">IF('Prices Monthly'!I309&gt;OFFSET('Prices Monthly'!I309,-$S$3,0),1,-1)</f>
        <v>1</v>
      </c>
      <c r="T310" s="5">
        <f ca="1">IF(S310=1,T$3*Q309/'Prices Monthly'!L309,-T$3*R309)</f>
        <v>3.7320486193768759E-5</v>
      </c>
      <c r="V310" s="16"/>
      <c r="W310" s="5"/>
      <c r="X310" s="5"/>
      <c r="Y310" s="5"/>
      <c r="Z310" s="5"/>
      <c r="AA310" s="5"/>
      <c r="AB310" s="5"/>
      <c r="AC310" s="5"/>
      <c r="AD310" s="5"/>
      <c r="AE310" s="56"/>
    </row>
    <row r="311" spans="1:31" x14ac:dyDescent="0.2">
      <c r="A311" s="9">
        <v>37863</v>
      </c>
      <c r="B311" s="16">
        <f ca="1">'Prices Monthly'!L310*(1+J311/(50*(ABS(O311)+ABS(T311)+0.0001)))</f>
        <v>7317.1831168075532</v>
      </c>
      <c r="C311" s="16">
        <f t="shared" ca="1" si="29"/>
        <v>1</v>
      </c>
      <c r="D311" s="16">
        <f ca="1">D310+C311*('Prices Monthly'!L311-'Prices Monthly'!L310)/'Prices Monthly'!L310</f>
        <v>4.2229746014937657</v>
      </c>
      <c r="E311" s="16">
        <f t="shared" ca="1" si="24"/>
        <v>5.9691434706949487E-2</v>
      </c>
      <c r="F311" s="16">
        <f t="shared" ca="1" si="25"/>
        <v>4.2826660362007152</v>
      </c>
      <c r="G311" s="26">
        <f ca="1">IF(('Prices Monthly'!L311-'Prices Monthly'!L310)*C311&gt;0,1,0)</f>
        <v>0</v>
      </c>
      <c r="H311" s="16">
        <f>ABS('Prices Monthly'!L311-'Prices Monthly'!L310)/'Prices Monthly'!L310</f>
        <v>5.5296864814911636E-3</v>
      </c>
      <c r="I311" s="26"/>
      <c r="J311" s="5">
        <f t="shared" ca="1" si="26"/>
        <v>4.5564086579595807E-5</v>
      </c>
      <c r="K311" s="16"/>
      <c r="L311" s="16">
        <f ca="1">L310-O311*'Prices Monthly'!L311</f>
        <v>7.1886282557864405</v>
      </c>
      <c r="M311" s="5">
        <f t="shared" ca="1" si="27"/>
        <v>7.2885780354359836E-3</v>
      </c>
      <c r="N311" s="16">
        <f ca="1">IF('Prices Monthly'!L310&gt;OFFSET('Prices Monthly'!L310,-$N$3,0),1,-1)</f>
        <v>1</v>
      </c>
      <c r="O311" s="5">
        <f ca="1">IF(N311=1,O$3*L310/'Prices Monthly'!L310,-O$3*M310)</f>
        <v>9.9851135853758395E-6</v>
      </c>
      <c r="P311" s="27"/>
      <c r="Q311" s="16">
        <f ca="1">Q310-T311*'Prices Monthly'!L311</f>
        <v>2.9766898702803175</v>
      </c>
      <c r="R311" s="5">
        <f t="shared" ca="1" si="28"/>
        <v>8.4682023513036244E-3</v>
      </c>
      <c r="S311" s="16">
        <f ca="1">IF('Prices Monthly'!I310&gt;OFFSET('Prices Monthly'!I310,-$S$3,0),1,-1)</f>
        <v>1</v>
      </c>
      <c r="T311" s="5">
        <f ca="1">IF(S311=1,T$3*Q310/'Prices Monthly'!L310,-T$3*R310)</f>
        <v>3.5578972994219968E-5</v>
      </c>
      <c r="V311" s="16"/>
      <c r="W311" s="5"/>
      <c r="X311" s="5"/>
      <c r="Y311" s="5"/>
      <c r="Z311" s="5"/>
      <c r="AA311" s="5"/>
      <c r="AB311" s="5"/>
      <c r="AC311" s="5"/>
      <c r="AD311" s="5"/>
      <c r="AE311" s="56"/>
    </row>
    <row r="312" spans="1:31" x14ac:dyDescent="0.2">
      <c r="A312" s="9">
        <v>37891</v>
      </c>
      <c r="B312" s="16">
        <f ca="1">'Prices Monthly'!L311*(1+J312/(50*(ABS(O312)+ABS(T312)+0.0001)))</f>
        <v>7274.8487132831951</v>
      </c>
      <c r="C312" s="16">
        <f t="shared" ca="1" si="29"/>
        <v>1</v>
      </c>
      <c r="D312" s="16">
        <f ca="1">D311+C312*('Prices Monthly'!L312-'Prices Monthly'!L311)/'Prices Monthly'!L311</f>
        <v>4.2272724947240308</v>
      </c>
      <c r="E312" s="16">
        <f t="shared" ca="1" si="24"/>
        <v>5.5393541476684405E-2</v>
      </c>
      <c r="F312" s="16">
        <f t="shared" ca="1" si="25"/>
        <v>4.2826660362007152</v>
      </c>
      <c r="G312" s="26">
        <f ca="1">IF(('Prices Monthly'!L312-'Prices Monthly'!L311)*C312&gt;0,1,0)</f>
        <v>1</v>
      </c>
      <c r="H312" s="16">
        <f>ABS('Prices Monthly'!L312-'Prices Monthly'!L311)/'Prices Monthly'!L311</f>
        <v>4.2978932302650133E-3</v>
      </c>
      <c r="I312" s="26"/>
      <c r="J312" s="5">
        <f t="shared" ca="1" si="26"/>
        <v>4.2871273697569623E-5</v>
      </c>
      <c r="K312" s="16"/>
      <c r="L312" s="16">
        <f ca="1">L311-O312*'Prices Monthly'!L312</f>
        <v>7.116433013661422</v>
      </c>
      <c r="M312" s="5">
        <f t="shared" ca="1" si="27"/>
        <v>7.2985188194499596E-3</v>
      </c>
      <c r="N312" s="16">
        <f ca="1">IF('Prices Monthly'!L311&gt;OFFSET('Prices Monthly'!L311,-$N$3,0),1,-1)</f>
        <v>1</v>
      </c>
      <c r="O312" s="5">
        <f ca="1">IF(N312=1,O$3*L311/'Prices Monthly'!L311,-O$3*M311)</f>
        <v>9.940784013975677E-6</v>
      </c>
      <c r="P312" s="27"/>
      <c r="Q312" s="16">
        <f ca="1">Q311-T312*'Prices Monthly'!L312</f>
        <v>2.737531201038526</v>
      </c>
      <c r="R312" s="5">
        <f t="shared" ca="1" si="28"/>
        <v>8.5011328409872189E-3</v>
      </c>
      <c r="S312" s="16">
        <f ca="1">IF('Prices Monthly'!I311&gt;OFFSET('Prices Monthly'!I311,-$S$3,0),1,-1)</f>
        <v>1</v>
      </c>
      <c r="T312" s="5">
        <f ca="1">IF(S312=1,T$3*Q311/'Prices Monthly'!L311,-T$3*R311)</f>
        <v>3.2930489683593945E-5</v>
      </c>
      <c r="V312" s="16"/>
      <c r="W312" s="5"/>
      <c r="X312" s="5"/>
      <c r="Y312" s="5"/>
      <c r="Z312" s="5"/>
      <c r="AA312" s="5"/>
      <c r="AB312" s="5"/>
      <c r="AC312" s="5"/>
      <c r="AD312" s="5"/>
      <c r="AE312" s="56"/>
    </row>
    <row r="313" spans="1:31" x14ac:dyDescent="0.2">
      <c r="A313" s="9">
        <v>37924</v>
      </c>
      <c r="B313" s="16">
        <f ca="1">'Prices Monthly'!L312*(1+J313/(50*(ABS(O313)+ABS(T313)+0.0001)))</f>
        <v>7303.9960404306166</v>
      </c>
      <c r="C313" s="16">
        <f t="shared" ca="1" si="29"/>
        <v>1</v>
      </c>
      <c r="D313" s="16">
        <f ca="1">D312+C313*('Prices Monthly'!L313-'Prices Monthly'!L312)/'Prices Monthly'!L312</f>
        <v>4.2423650313469432</v>
      </c>
      <c r="E313" s="16">
        <f t="shared" ca="1" si="24"/>
        <v>4.0301004853771971E-2</v>
      </c>
      <c r="F313" s="16">
        <f t="shared" ca="1" si="25"/>
        <v>4.2826660362007152</v>
      </c>
      <c r="G313" s="26">
        <f ca="1">IF(('Prices Monthly'!L313-'Prices Monthly'!L312)*C313&gt;0,1,0)</f>
        <v>1</v>
      </c>
      <c r="H313" s="16">
        <f>ABS('Prices Monthly'!L313-'Prices Monthly'!L312)/'Prices Monthly'!L312</f>
        <v>1.5092536622912482E-2</v>
      </c>
      <c r="I313" s="26"/>
      <c r="J313" s="5">
        <f t="shared" ca="1" si="26"/>
        <v>3.9953959050041282E-5</v>
      </c>
      <c r="K313" s="16"/>
      <c r="L313" s="16">
        <f ca="1">L312-O313*'Prices Monthly'!L313</f>
        <v>7.0441946332659757</v>
      </c>
      <c r="M313" s="5">
        <f t="shared" ca="1" si="27"/>
        <v>7.3083176540346866E-3</v>
      </c>
      <c r="N313" s="16">
        <f ca="1">IF('Prices Monthly'!L312&gt;OFFSET('Prices Monthly'!L312,-$N$3,0),1,-1)</f>
        <v>1</v>
      </c>
      <c r="O313" s="5">
        <f ca="1">IF(N313=1,O$3*L312/'Prices Monthly'!L312,-O$3*M312)</f>
        <v>9.7988345847265656E-6</v>
      </c>
      <c r="P313" s="27"/>
      <c r="Q313" s="16">
        <f ca="1">Q312-T313*'Prices Monthly'!L313</f>
        <v>2.5152234017628006</v>
      </c>
      <c r="R313" s="5">
        <f t="shared" ca="1" si="28"/>
        <v>8.5312879654525341E-3</v>
      </c>
      <c r="S313" s="16">
        <f ca="1">IF('Prices Monthly'!I312&gt;OFFSET('Prices Monthly'!I312,-$S$3,0),1,-1)</f>
        <v>1</v>
      </c>
      <c r="T313" s="5">
        <f ca="1">IF(S313=1,T$3*Q312/'Prices Monthly'!L312,-T$3*R312)</f>
        <v>3.0155124465314718E-5</v>
      </c>
      <c r="V313" s="16"/>
      <c r="W313" s="5"/>
      <c r="X313" s="5"/>
      <c r="Y313" s="5"/>
      <c r="Z313" s="5"/>
      <c r="AA313" s="5"/>
      <c r="AB313" s="5"/>
      <c r="AC313" s="5"/>
      <c r="AD313" s="5"/>
      <c r="AE313" s="56"/>
    </row>
    <row r="314" spans="1:31" x14ac:dyDescent="0.2">
      <c r="A314" s="9">
        <v>37954</v>
      </c>
      <c r="B314" s="16">
        <f ca="1">'Prices Monthly'!L313*(1+J314/(50*(ABS(O314)+ABS(T314)+0.0001)))</f>
        <v>7411.8419761538162</v>
      </c>
      <c r="C314" s="16">
        <f t="shared" ca="1" si="29"/>
        <v>1</v>
      </c>
      <c r="D314" s="16">
        <f ca="1">D313+C314*('Prices Monthly'!L314-'Prices Monthly'!L313)/'Prices Monthly'!L313</f>
        <v>4.2128688470639535</v>
      </c>
      <c r="E314" s="16">
        <f t="shared" ca="1" si="24"/>
        <v>6.9797189136761695E-2</v>
      </c>
      <c r="F314" s="16">
        <f t="shared" ca="1" si="25"/>
        <v>4.2826660362007152</v>
      </c>
      <c r="G314" s="26">
        <f ca="1">IF(('Prices Monthly'!L314-'Prices Monthly'!L313)*C314&gt;0,1,0)</f>
        <v>0</v>
      </c>
      <c r="H314" s="16">
        <f>ABS('Prices Monthly'!L314-'Prices Monthly'!L313)/'Prices Monthly'!L313</f>
        <v>2.9496184282989842E-2</v>
      </c>
      <c r="I314" s="26"/>
      <c r="J314" s="5">
        <f t="shared" ca="1" si="26"/>
        <v>3.684951974239282E-5</v>
      </c>
      <c r="K314" s="16"/>
      <c r="L314" s="16">
        <f ca="1">L313-O314*'Prices Monthly'!L314</f>
        <v>6.9758304555635968</v>
      </c>
      <c r="M314" s="5">
        <f t="shared" ca="1" si="27"/>
        <v>7.3178728098419092E-3</v>
      </c>
      <c r="N314" s="16">
        <f ca="1">IF('Prices Monthly'!L313&gt;OFFSET('Prices Monthly'!L313,-$N$3,0),1,-1)</f>
        <v>1</v>
      </c>
      <c r="O314" s="5">
        <f ca="1">IF(N314=1,O$3*L313/'Prices Monthly'!L313,-O$3*M313)</f>
        <v>9.5551558072228339E-6</v>
      </c>
      <c r="P314" s="27"/>
      <c r="Q314" s="16">
        <f ca="1">Q313-T314*'Prices Monthly'!L314</f>
        <v>2.3199406890594791</v>
      </c>
      <c r="R314" s="5">
        <f t="shared" ca="1" si="28"/>
        <v>8.558582329387705E-3</v>
      </c>
      <c r="S314" s="16">
        <f ca="1">IF('Prices Monthly'!I313&gt;OFFSET('Prices Monthly'!I313,-$S$3,0),1,-1)</f>
        <v>1</v>
      </c>
      <c r="T314" s="5">
        <f ca="1">IF(S314=1,T$3*Q313/'Prices Monthly'!L313,-T$3*R313)</f>
        <v>2.7294363935169984E-5</v>
      </c>
      <c r="V314" s="16"/>
      <c r="W314" s="5"/>
      <c r="X314" s="5"/>
      <c r="Y314" s="5"/>
      <c r="Z314" s="5"/>
      <c r="AA314" s="5"/>
      <c r="AB314" s="5"/>
      <c r="AC314" s="5"/>
      <c r="AD314" s="5"/>
      <c r="AE314" s="56"/>
    </row>
    <row r="315" spans="1:31" x14ac:dyDescent="0.2">
      <c r="A315" s="9">
        <v>37985</v>
      </c>
      <c r="B315" s="16">
        <f ca="1">'Prices Monthly'!L314*(1+J315/(50*(ABS(O315)+ABS(T315)+0.0001)))</f>
        <v>7033.1205258482742</v>
      </c>
      <c r="C315" s="16">
        <f t="shared" ca="1" si="29"/>
        <v>-1</v>
      </c>
      <c r="D315" s="16">
        <f ca="1">D314+C315*('Prices Monthly'!L315-'Prices Monthly'!L314)/'Prices Monthly'!L314</f>
        <v>4.2449107664203476</v>
      </c>
      <c r="E315" s="16">
        <f t="shared" ca="1" si="24"/>
        <v>3.7755269780367584E-2</v>
      </c>
      <c r="F315" s="16">
        <f t="shared" ca="1" si="25"/>
        <v>4.2826660362007152</v>
      </c>
      <c r="G315" s="26">
        <f ca="1">IF(('Prices Monthly'!L315-'Prices Monthly'!L314)*C315&gt;0,1,0)</f>
        <v>1</v>
      </c>
      <c r="H315" s="16">
        <f>ABS('Prices Monthly'!L315-'Prices Monthly'!L314)/'Prices Monthly'!L314</f>
        <v>3.2041919356394201E-2</v>
      </c>
      <c r="I315" s="26"/>
      <c r="J315" s="5">
        <f t="shared" ca="1" si="26"/>
        <v>-6.7493657558106892E-4</v>
      </c>
      <c r="K315" s="16"/>
      <c r="L315" s="16">
        <f ca="1">L314-O315*'Prices Monthly'!L315</f>
        <v>6.9083073409769717</v>
      </c>
      <c r="M315" s="5">
        <f t="shared" ca="1" si="27"/>
        <v>7.3276228206118569E-3</v>
      </c>
      <c r="N315" s="16">
        <f ca="1">IF('Prices Monthly'!L314&gt;OFFSET('Prices Monthly'!L314,-$N$3,0),1,-1)</f>
        <v>1</v>
      </c>
      <c r="O315" s="5">
        <f ca="1">IF(N315=1,O$3*L314/'Prices Monthly'!L314,-O$3*M314)</f>
        <v>9.7500107699475421E-6</v>
      </c>
      <c r="P315" s="27"/>
      <c r="Q315" s="16">
        <f ca="1">Q314-T315*'Prices Monthly'!L315</f>
        <v>7.0616965616382625</v>
      </c>
      <c r="R315" s="5">
        <f t="shared" ca="1" si="28"/>
        <v>7.8738957430366883E-3</v>
      </c>
      <c r="S315" s="16">
        <f ca="1">IF('Prices Monthly'!I314&gt;OFFSET('Prices Monthly'!I314,-$S$3,0),1,-1)</f>
        <v>-1</v>
      </c>
      <c r="T315" s="5">
        <f ca="1">IF(S315=1,T$3*Q314/'Prices Monthly'!L314,-T$3*R314)</f>
        <v>-6.8468658635101646E-4</v>
      </c>
      <c r="V315" s="16"/>
      <c r="W315" s="5"/>
      <c r="X315" s="5"/>
      <c r="Y315" s="5"/>
      <c r="Z315" s="5"/>
      <c r="AA315" s="5"/>
      <c r="AB315" s="5"/>
      <c r="AC315" s="5"/>
      <c r="AD315" s="5"/>
      <c r="AE315" s="56"/>
    </row>
    <row r="316" spans="1:31" x14ac:dyDescent="0.2">
      <c r="A316" s="9">
        <v>38016</v>
      </c>
      <c r="B316" s="16">
        <f ca="1">'Prices Monthly'!L315*(1+J316/(50*(ABS(O316)+ABS(T316)+0.0001)))</f>
        <v>6804.1760815687967</v>
      </c>
      <c r="C316" s="16">
        <f t="shared" ca="1" si="29"/>
        <v>-1</v>
      </c>
      <c r="D316" s="16">
        <f ca="1">D315+C316*('Prices Monthly'!L316-'Prices Monthly'!L315)/'Prices Monthly'!L315</f>
        <v>4.3447253630380356</v>
      </c>
      <c r="E316" s="16">
        <f t="shared" ca="1" si="24"/>
        <v>0</v>
      </c>
      <c r="F316" s="16">
        <f t="shared" ca="1" si="25"/>
        <v>4.3447253630380356</v>
      </c>
      <c r="G316" s="26">
        <f ca="1">IF(('Prices Monthly'!L316-'Prices Monthly'!L315)*C316&gt;0,1,0)</f>
        <v>1</v>
      </c>
      <c r="H316" s="16">
        <f>ABS('Prices Monthly'!L316-'Prices Monthly'!L315)/'Prices Monthly'!L315</f>
        <v>9.981459661768774E-2</v>
      </c>
      <c r="I316" s="26"/>
      <c r="J316" s="5">
        <f t="shared" ca="1" si="26"/>
        <v>-7.0318788764905363E-4</v>
      </c>
      <c r="K316" s="16"/>
      <c r="L316" s="16">
        <f ca="1">L315-O316*'Prices Monthly'!L316</f>
        <v>7.3651245373349923</v>
      </c>
      <c r="M316" s="5">
        <f t="shared" ca="1" si="27"/>
        <v>7.2543465924057382E-3</v>
      </c>
      <c r="N316" s="16">
        <f ca="1">IF('Prices Monthly'!L315&gt;OFFSET('Prices Monthly'!L315,-$N$3,0),1,-1)</f>
        <v>-1</v>
      </c>
      <c r="O316" s="5">
        <f ca="1">IF(N316=1,O$3*L315/'Prices Monthly'!L315,-O$3*M315)</f>
        <v>-7.3276228206118574E-5</v>
      </c>
      <c r="P316" s="27"/>
      <c r="Q316" s="16">
        <f ca="1">Q315-T316*'Prices Monthly'!L316</f>
        <v>10.98867923070422</v>
      </c>
      <c r="R316" s="5">
        <f t="shared" ca="1" si="28"/>
        <v>7.2439840835937536E-3</v>
      </c>
      <c r="S316" s="16">
        <f ca="1">IF('Prices Monthly'!I315&gt;OFFSET('Prices Monthly'!I315,-$S$3,0),1,-1)</f>
        <v>-1</v>
      </c>
      <c r="T316" s="5">
        <f ca="1">IF(S316=1,T$3*Q315/'Prices Monthly'!L315,-T$3*R315)</f>
        <v>-6.2991165944293508E-4</v>
      </c>
      <c r="V316" s="16"/>
      <c r="W316" s="5"/>
      <c r="X316" s="5"/>
      <c r="Y316" s="5"/>
      <c r="Z316" s="5"/>
      <c r="AA316" s="5"/>
      <c r="AB316" s="5"/>
      <c r="AC316" s="5"/>
      <c r="AD316" s="5"/>
      <c r="AE316" s="56"/>
    </row>
    <row r="317" spans="1:31" x14ac:dyDescent="0.2">
      <c r="A317" s="9">
        <v>38045</v>
      </c>
      <c r="B317" s="16">
        <f ca="1">'Prices Monthly'!L316*(1+J317/(50*(ABS(O317)+ABS(T317)+0.0001)))</f>
        <v>6126.0752948340878</v>
      </c>
      <c r="C317" s="16">
        <f t="shared" ca="1" si="29"/>
        <v>-1</v>
      </c>
      <c r="D317" s="16">
        <f ca="1">D316+C317*('Prices Monthly'!L317-'Prices Monthly'!L316)/'Prices Monthly'!L316</f>
        <v>4.3520446897177276</v>
      </c>
      <c r="E317" s="16">
        <f t="shared" ca="1" si="24"/>
        <v>0</v>
      </c>
      <c r="F317" s="16">
        <f t="shared" ca="1" si="25"/>
        <v>4.3520446897177276</v>
      </c>
      <c r="G317" s="26">
        <f ca="1">IF(('Prices Monthly'!L317-'Prices Monthly'!L316)*C317&gt;0,1,0)</f>
        <v>1</v>
      </c>
      <c r="H317" s="16">
        <f>ABS('Prices Monthly'!L317-'Prices Monthly'!L316)/'Prices Monthly'!L316</f>
        <v>7.3193266796916529E-3</v>
      </c>
      <c r="I317" s="26"/>
      <c r="J317" s="5">
        <f t="shared" ca="1" si="26"/>
        <v>-6.5206219261155769E-4</v>
      </c>
      <c r="K317" s="16"/>
      <c r="L317" s="16">
        <f ca="1">L316-O317*'Prices Monthly'!L317</f>
        <v>7.8140634033793175</v>
      </c>
      <c r="M317" s="5">
        <f t="shared" ca="1" si="27"/>
        <v>7.1818031264816807E-3</v>
      </c>
      <c r="N317" s="16">
        <f ca="1">IF('Prices Monthly'!L316&gt;OFFSET('Prices Monthly'!L316,-$N$3,0),1,-1)</f>
        <v>-1</v>
      </c>
      <c r="O317" s="5">
        <f ca="1">IF(N317=1,O$3*L316/'Prices Monthly'!L316,-O$3*M316)</f>
        <v>-7.2543465924057379E-5</v>
      </c>
      <c r="P317" s="27"/>
      <c r="Q317" s="16">
        <f ca="1">Q316-T317*'Prices Monthly'!L317</f>
        <v>14.57505984674615</v>
      </c>
      <c r="R317" s="5">
        <f t="shared" ca="1" si="28"/>
        <v>6.6644653569062533E-3</v>
      </c>
      <c r="S317" s="16">
        <f ca="1">IF('Prices Monthly'!I316&gt;OFFSET('Prices Monthly'!I316,-$S$3,0),1,-1)</f>
        <v>-1</v>
      </c>
      <c r="T317" s="5">
        <f ca="1">IF(S317=1,T$3*Q316/'Prices Monthly'!L316,-T$3*R316)</f>
        <v>-5.7951872668750033E-4</v>
      </c>
      <c r="V317" s="16"/>
      <c r="W317" s="5"/>
      <c r="X317" s="5"/>
      <c r="Y317" s="5"/>
      <c r="Z317" s="5"/>
      <c r="AA317" s="5"/>
      <c r="AB317" s="5"/>
      <c r="AC317" s="5"/>
      <c r="AD317" s="5"/>
      <c r="AE317" s="56"/>
    </row>
    <row r="318" spans="1:31" x14ac:dyDescent="0.2">
      <c r="A318" s="9">
        <v>38076</v>
      </c>
      <c r="B318" s="16">
        <f ca="1">'Prices Monthly'!L317*(1+J318/(50*(ABS(O318)+ABS(T318)+0.0001)))</f>
        <v>6082.3357863235478</v>
      </c>
      <c r="C318" s="16">
        <f t="shared" ca="1" si="29"/>
        <v>-1</v>
      </c>
      <c r="D318" s="16">
        <f ca="1">D317+C318*('Prices Monthly'!L318-'Prices Monthly'!L317)/'Prices Monthly'!L317</f>
        <v>4.3887382609096868</v>
      </c>
      <c r="E318" s="16">
        <f t="shared" ca="1" si="24"/>
        <v>0</v>
      </c>
      <c r="F318" s="16">
        <f t="shared" ca="1" si="25"/>
        <v>4.3887382609096868</v>
      </c>
      <c r="G318" s="26">
        <f ca="1">IF(('Prices Monthly'!L318-'Prices Monthly'!L317)*C318&gt;0,1,0)</f>
        <v>1</v>
      </c>
      <c r="H318" s="16">
        <f>ABS('Prices Monthly'!L318-'Prices Monthly'!L317)/'Prices Monthly'!L317</f>
        <v>3.6693571191959332E-2</v>
      </c>
      <c r="I318" s="26"/>
      <c r="J318" s="5">
        <f t="shared" ca="1" si="26"/>
        <v>-6.0497525981731708E-4</v>
      </c>
      <c r="K318" s="16"/>
      <c r="L318" s="16">
        <f ca="1">L317-O318*'Prices Monthly'!L318</f>
        <v>8.2422044422235849</v>
      </c>
      <c r="M318" s="5">
        <f t="shared" ca="1" si="27"/>
        <v>7.109985095216864E-3</v>
      </c>
      <c r="N318" s="16">
        <f ca="1">IF('Prices Monthly'!L317&gt;OFFSET('Prices Monthly'!L317,-$N$3,0),1,-1)</f>
        <v>-1</v>
      </c>
      <c r="O318" s="5">
        <f ca="1">IF(N318=1,O$3*L317/'Prices Monthly'!L317,-O$3*M317)</f>
        <v>-7.1818031264816808E-5</v>
      </c>
      <c r="P318" s="27"/>
      <c r="Q318" s="16">
        <f ca="1">Q317-T318*'Prices Monthly'!L318</f>
        <v>17.753460670045023</v>
      </c>
      <c r="R318" s="5">
        <f t="shared" ca="1" si="28"/>
        <v>6.1313081283537532E-3</v>
      </c>
      <c r="S318" s="16">
        <f ca="1">IF('Prices Monthly'!I317&gt;OFFSET('Prices Monthly'!I317,-$S$3,0),1,-1)</f>
        <v>-1</v>
      </c>
      <c r="T318" s="5">
        <f ca="1">IF(S318=1,T$3*Q317/'Prices Monthly'!L317,-T$3*R317)</f>
        <v>-5.3315722855250031E-4</v>
      </c>
      <c r="V318" s="16"/>
      <c r="W318" s="5"/>
      <c r="X318" s="5"/>
      <c r="Y318" s="5"/>
      <c r="Z318" s="5"/>
      <c r="AA318" s="5"/>
      <c r="AB318" s="5"/>
      <c r="AC318" s="5"/>
      <c r="AD318" s="5"/>
      <c r="AE318" s="56"/>
    </row>
    <row r="319" spans="1:31" x14ac:dyDescent="0.2">
      <c r="A319" s="9">
        <v>38106</v>
      </c>
      <c r="B319" s="16">
        <f ca="1">'Prices Monthly'!L318*(1+J319/(50*(ABS(O319)+ABS(T319)+0.0001)))</f>
        <v>5860.2618498222209</v>
      </c>
      <c r="C319" s="16">
        <f t="shared" ca="1" si="29"/>
        <v>-1</v>
      </c>
      <c r="D319" s="16">
        <f ca="1">D318+C319*('Prices Monthly'!L319-'Prices Monthly'!L318)/'Prices Monthly'!L318</f>
        <v>4.3328443287084006</v>
      </c>
      <c r="E319" s="16">
        <f t="shared" ca="1" si="24"/>
        <v>5.5893932201286134E-2</v>
      </c>
      <c r="F319" s="16">
        <f t="shared" ca="1" si="25"/>
        <v>4.3887382609096868</v>
      </c>
      <c r="G319" s="26">
        <f ca="1">IF(('Prices Monthly'!L319-'Prices Monthly'!L318)*C319&gt;0,1,0)</f>
        <v>0</v>
      </c>
      <c r="H319" s="16">
        <f>ABS('Prices Monthly'!L319-'Prices Monthly'!L318)/'Prices Monthly'!L318</f>
        <v>5.5893932201285926E-2</v>
      </c>
      <c r="I319" s="26"/>
      <c r="J319" s="5">
        <f t="shared" ca="1" si="26"/>
        <v>-5.6160450122046894E-4</v>
      </c>
      <c r="K319" s="16"/>
      <c r="L319" s="16">
        <f ca="1">L318-O319*'Prices Monthly'!L319</f>
        <v>8.689755252015182</v>
      </c>
      <c r="M319" s="5">
        <f t="shared" ca="1" si="27"/>
        <v>7.0388852442646952E-3</v>
      </c>
      <c r="N319" s="16">
        <f ca="1">IF('Prices Monthly'!L318&gt;OFFSET('Prices Monthly'!L318,-$N$3,0),1,-1)</f>
        <v>-1</v>
      </c>
      <c r="O319" s="5">
        <f ca="1">IF(N319=1,O$3*L318/'Prices Monthly'!L318,-O$3*M318)</f>
        <v>-7.1099850952168638E-5</v>
      </c>
      <c r="P319" s="27"/>
      <c r="Q319" s="16">
        <f ca="1">Q318-T319*'Prices Monthly'!L319</f>
        <v>20.841030481995887</v>
      </c>
      <c r="R319" s="5">
        <f t="shared" ca="1" si="28"/>
        <v>5.640803478085453E-3</v>
      </c>
      <c r="S319" s="16">
        <f ca="1">IF('Prices Monthly'!I318&gt;OFFSET('Prices Monthly'!I318,-$S$3,0),1,-1)</f>
        <v>-1</v>
      </c>
      <c r="T319" s="5">
        <f ca="1">IF(S319=1,T$3*Q318/'Prices Monthly'!L318,-T$3*R318)</f>
        <v>-4.9050465026830026E-4</v>
      </c>
      <c r="V319" s="16"/>
      <c r="W319" s="5"/>
      <c r="X319" s="5"/>
      <c r="Y319" s="5"/>
      <c r="Z319" s="5"/>
      <c r="AA319" s="5"/>
      <c r="AB319" s="5"/>
      <c r="AC319" s="5"/>
      <c r="AD319" s="5"/>
      <c r="AE319" s="56"/>
    </row>
    <row r="320" spans="1:31" x14ac:dyDescent="0.2">
      <c r="A320" s="9">
        <v>38136</v>
      </c>
      <c r="B320" s="16">
        <f ca="1">'Prices Monthly'!L319*(1+J320/(50*(ABS(O320)+ABS(T320)+0.0001)))</f>
        <v>6189.0378221814299</v>
      </c>
      <c r="C320" s="16">
        <f t="shared" ca="1" si="29"/>
        <v>-1</v>
      </c>
      <c r="D320" s="16">
        <f ca="1">D319+C320*('Prices Monthly'!L320-'Prices Monthly'!L319)/'Prices Monthly'!L319</f>
        <v>4.3266692729470275</v>
      </c>
      <c r="E320" s="16">
        <f t="shared" ca="1" si="24"/>
        <v>6.206898796265925E-2</v>
      </c>
      <c r="F320" s="16">
        <f t="shared" ca="1" si="25"/>
        <v>4.3887382609096868</v>
      </c>
      <c r="G320" s="26">
        <f ca="1">IF(('Prices Monthly'!L320-'Prices Monthly'!L319)*C320&gt;0,1,0)</f>
        <v>0</v>
      </c>
      <c r="H320" s="16">
        <f>ABS('Prices Monthly'!L320-'Prices Monthly'!L319)/'Prices Monthly'!L319</f>
        <v>6.1750557613730788E-3</v>
      </c>
      <c r="I320" s="26"/>
      <c r="J320" s="5">
        <f t="shared" ca="1" si="26"/>
        <v>-5.2165313068948318E-4</v>
      </c>
      <c r="K320" s="16"/>
      <c r="L320" s="16">
        <f ca="1">L319-O320*'Prices Monthly'!L320</f>
        <v>9.1355665684033092</v>
      </c>
      <c r="M320" s="5">
        <f t="shared" ca="1" si="27"/>
        <v>6.9684963918220481E-3</v>
      </c>
      <c r="N320" s="16">
        <f ca="1">IF('Prices Monthly'!L319&gt;OFFSET('Prices Monthly'!L319,-$N$3,0),1,-1)</f>
        <v>-1</v>
      </c>
      <c r="O320" s="5">
        <f ca="1">IF(N320=1,O$3*L319/'Prices Monthly'!L319,-O$3*M319)</f>
        <v>-7.0388852442646952E-5</v>
      </c>
      <c r="P320" s="27"/>
      <c r="Q320" s="16">
        <f ca="1">Q319-T320*'Prices Monthly'!L320</f>
        <v>23.699135351486138</v>
      </c>
      <c r="R320" s="5">
        <f t="shared" ca="1" si="28"/>
        <v>5.189539199838617E-3</v>
      </c>
      <c r="S320" s="16">
        <f ca="1">IF('Prices Monthly'!I319&gt;OFFSET('Prices Monthly'!I319,-$S$3,0),1,-1)</f>
        <v>-1</v>
      </c>
      <c r="T320" s="5">
        <f ca="1">IF(S320=1,T$3*Q319/'Prices Monthly'!L319,-T$3*R319)</f>
        <v>-4.5126427824683626E-4</v>
      </c>
      <c r="V320" s="16"/>
      <c r="W320" s="5"/>
      <c r="X320" s="5"/>
      <c r="Y320" s="5"/>
      <c r="Z320" s="5"/>
      <c r="AA320" s="5"/>
      <c r="AB320" s="5"/>
      <c r="AC320" s="5"/>
      <c r="AD320" s="5"/>
      <c r="AE320" s="56"/>
    </row>
    <row r="321" spans="1:31" x14ac:dyDescent="0.2">
      <c r="A321" s="9">
        <v>38167</v>
      </c>
      <c r="B321" s="16">
        <f ca="1">'Prices Monthly'!L320*(1+J321/(50*(ABS(O321)+ABS(T321)+0.0001)))</f>
        <v>6228.5377862763871</v>
      </c>
      <c r="C321" s="16">
        <f t="shared" ca="1" si="29"/>
        <v>-1</v>
      </c>
      <c r="D321" s="16">
        <f ca="1">D320+C321*('Prices Monthly'!L321-'Prices Monthly'!L320)/'Prices Monthly'!L320</f>
        <v>4.4021451119314836</v>
      </c>
      <c r="E321" s="16">
        <f t="shared" ca="1" si="24"/>
        <v>0</v>
      </c>
      <c r="F321" s="16">
        <f t="shared" ca="1" si="25"/>
        <v>4.4021451119314836</v>
      </c>
      <c r="G321" s="26">
        <f ca="1">IF(('Prices Monthly'!L321-'Prices Monthly'!L320)*C321&gt;0,1,0)</f>
        <v>1</v>
      </c>
      <c r="H321" s="16">
        <f>ABS('Prices Monthly'!L321-'Prices Monthly'!L320)/'Prices Monthly'!L320</f>
        <v>7.5475838984455756E-2</v>
      </c>
      <c r="I321" s="26"/>
      <c r="J321" s="5">
        <f t="shared" ca="1" si="26"/>
        <v>-4.8484809990530985E-4</v>
      </c>
      <c r="K321" s="16"/>
      <c r="L321" s="16">
        <f ca="1">L320-O321*'Prices Monthly'!L321</f>
        <v>9.5436082683257268</v>
      </c>
      <c r="M321" s="5">
        <f t="shared" ca="1" si="27"/>
        <v>6.8988114279038273E-3</v>
      </c>
      <c r="N321" s="16">
        <f ca="1">IF('Prices Monthly'!L320&gt;OFFSET('Prices Monthly'!L320,-$N$3,0),1,-1)</f>
        <v>-1</v>
      </c>
      <c r="O321" s="5">
        <f ca="1">IF(N321=1,O$3*L320/'Prices Monthly'!L320,-O$3*M320)</f>
        <v>-6.9684963918220489E-5</v>
      </c>
      <c r="P321" s="27"/>
      <c r="Q321" s="16">
        <f ca="1">Q320-T321*'Prices Monthly'!L321</f>
        <v>26.130131397521261</v>
      </c>
      <c r="R321" s="5">
        <f t="shared" ca="1" si="28"/>
        <v>4.7743760638515277E-3</v>
      </c>
      <c r="S321" s="16">
        <f ca="1">IF('Prices Monthly'!I320&gt;OFFSET('Prices Monthly'!I320,-$S$3,0),1,-1)</f>
        <v>-1</v>
      </c>
      <c r="T321" s="5">
        <f ca="1">IF(S321=1,T$3*Q320/'Prices Monthly'!L320,-T$3*R320)</f>
        <v>-4.1516313598708934E-4</v>
      </c>
      <c r="V321" s="16"/>
      <c r="W321" s="5"/>
      <c r="X321" s="5"/>
      <c r="Y321" s="5"/>
      <c r="Z321" s="5"/>
      <c r="AA321" s="5"/>
      <c r="AB321" s="5"/>
      <c r="AC321" s="5"/>
      <c r="AD321" s="5"/>
      <c r="AE321" s="56"/>
    </row>
    <row r="322" spans="1:31" x14ac:dyDescent="0.2">
      <c r="A322" s="9">
        <v>38198</v>
      </c>
      <c r="B322" s="16">
        <f ca="1">'Prices Monthly'!L321*(1+J322/(50*(ABS(O322)+ABS(T322)+0.0001)))</f>
        <v>5759.6661402308773</v>
      </c>
      <c r="C322" s="16">
        <f t="shared" ca="1" si="29"/>
        <v>-1</v>
      </c>
      <c r="D322" s="16">
        <f ca="1">D321+C322*('Prices Monthly'!L322-'Prices Monthly'!L321)/'Prices Monthly'!L321</f>
        <v>4.3835370293017597</v>
      </c>
      <c r="E322" s="16">
        <f t="shared" ca="1" si="24"/>
        <v>1.860808262972391E-2</v>
      </c>
      <c r="F322" s="16">
        <f t="shared" ca="1" si="25"/>
        <v>4.4021451119314836</v>
      </c>
      <c r="G322" s="26">
        <f ca="1">IF(('Prices Monthly'!L322-'Prices Monthly'!L321)*C322&gt;0,1,0)</f>
        <v>0</v>
      </c>
      <c r="H322" s="16">
        <f>ABS('Prices Monthly'!L322-'Prices Monthly'!L321)/'Prices Monthly'!L321</f>
        <v>1.8608082629723598E-2</v>
      </c>
      <c r="I322" s="26"/>
      <c r="J322" s="5">
        <f t="shared" ca="1" si="26"/>
        <v>-4.5093819938716044E-4</v>
      </c>
      <c r="K322" s="16"/>
      <c r="L322" s="16">
        <f ca="1">L321-O322*'Prices Monthly'!L322</f>
        <v>9.9550864961807655</v>
      </c>
      <c r="M322" s="5">
        <f t="shared" ca="1" si="27"/>
        <v>6.829823313624789E-3</v>
      </c>
      <c r="N322" s="16">
        <f ca="1">IF('Prices Monthly'!L321&gt;OFFSET('Prices Monthly'!L321,-$N$3,0),1,-1)</f>
        <v>-1</v>
      </c>
      <c r="O322" s="5">
        <f ca="1">IF(N322=1,O$3*L321/'Prices Monthly'!L321,-O$3*M321)</f>
        <v>-6.898811427903827E-5</v>
      </c>
      <c r="P322" s="27"/>
      <c r="Q322" s="16">
        <f ca="1">Q321-T322*'Prices Monthly'!L322</f>
        <v>28.408265041146954</v>
      </c>
      <c r="R322" s="5">
        <f t="shared" ca="1" si="28"/>
        <v>4.3924259787434059E-3</v>
      </c>
      <c r="S322" s="16">
        <f ca="1">IF('Prices Monthly'!I321&gt;OFFSET('Prices Monthly'!I321,-$S$3,0),1,-1)</f>
        <v>-1</v>
      </c>
      <c r="T322" s="5">
        <f ca="1">IF(S322=1,T$3*Q321/'Prices Monthly'!L321,-T$3*R321)</f>
        <v>-3.819500851081222E-4</v>
      </c>
      <c r="V322" s="16"/>
      <c r="W322" s="5"/>
      <c r="X322" s="5"/>
      <c r="Y322" s="5"/>
      <c r="Z322" s="5"/>
      <c r="AA322" s="5"/>
      <c r="AB322" s="5"/>
      <c r="AC322" s="5"/>
      <c r="AD322" s="5"/>
      <c r="AE322" s="56"/>
    </row>
    <row r="323" spans="1:31" x14ac:dyDescent="0.2">
      <c r="A323" s="9">
        <v>38227</v>
      </c>
      <c r="B323" s="16">
        <f ca="1">'Prices Monthly'!L322*(1+J323/(50*(ABS(O323)+ABS(T323)+0.0001)))</f>
        <v>5868.1442897103252</v>
      </c>
      <c r="C323" s="16">
        <f t="shared" ca="1" si="29"/>
        <v>-1</v>
      </c>
      <c r="D323" s="16">
        <f ca="1">D322+C323*('Prices Monthly'!L323-'Prices Monthly'!L322)/'Prices Monthly'!L322</f>
        <v>4.3672237882480553</v>
      </c>
      <c r="E323" s="16">
        <f t="shared" ca="1" si="24"/>
        <v>3.4921323683428263E-2</v>
      </c>
      <c r="F323" s="16">
        <f t="shared" ca="1" si="25"/>
        <v>4.4021451119314836</v>
      </c>
      <c r="G323" s="26">
        <f ca="1">IF(('Prices Monthly'!L323-'Prices Monthly'!L322)*C323&gt;0,1,0)</f>
        <v>0</v>
      </c>
      <c r="H323" s="16">
        <f>ABS('Prices Monthly'!L323-'Prices Monthly'!L322)/'Prices Monthly'!L322</f>
        <v>1.631324105370463E-2</v>
      </c>
      <c r="I323" s="26"/>
      <c r="J323" s="5">
        <f t="shared" ca="1" si="26"/>
        <v>-4.1969231143572036E-4</v>
      </c>
      <c r="K323" s="16"/>
      <c r="L323" s="16">
        <f ca="1">L322-O323*'Prices Monthly'!L323</f>
        <v>10.36909535984141</v>
      </c>
      <c r="M323" s="5">
        <f t="shared" ca="1" si="27"/>
        <v>6.7615250804885412E-3</v>
      </c>
      <c r="N323" s="16">
        <f ca="1">IF('Prices Monthly'!L322&gt;OFFSET('Prices Monthly'!L322,-$N$3,0),1,-1)</f>
        <v>-1</v>
      </c>
      <c r="O323" s="5">
        <f ca="1">IF(N323=1,O$3*L322/'Prices Monthly'!L322,-O$3*M322)</f>
        <v>-6.8298233136247885E-5</v>
      </c>
      <c r="P323" s="27"/>
      <c r="Q323" s="16">
        <f ca="1">Q322-T323*'Prices Monthly'!L323</f>
        <v>30.538338637101131</v>
      </c>
      <c r="R323" s="5">
        <f t="shared" ca="1" si="28"/>
        <v>4.0410319004439334E-3</v>
      </c>
      <c r="S323" s="16">
        <f ca="1">IF('Prices Monthly'!I322&gt;OFFSET('Prices Monthly'!I322,-$S$3,0),1,-1)</f>
        <v>-1</v>
      </c>
      <c r="T323" s="5">
        <f ca="1">IF(S323=1,T$3*Q322/'Prices Monthly'!L322,-T$3*R322)</f>
        <v>-3.5139407829947247E-4</v>
      </c>
      <c r="V323" s="16"/>
      <c r="W323" s="5"/>
      <c r="X323" s="5"/>
      <c r="Y323" s="5"/>
      <c r="Z323" s="5"/>
      <c r="AA323" s="5"/>
      <c r="AB323" s="5"/>
      <c r="AC323" s="5"/>
      <c r="AD323" s="5"/>
      <c r="AE323" s="56"/>
    </row>
    <row r="324" spans="1:31" x14ac:dyDescent="0.2">
      <c r="A324" s="9">
        <v>38259</v>
      </c>
      <c r="B324" s="16">
        <f ca="1">'Prices Monthly'!L323*(1+J324/(50*(ABS(O324)+ABS(T324)+0.0001)))</f>
        <v>5965.2411086221437</v>
      </c>
      <c r="C324" s="16">
        <f t="shared" ca="1" si="29"/>
        <v>-1</v>
      </c>
      <c r="D324" s="16">
        <f ca="1">D323+C324*('Prices Monthly'!L324-'Prices Monthly'!L323)/'Prices Monthly'!L323</f>
        <v>4.4493531297945976</v>
      </c>
      <c r="E324" s="16">
        <f t="shared" ca="1" si="24"/>
        <v>0</v>
      </c>
      <c r="F324" s="16">
        <f t="shared" ca="1" si="25"/>
        <v>4.4493531297945976</v>
      </c>
      <c r="G324" s="26">
        <f ca="1">IF(('Prices Monthly'!L324-'Prices Monthly'!L323)*C324&gt;0,1,0)</f>
        <v>1</v>
      </c>
      <c r="H324" s="16">
        <f>ABS('Prices Monthly'!L324-'Prices Monthly'!L323)/'Prices Monthly'!L323</f>
        <v>8.2129341546542348E-2</v>
      </c>
      <c r="I324" s="26"/>
      <c r="J324" s="5">
        <f t="shared" ca="1" si="26"/>
        <v>-3.9089780284040008E-4</v>
      </c>
      <c r="K324" s="16"/>
      <c r="L324" s="16">
        <f ca="1">L323-O324*'Prices Monthly'!L324</f>
        <v>10.745301882252235</v>
      </c>
      <c r="M324" s="5">
        <f t="shared" ca="1" si="27"/>
        <v>6.6939098296836556E-3</v>
      </c>
      <c r="N324" s="16">
        <f ca="1">IF('Prices Monthly'!L323&gt;OFFSET('Prices Monthly'!L323,-$N$3,0),1,-1)</f>
        <v>-1</v>
      </c>
      <c r="O324" s="5">
        <f ca="1">IF(N324=1,O$3*L323/'Prices Monthly'!L323,-O$3*M323)</f>
        <v>-6.7615250804885414E-5</v>
      </c>
      <c r="P324" s="27"/>
      <c r="Q324" s="16">
        <f ca="1">Q323-T324*'Prices Monthly'!L324</f>
        <v>32.337060126848094</v>
      </c>
      <c r="R324" s="5">
        <f t="shared" ca="1" si="28"/>
        <v>3.7177493484084187E-3</v>
      </c>
      <c r="S324" s="16">
        <f ca="1">IF('Prices Monthly'!I323&gt;OFFSET('Prices Monthly'!I323,-$S$3,0),1,-1)</f>
        <v>-1</v>
      </c>
      <c r="T324" s="5">
        <f ca="1">IF(S324=1,T$3*Q323/'Prices Monthly'!L323,-T$3*R323)</f>
        <v>-3.2328255203551467E-4</v>
      </c>
      <c r="V324" s="16"/>
      <c r="W324" s="5"/>
      <c r="X324" s="5"/>
      <c r="Y324" s="5"/>
      <c r="Z324" s="5"/>
      <c r="AA324" s="5"/>
      <c r="AB324" s="5"/>
      <c r="AC324" s="5"/>
      <c r="AD324" s="5"/>
      <c r="AE324" s="56"/>
    </row>
    <row r="325" spans="1:31" x14ac:dyDescent="0.2">
      <c r="A325" s="9">
        <v>38290</v>
      </c>
      <c r="B325" s="16">
        <f ca="1">'Prices Monthly'!L324*(1+J325/(50*(ABS(O325)+ABS(T325)+0.0001)))</f>
        <v>5476.6153134669466</v>
      </c>
      <c r="C325" s="16">
        <f t="shared" ca="1" si="29"/>
        <v>-1</v>
      </c>
      <c r="D325" s="16">
        <f ca="1">D324+C325*('Prices Monthly'!L325-'Prices Monthly'!L324)/'Prices Monthly'!L324</f>
        <v>4.5426468987672486</v>
      </c>
      <c r="E325" s="16">
        <f t="shared" ca="1" si="24"/>
        <v>0</v>
      </c>
      <c r="F325" s="16">
        <f t="shared" ca="1" si="25"/>
        <v>4.5426468987672486</v>
      </c>
      <c r="G325" s="26">
        <f ca="1">IF(('Prices Monthly'!L325-'Prices Monthly'!L324)*C325&gt;0,1,0)</f>
        <v>1</v>
      </c>
      <c r="H325" s="16">
        <f>ABS('Prices Monthly'!L325-'Prices Monthly'!L324)/'Prices Monthly'!L324</f>
        <v>9.3293768972650612E-2</v>
      </c>
      <c r="I325" s="26"/>
      <c r="J325" s="5">
        <f t="shared" ca="1" si="26"/>
        <v>-3.6435904616951008E-4</v>
      </c>
      <c r="K325" s="16"/>
      <c r="L325" s="16">
        <f ca="1">L324-O325*'Prices Monthly'!L325</f>
        <v>11.082999592295032</v>
      </c>
      <c r="M325" s="5">
        <f t="shared" ca="1" si="27"/>
        <v>6.6269707313868194E-3</v>
      </c>
      <c r="N325" s="16">
        <f ca="1">IF('Prices Monthly'!L324&gt;OFFSET('Prices Monthly'!L324,-$N$3,0),1,-1)</f>
        <v>-1</v>
      </c>
      <c r="O325" s="5">
        <f ca="1">IF(N325=1,O$3*L324/'Prices Monthly'!L324,-O$3*M324)</f>
        <v>-6.6939098296836563E-5</v>
      </c>
      <c r="P325" s="27"/>
      <c r="Q325" s="16">
        <f ca="1">Q324-T325*'Prices Monthly'!L325</f>
        <v>33.837499150873548</v>
      </c>
      <c r="R325" s="5">
        <f t="shared" ca="1" si="28"/>
        <v>3.4203294005357449E-3</v>
      </c>
      <c r="S325" s="16">
        <f ca="1">IF('Prices Monthly'!I324&gt;OFFSET('Prices Monthly'!I324,-$S$3,0),1,-1)</f>
        <v>-1</v>
      </c>
      <c r="T325" s="5">
        <f ca="1">IF(S325=1,T$3*Q324/'Prices Monthly'!L324,-T$3*R324)</f>
        <v>-2.9741994787267352E-4</v>
      </c>
      <c r="V325" s="16"/>
      <c r="W325" s="5"/>
      <c r="X325" s="5"/>
      <c r="Y325" s="5"/>
      <c r="Z325" s="5"/>
      <c r="AA325" s="5"/>
      <c r="AB325" s="5"/>
      <c r="AC325" s="5"/>
      <c r="AD325" s="5"/>
      <c r="AE325" s="56"/>
    </row>
    <row r="326" spans="1:31" x14ac:dyDescent="0.2">
      <c r="A326" s="9">
        <v>38318</v>
      </c>
      <c r="B326" s="16">
        <f ca="1">'Prices Monthly'!L325*(1+J326/(50*(ABS(O326)+ABS(T326)+0.0001)))</f>
        <v>4966.8895546369167</v>
      </c>
      <c r="C326" s="16">
        <f t="shared" ca="1" si="29"/>
        <v>-1</v>
      </c>
      <c r="D326" s="16">
        <f ca="1">D325+C326*('Prices Monthly'!L326-'Prices Monthly'!L325)/'Prices Monthly'!L325</f>
        <v>4.5950884976254907</v>
      </c>
      <c r="E326" s="16">
        <f t="shared" ca="1" si="24"/>
        <v>0</v>
      </c>
      <c r="F326" s="16">
        <f t="shared" ca="1" si="25"/>
        <v>4.5950884976254907</v>
      </c>
      <c r="G326" s="26">
        <f ca="1">IF(('Prices Monthly'!L326-'Prices Monthly'!L325)*C326&gt;0,1,0)</f>
        <v>1</v>
      </c>
      <c r="H326" s="16">
        <f>ABS('Prices Monthly'!L326-'Prices Monthly'!L325)/'Prices Monthly'!L325</f>
        <v>5.244159885824165E-2</v>
      </c>
      <c r="I326" s="26"/>
      <c r="J326" s="5">
        <f t="shared" ca="1" si="26"/>
        <v>-3.3989605935672783E-4</v>
      </c>
      <c r="K326" s="16"/>
      <c r="L326" s="16">
        <f ca="1">L325-O326*'Prices Monthly'!L326</f>
        <v>11.399788011470443</v>
      </c>
      <c r="M326" s="5">
        <f t="shared" ca="1" si="27"/>
        <v>6.5607010240729515E-3</v>
      </c>
      <c r="N326" s="16">
        <f ca="1">IF('Prices Monthly'!L325&gt;OFFSET('Prices Monthly'!L325,-$N$3,0),1,-1)</f>
        <v>-1</v>
      </c>
      <c r="O326" s="5">
        <f ca="1">IF(N326=1,O$3*L325/'Prices Monthly'!L325,-O$3*M325)</f>
        <v>-6.62697073138682E-5</v>
      </c>
      <c r="P326" s="27"/>
      <c r="Q326" s="16">
        <f ca="1">Q325-T326*'Prices Monthly'!L326</f>
        <v>35.145512465280511</v>
      </c>
      <c r="R326" s="5">
        <f t="shared" ca="1" si="28"/>
        <v>3.1467030484928853E-3</v>
      </c>
      <c r="S326" s="16">
        <f ca="1">IF('Prices Monthly'!I325&gt;OFFSET('Prices Monthly'!I325,-$S$3,0),1,-1)</f>
        <v>-1</v>
      </c>
      <c r="T326" s="5">
        <f ca="1">IF(S326=1,T$3*Q325/'Prices Monthly'!L325,-T$3*R325)</f>
        <v>-2.7362635204285961E-4</v>
      </c>
      <c r="V326" s="16"/>
      <c r="W326" s="5"/>
      <c r="X326" s="5"/>
      <c r="Y326" s="5"/>
      <c r="Z326" s="5"/>
      <c r="AA326" s="5"/>
      <c r="AB326" s="5"/>
      <c r="AC326" s="5"/>
      <c r="AD326" s="5"/>
      <c r="AE326" s="56"/>
    </row>
    <row r="327" spans="1:31" x14ac:dyDescent="0.2">
      <c r="A327" s="9">
        <v>38350</v>
      </c>
      <c r="B327" s="16">
        <f ca="1">'Prices Monthly'!L326*(1+J327/(50*(ABS(O327)+ABS(T327)+0.0001)))</f>
        <v>4707.592393448952</v>
      </c>
      <c r="C327" s="16">
        <f t="shared" ca="1" si="29"/>
        <v>-1</v>
      </c>
      <c r="D327" s="16">
        <f ca="1">D326+C327*('Prices Monthly'!L327-'Prices Monthly'!L326)/'Prices Monthly'!L326</f>
        <v>4.6395878899217742</v>
      </c>
      <c r="E327" s="16">
        <f t="shared" ca="1" si="24"/>
        <v>0</v>
      </c>
      <c r="F327" s="16">
        <f t="shared" ca="1" si="25"/>
        <v>4.6395878899217742</v>
      </c>
      <c r="G327" s="26">
        <f ca="1">IF(('Prices Monthly'!L327-'Prices Monthly'!L326)*C327&gt;0,1,0)</f>
        <v>1</v>
      </c>
      <c r="H327" s="16">
        <f>ABS('Prices Monthly'!L327-'Prices Monthly'!L326)/'Prices Monthly'!L326</f>
        <v>4.4499392296283337E-2</v>
      </c>
      <c r="I327" s="26"/>
      <c r="J327" s="5">
        <f t="shared" ca="1" si="26"/>
        <v>-3.1734325412016034E-4</v>
      </c>
      <c r="K327" s="16"/>
      <c r="L327" s="16">
        <f ca="1">L326-O327*'Prices Monthly'!L327</f>
        <v>11.699452623235691</v>
      </c>
      <c r="M327" s="5">
        <f t="shared" ca="1" si="27"/>
        <v>6.4950940138322217E-3</v>
      </c>
      <c r="N327" s="16">
        <f ca="1">IF('Prices Monthly'!L326&gt;OFFSET('Prices Monthly'!L326,-$N$3,0),1,-1)</f>
        <v>-1</v>
      </c>
      <c r="O327" s="5">
        <f ca="1">IF(N327=1,O$3*L326/'Prices Monthly'!L326,-O$3*M326)</f>
        <v>-6.5607010240729513E-5</v>
      </c>
      <c r="P327" s="27"/>
      <c r="Q327" s="16">
        <f ca="1">Q326-T327*'Prices Monthly'!L327</f>
        <v>36.29533538073688</v>
      </c>
      <c r="R327" s="5">
        <f t="shared" ca="1" si="28"/>
        <v>2.8949668046134545E-3</v>
      </c>
      <c r="S327" s="16">
        <f ca="1">IF('Prices Monthly'!I326&gt;OFFSET('Prices Monthly'!I326,-$S$3,0),1,-1)</f>
        <v>-1</v>
      </c>
      <c r="T327" s="5">
        <f ca="1">IF(S327=1,T$3*Q326/'Prices Monthly'!L326,-T$3*R326)</f>
        <v>-2.5173624387943083E-4</v>
      </c>
      <c r="V327" s="16"/>
      <c r="W327" s="5"/>
      <c r="X327" s="5"/>
      <c r="Y327" s="5"/>
      <c r="Z327" s="5"/>
      <c r="AA327" s="5"/>
      <c r="AB327" s="5"/>
      <c r="AC327" s="5"/>
      <c r="AD327" s="5"/>
      <c r="AE327" s="56"/>
    </row>
    <row r="328" spans="1:31" x14ac:dyDescent="0.2">
      <c r="A328" s="9">
        <v>38381</v>
      </c>
      <c r="B328" s="16">
        <f ca="1">'Prices Monthly'!L327*(1+J328/(50*(ABS(O328)+ABS(T328)+0.0001)))</f>
        <v>4499.2552398163789</v>
      </c>
      <c r="C328" s="16">
        <f t="shared" ca="1" si="29"/>
        <v>-1</v>
      </c>
      <c r="D328" s="16">
        <f ca="1">D327+C328*('Prices Monthly'!L328-'Prices Monthly'!L327)/'Prices Monthly'!L327</f>
        <v>4.6815905302753977</v>
      </c>
      <c r="E328" s="16">
        <f t="shared" ca="1" si="24"/>
        <v>0</v>
      </c>
      <c r="F328" s="16">
        <f t="shared" ca="1" si="25"/>
        <v>4.6815905302753977</v>
      </c>
      <c r="G328" s="26">
        <f ca="1">IF(('Prices Monthly'!L328-'Prices Monthly'!L327)*C328&gt;0,1,0)</f>
        <v>1</v>
      </c>
      <c r="H328" s="16">
        <f>ABS('Prices Monthly'!L328-'Prices Monthly'!L327)/'Prices Monthly'!L327</f>
        <v>4.2002640353623361E-2</v>
      </c>
      <c r="I328" s="26"/>
      <c r="J328" s="5">
        <f t="shared" ca="1" si="26"/>
        <v>-2.9654828450739859E-4</v>
      </c>
      <c r="K328" s="16"/>
      <c r="L328" s="16">
        <f ca="1">L327-O328*'Prices Monthly'!L328</f>
        <v>11.98365975101775</v>
      </c>
      <c r="M328" s="5">
        <f t="shared" ca="1" si="27"/>
        <v>6.4301430736938992E-3</v>
      </c>
      <c r="N328" s="16">
        <f ca="1">IF('Prices Monthly'!L327&gt;OFFSET('Prices Monthly'!L327,-$N$3,0),1,-1)</f>
        <v>-1</v>
      </c>
      <c r="O328" s="5">
        <f ca="1">IF(N328=1,O$3*L327/'Prices Monthly'!L327,-O$3*M327)</f>
        <v>-6.495094013832222E-5</v>
      </c>
      <c r="P328" s="27"/>
      <c r="Q328" s="16">
        <f ca="1">Q327-T328*'Prices Monthly'!L328</f>
        <v>37.308740512439535</v>
      </c>
      <c r="R328" s="5">
        <f t="shared" ca="1" si="28"/>
        <v>2.6633694602443783E-3</v>
      </c>
      <c r="S328" s="16">
        <f ca="1">IF('Prices Monthly'!I327&gt;OFFSET('Prices Monthly'!I327,-$S$3,0),1,-1)</f>
        <v>-1</v>
      </c>
      <c r="T328" s="5">
        <f ca="1">IF(S328=1,T$3*Q327/'Prices Monthly'!L327,-T$3*R327)</f>
        <v>-2.3159734436907636E-4</v>
      </c>
      <c r="V328" s="16"/>
      <c r="W328" s="5"/>
      <c r="X328" s="5"/>
      <c r="Y328" s="5"/>
      <c r="Z328" s="5"/>
      <c r="AA328" s="5"/>
      <c r="AB328" s="5"/>
      <c r="AC328" s="5"/>
      <c r="AD328" s="5"/>
      <c r="AE328" s="56"/>
    </row>
    <row r="329" spans="1:31" x14ac:dyDescent="0.2">
      <c r="A329" s="9">
        <v>38409</v>
      </c>
      <c r="B329" s="16">
        <f ca="1">'Prices Monthly'!L328*(1+J329/(50*(ABS(O329)+ABS(T329)+0.0001)))</f>
        <v>4311.3961479980499</v>
      </c>
      <c r="C329" s="16">
        <f t="shared" ca="1" si="29"/>
        <v>-1</v>
      </c>
      <c r="D329" s="16">
        <f ca="1">D328+C329*('Prices Monthly'!L329-'Prices Monthly'!L328)/'Prices Monthly'!L328</f>
        <v>4.7834709065334762</v>
      </c>
      <c r="E329" s="16">
        <f t="shared" ref="E329:E392" ca="1" si="30">F329-D329</f>
        <v>0</v>
      </c>
      <c r="F329" s="16">
        <f t="shared" ref="F329:F392" ca="1" si="31">MAX(F328,D329)</f>
        <v>4.7834709065334762</v>
      </c>
      <c r="G329" s="26">
        <f ca="1">IF(('Prices Monthly'!L329-'Prices Monthly'!L328)*C329&gt;0,1,0)</f>
        <v>1</v>
      </c>
      <c r="H329" s="16">
        <f>ABS('Prices Monthly'!L329-'Prices Monthly'!L328)/'Prices Monthly'!L328</f>
        <v>0.10188037625807871</v>
      </c>
      <c r="I329" s="26"/>
      <c r="J329" s="5">
        <f t="shared" ref="J329:J392" ca="1" si="32">O329+T329</f>
        <v>-2.7737098755648926E-4</v>
      </c>
      <c r="K329" s="16"/>
      <c r="L329" s="16">
        <f ca="1">L328-O329*'Prices Monthly'!L329</f>
        <v>12.236359229699461</v>
      </c>
      <c r="M329" s="5">
        <f t="shared" ref="M329:M392" ca="1" si="33">M328+O329</f>
        <v>6.3658416429569599E-3</v>
      </c>
      <c r="N329" s="16">
        <f ca="1">IF('Prices Monthly'!L328&gt;OFFSET('Prices Monthly'!L328,-$N$3,0),1,-1)</f>
        <v>-1</v>
      </c>
      <c r="O329" s="5">
        <f ca="1">IF(N329=1,O$3*L328/'Prices Monthly'!L328,-O$3*M328)</f>
        <v>-6.4301430736938989E-5</v>
      </c>
      <c r="P329" s="27"/>
      <c r="Q329" s="16">
        <f ca="1">Q328-T329*'Prices Monthly'!L329</f>
        <v>38.146086825175821</v>
      </c>
      <c r="R329" s="5">
        <f t="shared" ref="R329:R392" ca="1" si="34">R328+T329</f>
        <v>2.450299903424828E-3</v>
      </c>
      <c r="S329" s="16">
        <f ca="1">IF('Prices Monthly'!I328&gt;OFFSET('Prices Monthly'!I328,-$S$3,0),1,-1)</f>
        <v>-1</v>
      </c>
      <c r="T329" s="5">
        <f ca="1">IF(S329=1,T$3*Q328/'Prices Monthly'!L328,-T$3*R328)</f>
        <v>-2.1306955681955027E-4</v>
      </c>
      <c r="V329" s="16"/>
      <c r="W329" s="5"/>
      <c r="X329" s="5"/>
      <c r="Y329" s="5"/>
      <c r="Z329" s="5"/>
      <c r="AA329" s="5"/>
      <c r="AB329" s="5"/>
      <c r="AC329" s="5"/>
      <c r="AD329" s="5"/>
      <c r="AE329" s="56"/>
    </row>
    <row r="330" spans="1:31" x14ac:dyDescent="0.2">
      <c r="A330" s="9">
        <v>38441</v>
      </c>
      <c r="B330" s="16">
        <f ca="1">'Prices Monthly'!L329*(1+J330/(50*(ABS(O330)+ABS(T330)+0.0001)))</f>
        <v>3873.1737668277583</v>
      </c>
      <c r="C330" s="16">
        <f t="shared" ca="1" si="29"/>
        <v>-1</v>
      </c>
      <c r="D330" s="16">
        <f ca="1">D329+C330*('Prices Monthly'!L330-'Prices Monthly'!L329)/'Prices Monthly'!L329</f>
        <v>4.7306886616022812</v>
      </c>
      <c r="E330" s="16">
        <f t="shared" ca="1" si="30"/>
        <v>5.2782244931194988E-2</v>
      </c>
      <c r="F330" s="16">
        <f t="shared" ca="1" si="31"/>
        <v>4.7834709065334762</v>
      </c>
      <c r="G330" s="26">
        <f ca="1">IF(('Prices Monthly'!L330-'Prices Monthly'!L329)*C330&gt;0,1,0)</f>
        <v>0</v>
      </c>
      <c r="H330" s="16">
        <f>ABS('Prices Monthly'!L330-'Prices Monthly'!L329)/'Prices Monthly'!L329</f>
        <v>5.27822449311946E-2</v>
      </c>
      <c r="I330" s="26"/>
      <c r="J330" s="5">
        <f t="shared" ca="1" si="32"/>
        <v>-2.5968240870355582E-4</v>
      </c>
      <c r="K330" s="16"/>
      <c r="L330" s="16">
        <f ca="1">L329-O330*'Prices Monthly'!L330</f>
        <v>12.499736378914342</v>
      </c>
      <c r="M330" s="5">
        <f t="shared" ca="1" si="33"/>
        <v>6.30218322652739E-3</v>
      </c>
      <c r="N330" s="16">
        <f ca="1">IF('Prices Monthly'!L329&gt;OFFSET('Prices Monthly'!L329,-$N$3,0),1,-1)</f>
        <v>-1</v>
      </c>
      <c r="O330" s="5">
        <f ca="1">IF(N330=1,O$3*L329/'Prices Monthly'!L329,-O$3*M329)</f>
        <v>-6.3658416429569599E-5</v>
      </c>
      <c r="P330" s="27"/>
      <c r="Q330" s="16">
        <f ca="1">Q329-T330*'Prices Monthly'!L330</f>
        <v>38.957106689610598</v>
      </c>
      <c r="R330" s="5">
        <f t="shared" ca="1" si="34"/>
        <v>2.2542759111508419E-3</v>
      </c>
      <c r="S330" s="16">
        <f ca="1">IF('Prices Monthly'!I329&gt;OFFSET('Prices Monthly'!I329,-$S$3,0),1,-1)</f>
        <v>-1</v>
      </c>
      <c r="T330" s="5">
        <f ca="1">IF(S330=1,T$3*Q329/'Prices Monthly'!L329,-T$3*R329)</f>
        <v>-1.9602399227398623E-4</v>
      </c>
      <c r="V330" s="16"/>
      <c r="W330" s="5"/>
      <c r="X330" s="5"/>
      <c r="Y330" s="5"/>
      <c r="Z330" s="5"/>
      <c r="AA330" s="5"/>
      <c r="AB330" s="5"/>
      <c r="AC330" s="5"/>
      <c r="AD330" s="5"/>
      <c r="AE330" s="56"/>
    </row>
    <row r="331" spans="1:31" x14ac:dyDescent="0.2">
      <c r="A331" s="9">
        <v>38471</v>
      </c>
      <c r="B331" s="16">
        <f ca="1">'Prices Monthly'!L330*(1+J331/(50*(ABS(O331)+ABS(T331)+0.0001)))</f>
        <v>4078.7019220931898</v>
      </c>
      <c r="C331" s="16">
        <f t="shared" ca="1" si="29"/>
        <v>-1</v>
      </c>
      <c r="D331" s="16">
        <f ca="1">D330+C331*('Prices Monthly'!L331-'Prices Monthly'!L330)/'Prices Monthly'!L330</f>
        <v>4.6460523605883468</v>
      </c>
      <c r="E331" s="16">
        <f t="shared" ca="1" si="30"/>
        <v>0.13741854594512937</v>
      </c>
      <c r="F331" s="16">
        <f t="shared" ca="1" si="31"/>
        <v>4.7834709065334762</v>
      </c>
      <c r="G331" s="26">
        <f ca="1">IF(('Prices Monthly'!L331-'Prices Monthly'!L330)*C331&gt;0,1,0)</f>
        <v>0</v>
      </c>
      <c r="H331" s="16">
        <f>ABS('Prices Monthly'!L331-'Prices Monthly'!L330)/'Prices Monthly'!L330</f>
        <v>8.4636301013934045E-2</v>
      </c>
      <c r="I331" s="26"/>
      <c r="J331" s="5">
        <f t="shared" ca="1" si="32"/>
        <v>-2.4336390515734125E-4</v>
      </c>
      <c r="K331" s="16"/>
      <c r="L331" s="16">
        <f ca="1">L330-O331*'Prices Monthly'!L331</f>
        <v>12.782548111641404</v>
      </c>
      <c r="M331" s="5">
        <f t="shared" ca="1" si="33"/>
        <v>6.239161394262116E-3</v>
      </c>
      <c r="N331" s="16">
        <f ca="1">IF('Prices Monthly'!L330&gt;OFFSET('Prices Monthly'!L330,-$N$3,0),1,-1)</f>
        <v>-1</v>
      </c>
      <c r="O331" s="5">
        <f ca="1">IF(N331=1,O$3*L330/'Prices Monthly'!L330,-O$3*M330)</f>
        <v>-6.3021832265273902E-5</v>
      </c>
      <c r="P331" s="27"/>
      <c r="Q331" s="16">
        <f ca="1">Q330-T331*'Prices Monthly'!L331</f>
        <v>39.766395348555207</v>
      </c>
      <c r="R331" s="5">
        <f t="shared" ca="1" si="34"/>
        <v>2.0739338382587745E-3</v>
      </c>
      <c r="S331" s="16">
        <f ca="1">IF('Prices Monthly'!I330&gt;OFFSET('Prices Monthly'!I330,-$S$3,0),1,-1)</f>
        <v>-1</v>
      </c>
      <c r="T331" s="5">
        <f ca="1">IF(S331=1,T$3*Q330/'Prices Monthly'!L330,-T$3*R330)</f>
        <v>-1.8034207289206736E-4</v>
      </c>
      <c r="V331" s="16"/>
      <c r="W331" s="5"/>
      <c r="X331" s="5"/>
      <c r="Y331" s="5"/>
      <c r="Z331" s="5"/>
      <c r="AA331" s="5"/>
      <c r="AB331" s="5"/>
      <c r="AC331" s="5"/>
      <c r="AD331" s="5"/>
      <c r="AE331" s="56"/>
    </row>
    <row r="332" spans="1:31" x14ac:dyDescent="0.2">
      <c r="A332" s="9">
        <v>38500</v>
      </c>
      <c r="B332" s="16">
        <f ca="1">'Prices Monthly'!L331*(1+J332/(50*(ABS(O332)+ABS(T332)+0.0001)))</f>
        <v>4425.1069962845795</v>
      </c>
      <c r="C332" s="16">
        <f t="shared" ca="1" si="29"/>
        <v>-1</v>
      </c>
      <c r="D332" s="16">
        <f ca="1">D331+C332*('Prices Monthly'!L332-'Prices Monthly'!L331)/'Prices Monthly'!L331</f>
        <v>4.6176090333162678</v>
      </c>
      <c r="E332" s="16">
        <f t="shared" ca="1" si="30"/>
        <v>0.16586187321720836</v>
      </c>
      <c r="F332" s="16">
        <f t="shared" ca="1" si="31"/>
        <v>4.7834709065334762</v>
      </c>
      <c r="G332" s="26">
        <f ca="1">IF(('Prices Monthly'!L332-'Prices Monthly'!L331)*C332&gt;0,1,0)</f>
        <v>0</v>
      </c>
      <c r="H332" s="16">
        <f>ABS('Prices Monthly'!L332-'Prices Monthly'!L331)/'Prices Monthly'!L331</f>
        <v>2.8443327272078878E-2</v>
      </c>
      <c r="I332" s="26"/>
      <c r="J332" s="5">
        <f t="shared" ca="1" si="32"/>
        <v>-2.283063210033231E-4</v>
      </c>
      <c r="K332" s="16"/>
      <c r="L332" s="16">
        <f ca="1">L331-O332*'Prices Monthly'!L332</f>
        <v>13.070495392644832</v>
      </c>
      <c r="M332" s="5">
        <f t="shared" ca="1" si="33"/>
        <v>6.1767697803194951E-3</v>
      </c>
      <c r="N332" s="16">
        <f ca="1">IF('Prices Monthly'!L331&gt;OFFSET('Prices Monthly'!L331,-$N$3,0),1,-1)</f>
        <v>-1</v>
      </c>
      <c r="O332" s="5">
        <f ca="1">IF(N332=1,O$3*L331/'Prices Monthly'!L331,-O$3*M331)</f>
        <v>-6.2391613942621167E-5</v>
      </c>
      <c r="P332" s="27"/>
      <c r="Q332" s="16">
        <f ca="1">Q331-T332*'Prices Monthly'!L332</f>
        <v>40.532118267993475</v>
      </c>
      <c r="R332" s="5">
        <f t="shared" ca="1" si="34"/>
        <v>1.9080191311980725E-3</v>
      </c>
      <c r="S332" s="16">
        <f ca="1">IF('Prices Monthly'!I331&gt;OFFSET('Prices Monthly'!I331,-$S$3,0),1,-1)</f>
        <v>-1</v>
      </c>
      <c r="T332" s="5">
        <f ca="1">IF(S332=1,T$3*Q331/'Prices Monthly'!L331,-T$3*R331)</f>
        <v>-1.6591470706070195E-4</v>
      </c>
      <c r="V332" s="16"/>
      <c r="W332" s="5"/>
      <c r="X332" s="5"/>
      <c r="Y332" s="5"/>
      <c r="Z332" s="5"/>
      <c r="AA332" s="5"/>
      <c r="AB332" s="5"/>
      <c r="AC332" s="5"/>
      <c r="AD332" s="5"/>
      <c r="AE332" s="56"/>
    </row>
    <row r="333" spans="1:31" x14ac:dyDescent="0.2">
      <c r="A333" s="9">
        <v>38532</v>
      </c>
      <c r="B333" s="16">
        <f ca="1">'Prices Monthly'!L332*(1+J333/(50*(ABS(O333)+ABS(T333)+0.0001)))</f>
        <v>4683.5922832812657</v>
      </c>
      <c r="C333" s="16">
        <f t="shared" ca="1" si="29"/>
        <v>1</v>
      </c>
      <c r="D333" s="16">
        <f ca="1">D332+C333*('Prices Monthly'!L333-'Prices Monthly'!L332)/'Prices Monthly'!L332</f>
        <v>4.62789686732419</v>
      </c>
      <c r="E333" s="16">
        <f t="shared" ca="1" si="30"/>
        <v>0.15557403920928614</v>
      </c>
      <c r="F333" s="16">
        <f t="shared" ca="1" si="31"/>
        <v>4.7834709065334762</v>
      </c>
      <c r="G333" s="26">
        <f ca="1">IF(('Prices Monthly'!L333-'Prices Monthly'!L332)*C333&gt;0,1,0)</f>
        <v>1</v>
      </c>
      <c r="H333" s="16">
        <f>ABS('Prices Monthly'!L333-'Prices Monthly'!L332)/'Prices Monthly'!L332</f>
        <v>1.0287834007921822E-2</v>
      </c>
      <c r="I333" s="26"/>
      <c r="J333" s="5">
        <f t="shared" ca="1" si="32"/>
        <v>6.408232115996163E-4</v>
      </c>
      <c r="K333" s="16"/>
      <c r="L333" s="16">
        <f ca="1">L332-O333*'Prices Monthly'!L333</f>
        <v>13.358495931129921</v>
      </c>
      <c r="M333" s="5">
        <f t="shared" ca="1" si="33"/>
        <v>6.1150020825162998E-3</v>
      </c>
      <c r="N333" s="16">
        <f ca="1">IF('Prices Monthly'!L332&gt;OFFSET('Prices Monthly'!L332,-$N$3,0),1,-1)</f>
        <v>-1</v>
      </c>
      <c r="O333" s="5">
        <f ca="1">IF(N333=1,O$3*L332/'Prices Monthly'!L332,-O$3*M332)</f>
        <v>-6.1767697803194954E-5</v>
      </c>
      <c r="P333" s="27"/>
      <c r="Q333" s="16">
        <f ca="1">Q332-T333*'Prices Monthly'!L333</f>
        <v>37.256189790175554</v>
      </c>
      <c r="R333" s="5">
        <f t="shared" ca="1" si="34"/>
        <v>2.610610040600884E-3</v>
      </c>
      <c r="S333" s="16">
        <f ca="1">IF('Prices Monthly'!I332&gt;OFFSET('Prices Monthly'!I332,-$S$3,0),1,-1)</f>
        <v>1</v>
      </c>
      <c r="T333" s="5">
        <f ca="1">IF(S333=1,T$3*Q332/'Prices Monthly'!L332,-T$3*R332)</f>
        <v>7.025909094028112E-4</v>
      </c>
      <c r="V333" s="16"/>
      <c r="W333" s="5"/>
      <c r="X333" s="5"/>
      <c r="Y333" s="5"/>
      <c r="Z333" s="5"/>
      <c r="AA333" s="5"/>
      <c r="AB333" s="5"/>
      <c r="AC333" s="5"/>
      <c r="AD333" s="5"/>
      <c r="AE333" s="56"/>
    </row>
    <row r="334" spans="1:31" x14ac:dyDescent="0.2">
      <c r="A334" s="9">
        <v>38563</v>
      </c>
      <c r="B334" s="16">
        <f ca="1">'Prices Monthly'!L333*(1+J334/(50*(ABS(O334)+ABS(T334)+0.0001)))</f>
        <v>4729.9924476347205</v>
      </c>
      <c r="C334" s="16">
        <f t="shared" ca="1" si="29"/>
        <v>1</v>
      </c>
      <c r="D334" s="16">
        <f ca="1">D333+C334*('Prices Monthly'!L334-'Prices Monthly'!L333)/'Prices Monthly'!L333</f>
        <v>4.7237138293885996</v>
      </c>
      <c r="E334" s="16">
        <f t="shared" ca="1" si="30"/>
        <v>5.9757077144876547E-2</v>
      </c>
      <c r="F334" s="16">
        <f t="shared" ca="1" si="31"/>
        <v>4.7834709065334762</v>
      </c>
      <c r="G334" s="26">
        <f ca="1">IF(('Prices Monthly'!L334-'Prices Monthly'!L333)*C334&gt;0,1,0)</f>
        <v>1</v>
      </c>
      <c r="H334" s="16">
        <f>ABS('Prices Monthly'!L334-'Prices Monthly'!L333)/'Prices Monthly'!L333</f>
        <v>9.5816962064409705E-2</v>
      </c>
      <c r="I334" s="26"/>
      <c r="J334" s="5">
        <f t="shared" ca="1" si="32"/>
        <v>5.7807908183213927E-4</v>
      </c>
      <c r="K334" s="16"/>
      <c r="L334" s="16">
        <f ca="1">L333-O334*'Prices Monthly'!L334</f>
        <v>13.670935847534009</v>
      </c>
      <c r="M334" s="5">
        <f t="shared" ca="1" si="33"/>
        <v>6.0538520616911368E-3</v>
      </c>
      <c r="N334" s="16">
        <f ca="1">IF('Prices Monthly'!L333&gt;OFFSET('Prices Monthly'!L333,-$N$3,0),1,-1)</f>
        <v>-1</v>
      </c>
      <c r="O334" s="5">
        <f ca="1">IF(N334=1,O$3*L333/'Prices Monthly'!L333,-O$3*M333)</f>
        <v>-6.1150020825163001E-5</v>
      </c>
      <c r="P334" s="27"/>
      <c r="Q334" s="16">
        <f ca="1">Q333-T334*'Prices Monthly'!L334</f>
        <v>33.990112613058336</v>
      </c>
      <c r="R334" s="5">
        <f t="shared" ca="1" si="34"/>
        <v>3.2498391432581862E-3</v>
      </c>
      <c r="S334" s="16">
        <f ca="1">IF('Prices Monthly'!I333&gt;OFFSET('Prices Monthly'!I333,-$S$3,0),1,-1)</f>
        <v>1</v>
      </c>
      <c r="T334" s="5">
        <f ca="1">IF(S334=1,T$3*Q333/'Prices Monthly'!L333,-T$3*R333)</f>
        <v>6.3922910265730231E-4</v>
      </c>
      <c r="V334" s="16"/>
      <c r="W334" s="5"/>
      <c r="X334" s="5"/>
      <c r="Y334" s="5"/>
      <c r="Z334" s="5"/>
      <c r="AA334" s="5"/>
      <c r="AB334" s="5"/>
      <c r="AC334" s="5"/>
      <c r="AD334" s="5"/>
      <c r="AE334" s="56"/>
    </row>
    <row r="335" spans="1:31" x14ac:dyDescent="0.2">
      <c r="A335" s="9">
        <v>38594</v>
      </c>
      <c r="B335" s="16">
        <f ca="1">'Prices Monthly'!L334*(1+J335/(50*(ABS(O335)+ABS(T335)+0.0001)))</f>
        <v>5178.9761164751726</v>
      </c>
      <c r="C335" s="16">
        <f t="shared" ref="C335:C398" ca="1" si="35">IF(J335&gt;0,1,-1)</f>
        <v>1</v>
      </c>
      <c r="D335" s="16">
        <f ca="1">D334+C335*('Prices Monthly'!L335-'Prices Monthly'!L334)/'Prices Monthly'!L334</f>
        <v>4.7700539084585492</v>
      </c>
      <c r="E335" s="16">
        <f t="shared" ca="1" si="30"/>
        <v>1.3416998074927022E-2</v>
      </c>
      <c r="F335" s="16">
        <f t="shared" ca="1" si="31"/>
        <v>4.7834709065334762</v>
      </c>
      <c r="G335" s="26">
        <f ca="1">IF(('Prices Monthly'!L335-'Prices Monthly'!L334)*C335&gt;0,1,0)</f>
        <v>1</v>
      </c>
      <c r="H335" s="16">
        <f>ABS('Prices Monthly'!L335-'Prices Monthly'!L334)/'Prices Monthly'!L334</f>
        <v>4.6340079069949594E-2</v>
      </c>
      <c r="I335" s="26"/>
      <c r="J335" s="5">
        <f t="shared" ca="1" si="32"/>
        <v>4.7165880373519793E-4</v>
      </c>
      <c r="K335" s="16"/>
      <c r="L335" s="16">
        <f ca="1">L334-O335*'Prices Monthly'!L335</f>
        <v>13.994585070300522</v>
      </c>
      <c r="M335" s="5">
        <f t="shared" ca="1" si="33"/>
        <v>5.9933135410742255E-3</v>
      </c>
      <c r="N335" s="16">
        <f ca="1">IF('Prices Monthly'!L334&gt;OFFSET('Prices Monthly'!L334,-$N$3,0),1,-1)</f>
        <v>-1</v>
      </c>
      <c r="O335" s="5">
        <f ca="1">IF(N335=1,O$3*L334/'Prices Monthly'!L334,-O$3*M334)</f>
        <v>-6.0538520616911366E-5</v>
      </c>
      <c r="P335" s="27"/>
      <c r="Q335" s="16">
        <f ca="1">Q334-T335*'Prices Monthly'!L335</f>
        <v>31.144895243526822</v>
      </c>
      <c r="R335" s="5">
        <f t="shared" ca="1" si="34"/>
        <v>3.7820364676102954E-3</v>
      </c>
      <c r="S335" s="16">
        <f ca="1">IF('Prices Monthly'!I334&gt;OFFSET('Prices Monthly'!I334,-$S$3,0),1,-1)</f>
        <v>1</v>
      </c>
      <c r="T335" s="5">
        <f ca="1">IF(S335=1,T$3*Q334/'Prices Monthly'!L334,-T$3*R334)</f>
        <v>5.3219732435210929E-4</v>
      </c>
      <c r="V335" s="16"/>
      <c r="W335" s="5"/>
      <c r="X335" s="5"/>
      <c r="Y335" s="5"/>
      <c r="Z335" s="5"/>
      <c r="AA335" s="5"/>
      <c r="AB335" s="5"/>
      <c r="AC335" s="5"/>
      <c r="AD335" s="5"/>
      <c r="AE335" s="56"/>
    </row>
    <row r="336" spans="1:31" x14ac:dyDescent="0.2">
      <c r="A336" s="9">
        <v>38624</v>
      </c>
      <c r="B336" s="16">
        <f ca="1">'Prices Monthly'!L335*(1+J336/(50*(ABS(O336)+ABS(T336)+0.0001)))</f>
        <v>5415.5384180352776</v>
      </c>
      <c r="C336" s="16">
        <f t="shared" ca="1" si="35"/>
        <v>1</v>
      </c>
      <c r="D336" s="16">
        <f ca="1">D335+C336*('Prices Monthly'!L336-'Prices Monthly'!L335)/'Prices Monthly'!L335</f>
        <v>4.7915908218002503</v>
      </c>
      <c r="E336" s="16">
        <f t="shared" ca="1" si="30"/>
        <v>0</v>
      </c>
      <c r="F336" s="16">
        <f t="shared" ca="1" si="31"/>
        <v>4.7915908218002503</v>
      </c>
      <c r="G336" s="26">
        <f ca="1">IF(('Prices Monthly'!L336-'Prices Monthly'!L335)*C336&gt;0,1,0)</f>
        <v>1</v>
      </c>
      <c r="H336" s="16">
        <f>ABS('Prices Monthly'!L336-'Prices Monthly'!L335)/'Prices Monthly'!L335</f>
        <v>2.1536913341700756E-2</v>
      </c>
      <c r="I336" s="26"/>
      <c r="J336" s="5">
        <f t="shared" ca="1" si="32"/>
        <v>4.0611856505560009E-4</v>
      </c>
      <c r="K336" s="16"/>
      <c r="L336" s="16">
        <f ca="1">L335-O336*'Prices Monthly'!L336</f>
        <v>14.321898502050562</v>
      </c>
      <c r="M336" s="5">
        <f t="shared" ca="1" si="33"/>
        <v>5.9333804056634831E-3</v>
      </c>
      <c r="N336" s="16">
        <f ca="1">IF('Prices Monthly'!L335&gt;OFFSET('Prices Monthly'!L335,-$N$3,0),1,-1)</f>
        <v>-1</v>
      </c>
      <c r="O336" s="5">
        <f ca="1">IF(N336=1,O$3*L335/'Prices Monthly'!L335,-O$3*M335)</f>
        <v>-5.9933135410742254E-5</v>
      </c>
      <c r="P336" s="27"/>
      <c r="Q336" s="16">
        <f ca="1">Q335-T336*'Prices Monthly'!L336</f>
        <v>28.599642431252981</v>
      </c>
      <c r="R336" s="5">
        <f t="shared" ca="1" si="34"/>
        <v>4.2480881680766382E-3</v>
      </c>
      <c r="S336" s="16">
        <f ca="1">IF('Prices Monthly'!I335&gt;OFFSET('Prices Monthly'!I335,-$S$3,0),1,-1)</f>
        <v>1</v>
      </c>
      <c r="T336" s="5">
        <f ca="1">IF(S336=1,T$3*Q335/'Prices Monthly'!L335,-T$3*R335)</f>
        <v>4.6605170046634236E-4</v>
      </c>
      <c r="V336" s="16"/>
      <c r="W336" s="5"/>
      <c r="X336" s="5"/>
      <c r="Y336" s="5"/>
      <c r="Z336" s="5"/>
      <c r="AA336" s="5"/>
      <c r="AB336" s="5"/>
      <c r="AC336" s="5"/>
      <c r="AD336" s="5"/>
      <c r="AE336" s="56"/>
    </row>
    <row r="337" spans="1:31" x14ac:dyDescent="0.2">
      <c r="A337" s="9">
        <v>38654</v>
      </c>
      <c r="B337" s="16">
        <f ca="1">'Prices Monthly'!L336*(1+J337/(50*(ABS(O337)+ABS(T337)+0.0001)))</f>
        <v>5550.5008036727813</v>
      </c>
      <c r="C337" s="16">
        <f t="shared" ca="1" si="35"/>
        <v>1</v>
      </c>
      <c r="D337" s="16">
        <f ca="1">D336+C337*('Prices Monthly'!L337-'Prices Monthly'!L336)/'Prices Monthly'!L336</f>
        <v>4.780836991675244</v>
      </c>
      <c r="E337" s="16">
        <f t="shared" ca="1" si="30"/>
        <v>1.0753830125006303E-2</v>
      </c>
      <c r="F337" s="16">
        <f t="shared" ca="1" si="31"/>
        <v>4.7915908218002503</v>
      </c>
      <c r="G337" s="26">
        <f ca="1">IF(('Prices Monthly'!L337-'Prices Monthly'!L336)*C337&gt;0,1,0)</f>
        <v>0</v>
      </c>
      <c r="H337" s="16">
        <f>ABS('Prices Monthly'!L337-'Prices Monthly'!L336)/'Prices Monthly'!L336</f>
        <v>1.0753830125006723E-2</v>
      </c>
      <c r="I337" s="26"/>
      <c r="J337" s="5">
        <f t="shared" ca="1" si="32"/>
        <v>4.4516615601764849E-4</v>
      </c>
      <c r="K337" s="16"/>
      <c r="L337" s="16">
        <f ca="1">L336-O337*'Prices Monthly'!L337</f>
        <v>14.180219669665643</v>
      </c>
      <c r="M337" s="5">
        <f t="shared" ca="1" si="33"/>
        <v>5.9596046970918229E-3</v>
      </c>
      <c r="N337" s="16">
        <f ca="1">IF('Prices Monthly'!L336&gt;OFFSET('Prices Monthly'!L336,-$N$3,0),1,-1)</f>
        <v>1</v>
      </c>
      <c r="O337" s="5">
        <f ca="1">IF(N337=1,O$3*L336/'Prices Monthly'!L336,-O$3*M336)</f>
        <v>2.622429142833965E-5</v>
      </c>
      <c r="P337" s="27"/>
      <c r="Q337" s="16">
        <f ca="1">Q336-T337*'Prices Monthly'!L337</f>
        <v>26.336275492460075</v>
      </c>
      <c r="R337" s="5">
        <f t="shared" ca="1" si="34"/>
        <v>4.6670300326659472E-3</v>
      </c>
      <c r="S337" s="16">
        <f ca="1">IF('Prices Monthly'!I336&gt;OFFSET('Prices Monthly'!I336,-$S$3,0),1,-1)</f>
        <v>1</v>
      </c>
      <c r="T337" s="5">
        <f ca="1">IF(S337=1,T$3*Q336/'Prices Monthly'!L336,-T$3*R336)</f>
        <v>4.1894186458930882E-4</v>
      </c>
      <c r="V337" s="16"/>
      <c r="W337" s="5"/>
      <c r="X337" s="5"/>
      <c r="Y337" s="5"/>
      <c r="Z337" s="5"/>
      <c r="AA337" s="5"/>
      <c r="AB337" s="5"/>
      <c r="AC337" s="5"/>
      <c r="AD337" s="5"/>
      <c r="AE337" s="56"/>
    </row>
    <row r="338" spans="1:31" x14ac:dyDescent="0.2">
      <c r="A338" s="9">
        <v>38685</v>
      </c>
      <c r="B338" s="16">
        <f ca="1">'Prices Monthly'!L337*(1+J338/(50*(ABS(O338)+ABS(T338)+0.0001)))</f>
        <v>5489.7006097709718</v>
      </c>
      <c r="C338" s="16">
        <f t="shared" ca="1" si="35"/>
        <v>1</v>
      </c>
      <c r="D338" s="16">
        <f ca="1">D337+C338*('Prices Monthly'!L338-'Prices Monthly'!L337)/'Prices Monthly'!L337</f>
        <v>4.778206766856731</v>
      </c>
      <c r="E338" s="16">
        <f t="shared" ca="1" si="30"/>
        <v>1.3384054943519352E-2</v>
      </c>
      <c r="F338" s="16">
        <f t="shared" ca="1" si="31"/>
        <v>4.7915908218002503</v>
      </c>
      <c r="G338" s="26">
        <f ca="1">IF(('Prices Monthly'!L338-'Prices Monthly'!L337)*C338&gt;0,1,0)</f>
        <v>0</v>
      </c>
      <c r="H338" s="16">
        <f>ABS('Prices Monthly'!L338-'Prices Monthly'!L337)/'Prices Monthly'!L337</f>
        <v>2.6302248185126435E-3</v>
      </c>
      <c r="I338" s="26"/>
      <c r="J338" s="5">
        <f t="shared" ca="1" si="32"/>
        <v>4.1622784597238033E-4</v>
      </c>
      <c r="K338" s="16"/>
      <c r="L338" s="16">
        <f ca="1">L337-O338*'Prices Monthly'!L338</f>
        <v>14.038790444626057</v>
      </c>
      <c r="M338" s="5">
        <f t="shared" ca="1" si="33"/>
        <v>5.9858518228533397E-3</v>
      </c>
      <c r="N338" s="16">
        <f ca="1">IF('Prices Monthly'!L337&gt;OFFSET('Prices Monthly'!L337,-$N$3,0),1,-1)</f>
        <v>1</v>
      </c>
      <c r="O338" s="5">
        <f ca="1">IF(N338=1,O$3*L337/'Prices Monthly'!L337,-O$3*M337)</f>
        <v>2.6247125761516989E-5</v>
      </c>
      <c r="P338" s="27"/>
      <c r="Q338" s="16">
        <f ca="1">Q337-T338*'Prices Monthly'!L338</f>
        <v>24.234915079097465</v>
      </c>
      <c r="R338" s="5">
        <f t="shared" ca="1" si="34"/>
        <v>5.0570107528768102E-3</v>
      </c>
      <c r="S338" s="16">
        <f ca="1">IF('Prices Monthly'!I337&gt;OFFSET('Prices Monthly'!I337,-$S$3,0),1,-1)</f>
        <v>1</v>
      </c>
      <c r="T338" s="5">
        <f ca="1">IF(S338=1,T$3*Q337/'Prices Monthly'!L337,-T$3*R337)</f>
        <v>3.8998072021086334E-4</v>
      </c>
      <c r="V338" s="16"/>
      <c r="W338" s="5"/>
      <c r="X338" s="5"/>
      <c r="Y338" s="5"/>
      <c r="Z338" s="5"/>
      <c r="AA338" s="5"/>
      <c r="AB338" s="5"/>
      <c r="AC338" s="5"/>
      <c r="AD338" s="5"/>
      <c r="AE338" s="56"/>
    </row>
    <row r="339" spans="1:31" x14ac:dyDescent="0.2">
      <c r="A339" s="9">
        <v>38715</v>
      </c>
      <c r="B339" s="16">
        <f ca="1">'Prices Monthly'!L338*(1+J339/(50*(ABS(O339)+ABS(T339)+0.0001)))</f>
        <v>5473.9568572929711</v>
      </c>
      <c r="C339" s="16">
        <f t="shared" ca="1" si="35"/>
        <v>1</v>
      </c>
      <c r="D339" s="16">
        <f ca="1">D338+C339*('Prices Monthly'!L339-'Prices Monthly'!L338)/'Prices Monthly'!L338</f>
        <v>4.8223815358499511</v>
      </c>
      <c r="E339" s="16">
        <f t="shared" ca="1" si="30"/>
        <v>0</v>
      </c>
      <c r="F339" s="16">
        <f t="shared" ca="1" si="31"/>
        <v>4.8223815358499511</v>
      </c>
      <c r="G339" s="26">
        <f ca="1">IF(('Prices Monthly'!L339-'Prices Monthly'!L338)*C339&gt;0,1,0)</f>
        <v>1</v>
      </c>
      <c r="H339" s="16">
        <f>ABS('Prices Monthly'!L339-'Prices Monthly'!L338)/'Prices Monthly'!L338</f>
        <v>4.4174768993220537E-2</v>
      </c>
      <c r="I339" s="26"/>
      <c r="J339" s="5">
        <f t="shared" ca="1" si="32"/>
        <v>3.8586457700084774E-4</v>
      </c>
      <c r="K339" s="16"/>
      <c r="L339" s="16">
        <f ca="1">L338-O339*'Prices Monthly'!L339</f>
        <v>13.892200936931442</v>
      </c>
      <c r="M339" s="5">
        <f t="shared" ca="1" si="33"/>
        <v>6.0119056952574728E-3</v>
      </c>
      <c r="N339" s="16">
        <f ca="1">IF('Prices Monthly'!L338&gt;OFFSET('Prices Monthly'!L338,-$N$3,0),1,-1)</f>
        <v>1</v>
      </c>
      <c r="O339" s="5">
        <f ca="1">IF(N339=1,O$3*L338/'Prices Monthly'!L338,-O$3*M338)</f>
        <v>2.6053872404133451E-5</v>
      </c>
      <c r="P339" s="27"/>
      <c r="Q339" s="16">
        <f ca="1">Q338-T339*'Prices Monthly'!L339</f>
        <v>22.210476130754511</v>
      </c>
      <c r="R339" s="5">
        <f t="shared" ca="1" si="34"/>
        <v>5.4168214574735248E-3</v>
      </c>
      <c r="S339" s="16">
        <f ca="1">IF('Prices Monthly'!I338&gt;OFFSET('Prices Monthly'!I338,-$S$3,0),1,-1)</f>
        <v>1</v>
      </c>
      <c r="T339" s="5">
        <f ca="1">IF(S339=1,T$3*Q338/'Prices Monthly'!L338,-T$3*R338)</f>
        <v>3.5981070459671427E-4</v>
      </c>
      <c r="V339" s="16"/>
      <c r="W339" s="5"/>
      <c r="X339" s="5"/>
      <c r="Y339" s="5"/>
      <c r="Z339" s="5"/>
      <c r="AA339" s="5"/>
      <c r="AB339" s="5"/>
      <c r="AC339" s="5"/>
      <c r="AD339" s="5"/>
      <c r="AE339" s="56"/>
    </row>
    <row r="340" spans="1:31" x14ac:dyDescent="0.2">
      <c r="A340" s="9">
        <v>38745</v>
      </c>
      <c r="B340" s="16">
        <f ca="1">'Prices Monthly'!L339*(1+J340/(50*(ABS(O340)+ABS(T340)+0.0001)))</f>
        <v>5713.3821835983817</v>
      </c>
      <c r="C340" s="16">
        <f t="shared" ca="1" si="35"/>
        <v>1</v>
      </c>
      <c r="D340" s="16">
        <f ca="1">D339+C340*('Prices Monthly'!L340-'Prices Monthly'!L339)/'Prices Monthly'!L339</f>
        <v>4.8123911334612126</v>
      </c>
      <c r="E340" s="16">
        <f t="shared" ca="1" si="30"/>
        <v>9.9904023887384952E-3</v>
      </c>
      <c r="F340" s="16">
        <f t="shared" ca="1" si="31"/>
        <v>4.8223815358499511</v>
      </c>
      <c r="G340" s="26">
        <f ca="1">IF(('Prices Monthly'!L340-'Prices Monthly'!L339)*C340&gt;0,1,0)</f>
        <v>0</v>
      </c>
      <c r="H340" s="16">
        <f>ABS('Prices Monthly'!L340-'Prices Monthly'!L339)/'Prices Monthly'!L339</f>
        <v>9.9904023887388092E-3</v>
      </c>
      <c r="I340" s="26"/>
      <c r="J340" s="5">
        <f t="shared" ca="1" si="32"/>
        <v>3.404948279236591E-4</v>
      </c>
      <c r="K340" s="16"/>
      <c r="L340" s="16">
        <f ca="1">L339-O340*'Prices Monthly'!L340</f>
        <v>13.754666814336378</v>
      </c>
      <c r="M340" s="5">
        <f t="shared" ca="1" si="33"/>
        <v>6.0365967960269371E-3</v>
      </c>
      <c r="N340" s="16">
        <f ca="1">IF('Prices Monthly'!L339&gt;OFFSET('Prices Monthly'!L339,-$N$3,0),1,-1)</f>
        <v>1</v>
      </c>
      <c r="O340" s="5">
        <f ca="1">IF(N340=1,O$3*L339/'Prices Monthly'!L339,-O$3*M339)</f>
        <v>2.4691100769464389E-5</v>
      </c>
      <c r="P340" s="27"/>
      <c r="Q340" s="16">
        <f ca="1">Q339-T340*'Prices Monthly'!L340</f>
        <v>20.451389367797489</v>
      </c>
      <c r="R340" s="5">
        <f t="shared" ca="1" si="34"/>
        <v>5.7326251846277192E-3</v>
      </c>
      <c r="S340" s="16">
        <f ca="1">IF('Prices Monthly'!I339&gt;OFFSET('Prices Monthly'!I339,-$S$3,0),1,-1)</f>
        <v>1</v>
      </c>
      <c r="T340" s="5">
        <f ca="1">IF(S340=1,T$3*Q339/'Prices Monthly'!L339,-T$3*R339)</f>
        <v>3.1580372715419468E-4</v>
      </c>
      <c r="V340" s="16"/>
      <c r="W340" s="5"/>
      <c r="X340" s="5"/>
      <c r="Y340" s="5"/>
      <c r="Z340" s="5"/>
      <c r="AA340" s="5"/>
      <c r="AB340" s="5"/>
      <c r="AC340" s="5"/>
      <c r="AD340" s="5"/>
      <c r="AE340" s="56"/>
    </row>
    <row r="341" spans="1:31" x14ac:dyDescent="0.2">
      <c r="A341" s="9">
        <v>38773</v>
      </c>
      <c r="B341" s="16">
        <f ca="1">'Prices Monthly'!L340*(1+J341/(50*(ABS(O341)+ABS(T341)+0.0001)))</f>
        <v>5654.9689016852799</v>
      </c>
      <c r="C341" s="16">
        <f t="shared" ca="1" si="35"/>
        <v>1</v>
      </c>
      <c r="D341" s="16">
        <f ca="1">D340+C341*('Prices Monthly'!L341-'Prices Monthly'!L340)/'Prices Monthly'!L340</f>
        <v>4.8470542239482519</v>
      </c>
      <c r="E341" s="16">
        <f t="shared" ca="1" si="30"/>
        <v>0</v>
      </c>
      <c r="F341" s="16">
        <f t="shared" ca="1" si="31"/>
        <v>4.8470542239482519</v>
      </c>
      <c r="G341" s="26">
        <f ca="1">IF(('Prices Monthly'!L341-'Prices Monthly'!L340)*C341&gt;0,1,0)</f>
        <v>1</v>
      </c>
      <c r="H341" s="16">
        <f>ABS('Prices Monthly'!L341-'Prices Monthly'!L340)/'Prices Monthly'!L340</f>
        <v>3.4663090487039194E-2</v>
      </c>
      <c r="I341" s="26"/>
      <c r="J341" s="5">
        <f t="shared" ca="1" si="32"/>
        <v>3.1841962618279861E-4</v>
      </c>
      <c r="K341" s="16"/>
      <c r="L341" s="16">
        <f ca="1">L340-O341*'Prices Monthly'!L341</f>
        <v>13.612352353588971</v>
      </c>
      <c r="M341" s="5">
        <f t="shared" ca="1" si="33"/>
        <v>6.0612901490621771E-3</v>
      </c>
      <c r="N341" s="16">
        <f ca="1">IF('Prices Monthly'!L340&gt;OFFSET('Prices Monthly'!L340,-$N$3,0),1,-1)</f>
        <v>1</v>
      </c>
      <c r="O341" s="5">
        <f ca="1">IF(N341=1,O$3*L340/'Prices Monthly'!L340,-O$3*M340)</f>
        <v>2.4693353035240051E-5</v>
      </c>
      <c r="P341" s="27"/>
      <c r="Q341" s="16">
        <f ca="1">Q340-T341*'Prices Monthly'!L341</f>
        <v>18.758565549554358</v>
      </c>
      <c r="R341" s="5">
        <f t="shared" ca="1" si="34"/>
        <v>6.0263514577752779E-3</v>
      </c>
      <c r="S341" s="16">
        <f ca="1">IF('Prices Monthly'!I340&gt;OFFSET('Prices Monthly'!I340,-$S$3,0),1,-1)</f>
        <v>1</v>
      </c>
      <c r="T341" s="5">
        <f ca="1">IF(S341=1,T$3*Q340/'Prices Monthly'!L340,-T$3*R340)</f>
        <v>2.9372627314755857E-4</v>
      </c>
      <c r="V341" s="16"/>
      <c r="W341" s="5"/>
      <c r="X341" s="5"/>
      <c r="Y341" s="5"/>
      <c r="Z341" s="5"/>
      <c r="AA341" s="5"/>
      <c r="AB341" s="5"/>
      <c r="AC341" s="5"/>
      <c r="AD341" s="5"/>
      <c r="AE341" s="56"/>
    </row>
    <row r="342" spans="1:31" x14ac:dyDescent="0.2">
      <c r="A342" s="9">
        <v>38806</v>
      </c>
      <c r="B342" s="16">
        <f ca="1">'Prices Monthly'!L341*(1+J342/(50*(ABS(O342)+ABS(T342)+0.0001)))</f>
        <v>5848.5189124616718</v>
      </c>
      <c r="C342" s="16">
        <f t="shared" ca="1" si="35"/>
        <v>1</v>
      </c>
      <c r="D342" s="16">
        <f ca="1">D341+C342*('Prices Monthly'!L342-'Prices Monthly'!L341)/'Prices Monthly'!L341</f>
        <v>4.8894902021342466</v>
      </c>
      <c r="E342" s="16">
        <f t="shared" ca="1" si="30"/>
        <v>0</v>
      </c>
      <c r="F342" s="16">
        <f t="shared" ca="1" si="31"/>
        <v>4.8894902021342466</v>
      </c>
      <c r="G342" s="26">
        <f ca="1">IF(('Prices Monthly'!L342-'Prices Monthly'!L341)*C342&gt;0,1,0)</f>
        <v>1</v>
      </c>
      <c r="H342" s="16">
        <f>ABS('Prices Monthly'!L342-'Prices Monthly'!L341)/'Prices Monthly'!L341</f>
        <v>4.2435978185995052E-2</v>
      </c>
      <c r="I342" s="26"/>
      <c r="J342" s="5">
        <f t="shared" ca="1" si="32"/>
        <v>2.8400695568665682E-4</v>
      </c>
      <c r="K342" s="16"/>
      <c r="L342" s="16">
        <f ca="1">L341-O342*'Prices Monthly'!L342</f>
        <v>13.470452295177711</v>
      </c>
      <c r="M342" s="5">
        <f t="shared" ca="1" si="33"/>
        <v>6.0849092964448074E-3</v>
      </c>
      <c r="N342" s="16">
        <f ca="1">IF('Prices Monthly'!L341&gt;OFFSET('Prices Monthly'!L341,-$N$3,0),1,-1)</f>
        <v>1</v>
      </c>
      <c r="O342" s="5">
        <f ca="1">IF(N342=1,O$3*L341/'Prices Monthly'!L341,-O$3*M341)</f>
        <v>2.361914738262995E-5</v>
      </c>
      <c r="P342" s="27"/>
      <c r="Q342" s="16">
        <f ca="1">Q341-T342*'Prices Monthly'!L342</f>
        <v>17.194197259313093</v>
      </c>
      <c r="R342" s="5">
        <f t="shared" ca="1" si="34"/>
        <v>6.2867392660793048E-3</v>
      </c>
      <c r="S342" s="16">
        <f ca="1">IF('Prices Monthly'!I341&gt;OFFSET('Prices Monthly'!I341,-$S$3,0),1,-1)</f>
        <v>1</v>
      </c>
      <c r="T342" s="5">
        <f ca="1">IF(S342=1,T$3*Q341/'Prices Monthly'!L341,-T$3*R341)</f>
        <v>2.6038780830402685E-4</v>
      </c>
      <c r="V342" s="16"/>
      <c r="W342" s="5"/>
      <c r="X342" s="5"/>
      <c r="Y342" s="5"/>
      <c r="Z342" s="5"/>
      <c r="AA342" s="5"/>
      <c r="AB342" s="5"/>
      <c r="AC342" s="5"/>
      <c r="AD342" s="5"/>
      <c r="AE342" s="56"/>
    </row>
    <row r="343" spans="1:31" x14ac:dyDescent="0.2">
      <c r="A343" s="9">
        <v>38836</v>
      </c>
      <c r="B343" s="16">
        <f ca="1">'Prices Monthly'!L342*(1+J343/(50*(ABS(O343)+ABS(T343)+0.0001)))</f>
        <v>6093.8009440807755</v>
      </c>
      <c r="C343" s="16">
        <f t="shared" ca="1" si="35"/>
        <v>1</v>
      </c>
      <c r="D343" s="16">
        <f ca="1">D342+C343*('Prices Monthly'!L343-'Prices Monthly'!L342)/'Prices Monthly'!L342</f>
        <v>4.8627801033300173</v>
      </c>
      <c r="E343" s="16">
        <f t="shared" ca="1" si="30"/>
        <v>2.6710098804229254E-2</v>
      </c>
      <c r="F343" s="16">
        <f t="shared" ca="1" si="31"/>
        <v>4.8894902021342466</v>
      </c>
      <c r="G343" s="26">
        <f ca="1">IF(('Prices Monthly'!L343-'Prices Monthly'!L342)*C343&gt;0,1,0)</f>
        <v>0</v>
      </c>
      <c r="H343" s="16">
        <f>ABS('Prices Monthly'!L343-'Prices Monthly'!L342)/'Prices Monthly'!L342</f>
        <v>2.6710098804229181E-2</v>
      </c>
      <c r="I343" s="26"/>
      <c r="J343" s="5">
        <f t="shared" ca="1" si="32"/>
        <v>2.5137824970319195E-4</v>
      </c>
      <c r="K343" s="16"/>
      <c r="L343" s="16">
        <f ca="1">L342-O343*'Prices Monthly'!L343</f>
        <v>13.339345743343353</v>
      </c>
      <c r="M343" s="5">
        <f t="shared" ca="1" si="33"/>
        <v>6.1073307529003352E-3</v>
      </c>
      <c r="N343" s="16">
        <f ca="1">IF('Prices Monthly'!L342&gt;OFFSET('Prices Monthly'!L342,-$N$3,0),1,-1)</f>
        <v>1</v>
      </c>
      <c r="O343" s="5">
        <f ca="1">IF(N343=1,O$3*L342/'Prices Monthly'!L342,-O$3*M342)</f>
        <v>2.2421456455527629E-5</v>
      </c>
      <c r="P343" s="27"/>
      <c r="Q343" s="16">
        <f ca="1">Q342-T343*'Prices Monthly'!L343</f>
        <v>15.855402175180497</v>
      </c>
      <c r="R343" s="5">
        <f t="shared" ca="1" si="34"/>
        <v>6.5156960593269692E-3</v>
      </c>
      <c r="S343" s="16">
        <f ca="1">IF('Prices Monthly'!I342&gt;OFFSET('Prices Monthly'!I342,-$S$3,0),1,-1)</f>
        <v>1</v>
      </c>
      <c r="T343" s="5">
        <f ca="1">IF(S343=1,T$3*Q342/'Prices Monthly'!L342,-T$3*R342)</f>
        <v>2.289567932476643E-4</v>
      </c>
      <c r="V343" s="16"/>
      <c r="W343" s="5"/>
      <c r="X343" s="5"/>
      <c r="Y343" s="5"/>
      <c r="Z343" s="5"/>
      <c r="AA343" s="5"/>
      <c r="AB343" s="5"/>
      <c r="AC343" s="5"/>
      <c r="AD343" s="5"/>
      <c r="AE343" s="56"/>
    </row>
    <row r="344" spans="1:31" x14ac:dyDescent="0.2">
      <c r="A344" s="9">
        <v>38867</v>
      </c>
      <c r="B344" s="16">
        <f ca="1">'Prices Monthly'!L343*(1+J344/(50*(ABS(O344)+ABS(T344)+0.0001)))</f>
        <v>5929.8943867250746</v>
      </c>
      <c r="C344" s="16">
        <f t="shared" ca="1" si="35"/>
        <v>1</v>
      </c>
      <c r="D344" s="16">
        <f ca="1">D343+C344*('Prices Monthly'!L344-'Prices Monthly'!L343)/'Prices Monthly'!L343</f>
        <v>4.8140607645503604</v>
      </c>
      <c r="E344" s="16">
        <f t="shared" ca="1" si="30"/>
        <v>7.5429437583886205E-2</v>
      </c>
      <c r="F344" s="16">
        <f t="shared" ca="1" si="31"/>
        <v>4.8894902021342466</v>
      </c>
      <c r="G344" s="26">
        <f ca="1">IF(('Prices Monthly'!L344-'Prices Monthly'!L343)*C344&gt;0,1,0)</f>
        <v>0</v>
      </c>
      <c r="H344" s="16">
        <f>ABS('Prices Monthly'!L344-'Prices Monthly'!L343)/'Prices Monthly'!L343</f>
        <v>4.8719338779656514E-2</v>
      </c>
      <c r="I344" s="26"/>
      <c r="J344" s="5">
        <f t="shared" ca="1" si="32"/>
        <v>2.3973609185802734E-4</v>
      </c>
      <c r="K344" s="16"/>
      <c r="L344" s="16">
        <f ca="1">L343-O344*'Prices Monthly'!L344</f>
        <v>13.212451126953608</v>
      </c>
      <c r="M344" s="5">
        <f t="shared" ca="1" si="33"/>
        <v>6.1301433092176942E-3</v>
      </c>
      <c r="N344" s="16">
        <f ca="1">IF('Prices Monthly'!L343&gt;OFFSET('Prices Monthly'!L343,-$N$3,0),1,-1)</f>
        <v>1</v>
      </c>
      <c r="O344" s="5">
        <f ca="1">IF(N344=1,O$3*L343/'Prices Monthly'!L343,-O$3*M343)</f>
        <v>2.2812556317358663E-5</v>
      </c>
      <c r="P344" s="27"/>
      <c r="Q344" s="16">
        <f ca="1">Q343-T344*'Prices Monthly'!L344</f>
        <v>14.648767177970884</v>
      </c>
      <c r="R344" s="5">
        <f t="shared" ca="1" si="34"/>
        <v>6.7326195948676382E-3</v>
      </c>
      <c r="S344" s="16">
        <f ca="1">IF('Prices Monthly'!I343&gt;OFFSET('Prices Monthly'!I343,-$S$3,0),1,-1)</f>
        <v>1</v>
      </c>
      <c r="T344" s="5">
        <f ca="1">IF(S344=1,T$3*Q343/'Prices Monthly'!L343,-T$3*R343)</f>
        <v>2.1692353554066867E-4</v>
      </c>
      <c r="V344" s="16"/>
      <c r="W344" s="5"/>
      <c r="X344" s="5"/>
      <c r="Y344" s="5"/>
      <c r="Z344" s="5"/>
      <c r="AA344" s="5"/>
      <c r="AB344" s="5"/>
      <c r="AC344" s="5"/>
      <c r="AD344" s="5"/>
      <c r="AE344" s="56"/>
    </row>
    <row r="345" spans="1:31" x14ac:dyDescent="0.2">
      <c r="A345" s="9">
        <v>38897</v>
      </c>
      <c r="B345" s="16">
        <f ca="1">'Prices Monthly'!L344*(1+J345/(50*(ABS(O345)+ABS(T345)+0.0001)))</f>
        <v>5476.0150998884756</v>
      </c>
      <c r="C345" s="16">
        <f t="shared" ca="1" si="35"/>
        <v>-1</v>
      </c>
      <c r="D345" s="16">
        <f ca="1">D344+C345*('Prices Monthly'!L345-'Prices Monthly'!L344)/'Prices Monthly'!L344</f>
        <v>4.8418666572351112</v>
      </c>
      <c r="E345" s="16">
        <f t="shared" ca="1" si="30"/>
        <v>4.7623544899135339E-2</v>
      </c>
      <c r="F345" s="16">
        <f t="shared" ca="1" si="31"/>
        <v>4.8894902021342466</v>
      </c>
      <c r="G345" s="26">
        <f ca="1">IF(('Prices Monthly'!L345-'Prices Monthly'!L344)*C345&gt;0,1,0)</f>
        <v>1</v>
      </c>
      <c r="H345" s="16">
        <f>ABS('Prices Monthly'!L345-'Prices Monthly'!L344)/'Prices Monthly'!L344</f>
        <v>2.7805892684750907E-2</v>
      </c>
      <c r="I345" s="26"/>
      <c r="J345" s="5">
        <f t="shared" ca="1" si="32"/>
        <v>-5.1485680376070551E-4</v>
      </c>
      <c r="K345" s="16"/>
      <c r="L345" s="16">
        <f ca="1">L344-O345*'Prices Monthly'!L345</f>
        <v>13.084000455665459</v>
      </c>
      <c r="M345" s="5">
        <f t="shared" ca="1" si="33"/>
        <v>6.1538960730463995E-3</v>
      </c>
      <c r="N345" s="16">
        <f ca="1">IF('Prices Monthly'!L344&gt;OFFSET('Prices Monthly'!L344,-$N$3,0),1,-1)</f>
        <v>1</v>
      </c>
      <c r="O345" s="5">
        <f ca="1">IF(N345=1,O$3*L344/'Prices Monthly'!L344,-O$3*M344)</f>
        <v>2.3752763828705505E-5</v>
      </c>
      <c r="P345" s="27"/>
      <c r="Q345" s="16">
        <f ca="1">Q344-T345*'Prices Monthly'!L345</f>
        <v>17.561470769772253</v>
      </c>
      <c r="R345" s="5">
        <f t="shared" ca="1" si="34"/>
        <v>6.1940100272782272E-3</v>
      </c>
      <c r="S345" s="16">
        <f ca="1">IF('Prices Monthly'!I344&gt;OFFSET('Prices Monthly'!I344,-$S$3,0),1,-1)</f>
        <v>-1</v>
      </c>
      <c r="T345" s="5">
        <f ca="1">IF(S345=1,T$3*Q344/'Prices Monthly'!L344,-T$3*R344)</f>
        <v>-5.3860956758941102E-4</v>
      </c>
      <c r="V345" s="16"/>
      <c r="W345" s="5"/>
      <c r="X345" s="5"/>
      <c r="Y345" s="5"/>
      <c r="Z345" s="5"/>
      <c r="AA345" s="5"/>
      <c r="AB345" s="5"/>
      <c r="AC345" s="5"/>
      <c r="AD345" s="5"/>
      <c r="AE345" s="56"/>
    </row>
    <row r="346" spans="1:31" x14ac:dyDescent="0.2">
      <c r="A346" s="9">
        <v>38927</v>
      </c>
      <c r="B346" s="16">
        <f ca="1">'Prices Monthly'!L345*(1+J346/(50*(ABS(O346)+ABS(T346)+0.0001)))</f>
        <v>5325.5613593649805</v>
      </c>
      <c r="C346" s="16">
        <f t="shared" ca="1" si="35"/>
        <v>-1</v>
      </c>
      <c r="D346" s="16">
        <f ca="1">D345+C346*('Prices Monthly'!L346-'Prices Monthly'!L345)/'Prices Monthly'!L345</f>
        <v>4.8267126765182971</v>
      </c>
      <c r="E346" s="16">
        <f t="shared" ca="1" si="30"/>
        <v>6.2777525615949514E-2</v>
      </c>
      <c r="F346" s="16">
        <f t="shared" ca="1" si="31"/>
        <v>4.8894902021342466</v>
      </c>
      <c r="G346" s="26">
        <f ca="1">IF(('Prices Monthly'!L346-'Prices Monthly'!L345)*C346&gt;0,1,0)</f>
        <v>0</v>
      </c>
      <c r="H346" s="16">
        <f>ABS('Prices Monthly'!L346-'Prices Monthly'!L345)/'Prices Monthly'!L345</f>
        <v>1.5153980716813934E-2</v>
      </c>
      <c r="I346" s="26"/>
      <c r="J346" s="5">
        <f t="shared" ca="1" si="32"/>
        <v>-4.7132620906402298E-4</v>
      </c>
      <c r="K346" s="16"/>
      <c r="L346" s="16">
        <f ca="1">L345-O346*'Prices Monthly'!L346</f>
        <v>12.951177704202765</v>
      </c>
      <c r="M346" s="5">
        <f t="shared" ca="1" si="33"/>
        <v>6.1780906661646345E-3</v>
      </c>
      <c r="N346" s="16">
        <f ca="1">IF('Prices Monthly'!L345&gt;OFFSET('Prices Monthly'!L345,-$N$3,0),1,-1)</f>
        <v>1</v>
      </c>
      <c r="O346" s="5">
        <f ca="1">IF(N346=1,O$3*L345/'Prices Monthly'!L345,-O$3*M345)</f>
        <v>2.4194593118235186E-5</v>
      </c>
      <c r="P346" s="27"/>
      <c r="Q346" s="16">
        <f ca="1">Q345-T346*'Prices Monthly'!L346</f>
        <v>20.28176600396835</v>
      </c>
      <c r="R346" s="5">
        <f t="shared" ca="1" si="34"/>
        <v>5.6984892250959689E-3</v>
      </c>
      <c r="S346" s="16">
        <f ca="1">IF('Prices Monthly'!I345&gt;OFFSET('Prices Monthly'!I345,-$S$3,0),1,-1)</f>
        <v>-1</v>
      </c>
      <c r="T346" s="5">
        <f ca="1">IF(S346=1,T$3*Q345/'Prices Monthly'!L345,-T$3*R345)</f>
        <v>-4.9552080218225817E-4</v>
      </c>
      <c r="V346" s="16"/>
      <c r="W346" s="5"/>
      <c r="X346" s="5"/>
      <c r="Y346" s="5"/>
      <c r="Z346" s="5"/>
      <c r="AA346" s="5"/>
      <c r="AB346" s="5"/>
      <c r="AC346" s="5"/>
      <c r="AD346" s="5"/>
      <c r="AE346" s="56"/>
    </row>
    <row r="347" spans="1:31" x14ac:dyDescent="0.2">
      <c r="A347" s="9">
        <v>38959</v>
      </c>
      <c r="B347" s="16">
        <f ca="1">'Prices Monthly'!L346*(1+J347/(50*(ABS(O347)+ABS(T347)+0.0001)))</f>
        <v>5573.3705447381062</v>
      </c>
      <c r="C347" s="16">
        <f t="shared" ca="1" si="35"/>
        <v>1</v>
      </c>
      <c r="D347" s="16">
        <f ca="1">D346+C347*('Prices Monthly'!L347-'Prices Monthly'!L346)/'Prices Monthly'!L346</f>
        <v>4.8222461870296662</v>
      </c>
      <c r="E347" s="16">
        <f t="shared" ca="1" si="30"/>
        <v>6.7244015104580335E-2</v>
      </c>
      <c r="F347" s="16">
        <f t="shared" ca="1" si="31"/>
        <v>4.8894902021342466</v>
      </c>
      <c r="G347" s="26">
        <f ca="1">IF(('Prices Monthly'!L347-'Prices Monthly'!L346)*C347&gt;0,1,0)</f>
        <v>0</v>
      </c>
      <c r="H347" s="16">
        <f>ABS('Prices Monthly'!L347-'Prices Monthly'!L346)/'Prices Monthly'!L346</f>
        <v>4.4664894886307501E-3</v>
      </c>
      <c r="I347" s="26"/>
      <c r="J347" s="5">
        <f t="shared" ca="1" si="32"/>
        <v>3.1914871795348361E-4</v>
      </c>
      <c r="K347" s="16"/>
      <c r="L347" s="16">
        <f ca="1">L346-O347*'Prices Monthly'!L347</f>
        <v>12.82224439015155</v>
      </c>
      <c r="M347" s="5">
        <f t="shared" ca="1" si="33"/>
        <v>6.2016821421357641E-3</v>
      </c>
      <c r="N347" s="16">
        <f ca="1">IF('Prices Monthly'!L346&gt;OFFSET('Prices Monthly'!L346,-$N$3,0),1,-1)</f>
        <v>1</v>
      </c>
      <c r="O347" s="5">
        <f ca="1">IF(N347=1,O$3*L346/'Prices Monthly'!L346,-O$3*M346)</f>
        <v>2.3591475971129509E-5</v>
      </c>
      <c r="P347" s="27"/>
      <c r="Q347" s="16">
        <f ca="1">Q346-T347*'Prices Monthly'!L347</f>
        <v>18.666471787224289</v>
      </c>
      <c r="R347" s="5">
        <f t="shared" ca="1" si="34"/>
        <v>5.9940464670783233E-3</v>
      </c>
      <c r="S347" s="16">
        <f ca="1">IF('Prices Monthly'!I346&gt;OFFSET('Prices Monthly'!I346,-$S$3,0),1,-1)</f>
        <v>1</v>
      </c>
      <c r="T347" s="5">
        <f ca="1">IF(S347=1,T$3*Q346/'Prices Monthly'!L346,-T$3*R346)</f>
        <v>2.9555724198235408E-4</v>
      </c>
      <c r="V347" s="16"/>
      <c r="W347" s="5"/>
      <c r="X347" s="5"/>
      <c r="Y347" s="5"/>
      <c r="Z347" s="5"/>
      <c r="AA347" s="5"/>
      <c r="AB347" s="5"/>
      <c r="AC347" s="5"/>
      <c r="AD347" s="5"/>
      <c r="AE347" s="56"/>
    </row>
    <row r="348" spans="1:31" x14ac:dyDescent="0.2">
      <c r="A348" s="9">
        <v>38989</v>
      </c>
      <c r="B348" s="16">
        <f ca="1">'Prices Monthly'!L347*(1+J348/(50*(ABS(O348)+ABS(T348)+0.0001)))</f>
        <v>5382.5781575345372</v>
      </c>
      <c r="C348" s="16">
        <f t="shared" ca="1" si="35"/>
        <v>-1</v>
      </c>
      <c r="D348" s="16">
        <f ca="1">D347+C348*('Prices Monthly'!L348-'Prices Monthly'!L347)/'Prices Monthly'!L347</f>
        <v>4.7985748087761557</v>
      </c>
      <c r="E348" s="16">
        <f t="shared" ca="1" si="30"/>
        <v>9.0915393358090846E-2</v>
      </c>
      <c r="F348" s="16">
        <f t="shared" ca="1" si="31"/>
        <v>4.8894902021342466</v>
      </c>
      <c r="G348" s="26">
        <f ca="1">IF(('Prices Monthly'!L348-'Prices Monthly'!L347)*C348&gt;0,1,0)</f>
        <v>0</v>
      </c>
      <c r="H348" s="16">
        <f>ABS('Prices Monthly'!L348-'Prices Monthly'!L347)/'Prices Monthly'!L347</f>
        <v>2.3671378253510799E-2</v>
      </c>
      <c r="I348" s="26"/>
      <c r="J348" s="5">
        <f t="shared" ca="1" si="32"/>
        <v>-4.5606231232504807E-4</v>
      </c>
      <c r="K348" s="16"/>
      <c r="L348" s="16">
        <f ca="1">L347-O348*'Prices Monthly'!L348</f>
        <v>12.690986744279853</v>
      </c>
      <c r="M348" s="5">
        <f t="shared" ca="1" si="33"/>
        <v>6.2251435471769815E-3</v>
      </c>
      <c r="N348" s="16">
        <f ca="1">IF('Prices Monthly'!L347&gt;OFFSET('Prices Monthly'!L347,-$N$3,0),1,-1)</f>
        <v>1</v>
      </c>
      <c r="O348" s="5">
        <f ca="1">IF(N348=1,O$3*L347/'Prices Monthly'!L347,-O$3*M347)</f>
        <v>2.3461405041217784E-5</v>
      </c>
      <c r="P348" s="27"/>
      <c r="Q348" s="16">
        <f ca="1">Q347-T348*'Prices Monthly'!L348</f>
        <v>21.349224766875949</v>
      </c>
      <c r="R348" s="5">
        <f t="shared" ca="1" si="34"/>
        <v>5.5145227497120572E-3</v>
      </c>
      <c r="S348" s="16">
        <f ca="1">IF('Prices Monthly'!I347&gt;OFFSET('Prices Monthly'!I347,-$S$3,0),1,-1)</f>
        <v>-1</v>
      </c>
      <c r="T348" s="5">
        <f ca="1">IF(S348=1,T$3*Q347/'Prices Monthly'!L347,-T$3*R347)</f>
        <v>-4.7952371736626587E-4</v>
      </c>
      <c r="V348" s="16"/>
      <c r="W348" s="5"/>
      <c r="X348" s="5"/>
      <c r="Y348" s="5"/>
      <c r="Z348" s="5"/>
      <c r="AA348" s="5"/>
      <c r="AB348" s="5"/>
      <c r="AC348" s="5"/>
      <c r="AD348" s="5"/>
      <c r="AE348" s="56"/>
    </row>
    <row r="349" spans="1:31" x14ac:dyDescent="0.2">
      <c r="A349" s="9">
        <v>39018</v>
      </c>
      <c r="B349" s="16">
        <f ca="1">'Prices Monthly'!L348*(1+J349/(50*(ABS(O349)+ABS(T349)+0.0001)))</f>
        <v>5511.5752501003981</v>
      </c>
      <c r="C349" s="16">
        <f t="shared" ca="1" si="35"/>
        <v>-1</v>
      </c>
      <c r="D349" s="16">
        <f ca="1">D348+C349*('Prices Monthly'!L349-'Prices Monthly'!L348)/'Prices Monthly'!L348</f>
        <v>4.7699723299661558</v>
      </c>
      <c r="E349" s="16">
        <f t="shared" ca="1" si="30"/>
        <v>0.11951787216809073</v>
      </c>
      <c r="F349" s="16">
        <f t="shared" ca="1" si="31"/>
        <v>4.8894902021342466</v>
      </c>
      <c r="G349" s="26">
        <f ca="1">IF(('Prices Monthly'!L349-'Prices Monthly'!L348)*C349&gt;0,1,0)</f>
        <v>0</v>
      </c>
      <c r="H349" s="16">
        <f>ABS('Prices Monthly'!L349-'Prices Monthly'!L348)/'Prices Monthly'!L348</f>
        <v>2.8602478809999686E-2</v>
      </c>
      <c r="I349" s="26"/>
      <c r="J349" s="5">
        <f t="shared" ca="1" si="32"/>
        <v>-4.1847755054619029E-4</v>
      </c>
      <c r="K349" s="16"/>
      <c r="L349" s="16">
        <f ca="1">L348-O349*'Prices Monthly'!L349</f>
        <v>12.560446940042741</v>
      </c>
      <c r="M349" s="5">
        <f t="shared" ca="1" si="33"/>
        <v>6.2478278166077554E-3</v>
      </c>
      <c r="N349" s="16">
        <f ca="1">IF('Prices Monthly'!L348&gt;OFFSET('Prices Monthly'!L348,-$N$3,0),1,-1)</f>
        <v>1</v>
      </c>
      <c r="O349" s="5">
        <f ca="1">IF(N349=1,O$3*L348/'Prices Monthly'!L348,-O$3*M348)</f>
        <v>2.2684269430774303E-5</v>
      </c>
      <c r="P349" s="27"/>
      <c r="Q349" s="16">
        <f ca="1">Q348-T349*'Prices Monthly'!L349</f>
        <v>23.88795222258819</v>
      </c>
      <c r="R349" s="5">
        <f t="shared" ca="1" si="34"/>
        <v>5.0733609297350926E-3</v>
      </c>
      <c r="S349" s="16">
        <f ca="1">IF('Prices Monthly'!I348&gt;OFFSET('Prices Monthly'!I348,-$S$3,0),1,-1)</f>
        <v>-1</v>
      </c>
      <c r="T349" s="5">
        <f ca="1">IF(S349=1,T$3*Q348/'Prices Monthly'!L348,-T$3*R348)</f>
        <v>-4.4116181997696461E-4</v>
      </c>
      <c r="V349" s="16"/>
      <c r="W349" s="5"/>
      <c r="X349" s="5"/>
      <c r="Y349" s="5"/>
      <c r="Z349" s="5"/>
      <c r="AA349" s="5"/>
      <c r="AB349" s="5"/>
      <c r="AC349" s="5"/>
      <c r="AD349" s="5"/>
      <c r="AE349" s="56"/>
    </row>
    <row r="350" spans="1:31" x14ac:dyDescent="0.2">
      <c r="A350" s="9">
        <v>39050</v>
      </c>
      <c r="B350" s="16">
        <f ca="1">'Prices Monthly'!L349*(1+J350/(50*(ABS(O350)+ABS(T350)+0.0001)))</f>
        <v>5670.8786368805941</v>
      </c>
      <c r="C350" s="16">
        <f t="shared" ca="1" si="35"/>
        <v>-1</v>
      </c>
      <c r="D350" s="16">
        <f ca="1">D349+C350*('Prices Monthly'!L350-'Prices Monthly'!L349)/'Prices Monthly'!L349</f>
        <v>4.7877249608865959</v>
      </c>
      <c r="E350" s="16">
        <f t="shared" ca="1" si="30"/>
        <v>0.10176524124765063</v>
      </c>
      <c r="F350" s="16">
        <f t="shared" ca="1" si="31"/>
        <v>4.8894902021342466</v>
      </c>
      <c r="G350" s="26">
        <f ca="1">IF(('Prices Monthly'!L350-'Prices Monthly'!L349)*C350&gt;0,1,0)</f>
        <v>1</v>
      </c>
      <c r="H350" s="16">
        <f>ABS('Prices Monthly'!L350-'Prices Monthly'!L349)/'Prices Monthly'!L349</f>
        <v>1.7752630920439987E-2</v>
      </c>
      <c r="I350" s="26"/>
      <c r="J350" s="5">
        <f t="shared" ca="1" si="32"/>
        <v>-3.8404223198233646E-4</v>
      </c>
      <c r="K350" s="16"/>
      <c r="L350" s="16">
        <f ca="1">L349-O350*'Prices Monthly'!L350</f>
        <v>12.437072280429538</v>
      </c>
      <c r="M350" s="5">
        <f t="shared" ca="1" si="33"/>
        <v>6.2696544590042265E-3</v>
      </c>
      <c r="N350" s="16">
        <f ca="1">IF('Prices Monthly'!L349&gt;OFFSET('Prices Monthly'!L349,-$N$3,0),1,-1)</f>
        <v>1</v>
      </c>
      <c r="O350" s="5">
        <f ca="1">IF(N350=1,O$3*L349/'Prices Monthly'!L349,-O$3*M349)</f>
        <v>2.1826642396470919E-5</v>
      </c>
      <c r="P350" s="27"/>
      <c r="Q350" s="16">
        <f ca="1">Q349-T350*'Prices Monthly'!L350</f>
        <v>26.182117917636912</v>
      </c>
      <c r="R350" s="5">
        <f t="shared" ca="1" si="34"/>
        <v>4.6674920553562852E-3</v>
      </c>
      <c r="S350" s="16">
        <f ca="1">IF('Prices Monthly'!I349&gt;OFFSET('Prices Monthly'!I349,-$S$3,0),1,-1)</f>
        <v>-1</v>
      </c>
      <c r="T350" s="5">
        <f ca="1">IF(S350=1,T$3*Q349/'Prices Monthly'!L349,-T$3*R349)</f>
        <v>-4.0586887437880741E-4</v>
      </c>
      <c r="V350" s="16"/>
      <c r="W350" s="5"/>
      <c r="X350" s="5"/>
      <c r="Y350" s="5"/>
      <c r="Z350" s="5"/>
      <c r="AA350" s="5"/>
      <c r="AB350" s="5"/>
      <c r="AC350" s="5"/>
      <c r="AD350" s="5"/>
      <c r="AE350" s="56"/>
    </row>
    <row r="351" spans="1:31" x14ac:dyDescent="0.2">
      <c r="A351" s="9">
        <v>39081</v>
      </c>
      <c r="B351" s="16">
        <f ca="1">'Prices Monthly'!L350*(1+J351/(50*(ABS(O351)+ABS(T351)+0.0001)))</f>
        <v>5742.5781841058715</v>
      </c>
      <c r="C351" s="16">
        <f t="shared" ca="1" si="35"/>
        <v>1</v>
      </c>
      <c r="D351" s="16">
        <f ca="1">D350+C351*('Prices Monthly'!L351-'Prices Monthly'!L350)/'Prices Monthly'!L350</f>
        <v>4.8121637912760891</v>
      </c>
      <c r="E351" s="16">
        <f t="shared" ca="1" si="30"/>
        <v>7.7326410858157502E-2</v>
      </c>
      <c r="F351" s="16">
        <f t="shared" ca="1" si="31"/>
        <v>4.8894902021342466</v>
      </c>
      <c r="G351" s="26">
        <f ca="1">IF(('Prices Monthly'!L351-'Prices Monthly'!L350)*C351&gt;0,1,0)</f>
        <v>1</v>
      </c>
      <c r="H351" s="16">
        <f>ABS('Prices Monthly'!L351-'Prices Monthly'!L350)/'Prices Monthly'!L350</f>
        <v>2.4438830389492815E-2</v>
      </c>
      <c r="I351" s="26"/>
      <c r="J351" s="5">
        <f t="shared" ca="1" si="32"/>
        <v>3.9256046128694811E-4</v>
      </c>
      <c r="K351" s="16"/>
      <c r="L351" s="16">
        <f ca="1">L350-O351*'Prices Monthly'!L351</f>
        <v>12.309662082625209</v>
      </c>
      <c r="M351" s="5">
        <f t="shared" ca="1" si="33"/>
        <v>6.2916573184224455E-3</v>
      </c>
      <c r="N351" s="16">
        <f ca="1">IF('Prices Monthly'!L350&gt;OFFSET('Prices Monthly'!L350,-$N$3,0),1,-1)</f>
        <v>1</v>
      </c>
      <c r="O351" s="5">
        <f ca="1">IF(N351=1,O$3*L350/'Prices Monthly'!L350,-O$3*M350)</f>
        <v>2.2002859418219154E-5</v>
      </c>
      <c r="P351" s="27"/>
      <c r="Q351" s="16">
        <f ca="1">Q350-T351*'Prices Monthly'!L351</f>
        <v>24.036359657103812</v>
      </c>
      <c r="R351" s="5">
        <f t="shared" ca="1" si="34"/>
        <v>5.0380496572250142E-3</v>
      </c>
      <c r="S351" s="16">
        <f ca="1">IF('Prices Monthly'!I350&gt;OFFSET('Prices Monthly'!I350,-$S$3,0),1,-1)</f>
        <v>1</v>
      </c>
      <c r="T351" s="5">
        <f ca="1">IF(S351=1,T$3*Q350/'Prices Monthly'!L350,-T$3*R350)</f>
        <v>3.7055760186872894E-4</v>
      </c>
      <c r="V351" s="16"/>
      <c r="W351" s="5"/>
      <c r="X351" s="5"/>
      <c r="Y351" s="5"/>
      <c r="Z351" s="5"/>
      <c r="AA351" s="5"/>
      <c r="AB351" s="5"/>
      <c r="AC351" s="5"/>
      <c r="AD351" s="5"/>
      <c r="AE351" s="56"/>
    </row>
    <row r="352" spans="1:31" x14ac:dyDescent="0.2">
      <c r="A352" s="9">
        <v>39112</v>
      </c>
      <c r="B352" s="16">
        <f ca="1">'Prices Monthly'!L351*(1+J352/(50*(ABS(O352)+ABS(T352)+0.0001)))</f>
        <v>5880.8854139921177</v>
      </c>
      <c r="C352" s="16">
        <f t="shared" ca="1" si="35"/>
        <v>1</v>
      </c>
      <c r="D352" s="16">
        <f ca="1">D351+C352*('Prices Monthly'!L352-'Prices Monthly'!L351)/'Prices Monthly'!L351</f>
        <v>4.8163654139002636</v>
      </c>
      <c r="E352" s="16">
        <f t="shared" ca="1" si="30"/>
        <v>7.312478823398294E-2</v>
      </c>
      <c r="F352" s="16">
        <f t="shared" ca="1" si="31"/>
        <v>4.8894902021342466</v>
      </c>
      <c r="G352" s="26">
        <f ca="1">IF(('Prices Monthly'!L352-'Prices Monthly'!L351)*C352&gt;0,1,0)</f>
        <v>1</v>
      </c>
      <c r="H352" s="16">
        <f>ABS('Prices Monthly'!L352-'Prices Monthly'!L351)/'Prices Monthly'!L351</f>
        <v>4.2016226241749464E-3</v>
      </c>
      <c r="I352" s="26"/>
      <c r="J352" s="5">
        <f t="shared" ca="1" si="32"/>
        <v>3.533309720538659E-4</v>
      </c>
      <c r="K352" s="16"/>
      <c r="L352" s="16">
        <f ca="1">L351-O352*'Prices Monthly'!L352</f>
        <v>12.186048256251935</v>
      </c>
      <c r="M352" s="5">
        <f t="shared" ca="1" si="33"/>
        <v>6.3129152529486712E-3</v>
      </c>
      <c r="N352" s="16">
        <f ca="1">IF('Prices Monthly'!L351&gt;OFFSET('Prices Monthly'!L351,-$N$3,0),1,-1)</f>
        <v>1</v>
      </c>
      <c r="O352" s="5">
        <f ca="1">IF(N352=1,O$3*L351/'Prices Monthly'!L351,-O$3*M351)</f>
        <v>2.1257934526225532E-5</v>
      </c>
      <c r="P352" s="27"/>
      <c r="Q352" s="16">
        <f ca="1">Q351-T352*'Prices Monthly'!L352</f>
        <v>22.10537154753246</v>
      </c>
      <c r="R352" s="5">
        <f t="shared" ca="1" si="34"/>
        <v>5.3701226947526545E-3</v>
      </c>
      <c r="S352" s="16">
        <f ca="1">IF('Prices Monthly'!I351&gt;OFFSET('Prices Monthly'!I351,-$S$3,0),1,-1)</f>
        <v>1</v>
      </c>
      <c r="T352" s="5">
        <f ca="1">IF(S352=1,T$3*Q351/'Prices Monthly'!L351,-T$3*R351)</f>
        <v>3.320730375276404E-4</v>
      </c>
      <c r="V352" s="16"/>
      <c r="W352" s="5"/>
      <c r="X352" s="5"/>
      <c r="Y352" s="5"/>
      <c r="Z352" s="5"/>
      <c r="AA352" s="5"/>
      <c r="AB352" s="5"/>
      <c r="AC352" s="5"/>
      <c r="AD352" s="5"/>
      <c r="AE352" s="56"/>
    </row>
    <row r="353" spans="1:31" x14ac:dyDescent="0.2">
      <c r="A353" s="9">
        <v>39140</v>
      </c>
      <c r="B353" s="16">
        <f ca="1">'Prices Monthly'!L352*(1+J353/(50*(ABS(O353)+ABS(T353)+0.0001)))</f>
        <v>5903.8893059493785</v>
      </c>
      <c r="C353" s="16">
        <f t="shared" ca="1" si="35"/>
        <v>1</v>
      </c>
      <c r="D353" s="16">
        <f ca="1">D352+C353*('Prices Monthly'!L353-'Prices Monthly'!L352)/'Prices Monthly'!L352</f>
        <v>4.8399855654062955</v>
      </c>
      <c r="E353" s="16">
        <f t="shared" ca="1" si="30"/>
        <v>4.9504636727951024E-2</v>
      </c>
      <c r="F353" s="16">
        <f t="shared" ca="1" si="31"/>
        <v>4.8894902021342466</v>
      </c>
      <c r="G353" s="26">
        <f ca="1">IF(('Prices Monthly'!L353-'Prices Monthly'!L352)*C353&gt;0,1,0)</f>
        <v>1</v>
      </c>
      <c r="H353" s="16">
        <f>ABS('Prices Monthly'!L353-'Prices Monthly'!L352)/'Prices Monthly'!L352</f>
        <v>2.3620151506031931E-2</v>
      </c>
      <c r="I353" s="26"/>
      <c r="J353" s="5">
        <f t="shared" ca="1" si="32"/>
        <v>3.25074197777301E-4</v>
      </c>
      <c r="K353" s="16"/>
      <c r="L353" s="16">
        <f ca="1">L352-O353*'Prices Monthly'!L353</f>
        <v>12.06130941062869</v>
      </c>
      <c r="M353" s="5">
        <f t="shared" ca="1" si="33"/>
        <v>6.3338716640205664E-3</v>
      </c>
      <c r="N353" s="16">
        <f ca="1">IF('Prices Monthly'!L352&gt;OFFSET('Prices Monthly'!L352,-$N$3,0),1,-1)</f>
        <v>1</v>
      </c>
      <c r="O353" s="5">
        <f ca="1">IF(N353=1,O$3*L352/'Prices Monthly'!L352,-O$3*M352)</f>
        <v>2.0956411071895606E-5</v>
      </c>
      <c r="P353" s="27"/>
      <c r="Q353" s="16">
        <f ca="1">Q352-T353*'Prices Monthly'!L353</f>
        <v>20.295171245725875</v>
      </c>
      <c r="R353" s="5">
        <f t="shared" ca="1" si="34"/>
        <v>5.6742404814580597E-3</v>
      </c>
      <c r="S353" s="16">
        <f ca="1">IF('Prices Monthly'!I352&gt;OFFSET('Prices Monthly'!I352,-$S$3,0),1,-1)</f>
        <v>1</v>
      </c>
      <c r="T353" s="5">
        <f ca="1">IF(S353=1,T$3*Q352/'Prices Monthly'!L352,-T$3*R352)</f>
        <v>3.0411778670540537E-4</v>
      </c>
      <c r="V353" s="16"/>
      <c r="W353" s="5"/>
      <c r="X353" s="5"/>
      <c r="Y353" s="5"/>
      <c r="Z353" s="5"/>
      <c r="AA353" s="5"/>
      <c r="AB353" s="5"/>
      <c r="AC353" s="5"/>
      <c r="AD353" s="5"/>
      <c r="AE353" s="56"/>
    </row>
    <row r="354" spans="1:31" x14ac:dyDescent="0.2">
      <c r="A354" s="9">
        <v>39171</v>
      </c>
      <c r="B354" s="16">
        <f ca="1">'Prices Monthly'!L353*(1+J354/(50*(ABS(O354)+ABS(T354)+0.0001)))</f>
        <v>6009.4692465744147</v>
      </c>
      <c r="C354" s="16">
        <f t="shared" ca="1" si="35"/>
        <v>1</v>
      </c>
      <c r="D354" s="16">
        <f ca="1">D353+C354*('Prices Monthly'!L354-'Prices Monthly'!L353)/'Prices Monthly'!L353</f>
        <v>4.8129791981197005</v>
      </c>
      <c r="E354" s="16">
        <f t="shared" ca="1" si="30"/>
        <v>7.6511004014546025E-2</v>
      </c>
      <c r="F354" s="16">
        <f t="shared" ca="1" si="31"/>
        <v>4.8894902021342466</v>
      </c>
      <c r="G354" s="26">
        <f ca="1">IF(('Prices Monthly'!L354-'Prices Monthly'!L353)*C354&gt;0,1,0)</f>
        <v>0</v>
      </c>
      <c r="H354" s="16">
        <f>ABS('Prices Monthly'!L354-'Prices Monthly'!L353)/'Prices Monthly'!L353</f>
        <v>2.7006367286595098E-2</v>
      </c>
      <c r="I354" s="26"/>
      <c r="J354" s="5">
        <f t="shared" ca="1" si="32"/>
        <v>2.0943209458538275E-4</v>
      </c>
      <c r="K354" s="16"/>
      <c r="L354" s="16">
        <f ca="1">L353-O354*'Prices Monthly'!L354</f>
        <v>12.428138754986273</v>
      </c>
      <c r="M354" s="5">
        <f t="shared" ca="1" si="33"/>
        <v>6.2705329473803605E-3</v>
      </c>
      <c r="N354" s="16">
        <f ca="1">IF('Prices Monthly'!L353&gt;OFFSET('Prices Monthly'!L353,-$N$3,0),1,-1)</f>
        <v>-1</v>
      </c>
      <c r="O354" s="5">
        <f ca="1">IF(N354=1,O$3*L353/'Prices Monthly'!L353,-O$3*M353)</f>
        <v>-6.333871664020567E-5</v>
      </c>
      <c r="P354" s="27"/>
      <c r="Q354" s="16">
        <f ca="1">Q353-T354*'Prices Monthly'!L354</f>
        <v>18.71540545397232</v>
      </c>
      <c r="R354" s="5">
        <f t="shared" ca="1" si="34"/>
        <v>5.9470112926836485E-3</v>
      </c>
      <c r="S354" s="16">
        <f ca="1">IF('Prices Monthly'!I353&gt;OFFSET('Prices Monthly'!I353,-$S$3,0),1,-1)</f>
        <v>1</v>
      </c>
      <c r="T354" s="5">
        <f ca="1">IF(S354=1,T$3*Q353/'Prices Monthly'!L353,-T$3*R353)</f>
        <v>2.7277081122558842E-4</v>
      </c>
      <c r="V354" s="16"/>
      <c r="W354" s="5"/>
      <c r="X354" s="5"/>
      <c r="Y354" s="5"/>
      <c r="Z354" s="5"/>
      <c r="AA354" s="5"/>
      <c r="AB354" s="5"/>
      <c r="AC354" s="5"/>
      <c r="AD354" s="5"/>
      <c r="AE354" s="56"/>
    </row>
    <row r="355" spans="1:31" x14ac:dyDescent="0.2">
      <c r="A355" s="9">
        <v>39200</v>
      </c>
      <c r="B355" s="16">
        <f ca="1">'Prices Monthly'!L354*(1+J355/(50*(ABS(O355)+ABS(T355)+0.0001)))</f>
        <v>5845.3962848064821</v>
      </c>
      <c r="C355" s="16">
        <f t="shared" ca="1" si="35"/>
        <v>1</v>
      </c>
      <c r="D355" s="16">
        <f ca="1">D354+C355*('Prices Monthly'!L355-'Prices Monthly'!L354)/'Prices Monthly'!L354</f>
        <v>4.8512228461931866</v>
      </c>
      <c r="E355" s="16">
        <f t="shared" ca="1" si="30"/>
        <v>3.8267355941060011E-2</v>
      </c>
      <c r="F355" s="16">
        <f t="shared" ca="1" si="31"/>
        <v>4.8894902021342466</v>
      </c>
      <c r="G355" s="26">
        <f ca="1">IF(('Prices Monthly'!L355-'Prices Monthly'!L354)*C355&gt;0,1,0)</f>
        <v>1</v>
      </c>
      <c r="H355" s="16">
        <f>ABS('Prices Monthly'!L355-'Prices Monthly'!L354)/'Prices Monthly'!L354</f>
        <v>3.8243648073486333E-2</v>
      </c>
      <c r="I355" s="26"/>
      <c r="J355" s="5">
        <f t="shared" ca="1" si="32"/>
        <v>1.9581483115984117E-4</v>
      </c>
      <c r="K355" s="16"/>
      <c r="L355" s="16">
        <f ca="1">L354-O355*'Prices Monthly'!L355</f>
        <v>12.805188409325433</v>
      </c>
      <c r="M355" s="5">
        <f t="shared" ca="1" si="33"/>
        <v>6.2078276179065566E-3</v>
      </c>
      <c r="N355" s="16">
        <f ca="1">IF('Prices Monthly'!L354&gt;OFFSET('Prices Monthly'!L354,-$N$3,0),1,-1)</f>
        <v>-1</v>
      </c>
      <c r="O355" s="5">
        <f ca="1">IF(N355=1,O$3*L354/'Prices Monthly'!L354,-O$3*M354)</f>
        <v>-6.2705329473803604E-5</v>
      </c>
      <c r="P355" s="27"/>
      <c r="Q355" s="16">
        <f ca="1">Q354-T355*'Prices Monthly'!L355</f>
        <v>17.160913387275787</v>
      </c>
      <c r="R355" s="5">
        <f t="shared" ca="1" si="34"/>
        <v>6.2055314533172937E-3</v>
      </c>
      <c r="S355" s="16">
        <f ca="1">IF('Prices Monthly'!I354&gt;OFFSET('Prices Monthly'!I354,-$S$3,0),1,-1)</f>
        <v>1</v>
      </c>
      <c r="T355" s="5">
        <f ca="1">IF(S355=1,T$3*Q354/'Prices Monthly'!L354,-T$3*R354)</f>
        <v>2.5852016063364477E-4</v>
      </c>
      <c r="V355" s="16"/>
      <c r="W355" s="5"/>
      <c r="X355" s="5"/>
      <c r="Y355" s="5"/>
      <c r="Z355" s="5"/>
      <c r="AA355" s="5"/>
      <c r="AB355" s="5"/>
      <c r="AC355" s="5"/>
      <c r="AD355" s="5"/>
      <c r="AE355" s="56"/>
    </row>
    <row r="356" spans="1:31" x14ac:dyDescent="0.2">
      <c r="A356" s="9">
        <v>39232</v>
      </c>
      <c r="B356" s="16">
        <f ca="1">'Prices Monthly'!L355*(1+J356/(50*(ABS(O356)+ABS(T356)+0.0001)))</f>
        <v>6098.9024059009098</v>
      </c>
      <c r="C356" s="16">
        <f t="shared" ca="1" si="35"/>
        <v>1</v>
      </c>
      <c r="D356" s="16">
        <f ca="1">D355+C356*('Prices Monthly'!L356-'Prices Monthly'!L355)/'Prices Monthly'!L355</f>
        <v>4.8528858984928549</v>
      </c>
      <c r="E356" s="16">
        <f t="shared" ca="1" si="30"/>
        <v>3.6604303641391667E-2</v>
      </c>
      <c r="F356" s="16">
        <f t="shared" ca="1" si="31"/>
        <v>4.8894902021342466</v>
      </c>
      <c r="G356" s="26">
        <f ca="1">IF(('Prices Monthly'!L356-'Prices Monthly'!L355)*C356&gt;0,1,0)</f>
        <v>1</v>
      </c>
      <c r="H356" s="16">
        <f>ABS('Prices Monthly'!L356-'Prices Monthly'!L355)/'Prices Monthly'!L355</f>
        <v>1.6630522996687199E-3</v>
      </c>
      <c r="I356" s="26"/>
      <c r="J356" s="5">
        <f t="shared" ca="1" si="32"/>
        <v>2.4961166981681763E-4</v>
      </c>
      <c r="K356" s="16"/>
      <c r="L356" s="16">
        <f ca="1">L355-O356*'Prices Monthly'!L356</f>
        <v>12.67692356825186</v>
      </c>
      <c r="M356" s="5">
        <f t="shared" ca="1" si="33"/>
        <v>6.2291233159383766E-3</v>
      </c>
      <c r="N356" s="16">
        <f ca="1">IF('Prices Monthly'!L355&gt;OFFSET('Prices Monthly'!L355,-$N$3,0),1,-1)</f>
        <v>1</v>
      </c>
      <c r="O356" s="5">
        <f ca="1">IF(N356=1,O$3*L355/'Prices Monthly'!L355,-O$3*M355)</f>
        <v>2.1295698031819898E-5</v>
      </c>
      <c r="P356" s="27"/>
      <c r="Q356" s="16">
        <f ca="1">Q355-T356*'Prices Monthly'!L356</f>
        <v>15.785757156575874</v>
      </c>
      <c r="R356" s="5">
        <f t="shared" ca="1" si="34"/>
        <v>6.4338474251022914E-3</v>
      </c>
      <c r="S356" s="16">
        <f ca="1">IF('Prices Monthly'!I355&gt;OFFSET('Prices Monthly'!I355,-$S$3,0),1,-1)</f>
        <v>1</v>
      </c>
      <c r="T356" s="5">
        <f ca="1">IF(S356=1,T$3*Q355/'Prices Monthly'!L355,-T$3*R355)</f>
        <v>2.2831597178499775E-4</v>
      </c>
      <c r="V356" s="16"/>
      <c r="W356" s="5"/>
      <c r="X356" s="5"/>
      <c r="Y356" s="5"/>
      <c r="Z356" s="5"/>
      <c r="AA356" s="5"/>
      <c r="AB356" s="5"/>
      <c r="AC356" s="5"/>
      <c r="AD356" s="5"/>
      <c r="AE356" s="56"/>
    </row>
    <row r="357" spans="1:31" x14ac:dyDescent="0.2">
      <c r="A357" s="9">
        <v>39262</v>
      </c>
      <c r="B357" s="16">
        <f ca="1">'Prices Monthly'!L356*(1+J357/(50*(ABS(O357)+ABS(T357)+0.0001)))</f>
        <v>6107.0768880285223</v>
      </c>
      <c r="C357" s="16">
        <f t="shared" ca="1" si="35"/>
        <v>1</v>
      </c>
      <c r="D357" s="16">
        <f ca="1">D356+C357*('Prices Monthly'!L357-'Prices Monthly'!L356)/'Prices Monthly'!L356</f>
        <v>4.7966784019462603</v>
      </c>
      <c r="E357" s="16">
        <f t="shared" ca="1" si="30"/>
        <v>9.2811800187986293E-2</v>
      </c>
      <c r="F357" s="16">
        <f t="shared" ca="1" si="31"/>
        <v>4.8894902021342466</v>
      </c>
      <c r="G357" s="26">
        <f ca="1">IF(('Prices Monthly'!L357-'Prices Monthly'!L356)*C357&gt;0,1,0)</f>
        <v>0</v>
      </c>
      <c r="H357" s="16">
        <f>ABS('Prices Monthly'!L357-'Prices Monthly'!L356)/'Prices Monthly'!L356</f>
        <v>5.6207496546594404E-2</v>
      </c>
      <c r="I357" s="26"/>
      <c r="J357" s="5">
        <f t="shared" ca="1" si="32"/>
        <v>2.3071900704770159E-4</v>
      </c>
      <c r="K357" s="16"/>
      <c r="L357" s="16">
        <f ca="1">L356-O357*'Prices Monthly'!L357</f>
        <v>12.557279713946182</v>
      </c>
      <c r="M357" s="5">
        <f t="shared" ca="1" si="33"/>
        <v>6.250170699930932E-3</v>
      </c>
      <c r="N357" s="16">
        <f ca="1">IF('Prices Monthly'!L356&gt;OFFSET('Prices Monthly'!L356,-$N$3,0),1,-1)</f>
        <v>1</v>
      </c>
      <c r="O357" s="5">
        <f ca="1">IF(N357=1,O$3*L356/'Prices Monthly'!L356,-O$3*M356)</f>
        <v>2.1047383992555022E-5</v>
      </c>
      <c r="P357" s="27"/>
      <c r="Q357" s="16">
        <f ca="1">Q356-T357*'Prices Monthly'!L357</f>
        <v>14.593878815318893</v>
      </c>
      <c r="R357" s="5">
        <f t="shared" ca="1" si="34"/>
        <v>6.6435190481574377E-3</v>
      </c>
      <c r="S357" s="16">
        <f ca="1">IF('Prices Monthly'!I356&gt;OFFSET('Prices Monthly'!I356,-$S$3,0),1,-1)</f>
        <v>1</v>
      </c>
      <c r="T357" s="5">
        <f ca="1">IF(S357=1,T$3*Q356/'Prices Monthly'!L356,-T$3*R356)</f>
        <v>2.0967162305514657E-4</v>
      </c>
      <c r="V357" s="16"/>
      <c r="W357" s="5"/>
      <c r="X357" s="5"/>
      <c r="Y357" s="5"/>
      <c r="Z357" s="5"/>
      <c r="AA357" s="5"/>
      <c r="AB357" s="5"/>
      <c r="AC357" s="5"/>
      <c r="AD357" s="5"/>
      <c r="AE357" s="56"/>
    </row>
    <row r="358" spans="1:31" x14ac:dyDescent="0.2">
      <c r="A358" s="9">
        <v>39291</v>
      </c>
      <c r="B358" s="16">
        <f ca="1">'Prices Monthly'!L357*(1+J358/(50*(ABS(O358)+ABS(T358)+0.0001)))</f>
        <v>5763.4728733381662</v>
      </c>
      <c r="C358" s="16">
        <f t="shared" ca="1" si="35"/>
        <v>1</v>
      </c>
      <c r="D358" s="16">
        <f ca="1">D357+C358*('Prices Monthly'!L358-'Prices Monthly'!L357)/'Prices Monthly'!L357</f>
        <v>4.7317562452042425</v>
      </c>
      <c r="E358" s="16">
        <f t="shared" ca="1" si="30"/>
        <v>0.15773395693000403</v>
      </c>
      <c r="F358" s="16">
        <f t="shared" ca="1" si="31"/>
        <v>4.8894902021342466</v>
      </c>
      <c r="G358" s="26">
        <f ca="1">IF(('Prices Monthly'!L358-'Prices Monthly'!L357)*C358&gt;0,1,0)</f>
        <v>0</v>
      </c>
      <c r="H358" s="16">
        <f>ABS('Prices Monthly'!L358-'Prices Monthly'!L357)/'Prices Monthly'!L357</f>
        <v>6.4922156742017803E-2</v>
      </c>
      <c r="I358" s="26"/>
      <c r="J358" s="5">
        <f t="shared" ca="1" si="32"/>
        <v>2.2747525769460346E-4</v>
      </c>
      <c r="K358" s="16"/>
      <c r="L358" s="16">
        <f ca="1">L357-O358*'Prices Monthly'!L358</f>
        <v>12.439859373625142</v>
      </c>
      <c r="M358" s="5">
        <f t="shared" ca="1" si="33"/>
        <v>6.2722610855654578E-3</v>
      </c>
      <c r="N358" s="16">
        <f ca="1">IF('Prices Monthly'!L357&gt;OFFSET('Prices Monthly'!L357,-$N$3,0),1,-1)</f>
        <v>1</v>
      </c>
      <c r="O358" s="5">
        <f ca="1">IF(N358=1,O$3*L357/'Prices Monthly'!L357,-O$3*M357)</f>
        <v>2.2090385634525784E-5</v>
      </c>
      <c r="P358" s="27"/>
      <c r="Q358" s="16">
        <f ca="1">Q357-T358*'Prices Monthly'!L358</f>
        <v>13.502165797127153</v>
      </c>
      <c r="R358" s="5">
        <f t="shared" ca="1" si="34"/>
        <v>6.8489039202175158E-3</v>
      </c>
      <c r="S358" s="16">
        <f ca="1">IF('Prices Monthly'!I357&gt;OFFSET('Prices Monthly'!I357,-$S$3,0),1,-1)</f>
        <v>1</v>
      </c>
      <c r="T358" s="5">
        <f ca="1">IF(S358=1,T$3*Q357/'Prices Monthly'!L357,-T$3*R357)</f>
        <v>2.0538487206007768E-4</v>
      </c>
      <c r="V358" s="16"/>
      <c r="W358" s="5"/>
      <c r="X358" s="5"/>
      <c r="Y358" s="5"/>
      <c r="Z358" s="5"/>
      <c r="AA358" s="5"/>
      <c r="AB358" s="5"/>
      <c r="AC358" s="5"/>
      <c r="AD358" s="5"/>
      <c r="AE358" s="56"/>
    </row>
    <row r="359" spans="1:31" x14ac:dyDescent="0.2">
      <c r="A359" s="9">
        <v>39324</v>
      </c>
      <c r="B359" s="16">
        <f ca="1">'Prices Monthly'!L358*(1+J359/(50*(ABS(O359)+ABS(T359)+0.0001)))</f>
        <v>5356.2644234399995</v>
      </c>
      <c r="C359" s="16">
        <f t="shared" ca="1" si="35"/>
        <v>1</v>
      </c>
      <c r="D359" s="16">
        <f ca="1">D358+C359*('Prices Monthly'!L359-'Prices Monthly'!L358)/'Prices Monthly'!L358</f>
        <v>4.6816983949751929</v>
      </c>
      <c r="E359" s="16">
        <f t="shared" ca="1" si="30"/>
        <v>0.20779180715905365</v>
      </c>
      <c r="F359" s="16">
        <f t="shared" ca="1" si="31"/>
        <v>4.8894902021342466</v>
      </c>
      <c r="G359" s="26">
        <f ca="1">IF(('Prices Monthly'!L359-'Prices Monthly'!L358)*C359&gt;0,1,0)</f>
        <v>0</v>
      </c>
      <c r="H359" s="16">
        <f>ABS('Prices Monthly'!L359-'Prices Monthly'!L358)/'Prices Monthly'!L358</f>
        <v>5.0057850229049267E-2</v>
      </c>
      <c r="I359" s="26"/>
      <c r="J359" s="5">
        <f t="shared" ca="1" si="32"/>
        <v>1.404912776712194E-4</v>
      </c>
      <c r="K359" s="16"/>
      <c r="L359" s="16">
        <f ca="1">L358-O359*'Prices Monthly'!L359</f>
        <v>12.756569043201358</v>
      </c>
      <c r="M359" s="5">
        <f t="shared" ca="1" si="33"/>
        <v>6.2095384747098033E-3</v>
      </c>
      <c r="N359" s="16">
        <f ca="1">IF('Prices Monthly'!L358&gt;OFFSET('Prices Monthly'!L358,-$N$3,0),1,-1)</f>
        <v>-1</v>
      </c>
      <c r="O359" s="5">
        <f ca="1">IF(N359=1,O$3*L358/'Prices Monthly'!L358,-O$3*M358)</f>
        <v>-6.2722610855654579E-5</v>
      </c>
      <c r="P359" s="27"/>
      <c r="Q359" s="16">
        <f ca="1">Q358-T359*'Prices Monthly'!L359</f>
        <v>12.476063684816211</v>
      </c>
      <c r="R359" s="5">
        <f t="shared" ca="1" si="34"/>
        <v>7.0521178087443901E-3</v>
      </c>
      <c r="S359" s="16">
        <f ca="1">IF('Prices Monthly'!I358&gt;OFFSET('Prices Monthly'!I358,-$S$3,0),1,-1)</f>
        <v>1</v>
      </c>
      <c r="T359" s="5">
        <f ca="1">IF(S359=1,T$3*Q358/'Prices Monthly'!L358,-T$3*R358)</f>
        <v>2.0321388852687398E-4</v>
      </c>
      <c r="V359" s="16"/>
      <c r="W359" s="5"/>
      <c r="X359" s="5"/>
      <c r="Y359" s="5"/>
      <c r="Z359" s="5"/>
      <c r="AA359" s="5"/>
      <c r="AB359" s="5"/>
      <c r="AC359" s="5"/>
      <c r="AD359" s="5"/>
      <c r="AE359" s="56"/>
    </row>
    <row r="360" spans="1:31" x14ac:dyDescent="0.2">
      <c r="A360" s="9">
        <v>39354</v>
      </c>
      <c r="B360" s="16">
        <f ca="1">'Prices Monthly'!L359*(1+J360/(50*(ABS(O360)+ABS(T360)+0.0001)))</f>
        <v>4962.2876383119819</v>
      </c>
      <c r="C360" s="16">
        <f t="shared" ca="1" si="35"/>
        <v>-1</v>
      </c>
      <c r="D360" s="16">
        <f ca="1">D359+C360*('Prices Monthly'!L360-'Prices Monthly'!L359)/'Prices Monthly'!L359</f>
        <v>4.6901964848359086</v>
      </c>
      <c r="E360" s="16">
        <f t="shared" ca="1" si="30"/>
        <v>0.199293717298338</v>
      </c>
      <c r="F360" s="16">
        <f t="shared" ca="1" si="31"/>
        <v>4.8894902021342466</v>
      </c>
      <c r="G360" s="26">
        <f ca="1">IF(('Prices Monthly'!L360-'Prices Monthly'!L359)*C360&gt;0,1,0)</f>
        <v>1</v>
      </c>
      <c r="H360" s="16">
        <f>ABS('Prices Monthly'!L360-'Prices Monthly'!L359)/'Prices Monthly'!L359</f>
        <v>8.4980898607152685E-3</v>
      </c>
      <c r="I360" s="26"/>
      <c r="J360" s="5">
        <f t="shared" ca="1" si="32"/>
        <v>-6.2626480944664932E-4</v>
      </c>
      <c r="K360" s="16"/>
      <c r="L360" s="16">
        <f ca="1">L359-O360*'Prices Monthly'!L360</f>
        <v>13.067447103122314</v>
      </c>
      <c r="M360" s="5">
        <f t="shared" ca="1" si="33"/>
        <v>6.1474430899627055E-3</v>
      </c>
      <c r="N360" s="16">
        <f ca="1">IF('Prices Monthly'!L359&gt;OFFSET('Prices Monthly'!L359,-$N$3,0),1,-1)</f>
        <v>-1</v>
      </c>
      <c r="O360" s="5">
        <f ca="1">IF(N360=1,O$3*L359/'Prices Monthly'!L359,-O$3*M359)</f>
        <v>-6.209538474709804E-5</v>
      </c>
      <c r="P360" s="27"/>
      <c r="Q360" s="16">
        <f ca="1">Q359-T360*'Prices Monthly'!L360</f>
        <v>15.300555342797526</v>
      </c>
      <c r="R360" s="5">
        <f t="shared" ca="1" si="34"/>
        <v>6.4879483840448388E-3</v>
      </c>
      <c r="S360" s="16">
        <f ca="1">IF('Prices Monthly'!I359&gt;OFFSET('Prices Monthly'!I359,-$S$3,0),1,-1)</f>
        <v>-1</v>
      </c>
      <c r="T360" s="5">
        <f ca="1">IF(S360=1,T$3*Q359/'Prices Monthly'!L359,-T$3*R359)</f>
        <v>-5.6416942469955124E-4</v>
      </c>
      <c r="V360" s="16"/>
      <c r="W360" s="5"/>
      <c r="X360" s="5"/>
      <c r="Y360" s="5"/>
      <c r="Z360" s="5"/>
      <c r="AA360" s="5"/>
      <c r="AB360" s="5"/>
      <c r="AC360" s="5"/>
      <c r="AD360" s="5"/>
      <c r="AE360" s="56"/>
    </row>
    <row r="361" spans="1:31" x14ac:dyDescent="0.2">
      <c r="A361" s="9">
        <v>39385</v>
      </c>
      <c r="B361" s="16">
        <f ca="1">'Prices Monthly'!L360*(1+J361/(50*(ABS(O361)+ABS(T361)+0.0001)))</f>
        <v>4921.0446404460836</v>
      </c>
      <c r="C361" s="16">
        <f t="shared" ca="1" si="35"/>
        <v>-1</v>
      </c>
      <c r="D361" s="16">
        <f ca="1">D360+C361*('Prices Monthly'!L361-'Prices Monthly'!L360)/'Prices Monthly'!L360</f>
        <v>4.6491595046143548</v>
      </c>
      <c r="E361" s="16">
        <f t="shared" ca="1" si="30"/>
        <v>0.24033069751989178</v>
      </c>
      <c r="F361" s="16">
        <f t="shared" ca="1" si="31"/>
        <v>4.8894902021342466</v>
      </c>
      <c r="G361" s="26">
        <f ca="1">IF(('Prices Monthly'!L361-'Prices Monthly'!L360)*C361&gt;0,1,0)</f>
        <v>0</v>
      </c>
      <c r="H361" s="16">
        <f>ABS('Prices Monthly'!L361-'Prices Monthly'!L360)/'Prices Monthly'!L360</f>
        <v>4.1036980221553714E-2</v>
      </c>
      <c r="I361" s="26"/>
      <c r="J361" s="5">
        <f t="shared" ca="1" si="32"/>
        <v>-5.8051030162321415E-4</v>
      </c>
      <c r="K361" s="16"/>
      <c r="L361" s="16">
        <f ca="1">L360-O361*'Prices Monthly'!L361</f>
        <v>13.387846304272388</v>
      </c>
      <c r="M361" s="5">
        <f t="shared" ca="1" si="33"/>
        <v>6.0859686590630782E-3</v>
      </c>
      <c r="N361" s="16">
        <f ca="1">IF('Prices Monthly'!L360&gt;OFFSET('Prices Monthly'!L360,-$N$3,0),1,-1)</f>
        <v>-1</v>
      </c>
      <c r="O361" s="5">
        <f ca="1">IF(N361=1,O$3*L360/'Prices Monthly'!L360,-O$3*M360)</f>
        <v>-6.1474430899627057E-5</v>
      </c>
      <c r="P361" s="27"/>
      <c r="Q361" s="16">
        <f ca="1">Q360-T361*'Prices Monthly'!L361</f>
        <v>18.005723587780498</v>
      </c>
      <c r="R361" s="5">
        <f t="shared" ca="1" si="34"/>
        <v>5.9689125133212517E-3</v>
      </c>
      <c r="S361" s="16">
        <f ca="1">IF('Prices Monthly'!I360&gt;OFFSET('Prices Monthly'!I360,-$S$3,0),1,-1)</f>
        <v>-1</v>
      </c>
      <c r="T361" s="5">
        <f ca="1">IF(S361=1,T$3*Q360/'Prices Monthly'!L360,-T$3*R360)</f>
        <v>-5.1903587072358714E-4</v>
      </c>
      <c r="V361" s="16"/>
      <c r="W361" s="5"/>
      <c r="X361" s="5"/>
      <c r="Y361" s="5"/>
      <c r="Z361" s="5"/>
      <c r="AA361" s="5"/>
      <c r="AB361" s="5"/>
      <c r="AC361" s="5"/>
      <c r="AD361" s="5"/>
      <c r="AE361" s="56"/>
    </row>
    <row r="362" spans="1:31" x14ac:dyDescent="0.2">
      <c r="A362" s="9">
        <v>39415</v>
      </c>
      <c r="B362" s="16">
        <f ca="1">'Prices Monthly'!L361*(1+J362/(50*(ABS(O362)+ABS(T362)+0.0001)))</f>
        <v>5124.0005374312159</v>
      </c>
      <c r="C362" s="16">
        <f t="shared" ca="1" si="35"/>
        <v>-1</v>
      </c>
      <c r="D362" s="16">
        <f ca="1">D361+C362*('Prices Monthly'!L362-'Prices Monthly'!L361)/'Prices Monthly'!L361</f>
        <v>4.6646240847778646</v>
      </c>
      <c r="E362" s="16">
        <f t="shared" ca="1" si="30"/>
        <v>0.22486611735638196</v>
      </c>
      <c r="F362" s="16">
        <f t="shared" ca="1" si="31"/>
        <v>4.8894902021342466</v>
      </c>
      <c r="G362" s="26">
        <f ca="1">IF(('Prices Monthly'!L362-'Prices Monthly'!L361)*C362&gt;0,1,0)</f>
        <v>1</v>
      </c>
      <c r="H362" s="16">
        <f>ABS('Prices Monthly'!L362-'Prices Monthly'!L361)/'Prices Monthly'!L361</f>
        <v>1.546458016351001E-2</v>
      </c>
      <c r="I362" s="26"/>
      <c r="J362" s="5">
        <f t="shared" ca="1" si="32"/>
        <v>-5.3837268765633093E-4</v>
      </c>
      <c r="K362" s="16"/>
      <c r="L362" s="16">
        <f ca="1">L361-O362*'Prices Monthly'!L362</f>
        <v>13.700136222671759</v>
      </c>
      <c r="M362" s="5">
        <f t="shared" ca="1" si="33"/>
        <v>6.0251089724724476E-3</v>
      </c>
      <c r="N362" s="16">
        <f ca="1">IF('Prices Monthly'!L361&gt;OFFSET('Prices Monthly'!L361,-$N$3,0),1,-1)</f>
        <v>-1</v>
      </c>
      <c r="O362" s="5">
        <f ca="1">IF(N362=1,O$3*L361/'Prices Monthly'!L361,-O$3*M361)</f>
        <v>-6.0859686590630786E-5</v>
      </c>
      <c r="P362" s="27"/>
      <c r="Q362" s="16">
        <f ca="1">Q361-T362*'Prices Monthly'!L362</f>
        <v>20.455990825278935</v>
      </c>
      <c r="R362" s="5">
        <f t="shared" ca="1" si="34"/>
        <v>5.4913995122555515E-3</v>
      </c>
      <c r="S362" s="16">
        <f ca="1">IF('Prices Monthly'!I361&gt;OFFSET('Prices Monthly'!I361,-$S$3,0),1,-1)</f>
        <v>-1</v>
      </c>
      <c r="T362" s="5">
        <f ca="1">IF(S362=1,T$3*Q361/'Prices Monthly'!L361,-T$3*R361)</f>
        <v>-4.7751300106570015E-4</v>
      </c>
      <c r="V362" s="16"/>
      <c r="W362" s="5"/>
      <c r="X362" s="5"/>
      <c r="Y362" s="5"/>
      <c r="Z362" s="5"/>
      <c r="AA362" s="5"/>
      <c r="AB362" s="5"/>
      <c r="AC362" s="5"/>
      <c r="AD362" s="5"/>
      <c r="AE362" s="56"/>
    </row>
    <row r="363" spans="1:31" x14ac:dyDescent="0.2">
      <c r="A363" s="9">
        <v>39445</v>
      </c>
      <c r="B363" s="16">
        <f ca="1">'Prices Monthly'!L362*(1+J363/(50*(ABS(O363)+ABS(T363)+0.0001)))</f>
        <v>5045.8006319794395</v>
      </c>
      <c r="C363" s="16">
        <f t="shared" ca="1" si="35"/>
        <v>-1</v>
      </c>
      <c r="D363" s="16">
        <f ca="1">D362+C363*('Prices Monthly'!L363-'Prices Monthly'!L362)/'Prices Monthly'!L362</f>
        <v>4.6232681737142185</v>
      </c>
      <c r="E363" s="16">
        <f t="shared" ca="1" si="30"/>
        <v>0.26622202842002807</v>
      </c>
      <c r="F363" s="16">
        <f t="shared" ca="1" si="31"/>
        <v>4.8894902021342466</v>
      </c>
      <c r="G363" s="26">
        <f ca="1">IF(('Prices Monthly'!L363-'Prices Monthly'!L362)*C363&gt;0,1,0)</f>
        <v>0</v>
      </c>
      <c r="H363" s="16">
        <f>ABS('Prices Monthly'!L363-'Prices Monthly'!L362)/'Prices Monthly'!L362</f>
        <v>4.1355911063646521E-2</v>
      </c>
      <c r="I363" s="26"/>
      <c r="J363" s="5">
        <f t="shared" ca="1" si="32"/>
        <v>-4.9956305070516854E-4</v>
      </c>
      <c r="K363" s="16"/>
      <c r="L363" s="16">
        <f ca="1">L362-O363*'Prices Monthly'!L363</f>
        <v>14.022089125637619</v>
      </c>
      <c r="M363" s="5">
        <f t="shared" ca="1" si="33"/>
        <v>5.9648578827477235E-3</v>
      </c>
      <c r="N363" s="16">
        <f ca="1">IF('Prices Monthly'!L362&gt;OFFSET('Prices Monthly'!L362,-$N$3,0),1,-1)</f>
        <v>-1</v>
      </c>
      <c r="O363" s="5">
        <f ca="1">IF(N363=1,O$3*L362/'Prices Monthly'!L362,-O$3*M362)</f>
        <v>-6.0251089724724479E-5</v>
      </c>
      <c r="P363" s="27"/>
      <c r="Q363" s="16">
        <f ca="1">Q362-T363*'Prices Monthly'!L363</f>
        <v>22.803463075017156</v>
      </c>
      <c r="R363" s="5">
        <f t="shared" ca="1" si="34"/>
        <v>5.0520875512751074E-3</v>
      </c>
      <c r="S363" s="16">
        <f ca="1">IF('Prices Monthly'!I362&gt;OFFSET('Prices Monthly'!I362,-$S$3,0),1,-1)</f>
        <v>-1</v>
      </c>
      <c r="T363" s="5">
        <f ca="1">IF(S363=1,T$3*Q362/'Prices Monthly'!L362,-T$3*R362)</f>
        <v>-4.393119609804441E-4</v>
      </c>
      <c r="V363" s="16"/>
      <c r="W363" s="5"/>
      <c r="X363" s="5"/>
      <c r="Y363" s="5"/>
      <c r="Z363" s="5"/>
      <c r="AA363" s="5"/>
      <c r="AB363" s="5"/>
      <c r="AC363" s="5"/>
      <c r="AD363" s="5"/>
      <c r="AE363" s="56"/>
    </row>
    <row r="364" spans="1:31" x14ac:dyDescent="0.2">
      <c r="A364" s="9">
        <v>39477</v>
      </c>
      <c r="B364" s="16">
        <f ca="1">'Prices Monthly'!L363*(1+J364/(50*(ABS(O364)+ABS(T364)+0.0001)))</f>
        <v>5255.6044503510175</v>
      </c>
      <c r="C364" s="16">
        <f t="shared" ca="1" si="35"/>
        <v>-1</v>
      </c>
      <c r="D364" s="16">
        <f ca="1">D363+C364*('Prices Monthly'!L364-'Prices Monthly'!L363)/'Prices Monthly'!L363</f>
        <v>4.6103590800830538</v>
      </c>
      <c r="E364" s="16">
        <f t="shared" ca="1" si="30"/>
        <v>0.27913112205119273</v>
      </c>
      <c r="F364" s="16">
        <f t="shared" ca="1" si="31"/>
        <v>4.8894902021342466</v>
      </c>
      <c r="G364" s="26">
        <f ca="1">IF(('Prices Monthly'!L364-'Prices Monthly'!L363)*C364&gt;0,1,0)</f>
        <v>0</v>
      </c>
      <c r="H364" s="16">
        <f>ABS('Prices Monthly'!L364-'Prices Monthly'!L363)/'Prices Monthly'!L363</f>
        <v>1.2909093631164393E-2</v>
      </c>
      <c r="I364" s="26"/>
      <c r="J364" s="5">
        <f t="shared" ca="1" si="32"/>
        <v>-4.6381558292948584E-4</v>
      </c>
      <c r="K364" s="16"/>
      <c r="L364" s="16">
        <f ca="1">L363-O364*'Prices Monthly'!L364</f>
        <v>14.344937058541339</v>
      </c>
      <c r="M364" s="5">
        <f t="shared" ca="1" si="33"/>
        <v>5.9052093039202464E-3</v>
      </c>
      <c r="N364" s="16">
        <f ca="1">IF('Prices Monthly'!L363&gt;OFFSET('Prices Monthly'!L363,-$N$3,0),1,-1)</f>
        <v>-1</v>
      </c>
      <c r="O364" s="5">
        <f ca="1">IF(N364=1,O$3*L363/'Prices Monthly'!L363,-O$3*M363)</f>
        <v>-5.9648578827477237E-5</v>
      </c>
      <c r="P364" s="27"/>
      <c r="Q364" s="16">
        <f ca="1">Q363-T364*'Prices Monthly'!L364</f>
        <v>24.991016984719277</v>
      </c>
      <c r="R364" s="5">
        <f t="shared" ca="1" si="34"/>
        <v>4.6479205471730992E-3</v>
      </c>
      <c r="S364" s="16">
        <f ca="1">IF('Prices Monthly'!I363&gt;OFFSET('Prices Monthly'!I363,-$S$3,0),1,-1)</f>
        <v>-1</v>
      </c>
      <c r="T364" s="5">
        <f ca="1">IF(S364=1,T$3*Q363/'Prices Monthly'!L363,-T$3*R363)</f>
        <v>-4.0416700410200859E-4</v>
      </c>
      <c r="V364" s="16"/>
      <c r="W364" s="5"/>
      <c r="X364" s="5"/>
      <c r="Y364" s="5"/>
      <c r="Z364" s="5"/>
      <c r="AA364" s="5"/>
      <c r="AB364" s="5"/>
      <c r="AC364" s="5"/>
      <c r="AD364" s="5"/>
      <c r="AE364" s="56"/>
    </row>
    <row r="365" spans="1:31" x14ac:dyDescent="0.2">
      <c r="A365" s="9">
        <v>39506</v>
      </c>
      <c r="B365" s="16">
        <f ca="1">'Prices Monthly'!L364*(1+J365/(50*(ABS(O365)+ABS(T365)+0.0001)))</f>
        <v>5476.0712636036396</v>
      </c>
      <c r="C365" s="16">
        <f t="shared" ca="1" si="35"/>
        <v>1</v>
      </c>
      <c r="D365" s="16">
        <f ca="1">D364+C365*('Prices Monthly'!L365-'Prices Monthly'!L364)/'Prices Monthly'!L364</f>
        <v>4.6421041147250861</v>
      </c>
      <c r="E365" s="16">
        <f t="shared" ca="1" si="30"/>
        <v>0.24738608740916046</v>
      </c>
      <c r="F365" s="16">
        <f t="shared" ca="1" si="31"/>
        <v>4.8894902021342466</v>
      </c>
      <c r="G365" s="26">
        <f ca="1">IF(('Prices Monthly'!L365-'Prices Monthly'!L364)*C365&gt;0,1,0)</f>
        <v>1</v>
      </c>
      <c r="H365" s="16">
        <f>ABS('Prices Monthly'!L365-'Prices Monthly'!L364)/'Prices Monthly'!L364</f>
        <v>3.174503464203228E-2</v>
      </c>
      <c r="I365" s="26"/>
      <c r="J365" s="5">
        <f t="shared" ca="1" si="32"/>
        <v>3.1033014414833421E-4</v>
      </c>
      <c r="K365" s="16"/>
      <c r="L365" s="16">
        <f ca="1">L364-O365*'Prices Monthly'!L365</f>
        <v>14.674702842742018</v>
      </c>
      <c r="M365" s="5">
        <f t="shared" ca="1" si="33"/>
        <v>5.8461572108810438E-3</v>
      </c>
      <c r="N365" s="16">
        <f ca="1">IF('Prices Monthly'!L364&gt;OFFSET('Prices Monthly'!L364,-$N$3,0),1,-1)</f>
        <v>-1</v>
      </c>
      <c r="O365" s="5">
        <f ca="1">IF(N365=1,O$3*L364/'Prices Monthly'!L364,-O$3*M364)</f>
        <v>-5.9052093039202464E-5</v>
      </c>
      <c r="P365" s="27"/>
      <c r="Q365" s="16">
        <f ca="1">Q364-T365*'Prices Monthly'!L365</f>
        <v>22.928268369948171</v>
      </c>
      <c r="R365" s="5">
        <f t="shared" ca="1" si="34"/>
        <v>5.0173027843606359E-3</v>
      </c>
      <c r="S365" s="16">
        <f ca="1">IF('Prices Monthly'!I364&gt;OFFSET('Prices Monthly'!I364,-$S$3,0),1,-1)</f>
        <v>1</v>
      </c>
      <c r="T365" s="5">
        <f ca="1">IF(S365=1,T$3*Q364/'Prices Monthly'!L364,-T$3*R364)</f>
        <v>3.6938223718753667E-4</v>
      </c>
      <c r="V365" s="16"/>
      <c r="W365" s="5"/>
      <c r="X365" s="5"/>
      <c r="Y365" s="5"/>
      <c r="Z365" s="5"/>
      <c r="AA365" s="5"/>
      <c r="AB365" s="5"/>
      <c r="AC365" s="5"/>
      <c r="AD365" s="5"/>
      <c r="AE365" s="56"/>
    </row>
    <row r="366" spans="1:31" x14ac:dyDescent="0.2">
      <c r="A366" s="9">
        <v>39536</v>
      </c>
      <c r="B366" s="16">
        <f ca="1">'Prices Monthly'!L365*(1+J366/(50*(ABS(O366)+ABS(T366)+0.0001)))</f>
        <v>5646.2508579161549</v>
      </c>
      <c r="C366" s="16">
        <f t="shared" ca="1" si="35"/>
        <v>1</v>
      </c>
      <c r="D366" s="16">
        <f ca="1">D365+C366*('Prices Monthly'!L366-'Prices Monthly'!L365)/'Prices Monthly'!L365</f>
        <v>4.6656468200141816</v>
      </c>
      <c r="E366" s="16">
        <f t="shared" ca="1" si="30"/>
        <v>0.22384338212006494</v>
      </c>
      <c r="F366" s="16">
        <f t="shared" ca="1" si="31"/>
        <v>4.8894902021342466</v>
      </c>
      <c r="G366" s="26">
        <f ca="1">IF(('Prices Monthly'!L366-'Prices Monthly'!L365)*C366&gt;0,1,0)</f>
        <v>1</v>
      </c>
      <c r="H366" s="16">
        <f>ABS('Prices Monthly'!L366-'Prices Monthly'!L365)/'Prices Monthly'!L365</f>
        <v>2.3542705289095227E-2</v>
      </c>
      <c r="I366" s="26"/>
      <c r="J366" s="5">
        <f t="shared" ca="1" si="32"/>
        <v>2.7000482480179887E-4</v>
      </c>
      <c r="K366" s="16"/>
      <c r="L366" s="16">
        <f ca="1">L365-O366*'Prices Monthly'!L366</f>
        <v>15.008856911985836</v>
      </c>
      <c r="M366" s="5">
        <f t="shared" ca="1" si="33"/>
        <v>5.7876956387722337E-3</v>
      </c>
      <c r="N366" s="16">
        <f ca="1">IF('Prices Monthly'!L365&gt;OFFSET('Prices Monthly'!L365,-$N$3,0),1,-1)</f>
        <v>-1</v>
      </c>
      <c r="O366" s="5">
        <f ca="1">IF(N366=1,O$3*L365/'Prices Monthly'!L365,-O$3*M365)</f>
        <v>-5.8461572108810441E-5</v>
      </c>
      <c r="P366" s="27"/>
      <c r="Q366" s="16">
        <f ca="1">Q365-T366*'Prices Monthly'!L366</f>
        <v>21.050823423150479</v>
      </c>
      <c r="R366" s="5">
        <f t="shared" ca="1" si="34"/>
        <v>5.3457691812712448E-3</v>
      </c>
      <c r="S366" s="16">
        <f ca="1">IF('Prices Monthly'!I365&gt;OFFSET('Prices Monthly'!I365,-$S$3,0),1,-1)</f>
        <v>1</v>
      </c>
      <c r="T366" s="5">
        <f ca="1">IF(S366=1,T$3*Q365/'Prices Monthly'!L365,-T$3*R365)</f>
        <v>3.2846639691060933E-4</v>
      </c>
      <c r="V366" s="16"/>
      <c r="W366" s="5"/>
      <c r="X366" s="5"/>
      <c r="Y366" s="5"/>
      <c r="Z366" s="5"/>
      <c r="AA366" s="5"/>
      <c r="AB366" s="5"/>
      <c r="AC366" s="5"/>
      <c r="AD366" s="5"/>
      <c r="AE366" s="56"/>
    </row>
    <row r="367" spans="1:31" x14ac:dyDescent="0.2">
      <c r="A367" s="9">
        <v>39567</v>
      </c>
      <c r="B367" s="16">
        <f ca="1">'Prices Monthly'!L366*(1+J367/(50*(ABS(O367)+ABS(T367)+0.0001)))</f>
        <v>5775.6008589095536</v>
      </c>
      <c r="C367" s="16">
        <f t="shared" ca="1" si="35"/>
        <v>1</v>
      </c>
      <c r="D367" s="16">
        <f ca="1">D366+C367*('Prices Monthly'!L367-'Prices Monthly'!L366)/'Prices Monthly'!L366</f>
        <v>4.6624294169955265</v>
      </c>
      <c r="E367" s="16">
        <f t="shared" ca="1" si="30"/>
        <v>0.22706078513872008</v>
      </c>
      <c r="F367" s="16">
        <f t="shared" ca="1" si="31"/>
        <v>4.8894902021342466</v>
      </c>
      <c r="G367" s="26">
        <f ca="1">IF(('Prices Monthly'!L367-'Prices Monthly'!L366)*C367&gt;0,1,0)</f>
        <v>0</v>
      </c>
      <c r="H367" s="16">
        <f>ABS('Prices Monthly'!L367-'Prices Monthly'!L366)/'Prices Monthly'!L366</f>
        <v>3.2174030186553964E-3</v>
      </c>
      <c r="I367" s="26"/>
      <c r="J367" s="5">
        <f t="shared" ca="1" si="32"/>
        <v>2.3675700914495794E-4</v>
      </c>
      <c r="K367" s="16"/>
      <c r="L367" s="16">
        <f ca="1">L366-O367*'Prices Monthly'!L367</f>
        <v>15.338605083309245</v>
      </c>
      <c r="M367" s="5">
        <f t="shared" ca="1" si="33"/>
        <v>5.7298186823845111E-3</v>
      </c>
      <c r="N367" s="16">
        <f ca="1">IF('Prices Monthly'!L366&gt;OFFSET('Prices Monthly'!L366,-$N$3,0),1,-1)</f>
        <v>-1</v>
      </c>
      <c r="O367" s="5">
        <f ca="1">IF(N367=1,O$3*L366/'Prices Monthly'!L366,-O$3*M366)</f>
        <v>-5.787695638772234E-5</v>
      </c>
      <c r="P367" s="27"/>
      <c r="Q367" s="16">
        <f ca="1">Q366-T367*'Prices Monthly'!L367</f>
        <v>19.372175867924586</v>
      </c>
      <c r="R367" s="5">
        <f t="shared" ca="1" si="34"/>
        <v>5.6404031468039253E-3</v>
      </c>
      <c r="S367" s="16">
        <f ca="1">IF('Prices Monthly'!I366&gt;OFFSET('Prices Monthly'!I366,-$S$3,0),1,-1)</f>
        <v>1</v>
      </c>
      <c r="T367" s="5">
        <f ca="1">IF(S367=1,T$3*Q366/'Prices Monthly'!L366,-T$3*R366)</f>
        <v>2.9463396553268027E-4</v>
      </c>
      <c r="V367" s="16"/>
      <c r="W367" s="5"/>
      <c r="X367" s="5"/>
      <c r="Y367" s="5"/>
      <c r="Z367" s="5"/>
      <c r="AA367" s="5"/>
      <c r="AB367" s="5"/>
      <c r="AC367" s="5"/>
      <c r="AD367" s="5"/>
      <c r="AE367" s="56"/>
    </row>
    <row r="368" spans="1:31" x14ac:dyDescent="0.2">
      <c r="A368" s="9">
        <v>39598</v>
      </c>
      <c r="B368" s="16">
        <f ca="1">'Prices Monthly'!L367*(1+J368/(50*(ABS(O368)+ABS(T368)+0.0001)))</f>
        <v>5754.3898858798902</v>
      </c>
      <c r="C368" s="16">
        <f t="shared" ca="1" si="35"/>
        <v>1</v>
      </c>
      <c r="D368" s="16">
        <f ca="1">D367+C368*('Prices Monthly'!L368-'Prices Monthly'!L367)/'Prices Monthly'!L367</f>
        <v>4.6200697441623042</v>
      </c>
      <c r="E368" s="16">
        <f t="shared" ca="1" si="30"/>
        <v>0.26942045797194236</v>
      </c>
      <c r="F368" s="16">
        <f t="shared" ca="1" si="31"/>
        <v>4.8894902021342466</v>
      </c>
      <c r="G368" s="26">
        <f ca="1">IF(('Prices Monthly'!L368-'Prices Monthly'!L367)*C368&gt;0,1,0)</f>
        <v>0</v>
      </c>
      <c r="H368" s="16">
        <f>ABS('Prices Monthly'!L368-'Prices Monthly'!L367)/'Prices Monthly'!L367</f>
        <v>4.2359672833222041E-2</v>
      </c>
      <c r="I368" s="26"/>
      <c r="J368" s="5">
        <f t="shared" ca="1" si="32"/>
        <v>2.1471607747811141E-4</v>
      </c>
      <c r="K368" s="16"/>
      <c r="L368" s="16">
        <f ca="1">L367-O368*'Prices Monthly'!L368</f>
        <v>15.651227428511353</v>
      </c>
      <c r="M368" s="5">
        <f t="shared" ca="1" si="33"/>
        <v>5.6725204955606658E-3</v>
      </c>
      <c r="N368" s="16">
        <f ca="1">IF('Prices Monthly'!L367&gt;OFFSET('Prices Monthly'!L367,-$N$3,0),1,-1)</f>
        <v>-1</v>
      </c>
      <c r="O368" s="5">
        <f ca="1">IF(N368=1,O$3*L367/'Prices Monthly'!L367,-O$3*M367)</f>
        <v>-5.729818682384511E-5</v>
      </c>
      <c r="P368" s="27"/>
      <c r="Q368" s="16">
        <f ca="1">Q367-T368*'Prices Monthly'!L368</f>
        <v>17.888049721037252</v>
      </c>
      <c r="R368" s="5">
        <f t="shared" ca="1" si="34"/>
        <v>5.9124174111058816E-3</v>
      </c>
      <c r="S368" s="16">
        <f ca="1">IF('Prices Monthly'!I367&gt;OFFSET('Prices Monthly'!I367,-$S$3,0),1,-1)</f>
        <v>1</v>
      </c>
      <c r="T368" s="5">
        <f ca="1">IF(S368=1,T$3*Q367/'Prices Monthly'!L367,-T$3*R367)</f>
        <v>2.7201426430195652E-4</v>
      </c>
      <c r="V368" s="16"/>
      <c r="W368" s="5"/>
      <c r="X368" s="5"/>
      <c r="Y368" s="5"/>
      <c r="Z368" s="5"/>
      <c r="AA368" s="5"/>
      <c r="AB368" s="5"/>
      <c r="AC368" s="5"/>
      <c r="AD368" s="5"/>
      <c r="AE368" s="56"/>
    </row>
    <row r="369" spans="1:31" x14ac:dyDescent="0.2">
      <c r="A369" s="9">
        <v>39627</v>
      </c>
      <c r="B369" s="16">
        <f ca="1">'Prices Monthly'!L368*(1+J369/(50*(ABS(O369)+ABS(T369)+0.0001)))</f>
        <v>5509.5931700485698</v>
      </c>
      <c r="C369" s="16">
        <f t="shared" ca="1" si="35"/>
        <v>1</v>
      </c>
      <c r="D369" s="16">
        <f ca="1">D368+C369*('Prices Monthly'!L369-'Prices Monthly'!L368)/'Prices Monthly'!L368</f>
        <v>4.6525492256929324</v>
      </c>
      <c r="E369" s="16">
        <f t="shared" ca="1" si="30"/>
        <v>0.23694097644131418</v>
      </c>
      <c r="F369" s="16">
        <f t="shared" ca="1" si="31"/>
        <v>4.8894902021342466</v>
      </c>
      <c r="G369" s="26">
        <f ca="1">IF(('Prices Monthly'!L369-'Prices Monthly'!L368)*C369&gt;0,1,0)</f>
        <v>1</v>
      </c>
      <c r="H369" s="16">
        <f>ABS('Prices Monthly'!L369-'Prices Monthly'!L368)/'Prices Monthly'!L368</f>
        <v>3.247948153062833E-2</v>
      </c>
      <c r="I369" s="26"/>
      <c r="J369" s="5">
        <f t="shared" ca="1" si="32"/>
        <v>2.0556002975276896E-4</v>
      </c>
      <c r="K369" s="16"/>
      <c r="L369" s="16">
        <f ca="1">L368-O369*'Prices Monthly'!L369</f>
        <v>15.970775823831623</v>
      </c>
      <c r="M369" s="5">
        <f t="shared" ca="1" si="33"/>
        <v>5.6157952906050589E-3</v>
      </c>
      <c r="N369" s="16">
        <f ca="1">IF('Prices Monthly'!L368&gt;OFFSET('Prices Monthly'!L368,-$N$3,0),1,-1)</f>
        <v>-1</v>
      </c>
      <c r="O369" s="5">
        <f ca="1">IF(N369=1,O$3*L368/'Prices Monthly'!L368,-O$3*M368)</f>
        <v>-5.6725204955606662E-5</v>
      </c>
      <c r="P369" s="27"/>
      <c r="Q369" s="16">
        <f ca="1">Q368-T369*'Prices Monthly'!L369</f>
        <v>16.410526176911599</v>
      </c>
      <c r="R369" s="5">
        <f t="shared" ca="1" si="34"/>
        <v>6.1747026458142569E-3</v>
      </c>
      <c r="S369" s="16">
        <f ca="1">IF('Prices Monthly'!I368&gt;OFFSET('Prices Monthly'!I368,-$S$3,0),1,-1)</f>
        <v>1</v>
      </c>
      <c r="T369" s="5">
        <f ca="1">IF(S369=1,T$3*Q368/'Prices Monthly'!L368,-T$3*R368)</f>
        <v>2.6228523470837563E-4</v>
      </c>
      <c r="V369" s="16"/>
      <c r="W369" s="5"/>
      <c r="X369" s="5"/>
      <c r="Y369" s="5"/>
      <c r="Z369" s="5"/>
      <c r="AA369" s="5"/>
      <c r="AB369" s="5"/>
      <c r="AC369" s="5"/>
      <c r="AD369" s="5"/>
      <c r="AE369" s="56"/>
    </row>
    <row r="370" spans="1:31" x14ac:dyDescent="0.2">
      <c r="A370" s="9">
        <v>39659</v>
      </c>
      <c r="B370" s="16">
        <f ca="1">'Prices Monthly'!L369*(1+J370/(50*(ABS(O370)+ABS(T370)+0.0001)))</f>
        <v>5714.7608907406347</v>
      </c>
      <c r="C370" s="16">
        <f t="shared" ca="1" si="35"/>
        <v>1</v>
      </c>
      <c r="D370" s="16">
        <f ca="1">D369+C370*('Prices Monthly'!L370-'Prices Monthly'!L369)/'Prices Monthly'!L369</f>
        <v>4.7026196110996326</v>
      </c>
      <c r="E370" s="16">
        <f t="shared" ca="1" si="30"/>
        <v>0.18687059103461401</v>
      </c>
      <c r="F370" s="16">
        <f t="shared" ca="1" si="31"/>
        <v>4.8894902021342466</v>
      </c>
      <c r="G370" s="26">
        <f ca="1">IF(('Prices Monthly'!L370-'Prices Monthly'!L369)*C370&gt;0,1,0)</f>
        <v>1</v>
      </c>
      <c r="H370" s="16">
        <f>ABS('Prices Monthly'!L370-'Prices Monthly'!L369)/'Prices Monthly'!L369</f>
        <v>5.0070385406699745E-2</v>
      </c>
      <c r="I370" s="26"/>
      <c r="J370" s="5">
        <f t="shared" ca="1" si="32"/>
        <v>2.6140232092394718E-4</v>
      </c>
      <c r="K370" s="16"/>
      <c r="L370" s="16">
        <f ca="1">L369-O370*'Prices Monthly'!L370</f>
        <v>15.803071436585874</v>
      </c>
      <c r="M370" s="5">
        <f t="shared" ca="1" si="33"/>
        <v>5.6441460989700614E-3</v>
      </c>
      <c r="N370" s="16">
        <f ca="1">IF('Prices Monthly'!L369&gt;OFFSET('Prices Monthly'!L369,-$N$3,0),1,-1)</f>
        <v>1</v>
      </c>
      <c r="O370" s="5">
        <f ca="1">IF(N370=1,O$3*L369/'Prices Monthly'!L369,-O$3*M369)</f>
        <v>2.835080836500225E-5</v>
      </c>
      <c r="P370" s="27"/>
      <c r="Q370" s="16">
        <f ca="1">Q369-T370*'Prices Monthly'!L370</f>
        <v>15.031949573126296</v>
      </c>
      <c r="R370" s="5">
        <f t="shared" ca="1" si="34"/>
        <v>6.4077541583732016E-3</v>
      </c>
      <c r="S370" s="16">
        <f ca="1">IF('Prices Monthly'!I369&gt;OFFSET('Prices Monthly'!I369,-$S$3,0),1,-1)</f>
        <v>1</v>
      </c>
      <c r="T370" s="5">
        <f ca="1">IF(S370=1,T$3*Q369/'Prices Monthly'!L369,-T$3*R369)</f>
        <v>2.3305151255894496E-4</v>
      </c>
      <c r="V370" s="16"/>
      <c r="W370" s="5"/>
      <c r="X370" s="5"/>
      <c r="Y370" s="5"/>
      <c r="Z370" s="5"/>
      <c r="AA370" s="5"/>
      <c r="AB370" s="5"/>
      <c r="AC370" s="5"/>
      <c r="AD370" s="5"/>
      <c r="AE370" s="56"/>
    </row>
    <row r="371" spans="1:31" x14ac:dyDescent="0.2">
      <c r="A371" s="9">
        <v>39690</v>
      </c>
      <c r="B371" s="16">
        <f ca="1">'Prices Monthly'!L370*(1+J371/(50*(ABS(O371)+ABS(T371)+0.0001)))</f>
        <v>5997.7872313741691</v>
      </c>
      <c r="C371" s="16">
        <f t="shared" ca="1" si="35"/>
        <v>1</v>
      </c>
      <c r="D371" s="16">
        <f ca="1">D370+C371*('Prices Monthly'!L371-'Prices Monthly'!L370)/'Prices Monthly'!L370</f>
        <v>4.7006586046976224</v>
      </c>
      <c r="E371" s="16">
        <f t="shared" ca="1" si="30"/>
        <v>0.18883159743662414</v>
      </c>
      <c r="F371" s="16">
        <f t="shared" ca="1" si="31"/>
        <v>4.8894902021342466</v>
      </c>
      <c r="G371" s="26">
        <f ca="1">IF(('Prices Monthly'!L371-'Prices Monthly'!L370)*C371&gt;0,1,0)</f>
        <v>0</v>
      </c>
      <c r="H371" s="16">
        <f>ABS('Prices Monthly'!L371-'Prices Monthly'!L370)/'Prices Monthly'!L370</f>
        <v>1.9610064020097549E-3</v>
      </c>
      <c r="I371" s="26"/>
      <c r="J371" s="5">
        <f t="shared" ca="1" si="32"/>
        <v>2.3001027503384639E-4</v>
      </c>
      <c r="K371" s="16"/>
      <c r="L371" s="16">
        <f ca="1">L370-O371*'Prices Monthly'!L371</f>
        <v>15.645350621462601</v>
      </c>
      <c r="M371" s="5">
        <f t="shared" ca="1" si="33"/>
        <v>5.6708615509170968E-3</v>
      </c>
      <c r="N371" s="16">
        <f ca="1">IF('Prices Monthly'!L370&gt;OFFSET('Prices Monthly'!L370,-$N$3,0),1,-1)</f>
        <v>1</v>
      </c>
      <c r="O371" s="5">
        <f ca="1">IF(N371=1,O$3*L370/'Prices Monthly'!L370,-O$3*M370)</f>
        <v>2.6715451947035711E-5</v>
      </c>
      <c r="P371" s="27"/>
      <c r="Q371" s="16">
        <f ca="1">Q370-T371*'Prices Monthly'!L371</f>
        <v>13.831751827223998</v>
      </c>
      <c r="R371" s="5">
        <f t="shared" ca="1" si="34"/>
        <v>6.6110489814600127E-3</v>
      </c>
      <c r="S371" s="16">
        <f ca="1">IF('Prices Monthly'!I370&gt;OFFSET('Prices Monthly'!I370,-$S$3,0),1,-1)</f>
        <v>1</v>
      </c>
      <c r="T371" s="5">
        <f ca="1">IF(S371=1,T$3*Q370/'Prices Monthly'!L370,-T$3*R370)</f>
        <v>2.0329482308681067E-4</v>
      </c>
      <c r="V371" s="16"/>
      <c r="W371" s="5"/>
      <c r="X371" s="5"/>
      <c r="Y371" s="5"/>
      <c r="Z371" s="5"/>
      <c r="AA371" s="5"/>
      <c r="AB371" s="5"/>
      <c r="AC371" s="5"/>
      <c r="AD371" s="5"/>
      <c r="AE371" s="56"/>
    </row>
    <row r="372" spans="1:31" x14ac:dyDescent="0.2">
      <c r="A372" s="9">
        <v>39718</v>
      </c>
      <c r="B372" s="16">
        <f ca="1">'Prices Monthly'!L371*(1+J372/(50*(ABS(O372)+ABS(T372)+0.0001)))</f>
        <v>5984.1930158399991</v>
      </c>
      <c r="C372" s="16">
        <f t="shared" ca="1" si="35"/>
        <v>1</v>
      </c>
      <c r="D372" s="16">
        <f ca="1">D371+C372*('Prices Monthly'!L372-'Prices Monthly'!L371)/'Prices Monthly'!L371</f>
        <v>4.7188149228219274</v>
      </c>
      <c r="E372" s="16">
        <f t="shared" ca="1" si="30"/>
        <v>0.17067527931231918</v>
      </c>
      <c r="F372" s="16">
        <f t="shared" ca="1" si="31"/>
        <v>4.8894902021342466</v>
      </c>
      <c r="G372" s="26">
        <f ca="1">IF(('Prices Monthly'!L372-'Prices Monthly'!L371)*C372&gt;0,1,0)</f>
        <v>1</v>
      </c>
      <c r="H372" s="16">
        <f>ABS('Prices Monthly'!L372-'Prices Monthly'!L371)/'Prices Monthly'!L371</f>
        <v>1.8156318124304554E-2</v>
      </c>
      <c r="I372" s="26"/>
      <c r="J372" s="5">
        <f t="shared" ca="1" si="32"/>
        <v>2.1393147254236659E-4</v>
      </c>
      <c r="K372" s="16"/>
      <c r="L372" s="16">
        <f ca="1">L371-O372*'Prices Monthly'!L372</f>
        <v>15.486056495617479</v>
      </c>
      <c r="M372" s="5">
        <f t="shared" ca="1" si="33"/>
        <v>5.6973623404543263E-3</v>
      </c>
      <c r="N372" s="16">
        <f ca="1">IF('Prices Monthly'!L371&gt;OFFSET('Prices Monthly'!L371,-$N$3,0),1,-1)</f>
        <v>1</v>
      </c>
      <c r="O372" s="5">
        <f ca="1">IF(N372=1,O$3*L371/'Prices Monthly'!L371,-O$3*M371)</f>
        <v>2.6500789537229178E-5</v>
      </c>
      <c r="P372" s="27"/>
      <c r="Q372" s="16">
        <f ca="1">Q371-T372*'Prices Monthly'!L372</f>
        <v>12.705120986134759</v>
      </c>
      <c r="R372" s="5">
        <f t="shared" ca="1" si="34"/>
        <v>6.7984796644651501E-3</v>
      </c>
      <c r="S372" s="16">
        <f ca="1">IF('Prices Monthly'!I371&gt;OFFSET('Prices Monthly'!I371,-$S$3,0),1,-1)</f>
        <v>1</v>
      </c>
      <c r="T372" s="5">
        <f ca="1">IF(S372=1,T$3*Q371/'Prices Monthly'!L371,-T$3*R371)</f>
        <v>1.8743068300513741E-4</v>
      </c>
      <c r="V372" s="16"/>
      <c r="W372" s="5"/>
      <c r="X372" s="5"/>
      <c r="Y372" s="5"/>
      <c r="Z372" s="5"/>
      <c r="AA372" s="5"/>
      <c r="AB372" s="5"/>
      <c r="AC372" s="5"/>
      <c r="AD372" s="5"/>
      <c r="AE372" s="56"/>
    </row>
    <row r="373" spans="1:31" x14ac:dyDescent="0.2">
      <c r="A373" s="9">
        <v>39751</v>
      </c>
      <c r="B373" s="16">
        <f ca="1">'Prices Monthly'!L372*(1+J373/(50*(ABS(O373)+ABS(T373)+0.0001)))</f>
        <v>6090.3666453862515</v>
      </c>
      <c r="C373" s="16">
        <f t="shared" ca="1" si="35"/>
        <v>1</v>
      </c>
      <c r="D373" s="16">
        <f ca="1">D372+C373*('Prices Monthly'!L373-'Prices Monthly'!L372)/'Prices Monthly'!L372</f>
        <v>4.7317397330007349</v>
      </c>
      <c r="E373" s="16">
        <f t="shared" ca="1" si="30"/>
        <v>0.15775046913351165</v>
      </c>
      <c r="F373" s="16">
        <f t="shared" ca="1" si="31"/>
        <v>4.8894902021342466</v>
      </c>
      <c r="G373" s="26">
        <f ca="1">IF(('Prices Monthly'!L373-'Prices Monthly'!L372)*C373&gt;0,1,0)</f>
        <v>1</v>
      </c>
      <c r="H373" s="16">
        <f>ABS('Prices Monthly'!L373-'Prices Monthly'!L372)/'Prices Monthly'!L372</f>
        <v>1.2924810178807837E-2</v>
      </c>
      <c r="I373" s="26"/>
      <c r="J373" s="5">
        <f t="shared" ca="1" si="32"/>
        <v>1.9485706744507591E-4</v>
      </c>
      <c r="K373" s="16"/>
      <c r="L373" s="16">
        <f ca="1">L372-O373*'Prices Monthly'!L373</f>
        <v>15.329194387255063</v>
      </c>
      <c r="M373" s="5">
        <f t="shared" ca="1" si="33"/>
        <v>5.7231255455803594E-3</v>
      </c>
      <c r="N373" s="16">
        <f ca="1">IF('Prices Monthly'!L372&gt;OFFSET('Prices Monthly'!L372,-$N$3,0),1,-1)</f>
        <v>1</v>
      </c>
      <c r="O373" s="5">
        <f ca="1">IF(N373=1,O$3*L372/'Prices Monthly'!L372,-O$3*M372)</f>
        <v>2.5763205126033083E-5</v>
      </c>
      <c r="P373" s="27"/>
      <c r="Q373" s="16">
        <f ca="1">Q372-T373*'Prices Monthly'!L373</f>
        <v>11.675574405080411</v>
      </c>
      <c r="R373" s="5">
        <f t="shared" ca="1" si="34"/>
        <v>6.967573526784193E-3</v>
      </c>
      <c r="S373" s="16">
        <f ca="1">IF('Prices Monthly'!I372&gt;OFFSET('Prices Monthly'!I372,-$S$3,0),1,-1)</f>
        <v>1</v>
      </c>
      <c r="T373" s="5">
        <f ca="1">IF(S373=1,T$3*Q372/'Prices Monthly'!L372,-T$3*R372)</f>
        <v>1.6909386231904282E-4</v>
      </c>
      <c r="V373" s="16"/>
      <c r="W373" s="5"/>
      <c r="X373" s="5"/>
      <c r="Y373" s="5"/>
      <c r="Z373" s="5"/>
      <c r="AA373" s="5"/>
      <c r="AB373" s="5"/>
      <c r="AC373" s="5"/>
      <c r="AD373" s="5"/>
      <c r="AE373" s="56"/>
    </row>
    <row r="374" spans="1:31" x14ac:dyDescent="0.2">
      <c r="A374" s="9">
        <v>39781</v>
      </c>
      <c r="B374" s="16">
        <f ca="1">'Prices Monthly'!L373*(1+J374/(50*(ABS(O374)+ABS(T374)+0.0001)))</f>
        <v>6166.6713217375218</v>
      </c>
      <c r="C374" s="16">
        <f t="shared" ca="1" si="35"/>
        <v>1</v>
      </c>
      <c r="D374" s="16">
        <f ca="1">D373+C374*('Prices Monthly'!L374-'Prices Monthly'!L373)/'Prices Monthly'!L373</f>
        <v>4.7624101158960102</v>
      </c>
      <c r="E374" s="16">
        <f t="shared" ca="1" si="30"/>
        <v>0.12708008623823641</v>
      </c>
      <c r="F374" s="16">
        <f t="shared" ca="1" si="31"/>
        <v>4.8894902021342466</v>
      </c>
      <c r="G374" s="26">
        <f ca="1">IF(('Prices Monthly'!L374-'Prices Monthly'!L373)*C374&gt;0,1,0)</f>
        <v>1</v>
      </c>
      <c r="H374" s="16">
        <f>ABS('Prices Monthly'!L374-'Prices Monthly'!L373)/'Prices Monthly'!L373</f>
        <v>3.0670382895275062E-2</v>
      </c>
      <c r="I374" s="26"/>
      <c r="J374" s="5">
        <f t="shared" ca="1" si="32"/>
        <v>1.7858557146524143E-4</v>
      </c>
      <c r="K374" s="16"/>
      <c r="L374" s="16">
        <f ca="1">L373-O374*'Prices Monthly'!L374</f>
        <v>15.171200920769181</v>
      </c>
      <c r="M374" s="5">
        <f t="shared" ca="1" si="33"/>
        <v>5.7483023829656655E-3</v>
      </c>
      <c r="N374" s="16">
        <f ca="1">IF('Prices Monthly'!L373&gt;OFFSET('Prices Monthly'!L373,-$N$3,0),1,-1)</f>
        <v>1</v>
      </c>
      <c r="O374" s="5">
        <f ca="1">IF(N374=1,O$3*L373/'Prices Monthly'!L373,-O$3*M373)</f>
        <v>2.5176837385306438E-5</v>
      </c>
      <c r="P374" s="27"/>
      <c r="Q374" s="16">
        <f ca="1">Q373-T374*'Prices Monthly'!L374</f>
        <v>10.712880905671891</v>
      </c>
      <c r="R374" s="5">
        <f t="shared" ca="1" si="34"/>
        <v>7.1209822608641277E-3</v>
      </c>
      <c r="S374" s="16">
        <f ca="1">IF('Prices Monthly'!I373&gt;OFFSET('Prices Monthly'!I373,-$S$3,0),1,-1)</f>
        <v>1</v>
      </c>
      <c r="T374" s="5">
        <f ca="1">IF(S374=1,T$3*Q373/'Prices Monthly'!L373,-T$3*R373)</f>
        <v>1.53408734079935E-4</v>
      </c>
      <c r="V374" s="16"/>
      <c r="W374" s="5"/>
      <c r="X374" s="5"/>
      <c r="Y374" s="5"/>
      <c r="Z374" s="5"/>
      <c r="AA374" s="5"/>
      <c r="AB374" s="5"/>
      <c r="AC374" s="5"/>
      <c r="AD374" s="5"/>
      <c r="AE374" s="56"/>
    </row>
    <row r="375" spans="1:31" x14ac:dyDescent="0.2">
      <c r="A375" s="9">
        <v>39812</v>
      </c>
      <c r="B375" s="16">
        <f ca="1">'Prices Monthly'!L374*(1+J375/(50*(ABS(O375)+ABS(T375)+0.0001)))</f>
        <v>6352.7233331081061</v>
      </c>
      <c r="C375" s="16">
        <f t="shared" ca="1" si="35"/>
        <v>1</v>
      </c>
      <c r="D375" s="16">
        <f ca="1">D374+C375*('Prices Monthly'!L375-'Prices Monthly'!L374)/'Prices Monthly'!L374</f>
        <v>4.7648275109417044</v>
      </c>
      <c r="E375" s="16">
        <f t="shared" ca="1" si="30"/>
        <v>0.12466269119254214</v>
      </c>
      <c r="F375" s="16">
        <f t="shared" ca="1" si="31"/>
        <v>4.8894902021342466</v>
      </c>
      <c r="G375" s="26">
        <f ca="1">IF(('Prices Monthly'!L375-'Prices Monthly'!L374)*C375&gt;0,1,0)</f>
        <v>1</v>
      </c>
      <c r="H375" s="16">
        <f>ABS('Prices Monthly'!L375-'Prices Monthly'!L374)/'Prices Monthly'!L374</f>
        <v>2.4173950456946739E-3</v>
      </c>
      <c r="I375" s="26"/>
      <c r="J375" s="5">
        <f t="shared" ca="1" si="32"/>
        <v>1.6074680801253204E-4</v>
      </c>
      <c r="K375" s="16"/>
      <c r="L375" s="16">
        <f ca="1">L374-O375*'Prices Monthly'!L375</f>
        <v>15.019122163702058</v>
      </c>
      <c r="M375" s="5">
        <f t="shared" ca="1" si="33"/>
        <v>5.7724782471338301E-3</v>
      </c>
      <c r="N375" s="16">
        <f ca="1">IF('Prices Monthly'!L374&gt;OFFSET('Prices Monthly'!L374,-$N$3,0),1,-1)</f>
        <v>1</v>
      </c>
      <c r="O375" s="5">
        <f ca="1">IF(N375=1,O$3*L374/'Prices Monthly'!L374,-O$3*M374)</f>
        <v>2.4175864168164614E-5</v>
      </c>
      <c r="P375" s="27"/>
      <c r="Q375" s="16">
        <f ca="1">Q374-T375*'Prices Monthly'!L375</f>
        <v>9.8537786520000203</v>
      </c>
      <c r="R375" s="5">
        <f t="shared" ca="1" si="34"/>
        <v>7.2575532047084949E-3</v>
      </c>
      <c r="S375" s="16">
        <f ca="1">IF('Prices Monthly'!I374&gt;OFFSET('Prices Monthly'!I374,-$S$3,0),1,-1)</f>
        <v>1</v>
      </c>
      <c r="T375" s="5">
        <f ca="1">IF(S375=1,T$3*Q374/'Prices Monthly'!L374,-T$3*R374)</f>
        <v>1.3657094384436744E-4</v>
      </c>
      <c r="V375" s="16"/>
      <c r="W375" s="5"/>
      <c r="X375" s="5"/>
      <c r="Y375" s="5"/>
      <c r="Z375" s="5"/>
      <c r="AA375" s="5"/>
      <c r="AB375" s="5"/>
      <c r="AC375" s="5"/>
      <c r="AD375" s="5"/>
      <c r="AE375" s="56"/>
    </row>
    <row r="376" spans="1:31" x14ac:dyDescent="0.2">
      <c r="A376" s="9">
        <v>39843</v>
      </c>
      <c r="B376" s="16">
        <f ca="1">'Prices Monthly'!L375*(1+J376/(50*(ABS(O376)+ABS(T376)+0.0001)))</f>
        <v>6365.8430086967028</v>
      </c>
      <c r="C376" s="16">
        <f t="shared" ca="1" si="35"/>
        <v>1</v>
      </c>
      <c r="D376" s="16">
        <f ca="1">D375+C376*('Prices Monthly'!L376-'Prices Monthly'!L375)/'Prices Monthly'!L375</f>
        <v>4.8441341501384638</v>
      </c>
      <c r="E376" s="16">
        <f t="shared" ca="1" si="30"/>
        <v>4.5356051995782742E-2</v>
      </c>
      <c r="F376" s="16">
        <f t="shared" ca="1" si="31"/>
        <v>4.8894902021342466</v>
      </c>
      <c r="G376" s="26">
        <f ca="1">IF(('Prices Monthly'!L376-'Prices Monthly'!L375)*C376&gt;0,1,0)</f>
        <v>1</v>
      </c>
      <c r="H376" s="16">
        <f>ABS('Prices Monthly'!L376-'Prices Monthly'!L375)/'Prices Monthly'!L375</f>
        <v>7.930663919675944E-2</v>
      </c>
      <c r="I376" s="26"/>
      <c r="J376" s="5">
        <f t="shared" ca="1" si="32"/>
        <v>1.4919172243264822E-4</v>
      </c>
      <c r="K376" s="16"/>
      <c r="L376" s="16">
        <f ca="1">L375-O376*'Prices Monthly'!L376</f>
        <v>14.857019781040149</v>
      </c>
      <c r="M376" s="5">
        <f t="shared" ca="1" si="33"/>
        <v>5.7963540509842308E-3</v>
      </c>
      <c r="N376" s="16">
        <f ca="1">IF('Prices Monthly'!L375&gt;OFFSET('Prices Monthly'!L375,-$N$3,0),1,-1)</f>
        <v>1</v>
      </c>
      <c r="O376" s="5">
        <f ca="1">IF(N376=1,O$3*L375/'Prices Monthly'!L375,-O$3*M375)</f>
        <v>2.3875803850400378E-5</v>
      </c>
      <c r="P376" s="27"/>
      <c r="Q376" s="16">
        <f ca="1">Q375-T376*'Prices Monthly'!L376</f>
        <v>9.0029587543777065</v>
      </c>
      <c r="R376" s="5">
        <f t="shared" ca="1" si="34"/>
        <v>7.3828691232907424E-3</v>
      </c>
      <c r="S376" s="16">
        <f ca="1">IF('Prices Monthly'!I375&gt;OFFSET('Prices Monthly'!I375,-$S$3,0),1,-1)</f>
        <v>1</v>
      </c>
      <c r="T376" s="5">
        <f ca="1">IF(S376=1,T$3*Q375/'Prices Monthly'!L375,-T$3*R375)</f>
        <v>1.2531591858224784E-4</v>
      </c>
      <c r="V376" s="16"/>
      <c r="W376" s="5"/>
      <c r="X376" s="5"/>
      <c r="Y376" s="5"/>
      <c r="Z376" s="5"/>
      <c r="AA376" s="5"/>
      <c r="AB376" s="5"/>
      <c r="AC376" s="5"/>
      <c r="AD376" s="5"/>
      <c r="AE376" s="56"/>
    </row>
    <row r="377" spans="1:31" x14ac:dyDescent="0.2">
      <c r="A377" s="9">
        <v>39871</v>
      </c>
      <c r="B377" s="16">
        <f ca="1">'Prices Monthly'!L376*(1+J377/(50*(ABS(O377)+ABS(T377)+0.0001)))</f>
        <v>6865.6227669314894</v>
      </c>
      <c r="C377" s="16">
        <f t="shared" ca="1" si="35"/>
        <v>1</v>
      </c>
      <c r="D377" s="16">
        <f ca="1">D376+C377*('Prices Monthly'!L377-'Prices Monthly'!L376)/'Prices Monthly'!L376</f>
        <v>4.8787660763764231</v>
      </c>
      <c r="E377" s="16">
        <f t="shared" ca="1" si="30"/>
        <v>1.0724125757823444E-2</v>
      </c>
      <c r="F377" s="16">
        <f t="shared" ca="1" si="31"/>
        <v>4.8894902021342466</v>
      </c>
      <c r="G377" s="26">
        <f ca="1">IF(('Prices Monthly'!L377-'Prices Monthly'!L376)*C377&gt;0,1,0)</f>
        <v>1</v>
      </c>
      <c r="H377" s="16">
        <f>ABS('Prices Monthly'!L377-'Prices Monthly'!L376)/'Prices Monthly'!L376</f>
        <v>3.4631926237959187E-2</v>
      </c>
      <c r="I377" s="26"/>
      <c r="J377" s="5">
        <f t="shared" ca="1" si="32"/>
        <v>1.2796519547539077E-4</v>
      </c>
      <c r="K377" s="16"/>
      <c r="L377" s="16">
        <f ca="1">L376-O377*'Prices Monthly'!L377</f>
        <v>14.703304311098019</v>
      </c>
      <c r="M377" s="5">
        <f t="shared" ca="1" si="33"/>
        <v>5.8182367207062092E-3</v>
      </c>
      <c r="N377" s="16">
        <f ca="1">IF('Prices Monthly'!L376&gt;OFFSET('Prices Monthly'!L376,-$N$3,0),1,-1)</f>
        <v>1</v>
      </c>
      <c r="O377" s="5">
        <f ca="1">IF(N377=1,O$3*L376/'Prices Monthly'!L376,-O$3*M376)</f>
        <v>2.1882669721978597E-5</v>
      </c>
      <c r="P377" s="27"/>
      <c r="Q377" s="16">
        <f ca="1">Q376-T377*'Prices Monthly'!L377</f>
        <v>8.2577788697470904</v>
      </c>
      <c r="R377" s="5">
        <f t="shared" ca="1" si="34"/>
        <v>7.488951649044155E-3</v>
      </c>
      <c r="S377" s="16">
        <f ca="1">IF('Prices Monthly'!I376&gt;OFFSET('Prices Monthly'!I376,-$S$3,0),1,-1)</f>
        <v>1</v>
      </c>
      <c r="T377" s="5">
        <f ca="1">IF(S377=1,T$3*Q376/'Prices Monthly'!L376,-T$3*R376)</f>
        <v>1.0608252575341218E-4</v>
      </c>
      <c r="V377" s="16"/>
      <c r="W377" s="5"/>
      <c r="X377" s="5"/>
      <c r="Y377" s="5"/>
      <c r="Z377" s="5"/>
      <c r="AA377" s="5"/>
      <c r="AB377" s="5"/>
      <c r="AC377" s="5"/>
      <c r="AD377" s="5"/>
      <c r="AE377" s="56"/>
    </row>
    <row r="378" spans="1:31" x14ac:dyDescent="0.2">
      <c r="A378" s="9">
        <v>39899</v>
      </c>
      <c r="B378" s="16">
        <f ca="1">'Prices Monthly'!L377*(1+J378/(50*(ABS(O378)+ABS(T378)+0.0001)))</f>
        <v>7099.6689692604205</v>
      </c>
      <c r="C378" s="16">
        <f t="shared" ca="1" si="35"/>
        <v>1</v>
      </c>
      <c r="D378" s="16">
        <f ca="1">D377+C378*('Prices Monthly'!L378-'Prices Monthly'!L377)/'Prices Monthly'!L377</f>
        <v>4.9099325743485291</v>
      </c>
      <c r="E378" s="16">
        <f t="shared" ca="1" si="30"/>
        <v>0</v>
      </c>
      <c r="F378" s="16">
        <f t="shared" ca="1" si="31"/>
        <v>4.9099325743485291</v>
      </c>
      <c r="G378" s="26">
        <f ca="1">IF(('Prices Monthly'!L378-'Prices Monthly'!L377)*C378&gt;0,1,0)</f>
        <v>1</v>
      </c>
      <c r="H378" s="16">
        <f>ABS('Prices Monthly'!L378-'Prices Monthly'!L377)/'Prices Monthly'!L377</f>
        <v>3.1166497972106362E-2</v>
      </c>
      <c r="I378" s="26"/>
      <c r="J378" s="5">
        <f t="shared" ca="1" si="32"/>
        <v>1.1497642585208511E-4</v>
      </c>
      <c r="K378" s="16"/>
      <c r="L378" s="16">
        <f ca="1">L377-O378*'Prices Monthly'!L378</f>
        <v>14.551688762947089</v>
      </c>
      <c r="M378" s="5">
        <f t="shared" ca="1" si="33"/>
        <v>5.8391680916464687E-3</v>
      </c>
      <c r="N378" s="16">
        <f ca="1">IF('Prices Monthly'!L377&gt;OFFSET('Prices Monthly'!L377,-$N$3,0),1,-1)</f>
        <v>1</v>
      </c>
      <c r="O378" s="5">
        <f ca="1">IF(N378=1,O$3*L377/'Prices Monthly'!L377,-O$3*M377)</f>
        <v>2.0931370940259378E-5</v>
      </c>
      <c r="P378" s="27"/>
      <c r="Q378" s="16">
        <f ca="1">Q377-T378*'Prices Monthly'!L378</f>
        <v>7.576567276295477</v>
      </c>
      <c r="R378" s="5">
        <f t="shared" ca="1" si="34"/>
        <v>7.582996703955981E-3</v>
      </c>
      <c r="S378" s="16">
        <f ca="1">IF('Prices Monthly'!I377&gt;OFFSET('Prices Monthly'!I377,-$S$3,0),1,-1)</f>
        <v>1</v>
      </c>
      <c r="T378" s="5">
        <f ca="1">IF(S378=1,T$3*Q377/'Prices Monthly'!L377,-T$3*R377)</f>
        <v>9.4045054911825736E-5</v>
      </c>
      <c r="V378" s="16"/>
      <c r="W378" s="5"/>
      <c r="X378" s="5"/>
      <c r="Y378" s="5"/>
      <c r="Z378" s="5"/>
      <c r="AA378" s="5"/>
      <c r="AB378" s="5"/>
      <c r="AC378" s="5"/>
      <c r="AD378" s="5"/>
      <c r="AE378" s="56"/>
    </row>
    <row r="379" spans="1:31" x14ac:dyDescent="0.2">
      <c r="A379" s="9">
        <v>39932</v>
      </c>
      <c r="B379" s="16">
        <f ca="1">'Prices Monthly'!L378*(1+J379/(50*(ABS(O379)+ABS(T379)+0.0001)))</f>
        <v>7317.2341732338491</v>
      </c>
      <c r="C379" s="16">
        <f t="shared" ca="1" si="35"/>
        <v>1</v>
      </c>
      <c r="D379" s="16">
        <f ca="1">D378+C379*('Prices Monthly'!L379-'Prices Monthly'!L378)/'Prices Monthly'!L378</f>
        <v>4.9349786158811666</v>
      </c>
      <c r="E379" s="16">
        <f t="shared" ca="1" si="30"/>
        <v>0</v>
      </c>
      <c r="F379" s="16">
        <f t="shared" ca="1" si="31"/>
        <v>4.9349786158811666</v>
      </c>
      <c r="G379" s="26">
        <f ca="1">IF(('Prices Monthly'!L379-'Prices Monthly'!L378)*C379&gt;0,1,0)</f>
        <v>1</v>
      </c>
      <c r="H379" s="16">
        <f>ABS('Prices Monthly'!L379-'Prices Monthly'!L378)/'Prices Monthly'!L378</f>
        <v>2.5046041532637727E-2</v>
      </c>
      <c r="I379" s="26"/>
      <c r="J379" s="5">
        <f t="shared" ca="1" si="32"/>
        <v>1.0376840208037445E-4</v>
      </c>
      <c r="K379" s="16"/>
      <c r="L379" s="16">
        <f ca="1">L378-O379*'Prices Monthly'!L379</f>
        <v>14.402527253306351</v>
      </c>
      <c r="M379" s="5">
        <f t="shared" ca="1" si="33"/>
        <v>5.8592575085314198E-3</v>
      </c>
      <c r="N379" s="16">
        <f ca="1">IF('Prices Monthly'!L378&gt;OFFSET('Prices Monthly'!L378,-$N$3,0),1,-1)</f>
        <v>1</v>
      </c>
      <c r="O379" s="5">
        <f ca="1">IF(N379=1,O$3*L378/'Prices Monthly'!L378,-O$3*M378)</f>
        <v>2.0089416884951514E-5</v>
      </c>
      <c r="P379" s="27"/>
      <c r="Q379" s="16">
        <f ca="1">Q378-T379*'Prices Monthly'!L379</f>
        <v>6.9552608526976849</v>
      </c>
      <c r="R379" s="5">
        <f t="shared" ca="1" si="34"/>
        <v>7.6666756891514039E-3</v>
      </c>
      <c r="S379" s="16">
        <f ca="1">IF('Prices Monthly'!I378&gt;OFFSET('Prices Monthly'!I378,-$S$3,0),1,-1)</f>
        <v>1</v>
      </c>
      <c r="T379" s="5">
        <f ca="1">IF(S379=1,T$3*Q378/'Prices Monthly'!L378,-T$3*R378)</f>
        <v>8.3678985195422931E-5</v>
      </c>
      <c r="V379" s="16"/>
      <c r="W379" s="5"/>
      <c r="X379" s="5"/>
      <c r="Y379" s="5"/>
      <c r="Z379" s="5"/>
      <c r="AA379" s="5"/>
      <c r="AB379" s="5"/>
      <c r="AC379" s="5"/>
      <c r="AD379" s="5"/>
      <c r="AE379" s="56"/>
    </row>
    <row r="380" spans="1:31" x14ac:dyDescent="0.2">
      <c r="A380" s="9">
        <v>39963</v>
      </c>
      <c r="B380" s="16">
        <f ca="1">'Prices Monthly'!L379*(1+J380/(50*(ABS(O380)+ABS(T380)+0.0001)))</f>
        <v>7496.9654596845894</v>
      </c>
      <c r="C380" s="16">
        <f t="shared" ca="1" si="35"/>
        <v>1</v>
      </c>
      <c r="D380" s="16">
        <f ca="1">D379+C380*('Prices Monthly'!L380-'Prices Monthly'!L379)/'Prices Monthly'!L379</f>
        <v>4.9444292736695754</v>
      </c>
      <c r="E380" s="16">
        <f t="shared" ca="1" si="30"/>
        <v>0</v>
      </c>
      <c r="F380" s="16">
        <f t="shared" ca="1" si="31"/>
        <v>4.9444292736695754</v>
      </c>
      <c r="G380" s="26">
        <f ca="1">IF(('Prices Monthly'!L380-'Prices Monthly'!L379)*C380&gt;0,1,0)</f>
        <v>1</v>
      </c>
      <c r="H380" s="16">
        <f>ABS('Prices Monthly'!L380-'Prices Monthly'!L379)/'Prices Monthly'!L379</f>
        <v>9.450657788408711E-3</v>
      </c>
      <c r="I380" s="26"/>
      <c r="J380" s="5">
        <f t="shared" ca="1" si="32"/>
        <v>9.4337705222020878E-5</v>
      </c>
      <c r="K380" s="16"/>
      <c r="L380" s="16">
        <f ca="1">L379-O380*'Prices Monthly'!L380</f>
        <v>14.257140847209696</v>
      </c>
      <c r="M380" s="5">
        <f t="shared" ca="1" si="33"/>
        <v>5.8786551651309965E-3</v>
      </c>
      <c r="N380" s="16">
        <f ca="1">IF('Prices Monthly'!L379&gt;OFFSET('Prices Monthly'!L379,-$N$3,0),1,-1)</f>
        <v>1</v>
      </c>
      <c r="O380" s="5">
        <f ca="1">IF(N380=1,O$3*L379/'Prices Monthly'!L379,-O$3*M379)</f>
        <v>1.9397656599576495E-5</v>
      </c>
      <c r="P380" s="27"/>
      <c r="Q380" s="16">
        <f ca="1">Q379-T380*'Prices Monthly'!L380</f>
        <v>6.3935814412700331</v>
      </c>
      <c r="R380" s="5">
        <f t="shared" ca="1" si="34"/>
        <v>7.7416157377738484E-3</v>
      </c>
      <c r="S380" s="16">
        <f ca="1">IF('Prices Monthly'!I379&gt;OFFSET('Prices Monthly'!I379,-$S$3,0),1,-1)</f>
        <v>1</v>
      </c>
      <c r="T380" s="5">
        <f ca="1">IF(S380=1,T$3*Q379/'Prices Monthly'!L379,-T$3*R379)</f>
        <v>7.4940048622444379E-5</v>
      </c>
      <c r="V380" s="16"/>
      <c r="W380" s="5"/>
      <c r="X380" s="5"/>
      <c r="Y380" s="5"/>
      <c r="Z380" s="5"/>
      <c r="AA380" s="5"/>
      <c r="AB380" s="5"/>
      <c r="AC380" s="5"/>
      <c r="AD380" s="5"/>
      <c r="AE380" s="56"/>
    </row>
    <row r="381" spans="1:31" x14ac:dyDescent="0.2">
      <c r="A381" s="9">
        <v>39991</v>
      </c>
      <c r="B381" s="16">
        <f ca="1">'Prices Monthly'!L380*(1+J381/(50*(ABS(O381)+ABS(T381)+0.0001)))</f>
        <v>7564.903609817502</v>
      </c>
      <c r="C381" s="16">
        <f t="shared" ca="1" si="35"/>
        <v>1</v>
      </c>
      <c r="D381" s="16">
        <f ca="1">D380+C381*('Prices Monthly'!L381-'Prices Monthly'!L380)/'Prices Monthly'!L380</f>
        <v>4.9114168187826834</v>
      </c>
      <c r="E381" s="16">
        <f t="shared" ca="1" si="30"/>
        <v>3.3012454886891973E-2</v>
      </c>
      <c r="F381" s="16">
        <f t="shared" ca="1" si="31"/>
        <v>4.9444292736695754</v>
      </c>
      <c r="G381" s="26">
        <f ca="1">IF(('Prices Monthly'!L381-'Prices Monthly'!L380)*C381&gt;0,1,0)</f>
        <v>0</v>
      </c>
      <c r="H381" s="16">
        <f>ABS('Prices Monthly'!L381-'Prices Monthly'!L380)/'Prices Monthly'!L380</f>
        <v>3.3012454886892056E-2</v>
      </c>
      <c r="I381" s="26"/>
      <c r="J381" s="5">
        <f t="shared" ca="1" si="32"/>
        <v>8.7265318279891333E-5</v>
      </c>
      <c r="K381" s="16"/>
      <c r="L381" s="16">
        <f ca="1">L380-O381*'Prices Monthly'!L381</f>
        <v>14.119276070927945</v>
      </c>
      <c r="M381" s="5">
        <f t="shared" ca="1" si="33"/>
        <v>5.8976772408305712E-3</v>
      </c>
      <c r="N381" s="16">
        <f ca="1">IF('Prices Monthly'!L380&gt;OFFSET('Prices Monthly'!L380,-$N$3,0),1,-1)</f>
        <v>1</v>
      </c>
      <c r="O381" s="5">
        <f ca="1">IF(N381=1,O$3*L380/'Prices Monthly'!L380,-O$3*M380)</f>
        <v>1.9022075699574645E-5</v>
      </c>
      <c r="P381" s="27"/>
      <c r="Q381" s="16">
        <f ca="1">Q380-T381*'Prices Monthly'!L381</f>
        <v>5.8989803514800787</v>
      </c>
      <c r="R381" s="5">
        <f t="shared" ca="1" si="34"/>
        <v>7.8098589803541653E-3</v>
      </c>
      <c r="S381" s="16">
        <f ca="1">IF('Prices Monthly'!I380&gt;OFFSET('Prices Monthly'!I380,-$S$3,0),1,-1)</f>
        <v>1</v>
      </c>
      <c r="T381" s="5">
        <f ca="1">IF(S381=1,T$3*Q380/'Prices Monthly'!L380,-T$3*R380)</f>
        <v>6.8243242580316691E-5</v>
      </c>
      <c r="V381" s="16"/>
      <c r="W381" s="5"/>
      <c r="X381" s="5"/>
      <c r="Y381" s="5"/>
      <c r="Z381" s="5"/>
      <c r="AA381" s="5"/>
      <c r="AB381" s="5"/>
      <c r="AC381" s="5"/>
      <c r="AD381" s="5"/>
      <c r="AE381" s="56"/>
    </row>
    <row r="382" spans="1:31" x14ac:dyDescent="0.2">
      <c r="A382" s="9">
        <v>40024</v>
      </c>
      <c r="B382" s="16">
        <f ca="1">'Prices Monthly'!L381*(1+J382/(50*(ABS(O382)+ABS(T382)+0.0001)))</f>
        <v>7314.0477743433212</v>
      </c>
      <c r="C382" s="16">
        <f t="shared" ca="1" si="35"/>
        <v>1</v>
      </c>
      <c r="D382" s="16">
        <f ca="1">D381+C382*('Prices Monthly'!L382-'Prices Monthly'!L381)/'Prices Monthly'!L381</f>
        <v>4.9322471051387566</v>
      </c>
      <c r="E382" s="16">
        <f t="shared" ca="1" si="30"/>
        <v>1.2182168530818771E-2</v>
      </c>
      <c r="F382" s="16">
        <f t="shared" ca="1" si="31"/>
        <v>4.9444292736695754</v>
      </c>
      <c r="G382" s="26">
        <f ca="1">IF(('Prices Monthly'!L382-'Prices Monthly'!L381)*C382&gt;0,1,0)</f>
        <v>1</v>
      </c>
      <c r="H382" s="16">
        <f>ABS('Prices Monthly'!L382-'Prices Monthly'!L381)/'Prices Monthly'!L381</f>
        <v>2.0830286356072789E-2</v>
      </c>
      <c r="I382" s="26"/>
      <c r="J382" s="5">
        <f t="shared" ca="1" si="32"/>
        <v>8.4594830969019597E-5</v>
      </c>
      <c r="K382" s="16"/>
      <c r="L382" s="16">
        <f ca="1">L381-O382*'Prices Monthly'!L382</f>
        <v>13.975142224581687</v>
      </c>
      <c r="M382" s="5">
        <f t="shared" ca="1" si="33"/>
        <v>5.9171584996036966E-3</v>
      </c>
      <c r="N382" s="16">
        <f ca="1">IF('Prices Monthly'!L381&gt;OFFSET('Prices Monthly'!L381,-$N$3,0),1,-1)</f>
        <v>1</v>
      </c>
      <c r="O382" s="5">
        <f ca="1">IF(N382=1,O$3*L381/'Prices Monthly'!L381,-O$3*M381)</f>
        <v>1.9481258773125451E-5</v>
      </c>
      <c r="P382" s="27"/>
      <c r="Q382" s="16">
        <f ca="1">Q381-T382*'Prices Monthly'!L382</f>
        <v>5.4172317273672581</v>
      </c>
      <c r="R382" s="5">
        <f t="shared" ca="1" si="34"/>
        <v>7.8749725525500587E-3</v>
      </c>
      <c r="S382" s="16">
        <f ca="1">IF('Prices Monthly'!I381&gt;OFFSET('Prices Monthly'!I381,-$S$3,0),1,-1)</f>
        <v>1</v>
      </c>
      <c r="T382" s="5">
        <f ca="1">IF(S382=1,T$3*Q381/'Prices Monthly'!L381,-T$3*R381)</f>
        <v>6.5113572195894139E-5</v>
      </c>
      <c r="V382" s="16"/>
      <c r="W382" s="5"/>
      <c r="X382" s="5"/>
      <c r="Y382" s="5"/>
      <c r="Z382" s="5"/>
      <c r="AA382" s="5"/>
      <c r="AB382" s="5"/>
      <c r="AC382" s="5"/>
      <c r="AD382" s="5"/>
      <c r="AE382" s="56"/>
    </row>
    <row r="383" spans="1:31" x14ac:dyDescent="0.2">
      <c r="A383" s="9">
        <v>40054</v>
      </c>
      <c r="B383" s="16">
        <f ca="1">'Prices Monthly'!L382*(1+J383/(50*(ABS(O383)+ABS(T383)+0.0001)))</f>
        <v>7463.1808491503352</v>
      </c>
      <c r="C383" s="16">
        <f t="shared" ca="1" si="35"/>
        <v>1</v>
      </c>
      <c r="D383" s="16">
        <f ca="1">D382+C383*('Prices Monthly'!L383-'Prices Monthly'!L382)/'Prices Monthly'!L382</f>
        <v>4.9262094682376718</v>
      </c>
      <c r="E383" s="16">
        <f t="shared" ca="1" si="30"/>
        <v>1.8219805431903602E-2</v>
      </c>
      <c r="F383" s="16">
        <f t="shared" ca="1" si="31"/>
        <v>4.9444292736695754</v>
      </c>
      <c r="G383" s="26">
        <f ca="1">IF(('Prices Monthly'!L383-'Prices Monthly'!L382)*C383&gt;0,1,0)</f>
        <v>0</v>
      </c>
      <c r="H383" s="16">
        <f>ABS('Prices Monthly'!L383-'Prices Monthly'!L382)/'Prices Monthly'!L382</f>
        <v>6.0376369010852167E-3</v>
      </c>
      <c r="I383" s="26"/>
      <c r="J383" s="5">
        <f t="shared" ca="1" si="32"/>
        <v>7.7464754829663146E-5</v>
      </c>
      <c r="K383" s="16"/>
      <c r="L383" s="16">
        <f ca="1">L382-O383*'Prices Monthly'!L383</f>
        <v>13.8362345706798</v>
      </c>
      <c r="M383" s="5">
        <f t="shared" ca="1" si="33"/>
        <v>5.9360474260404658E-3</v>
      </c>
      <c r="N383" s="16">
        <f ca="1">IF('Prices Monthly'!L382&gt;OFFSET('Prices Monthly'!L382,-$N$3,0),1,-1)</f>
        <v>1</v>
      </c>
      <c r="O383" s="5">
        <f ca="1">IF(N383=1,O$3*L382/'Prices Monthly'!L382,-O$3*M382)</f>
        <v>1.8888926436769286E-5</v>
      </c>
      <c r="P383" s="27"/>
      <c r="Q383" s="16">
        <f ca="1">Q382-T383*'Prices Monthly'!L383</f>
        <v>4.9864697714321879</v>
      </c>
      <c r="R383" s="5">
        <f t="shared" ca="1" si="34"/>
        <v>7.9335483809429529E-3</v>
      </c>
      <c r="S383" s="16">
        <f ca="1">IF('Prices Monthly'!I382&gt;OFFSET('Prices Monthly'!I382,-$S$3,0),1,-1)</f>
        <v>1</v>
      </c>
      <c r="T383" s="5">
        <f ca="1">IF(S383=1,T$3*Q382/'Prices Monthly'!L382,-T$3*R382)</f>
        <v>5.8575828392893867E-5</v>
      </c>
      <c r="V383" s="16"/>
      <c r="W383" s="5"/>
      <c r="X383" s="5"/>
      <c r="Y383" s="5"/>
      <c r="Z383" s="5"/>
      <c r="AA383" s="5"/>
      <c r="AB383" s="5"/>
      <c r="AC383" s="5"/>
      <c r="AD383" s="5"/>
      <c r="AE383" s="56"/>
    </row>
    <row r="384" spans="1:31" x14ac:dyDescent="0.2">
      <c r="A384" s="9">
        <v>40085</v>
      </c>
      <c r="B384" s="16">
        <f ca="1">'Prices Monthly'!L383*(1+J384/(50*(ABS(O384)+ABS(T384)+0.0001)))</f>
        <v>7416.0116281522469</v>
      </c>
      <c r="C384" s="16">
        <f t="shared" ca="1" si="35"/>
        <v>1</v>
      </c>
      <c r="D384" s="16">
        <f ca="1">D383+C384*('Prices Monthly'!L384-'Prices Monthly'!L383)/'Prices Monthly'!L383</f>
        <v>4.9611989704351389</v>
      </c>
      <c r="E384" s="16">
        <f t="shared" ca="1" si="30"/>
        <v>0</v>
      </c>
      <c r="F384" s="16">
        <f t="shared" ca="1" si="31"/>
        <v>4.9611989704351389</v>
      </c>
      <c r="G384" s="26">
        <f ca="1">IF(('Prices Monthly'!L384-'Prices Monthly'!L383)*C384&gt;0,1,0)</f>
        <v>1</v>
      </c>
      <c r="H384" s="16">
        <f>ABS('Prices Monthly'!L384-'Prices Monthly'!L383)/'Prices Monthly'!L383</f>
        <v>3.4989502197467402E-2</v>
      </c>
      <c r="I384" s="26"/>
      <c r="J384" s="5">
        <f t="shared" ca="1" si="32"/>
        <v>7.3060344336268681E-5</v>
      </c>
      <c r="K384" s="16"/>
      <c r="L384" s="16">
        <f ca="1">L383-O384*'Prices Monthly'!L384</f>
        <v>13.693030995373848</v>
      </c>
      <c r="M384" s="5">
        <f t="shared" ca="1" si="33"/>
        <v>5.9548622004338232E-3</v>
      </c>
      <c r="N384" s="16">
        <f ca="1">IF('Prices Monthly'!L383&gt;OFFSET('Prices Monthly'!L383,-$N$3,0),1,-1)</f>
        <v>1</v>
      </c>
      <c r="O384" s="5">
        <f ca="1">IF(N384=1,O$3*L383/'Prices Monthly'!L383,-O$3*M383)</f>
        <v>1.8814774393357287E-5</v>
      </c>
      <c r="P384" s="27"/>
      <c r="Q384" s="16">
        <f ca="1">Q383-T384*'Prices Monthly'!L384</f>
        <v>4.573594262115602</v>
      </c>
      <c r="R384" s="5">
        <f t="shared" ca="1" si="34"/>
        <v>7.9877939508858648E-3</v>
      </c>
      <c r="S384" s="16">
        <f ca="1">IF('Prices Monthly'!I383&gt;OFFSET('Prices Monthly'!I383,-$S$3,0),1,-1)</f>
        <v>1</v>
      </c>
      <c r="T384" s="5">
        <f ca="1">IF(S384=1,T$3*Q383/'Prices Monthly'!L383,-T$3*R383)</f>
        <v>5.4245569942911401E-5</v>
      </c>
      <c r="V384" s="16"/>
      <c r="W384" s="5"/>
      <c r="X384" s="5"/>
      <c r="Y384" s="5"/>
      <c r="Z384" s="5"/>
      <c r="AA384" s="5"/>
      <c r="AB384" s="5"/>
      <c r="AC384" s="5"/>
      <c r="AD384" s="5"/>
      <c r="AE384" s="56"/>
    </row>
    <row r="385" spans="1:31" x14ac:dyDescent="0.2">
      <c r="A385" s="9">
        <v>40116</v>
      </c>
      <c r="B385" s="16">
        <f ca="1">'Prices Monthly'!L384*(1+J385/(50*(ABS(O385)+ABS(T385)+0.0001)))</f>
        <v>7671.7876172126389</v>
      </c>
      <c r="C385" s="16">
        <f t="shared" ca="1" si="35"/>
        <v>1</v>
      </c>
      <c r="D385" s="16">
        <f ca="1">D384+C385*('Prices Monthly'!L385-'Prices Monthly'!L384)/'Prices Monthly'!L384</f>
        <v>4.9898158956890075</v>
      </c>
      <c r="E385" s="16">
        <f t="shared" ca="1" si="30"/>
        <v>0</v>
      </c>
      <c r="F385" s="16">
        <f t="shared" ca="1" si="31"/>
        <v>4.9898158956890075</v>
      </c>
      <c r="G385" s="26">
        <f ca="1">IF(('Prices Monthly'!L385-'Prices Monthly'!L384)*C385&gt;0,1,0)</f>
        <v>1</v>
      </c>
      <c r="H385" s="16">
        <f>ABS('Prices Monthly'!L385-'Prices Monthly'!L384)/'Prices Monthly'!L384</f>
        <v>2.8616925253868351E-2</v>
      </c>
      <c r="I385" s="26"/>
      <c r="J385" s="5">
        <f t="shared" ca="1" si="32"/>
        <v>6.6062627318184668E-5</v>
      </c>
      <c r="K385" s="16"/>
      <c r="L385" s="16">
        <f ca="1">L384-O385*'Prices Monthly'!L385</f>
        <v>13.552182160975175</v>
      </c>
      <c r="M385" s="5">
        <f t="shared" ca="1" si="33"/>
        <v>5.9728527630569126E-3</v>
      </c>
      <c r="N385" s="16">
        <f ca="1">IF('Prices Monthly'!L384&gt;OFFSET('Prices Monthly'!L384,-$N$3,0),1,-1)</f>
        <v>1</v>
      </c>
      <c r="O385" s="5">
        <f ca="1">IF(N385=1,O$3*L384/'Prices Monthly'!L384,-O$3*M384)</f>
        <v>1.7990562623089629E-5</v>
      </c>
      <c r="P385" s="27"/>
      <c r="Q385" s="16">
        <f ca="1">Q384-T385*'Prices Monthly'!L385</f>
        <v>4.1972361447351147</v>
      </c>
      <c r="R385" s="5">
        <f t="shared" ca="1" si="34"/>
        <v>8.0358660155809593E-3</v>
      </c>
      <c r="S385" s="16">
        <f ca="1">IF('Prices Monthly'!I384&gt;OFFSET('Prices Monthly'!I384,-$S$3,0),1,-1)</f>
        <v>1</v>
      </c>
      <c r="T385" s="5">
        <f ca="1">IF(S385=1,T$3*Q384/'Prices Monthly'!L384,-T$3*R384)</f>
        <v>4.8072064695095042E-5</v>
      </c>
      <c r="V385" s="16"/>
      <c r="W385" s="5"/>
      <c r="X385" s="5"/>
      <c r="Y385" s="5"/>
      <c r="Z385" s="5"/>
      <c r="AA385" s="5"/>
      <c r="AB385" s="5"/>
      <c r="AC385" s="5"/>
      <c r="AD385" s="5"/>
      <c r="AE385" s="56"/>
    </row>
    <row r="386" spans="1:31" x14ac:dyDescent="0.2">
      <c r="A386" s="9">
        <v>40145</v>
      </c>
      <c r="B386" s="16">
        <f ca="1">'Prices Monthly'!L385*(1+J386/(50*(ABS(O386)+ABS(T386)+0.0001)))</f>
        <v>7887.8793919554182</v>
      </c>
      <c r="C386" s="16">
        <f t="shared" ca="1" si="35"/>
        <v>1</v>
      </c>
      <c r="D386" s="16">
        <f ca="1">D385+C386*('Prices Monthly'!L386-'Prices Monthly'!L385)/'Prices Monthly'!L385</f>
        <v>4.994701552167963</v>
      </c>
      <c r="E386" s="16">
        <f t="shared" ca="1" si="30"/>
        <v>0</v>
      </c>
      <c r="F386" s="16">
        <f t="shared" ca="1" si="31"/>
        <v>4.994701552167963</v>
      </c>
      <c r="G386" s="26">
        <f ca="1">IF(('Prices Monthly'!L386-'Prices Monthly'!L385)*C386&gt;0,1,0)</f>
        <v>1</v>
      </c>
      <c r="H386" s="16">
        <f>ABS('Prices Monthly'!L386-'Prices Monthly'!L385)/'Prices Monthly'!L385</f>
        <v>4.8856564789552743E-3</v>
      </c>
      <c r="I386" s="26"/>
      <c r="J386" s="5">
        <f t="shared" ca="1" si="32"/>
        <v>6.0199042690874101E-5</v>
      </c>
      <c r="K386" s="16"/>
      <c r="L386" s="16">
        <f ca="1">L385-O386*'Prices Monthly'!L386</f>
        <v>13.415998226299635</v>
      </c>
      <c r="M386" s="5">
        <f t="shared" ca="1" si="33"/>
        <v>5.990162908567697E-3</v>
      </c>
      <c r="N386" s="16">
        <f ca="1">IF('Prices Monthly'!L385&gt;OFFSET('Prices Monthly'!L385,-$N$3,0),1,-1)</f>
        <v>1</v>
      </c>
      <c r="O386" s="5">
        <f ca="1">IF(N386=1,O$3*L385/'Prices Monthly'!L385,-O$3*M385)</f>
        <v>1.7310145510784434E-5</v>
      </c>
      <c r="P386" s="27"/>
      <c r="Q386" s="16">
        <f ca="1">Q385-T386*'Prices Monthly'!L386</f>
        <v>3.8598167528391669</v>
      </c>
      <c r="R386" s="5">
        <f t="shared" ca="1" si="34"/>
        <v>8.0787549127610495E-3</v>
      </c>
      <c r="S386" s="16">
        <f ca="1">IF('Prices Monthly'!I385&gt;OFFSET('Prices Monthly'!I385,-$S$3,0),1,-1)</f>
        <v>1</v>
      </c>
      <c r="T386" s="5">
        <f ca="1">IF(S386=1,T$3*Q385/'Prices Monthly'!L385,-T$3*R385)</f>
        <v>4.2888897180089668E-5</v>
      </c>
      <c r="V386" s="16"/>
      <c r="W386" s="5"/>
      <c r="X386" s="5"/>
      <c r="Y386" s="5"/>
      <c r="Z386" s="5"/>
      <c r="AA386" s="5"/>
      <c r="AB386" s="5"/>
      <c r="AC386" s="5"/>
      <c r="AD386" s="5"/>
      <c r="AE386" s="56"/>
    </row>
    <row r="387" spans="1:31" x14ac:dyDescent="0.2">
      <c r="A387" s="9">
        <v>40177</v>
      </c>
      <c r="B387" s="16">
        <f ca="1">'Prices Monthly'!L386*(1+J387/(50*(ABS(O387)+ABS(T387)+0.0001)))</f>
        <v>7923.9680852854854</v>
      </c>
      <c r="C387" s="16">
        <f t="shared" ca="1" si="35"/>
        <v>1</v>
      </c>
      <c r="D387" s="16">
        <f ca="1">D386+C387*('Prices Monthly'!L387-'Prices Monthly'!L386)/'Prices Monthly'!L386</f>
        <v>4.9909785420844397</v>
      </c>
      <c r="E387" s="16">
        <f t="shared" ca="1" si="30"/>
        <v>3.7230100835232705E-3</v>
      </c>
      <c r="F387" s="16">
        <f t="shared" ca="1" si="31"/>
        <v>4.994701552167963</v>
      </c>
      <c r="G387" s="26">
        <f ca="1">IF(('Prices Monthly'!L387-'Prices Monthly'!L386)*C387&gt;0,1,0)</f>
        <v>0</v>
      </c>
      <c r="H387" s="16">
        <f>ABS('Prices Monthly'!L387-'Prices Monthly'!L386)/'Prices Monthly'!L386</f>
        <v>3.7230100835230384E-3</v>
      </c>
      <c r="I387" s="26"/>
      <c r="J387" s="5">
        <f t="shared" ca="1" si="32"/>
        <v>5.6302147561629193E-5</v>
      </c>
      <c r="K387" s="16"/>
      <c r="L387" s="16">
        <f ca="1">L386-O387*'Prices Monthly'!L387</f>
        <v>13.282337723003408</v>
      </c>
      <c r="M387" s="5">
        <f t="shared" ca="1" si="33"/>
        <v>6.007215792376861E-3</v>
      </c>
      <c r="N387" s="16">
        <f ca="1">IF('Prices Monthly'!L386&gt;OFFSET('Prices Monthly'!L386,-$N$3,0),1,-1)</f>
        <v>1</v>
      </c>
      <c r="O387" s="5">
        <f ca="1">IF(N387=1,O$3*L386/'Prices Monthly'!L386,-O$3*M386)</f>
        <v>1.7052883809163813E-5</v>
      </c>
      <c r="P387" s="27"/>
      <c r="Q387" s="16">
        <f ca="1">Q386-T387*'Prices Monthly'!L387</f>
        <v>3.5521810235473432</v>
      </c>
      <c r="R387" s="5">
        <f t="shared" ca="1" si="34"/>
        <v>8.1180041765135155E-3</v>
      </c>
      <c r="S387" s="16">
        <f ca="1">IF('Prices Monthly'!I386&gt;OFFSET('Prices Monthly'!I386,-$S$3,0),1,-1)</f>
        <v>1</v>
      </c>
      <c r="T387" s="5">
        <f ca="1">IF(S387=1,T$3*Q386/'Prices Monthly'!L386,-T$3*R386)</f>
        <v>3.924926375246538E-5</v>
      </c>
      <c r="V387" s="16"/>
      <c r="W387" s="5"/>
      <c r="X387" s="5"/>
      <c r="Y387" s="5"/>
      <c r="Z387" s="5"/>
      <c r="AA387" s="5"/>
      <c r="AB387" s="5"/>
      <c r="AC387" s="5"/>
      <c r="AD387" s="5"/>
      <c r="AE387" s="56"/>
    </row>
    <row r="388" spans="1:31" x14ac:dyDescent="0.2">
      <c r="A388" s="9">
        <v>40208</v>
      </c>
      <c r="B388" s="16">
        <f ca="1">'Prices Monthly'!L387*(1+J388/(50*(ABS(O388)+ABS(T388)+0.0001)))</f>
        <v>7892.4376256990699</v>
      </c>
      <c r="C388" s="16">
        <f t="shared" ca="1" si="35"/>
        <v>1</v>
      </c>
      <c r="D388" s="16">
        <f ca="1">D387+C388*('Prices Monthly'!L388-'Prices Monthly'!L387)/'Prices Monthly'!L387</f>
        <v>4.9900229411658383</v>
      </c>
      <c r="E388" s="16">
        <f t="shared" ca="1" si="30"/>
        <v>4.678611002124633E-3</v>
      </c>
      <c r="F388" s="16">
        <f t="shared" ca="1" si="31"/>
        <v>4.994701552167963</v>
      </c>
      <c r="G388" s="26">
        <f ca="1">IF(('Prices Monthly'!L388-'Prices Monthly'!L387)*C388&gt;0,1,0)</f>
        <v>0</v>
      </c>
      <c r="H388" s="16">
        <f>ABS('Prices Monthly'!L388-'Prices Monthly'!L387)/'Prices Monthly'!L387</f>
        <v>9.5560091860165625E-4</v>
      </c>
      <c r="I388" s="26"/>
      <c r="J388" s="5">
        <f t="shared" ca="1" si="32"/>
        <v>5.3202074395741463E-5</v>
      </c>
      <c r="K388" s="16"/>
      <c r="L388" s="16">
        <f ca="1">L387-O388*'Prices Monthly'!L388</f>
        <v>13.149641271914668</v>
      </c>
      <c r="M388" s="5">
        <f t="shared" ca="1" si="33"/>
        <v>6.0241618726562737E-3</v>
      </c>
      <c r="N388" s="16">
        <f ca="1">IF('Prices Monthly'!L387&gt;OFFSET('Prices Monthly'!L387,-$N$3,0),1,-1)</f>
        <v>1</v>
      </c>
      <c r="O388" s="5">
        <f ca="1">IF(N388=1,O$3*L387/'Prices Monthly'!L387,-O$3*M387)</f>
        <v>1.6946080279412363E-5</v>
      </c>
      <c r="P388" s="27"/>
      <c r="Q388" s="16">
        <f ca="1">Q387-T388*'Prices Monthly'!L388</f>
        <v>3.2682780990594873</v>
      </c>
      <c r="R388" s="5">
        <f t="shared" ca="1" si="34"/>
        <v>8.1542601706298453E-3</v>
      </c>
      <c r="S388" s="16">
        <f ca="1">IF('Prices Monthly'!I387&gt;OFFSET('Prices Monthly'!I387,-$S$3,0),1,-1)</f>
        <v>1</v>
      </c>
      <c r="T388" s="5">
        <f ca="1">IF(S388=1,T$3*Q387/'Prices Monthly'!L387,-T$3*R387)</f>
        <v>3.6255994116329096E-5</v>
      </c>
      <c r="V388" s="16"/>
      <c r="W388" s="5"/>
      <c r="X388" s="5"/>
      <c r="Y388" s="5"/>
      <c r="Z388" s="5"/>
      <c r="AA388" s="5"/>
      <c r="AB388" s="5"/>
      <c r="AC388" s="5"/>
      <c r="AD388" s="5"/>
      <c r="AE388" s="56"/>
    </row>
    <row r="389" spans="1:31" x14ac:dyDescent="0.2">
      <c r="A389" s="9">
        <v>40236</v>
      </c>
      <c r="B389" s="16">
        <f ca="1">'Prices Monthly'!L388*(1+J389/(50*(ABS(O389)+ABS(T389)+0.0001)))</f>
        <v>7882.840636809121</v>
      </c>
      <c r="C389" s="16">
        <f t="shared" ca="1" si="35"/>
        <v>1</v>
      </c>
      <c r="D389" s="16">
        <f ca="1">D388+C389*('Prices Monthly'!L389-'Prices Monthly'!L388)/'Prices Monthly'!L388</f>
        <v>5.0321568507068513</v>
      </c>
      <c r="E389" s="16">
        <f t="shared" ca="1" si="30"/>
        <v>0</v>
      </c>
      <c r="F389" s="16">
        <f t="shared" ca="1" si="31"/>
        <v>5.0321568507068513</v>
      </c>
      <c r="G389" s="26">
        <f ca="1">IF(('Prices Monthly'!L389-'Prices Monthly'!L388)*C389&gt;0,1,0)</f>
        <v>1</v>
      </c>
      <c r="H389" s="16">
        <f>ABS('Prices Monthly'!L389-'Prices Monthly'!L388)/'Prices Monthly'!L388</f>
        <v>4.2133909541013211E-2</v>
      </c>
      <c r="I389" s="26"/>
      <c r="J389" s="5">
        <f t="shared" ca="1" si="32"/>
        <v>5.0183022643979211E-5</v>
      </c>
      <c r="K389" s="16"/>
      <c r="L389" s="16">
        <f ca="1">L388-O389*'Prices Monthly'!L389</f>
        <v>13.012604401237045</v>
      </c>
      <c r="M389" s="5">
        <f t="shared" ca="1" si="33"/>
        <v>6.0409547013122802E-3</v>
      </c>
      <c r="N389" s="16">
        <f ca="1">IF('Prices Monthly'!L388&gt;OFFSET('Prices Monthly'!L388,-$N$3,0),1,-1)</f>
        <v>1</v>
      </c>
      <c r="O389" s="5">
        <f ca="1">IF(N389=1,O$3*L388/'Prices Monthly'!L388,-O$3*M388)</f>
        <v>1.6792828656006654E-5</v>
      </c>
      <c r="P389" s="27"/>
      <c r="Q389" s="16">
        <f ca="1">Q388-T389*'Prices Monthly'!L389</f>
        <v>2.9957994244322768</v>
      </c>
      <c r="R389" s="5">
        <f t="shared" ca="1" si="34"/>
        <v>8.187650364617818E-3</v>
      </c>
      <c r="S389" s="16">
        <f ca="1">IF('Prices Monthly'!I388&gt;OFFSET('Prices Monthly'!I388,-$S$3,0),1,-1)</f>
        <v>1</v>
      </c>
      <c r="T389" s="5">
        <f ca="1">IF(S389=1,T$3*Q388/'Prices Monthly'!L388,-T$3*R388)</f>
        <v>3.3390193987972553E-5</v>
      </c>
      <c r="V389" s="16"/>
      <c r="W389" s="5"/>
      <c r="X389" s="5"/>
      <c r="Y389" s="5"/>
      <c r="Z389" s="5"/>
      <c r="AA389" s="5"/>
      <c r="AB389" s="5"/>
      <c r="AC389" s="5"/>
      <c r="AD389" s="5"/>
      <c r="AE389" s="56"/>
    </row>
    <row r="390" spans="1:31" x14ac:dyDescent="0.2">
      <c r="A390" s="9">
        <v>40267</v>
      </c>
      <c r="B390" s="16">
        <f ca="1">'Prices Monthly'!L389*(1+J390/(50*(ABS(O390)+ABS(T390)+0.0001)))</f>
        <v>8211.3349666847644</v>
      </c>
      <c r="C390" s="16">
        <f t="shared" ca="1" si="35"/>
        <v>1</v>
      </c>
      <c r="D390" s="16">
        <f ca="1">D389+C390*('Prices Monthly'!L390-'Prices Monthly'!L389)/'Prices Monthly'!L389</f>
        <v>5.037271770980758</v>
      </c>
      <c r="E390" s="16">
        <f t="shared" ca="1" si="30"/>
        <v>0</v>
      </c>
      <c r="F390" s="16">
        <f t="shared" ca="1" si="31"/>
        <v>5.037271770980758</v>
      </c>
      <c r="G390" s="26">
        <f ca="1">IF(('Prices Monthly'!L390-'Prices Monthly'!L389)*C390&gt;0,1,0)</f>
        <v>1</v>
      </c>
      <c r="H390" s="16">
        <f>ABS('Prices Monthly'!L390-'Prices Monthly'!L389)/'Prices Monthly'!L389</f>
        <v>5.1149202739068844E-3</v>
      </c>
      <c r="I390" s="26"/>
      <c r="J390" s="5">
        <f t="shared" ca="1" si="32"/>
        <v>4.5314958258004793E-5</v>
      </c>
      <c r="K390" s="16"/>
      <c r="L390" s="16">
        <f ca="1">L389-O390*'Prices Monthly'!L390</f>
        <v>12.881812772883992</v>
      </c>
      <c r="M390" s="5">
        <f t="shared" ca="1" si="33"/>
        <v>6.056900660600305E-3</v>
      </c>
      <c r="N390" s="16">
        <f ca="1">IF('Prices Monthly'!L389&gt;OFFSET('Prices Monthly'!L389,-$N$3,0),1,-1)</f>
        <v>1</v>
      </c>
      <c r="O390" s="5">
        <f ca="1">IF(N390=1,O$3*L389/'Prices Monthly'!L389,-O$3*M389)</f>
        <v>1.5945959288024969E-5</v>
      </c>
      <c r="P390" s="27"/>
      <c r="Q390" s="16">
        <f ca="1">Q389-T390*'Prices Monthly'!L390</f>
        <v>2.7549096084606877</v>
      </c>
      <c r="R390" s="5">
        <f t="shared" ca="1" si="34"/>
        <v>8.2170193635877978E-3</v>
      </c>
      <c r="S390" s="16">
        <f ca="1">IF('Prices Monthly'!I389&gt;OFFSET('Prices Monthly'!I389,-$S$3,0),1,-1)</f>
        <v>1</v>
      </c>
      <c r="T390" s="5">
        <f ca="1">IF(S390=1,T$3*Q389/'Prices Monthly'!L389,-T$3*R389)</f>
        <v>2.9368998969979824E-5</v>
      </c>
      <c r="V390" s="16"/>
      <c r="W390" s="5"/>
      <c r="X390" s="5"/>
      <c r="Y390" s="5"/>
      <c r="Z390" s="5"/>
      <c r="AA390" s="5"/>
      <c r="AB390" s="5"/>
      <c r="AC390" s="5"/>
      <c r="AD390" s="5"/>
      <c r="AE390" s="56"/>
    </row>
    <row r="391" spans="1:31" x14ac:dyDescent="0.2">
      <c r="A391" s="9">
        <v>40297</v>
      </c>
      <c r="B391" s="16">
        <f ca="1">'Prices Monthly'!L390*(1+J391/(50*(ABS(O391)+ABS(T391)+0.0001)))</f>
        <v>8251.1661442467248</v>
      </c>
      <c r="C391" s="16">
        <f t="shared" ca="1" si="35"/>
        <v>1</v>
      </c>
      <c r="D391" s="16">
        <f ca="1">D390+C391*('Prices Monthly'!L391-'Prices Monthly'!L390)/'Prices Monthly'!L390</f>
        <v>5.0533065324709963</v>
      </c>
      <c r="E391" s="16">
        <f t="shared" ca="1" si="30"/>
        <v>0</v>
      </c>
      <c r="F391" s="16">
        <f t="shared" ca="1" si="31"/>
        <v>5.0533065324709963</v>
      </c>
      <c r="G391" s="26">
        <f ca="1">IF(('Prices Monthly'!L391-'Prices Monthly'!L390)*C391&gt;0,1,0)</f>
        <v>1</v>
      </c>
      <c r="H391" s="16">
        <f>ABS('Prices Monthly'!L391-'Prices Monthly'!L390)/'Prices Monthly'!L390</f>
        <v>1.6034761490238015E-2</v>
      </c>
      <c r="I391" s="26"/>
      <c r="J391" s="5">
        <f t="shared" ca="1" si="32"/>
        <v>4.2575375864184264E-5</v>
      </c>
      <c r="K391" s="16"/>
      <c r="L391" s="16">
        <f ca="1">L390-O391*'Prices Monthly'!L391</f>
        <v>12.7509290772014</v>
      </c>
      <c r="M391" s="5">
        <f t="shared" ca="1" si="33"/>
        <v>6.0726060130467082E-3</v>
      </c>
      <c r="N391" s="16">
        <f ca="1">IF('Prices Monthly'!L390&gt;OFFSET('Prices Monthly'!L390,-$N$3,0),1,-1)</f>
        <v>1</v>
      </c>
      <c r="O391" s="5">
        <f ca="1">IF(N391=1,O$3*L390/'Prices Monthly'!L390,-O$3*M390)</f>
        <v>1.5705352446403262E-5</v>
      </c>
      <c r="P391" s="27"/>
      <c r="Q391" s="16">
        <f ca="1">Q390-T391*'Prices Monthly'!L391</f>
        <v>2.5309828943039259</v>
      </c>
      <c r="R391" s="5">
        <f t="shared" ca="1" si="34"/>
        <v>8.2438893870055794E-3</v>
      </c>
      <c r="S391" s="16">
        <f ca="1">IF('Prices Monthly'!I390&gt;OFFSET('Prices Monthly'!I390,-$S$3,0),1,-1)</f>
        <v>1</v>
      </c>
      <c r="T391" s="5">
        <f ca="1">IF(S391=1,T$3*Q390/'Prices Monthly'!L390,-T$3*R390)</f>
        <v>2.6870023417781005E-5</v>
      </c>
      <c r="V391" s="16"/>
      <c r="W391" s="5"/>
      <c r="X391" s="5"/>
      <c r="Y391" s="5"/>
      <c r="Z391" s="5"/>
      <c r="AA391" s="5"/>
      <c r="AB391" s="5"/>
      <c r="AC391" s="5"/>
      <c r="AD391" s="5"/>
      <c r="AE391" s="56"/>
    </row>
    <row r="392" spans="1:31" x14ac:dyDescent="0.2">
      <c r="A392" s="9">
        <v>40328</v>
      </c>
      <c r="B392" s="16">
        <f ca="1">'Prices Monthly'!L391*(1+J392/(50*(ABS(O392)+ABS(T392)+0.0001)))</f>
        <v>8380.9772875046419</v>
      </c>
      <c r="C392" s="16">
        <f t="shared" ca="1" si="35"/>
        <v>1</v>
      </c>
      <c r="D392" s="16">
        <f ca="1">D391+C392*('Prices Monthly'!L392-'Prices Monthly'!L391)/'Prices Monthly'!L391</f>
        <v>5.0802201482719012</v>
      </c>
      <c r="E392" s="16">
        <f t="shared" ca="1" si="30"/>
        <v>0</v>
      </c>
      <c r="F392" s="16">
        <f t="shared" ca="1" si="31"/>
        <v>5.0802201482719012</v>
      </c>
      <c r="G392" s="26">
        <f ca="1">IF(('Prices Monthly'!L392-'Prices Monthly'!L391)*C392&gt;0,1,0)</f>
        <v>1</v>
      </c>
      <c r="H392" s="16">
        <f>ABS('Prices Monthly'!L392-'Prices Monthly'!L391)/'Prices Monthly'!L391</f>
        <v>2.6913615800904643E-2</v>
      </c>
      <c r="I392" s="26"/>
      <c r="J392" s="5">
        <f t="shared" ca="1" si="32"/>
        <v>3.9596808418388958E-5</v>
      </c>
      <c r="K392" s="16"/>
      <c r="L392" s="16">
        <f ca="1">L391-O392*'Prices Monthly'!L392</f>
        <v>12.619988050366503</v>
      </c>
      <c r="M392" s="5">
        <f t="shared" ca="1" si="33"/>
        <v>6.0879064547199159E-3</v>
      </c>
      <c r="N392" s="16">
        <f ca="1">IF('Prices Monthly'!L391&gt;OFFSET('Prices Monthly'!L391,-$N$3,0),1,-1)</f>
        <v>1</v>
      </c>
      <c r="O392" s="5">
        <f ca="1">IF(N392=1,O$3*L391/'Prices Monthly'!L391,-O$3*M391)</f>
        <v>1.5300441673208057E-5</v>
      </c>
      <c r="P392" s="27"/>
      <c r="Q392" s="16">
        <f ca="1">Q391-T392*'Prices Monthly'!L392</f>
        <v>2.3230548306623353</v>
      </c>
      <c r="R392" s="5">
        <f t="shared" ca="1" si="34"/>
        <v>8.2681857537507605E-3</v>
      </c>
      <c r="S392" s="16">
        <f ca="1">IF('Prices Monthly'!I391&gt;OFFSET('Prices Monthly'!I391,-$S$3,0),1,-1)</f>
        <v>1</v>
      </c>
      <c r="T392" s="5">
        <f ca="1">IF(S392=1,T$3*Q391/'Prices Monthly'!L391,-T$3*R391)</f>
        <v>2.4296366745180902E-5</v>
      </c>
      <c r="V392" s="16"/>
      <c r="W392" s="5"/>
      <c r="X392" s="5"/>
      <c r="Y392" s="5"/>
      <c r="Z392" s="5"/>
      <c r="AA392" s="5"/>
      <c r="AB392" s="5"/>
      <c r="AC392" s="5"/>
      <c r="AD392" s="5"/>
      <c r="AE392" s="56"/>
    </row>
    <row r="393" spans="1:31" x14ac:dyDescent="0.2">
      <c r="A393" s="9">
        <v>40358</v>
      </c>
      <c r="B393" s="16">
        <f ca="1">'Prices Monthly'!L392*(1+J393/(50*(ABS(O393)+ABS(T393)+0.0001)))</f>
        <v>8603.7233923435033</v>
      </c>
      <c r="C393" s="16">
        <f t="shared" ca="1" si="35"/>
        <v>1</v>
      </c>
      <c r="D393" s="16">
        <f ca="1">D392+C393*('Prices Monthly'!L393-'Prices Monthly'!L392)/'Prices Monthly'!L392</f>
        <v>5.0682629013015257</v>
      </c>
      <c r="E393" s="16">
        <f t="shared" ref="E393:E421" ca="1" si="36">F393-D393</f>
        <v>1.1957246970375479E-2</v>
      </c>
      <c r="F393" s="16">
        <f t="shared" ref="F393:F421" ca="1" si="37">MAX(F392,D393)</f>
        <v>5.0802201482719012</v>
      </c>
      <c r="G393" s="26">
        <f ca="1">IF(('Prices Monthly'!L393-'Prices Monthly'!L392)*C393&gt;0,1,0)</f>
        <v>0</v>
      </c>
      <c r="H393" s="16">
        <f>ABS('Prices Monthly'!L393-'Prices Monthly'!L392)/'Prices Monthly'!L392</f>
        <v>1.1957246970375045E-2</v>
      </c>
      <c r="I393" s="26"/>
      <c r="J393" s="5">
        <f t="shared" ref="J393:J421" ca="1" si="38">O393+T393</f>
        <v>3.6462331336756864E-5</v>
      </c>
      <c r="K393" s="16"/>
      <c r="L393" s="16">
        <f ca="1">L392-O393*'Prices Monthly'!L393</f>
        <v>12.495297173001653</v>
      </c>
      <c r="M393" s="5">
        <f t="shared" ref="M393:M421" ca="1" si="39">M392+O393</f>
        <v>6.1026528940711731E-3</v>
      </c>
      <c r="N393" s="16">
        <f ca="1">IF('Prices Monthly'!L392&gt;OFFSET('Prices Monthly'!L392,-$N$3,0),1,-1)</f>
        <v>1</v>
      </c>
      <c r="O393" s="5">
        <f ca="1">IF(N393=1,O$3*L392/'Prices Monthly'!L392,-O$3*M392)</f>
        <v>1.4746439351257135E-5</v>
      </c>
      <c r="P393" s="27"/>
      <c r="Q393" s="16">
        <f ca="1">Q392-T393*'Prices Monthly'!L393</f>
        <v>2.1394326314362249</v>
      </c>
      <c r="R393" s="5">
        <f t="shared" ref="R393:R421" ca="1" si="40">R392+T393</f>
        <v>8.2899016457362602E-3</v>
      </c>
      <c r="S393" s="16">
        <f ca="1">IF('Prices Monthly'!I392&gt;OFFSET('Prices Monthly'!I392,-$S$3,0),1,-1)</f>
        <v>1</v>
      </c>
      <c r="T393" s="5">
        <f ca="1">IF(S393=1,T$3*Q392/'Prices Monthly'!L392,-T$3*R392)</f>
        <v>2.1715891985499729E-5</v>
      </c>
      <c r="V393" s="16"/>
      <c r="W393" s="5"/>
      <c r="X393" s="5"/>
      <c r="Y393" s="5"/>
      <c r="Z393" s="5"/>
      <c r="AA393" s="5"/>
      <c r="AB393" s="5"/>
      <c r="AC393" s="5"/>
      <c r="AD393" s="5"/>
      <c r="AE393" s="56"/>
    </row>
    <row r="394" spans="1:31" x14ac:dyDescent="0.2">
      <c r="A394" s="9">
        <v>40389</v>
      </c>
      <c r="B394" s="16">
        <f ca="1">'Prices Monthly'!L393*(1+J394/(50*(ABS(O394)+ABS(T394)+0.0001)))</f>
        <v>8499.5216619990751</v>
      </c>
      <c r="C394" s="16">
        <f t="shared" ca="1" si="35"/>
        <v>1</v>
      </c>
      <c r="D394" s="16">
        <f ca="1">D393+C394*('Prices Monthly'!L394-'Prices Monthly'!L393)/'Prices Monthly'!L393</f>
        <v>5.0533651878173034</v>
      </c>
      <c r="E394" s="16">
        <f t="shared" ca="1" si="36"/>
        <v>2.6854960454597787E-2</v>
      </c>
      <c r="F394" s="16">
        <f t="shared" ca="1" si="37"/>
        <v>5.0802201482719012</v>
      </c>
      <c r="G394" s="26">
        <f ca="1">IF(('Prices Monthly'!L394-'Prices Monthly'!L393)*C394&gt;0,1,0)</f>
        <v>0</v>
      </c>
      <c r="H394" s="16">
        <f>ABS('Prices Monthly'!L394-'Prices Monthly'!L393)/'Prices Monthly'!L393</f>
        <v>1.4897713484222325E-2</v>
      </c>
      <c r="I394" s="26"/>
      <c r="J394" s="5">
        <f t="shared" ca="1" si="38"/>
        <v>3.5018861004926233E-5</v>
      </c>
      <c r="K394" s="16"/>
      <c r="L394" s="16">
        <f ca="1">L393-O394*'Prices Monthly'!L394</f>
        <v>12.372205714843473</v>
      </c>
      <c r="M394" s="5">
        <f t="shared" ca="1" si="39"/>
        <v>6.1174303297450317E-3</v>
      </c>
      <c r="N394" s="16">
        <f ca="1">IF('Prices Monthly'!L393&gt;OFFSET('Prices Monthly'!L393,-$N$3,0),1,-1)</f>
        <v>1</v>
      </c>
      <c r="O394" s="5">
        <f ca="1">IF(N394=1,O$3*L393/'Prices Monthly'!L393,-O$3*M393)</f>
        <v>1.4777435673858284E-5</v>
      </c>
      <c r="P394" s="27"/>
      <c r="Q394" s="16">
        <f ca="1">Q393-T394*'Prices Monthly'!L394</f>
        <v>1.9708278332702815</v>
      </c>
      <c r="R394" s="5">
        <f t="shared" ca="1" si="40"/>
        <v>8.3101430710673281E-3</v>
      </c>
      <c r="S394" s="16">
        <f ca="1">IF('Prices Monthly'!I393&gt;OFFSET('Prices Monthly'!I393,-$S$3,0),1,-1)</f>
        <v>1</v>
      </c>
      <c r="T394" s="5">
        <f ca="1">IF(S394=1,T$3*Q393/'Prices Monthly'!L393,-T$3*R393)</f>
        <v>2.0241425331067948E-5</v>
      </c>
      <c r="V394" s="16"/>
      <c r="W394" s="5"/>
      <c r="X394" s="5"/>
      <c r="Y394" s="5"/>
      <c r="Z394" s="5"/>
      <c r="AA394" s="5"/>
      <c r="AB394" s="5"/>
      <c r="AC394" s="5"/>
      <c r="AD394" s="5"/>
      <c r="AE394" s="56"/>
    </row>
    <row r="395" spans="1:31" x14ac:dyDescent="0.2">
      <c r="A395" s="9">
        <v>40418</v>
      </c>
      <c r="B395" s="16">
        <f ca="1">'Prices Monthly'!L394*(1+J395/(50*(ABS(O395)+ABS(T395)+0.0001)))</f>
        <v>8371.7568883817221</v>
      </c>
      <c r="C395" s="16">
        <f t="shared" ca="1" si="35"/>
        <v>1</v>
      </c>
      <c r="D395" s="16">
        <f ca="1">D394+C395*('Prices Monthly'!L395-'Prices Monthly'!L394)/'Prices Monthly'!L394</f>
        <v>5.0817648041295547</v>
      </c>
      <c r="E395" s="16">
        <f t="shared" ca="1" si="36"/>
        <v>0</v>
      </c>
      <c r="F395" s="16">
        <f t="shared" ca="1" si="37"/>
        <v>5.0817648041295547</v>
      </c>
      <c r="G395" s="26">
        <f ca="1">IF(('Prices Monthly'!L395-'Prices Monthly'!L394)*C395&gt;0,1,0)</f>
        <v>1</v>
      </c>
      <c r="H395" s="16">
        <f>ABS('Prices Monthly'!L395-'Prices Monthly'!L394)/'Prices Monthly'!L394</f>
        <v>2.8399616312251654E-2</v>
      </c>
      <c r="I395" s="26"/>
      <c r="J395" s="5">
        <f t="shared" ca="1" si="38"/>
        <v>3.3781363269228176E-5</v>
      </c>
      <c r="K395" s="16"/>
      <c r="L395" s="16">
        <f ca="1">L394-O395*'Prices Monthly'!L395</f>
        <v>12.244969998742659</v>
      </c>
      <c r="M395" s="5">
        <f t="shared" ca="1" si="39"/>
        <v>6.1322834703959363E-3</v>
      </c>
      <c r="N395" s="16">
        <f ca="1">IF('Prices Monthly'!L394&gt;OFFSET('Prices Monthly'!L394,-$N$3,0),1,-1)</f>
        <v>1</v>
      </c>
      <c r="O395" s="5">
        <f ca="1">IF(N395=1,O$3*L394/'Prices Monthly'!L394,-O$3*M394)</f>
        <v>1.4853140650904743E-5</v>
      </c>
      <c r="P395" s="27"/>
      <c r="Q395" s="16">
        <f ca="1">Q394-T395*'Prices Monthly'!L395</f>
        <v>1.8086839462660684</v>
      </c>
      <c r="R395" s="5">
        <f t="shared" ca="1" si="40"/>
        <v>8.3290712936856508E-3</v>
      </c>
      <c r="S395" s="16">
        <f ca="1">IF('Prices Monthly'!I394&gt;OFFSET('Prices Monthly'!I394,-$S$3,0),1,-1)</f>
        <v>1</v>
      </c>
      <c r="T395" s="5">
        <f ca="1">IF(S395=1,T$3*Q394/'Prices Monthly'!L394,-T$3*R394)</f>
        <v>1.8928222618323433E-5</v>
      </c>
      <c r="V395" s="16"/>
      <c r="W395" s="5"/>
      <c r="X395" s="5"/>
      <c r="Y395" s="5"/>
      <c r="Z395" s="5"/>
      <c r="AA395" s="5"/>
      <c r="AB395" s="5"/>
      <c r="AC395" s="5"/>
      <c r="AD395" s="5"/>
      <c r="AE395" s="56"/>
    </row>
    <row r="396" spans="1:31" x14ac:dyDescent="0.2">
      <c r="A396" s="9">
        <v>40450</v>
      </c>
      <c r="B396" s="16">
        <f ca="1">'Prices Monthly'!L395*(1+J396/(50*(ABS(O396)+ABS(T396)+0.0001)))</f>
        <v>8606.9776763176706</v>
      </c>
      <c r="C396" s="16">
        <f t="shared" ca="1" si="35"/>
        <v>1</v>
      </c>
      <c r="D396" s="16">
        <f ca="1">D395+C396*('Prices Monthly'!L396-'Prices Monthly'!L395)/'Prices Monthly'!L395</f>
        <v>5.0968659277250605</v>
      </c>
      <c r="E396" s="16">
        <f t="shared" ca="1" si="36"/>
        <v>0</v>
      </c>
      <c r="F396" s="16">
        <f t="shared" ca="1" si="37"/>
        <v>5.0968659277250605</v>
      </c>
      <c r="G396" s="26">
        <f ca="1">IF(('Prices Monthly'!L396-'Prices Monthly'!L395)*C396&gt;0,1,0)</f>
        <v>1</v>
      </c>
      <c r="H396" s="16">
        <f>ABS('Prices Monthly'!L396-'Prices Monthly'!L395)/'Prices Monthly'!L395</f>
        <v>1.5101123595505686E-2</v>
      </c>
      <c r="I396" s="26"/>
      <c r="J396" s="5">
        <f t="shared" ca="1" si="38"/>
        <v>3.1185689851301572E-5</v>
      </c>
      <c r="K396" s="16"/>
      <c r="L396" s="16">
        <f ca="1">L395-O396*'Prices Monthly'!L396</f>
        <v>12.12067117070149</v>
      </c>
      <c r="M396" s="5">
        <f t="shared" ca="1" si="39"/>
        <v>6.1465779049486779E-3</v>
      </c>
      <c r="N396" s="16">
        <f ca="1">IF('Prices Monthly'!L395&gt;OFFSET('Prices Monthly'!L395,-$N$3,0),1,-1)</f>
        <v>1</v>
      </c>
      <c r="O396" s="5">
        <f ca="1">IF(N396=1,O$3*L395/'Prices Monthly'!L395,-O$3*M395)</f>
        <v>1.4294434552742051E-5</v>
      </c>
      <c r="P396" s="27"/>
      <c r="Q396" s="16">
        <f ca="1">Q395-T396*'Prices Monthly'!L396</f>
        <v>1.6618041777793613</v>
      </c>
      <c r="R396" s="5">
        <f t="shared" ca="1" si="40"/>
        <v>8.3459625489842107E-3</v>
      </c>
      <c r="S396" s="16">
        <f ca="1">IF('Prices Monthly'!I395&gt;OFFSET('Prices Monthly'!I395,-$S$3,0),1,-1)</f>
        <v>1</v>
      </c>
      <c r="T396" s="5">
        <f ca="1">IF(S396=1,T$3*Q395/'Prices Monthly'!L395,-T$3*R395)</f>
        <v>1.6891255298559519E-5</v>
      </c>
      <c r="V396" s="16"/>
      <c r="W396" s="5"/>
      <c r="X396" s="5"/>
      <c r="Y396" s="5"/>
      <c r="Z396" s="5"/>
      <c r="AA396" s="5"/>
      <c r="AB396" s="5"/>
      <c r="AC396" s="5"/>
      <c r="AD396" s="5"/>
      <c r="AE396" s="56"/>
    </row>
    <row r="397" spans="1:31" x14ac:dyDescent="0.2">
      <c r="A397" s="9">
        <v>40481</v>
      </c>
      <c r="B397" s="16">
        <f ca="1">'Prices Monthly'!L396*(1+J397/(50*(ABS(O397)+ABS(T397)+0.0001)))</f>
        <v>8734.9438913558788</v>
      </c>
      <c r="C397" s="16">
        <f t="shared" ca="1" si="35"/>
        <v>1</v>
      </c>
      <c r="D397" s="16">
        <f ca="1">D396+C397*('Prices Monthly'!L397-'Prices Monthly'!L396)/'Prices Monthly'!L396</f>
        <v>5.0964312256167554</v>
      </c>
      <c r="E397" s="16">
        <f t="shared" ca="1" si="36"/>
        <v>4.3470210830509615E-4</v>
      </c>
      <c r="F397" s="16">
        <f t="shared" ca="1" si="37"/>
        <v>5.0968659277250605</v>
      </c>
      <c r="G397" s="26">
        <f ca="1">IF(('Prices Monthly'!L397-'Prices Monthly'!L396)*C397&gt;0,1,0)</f>
        <v>0</v>
      </c>
      <c r="H397" s="16">
        <f>ABS('Prices Monthly'!L397-'Prices Monthly'!L396)/'Prices Monthly'!L396</f>
        <v>4.3470210830530057E-4</v>
      </c>
      <c r="I397" s="26"/>
      <c r="J397" s="5">
        <f t="shared" ca="1" si="38"/>
        <v>2.9227512035310205E-5</v>
      </c>
      <c r="K397" s="16"/>
      <c r="L397" s="16">
        <f ca="1">L396-O397*'Prices Monthly'!L397</f>
        <v>11.999517147807595</v>
      </c>
      <c r="M397" s="5">
        <f t="shared" ca="1" si="39"/>
        <v>6.1605167443983559E-3</v>
      </c>
      <c r="N397" s="16">
        <f ca="1">IF('Prices Monthly'!L396&gt;OFFSET('Prices Monthly'!L396,-$N$3,0),1,-1)</f>
        <v>1</v>
      </c>
      <c r="O397" s="5">
        <f ca="1">IF(N397=1,O$3*L396/'Prices Monthly'!L396,-O$3*M396)</f>
        <v>1.3938839449678043E-5</v>
      </c>
      <c r="P397" s="27"/>
      <c r="Q397" s="16">
        <f ca="1">Q396-T397*'Prices Monthly'!L397</f>
        <v>1.528917634739386</v>
      </c>
      <c r="R397" s="5">
        <f t="shared" ca="1" si="40"/>
        <v>8.3612512215698424E-3</v>
      </c>
      <c r="S397" s="16">
        <f ca="1">IF('Prices Monthly'!I396&gt;OFFSET('Prices Monthly'!I396,-$S$3,0),1,-1)</f>
        <v>1</v>
      </c>
      <c r="T397" s="5">
        <f ca="1">IF(S397=1,T$3*Q396/'Prices Monthly'!L396,-T$3*R396)</f>
        <v>1.5288672585632164E-5</v>
      </c>
      <c r="V397" s="16"/>
      <c r="W397" s="5"/>
      <c r="X397" s="5"/>
      <c r="Y397" s="5"/>
      <c r="Z397" s="5"/>
      <c r="AA397" s="5"/>
      <c r="AB397" s="5"/>
      <c r="AC397" s="5"/>
      <c r="AD397" s="5"/>
      <c r="AE397" s="56"/>
    </row>
    <row r="398" spans="1:31" x14ac:dyDescent="0.2">
      <c r="A398" s="9">
        <v>40509</v>
      </c>
      <c r="B398" s="16">
        <f ca="1">'Prices Monthly'!L397*(1+J398/(50*(ABS(O398)+ABS(T398)+0.0001)))</f>
        <v>8729.7269132675519</v>
      </c>
      <c r="C398" s="16">
        <f t="shared" ca="1" si="35"/>
        <v>1</v>
      </c>
      <c r="D398" s="16">
        <f ca="1">D397+C398*('Prices Monthly'!L398-'Prices Monthly'!L397)/'Prices Monthly'!L397</f>
        <v>5.1310695008706428</v>
      </c>
      <c r="E398" s="16">
        <f t="shared" ca="1" si="36"/>
        <v>0</v>
      </c>
      <c r="F398" s="16">
        <f t="shared" ca="1" si="37"/>
        <v>5.1310695008706428</v>
      </c>
      <c r="G398" s="26">
        <f ca="1">IF(('Prices Monthly'!L398-'Prices Monthly'!L397)*C398&gt;0,1,0)</f>
        <v>1</v>
      </c>
      <c r="H398" s="16">
        <f>ABS('Prices Monthly'!L398-'Prices Monthly'!L397)/'Prices Monthly'!L397</f>
        <v>3.4638275253887817E-2</v>
      </c>
      <c r="I398" s="26"/>
      <c r="J398" s="5">
        <f t="shared" ca="1" si="38"/>
        <v>2.7877740620470813E-5</v>
      </c>
      <c r="K398" s="16"/>
      <c r="L398" s="16">
        <f ca="1">L397-O398*'Prices Monthly'!L398</f>
        <v>11.875365550550724</v>
      </c>
      <c r="M398" s="5">
        <f t="shared" ca="1" si="39"/>
        <v>6.1743222573315444E-3</v>
      </c>
      <c r="N398" s="16">
        <f ca="1">IF('Prices Monthly'!L397&gt;OFFSET('Prices Monthly'!L397,-$N$3,0),1,-1)</f>
        <v>1</v>
      </c>
      <c r="O398" s="5">
        <f ca="1">IF(N398=1,O$3*L397/'Prices Monthly'!L397,-O$3*M397)</f>
        <v>1.3805512933188517E-5</v>
      </c>
      <c r="P398" s="27"/>
      <c r="Q398" s="16">
        <f ca="1">Q397-T398*'Prices Monthly'!L398</f>
        <v>1.4023674983704251</v>
      </c>
      <c r="R398" s="5">
        <f t="shared" ca="1" si="40"/>
        <v>8.375323449257125E-3</v>
      </c>
      <c r="S398" s="16">
        <f ca="1">IF('Prices Monthly'!I397&gt;OFFSET('Prices Monthly'!I397,-$S$3,0),1,-1)</f>
        <v>1</v>
      </c>
      <c r="T398" s="5">
        <f ca="1">IF(S398=1,T$3*Q397/'Prices Monthly'!L397,-T$3*R397)</f>
        <v>1.4072227687282296E-5</v>
      </c>
      <c r="V398" s="16"/>
      <c r="W398" s="5"/>
      <c r="X398" s="5"/>
      <c r="Y398" s="5"/>
      <c r="Z398" s="5"/>
      <c r="AA398" s="5"/>
      <c r="AB398" s="5"/>
      <c r="AC398" s="5"/>
      <c r="AD398" s="5"/>
      <c r="AE398" s="56"/>
    </row>
    <row r="399" spans="1:31" x14ac:dyDescent="0.2">
      <c r="A399" s="9">
        <v>40542</v>
      </c>
      <c r="B399" s="16">
        <f ca="1">'Prices Monthly'!L398*(1+J399/(50*(ABS(O399)+ABS(T399)+0.0001)))</f>
        <v>9029.6507885706596</v>
      </c>
      <c r="C399" s="16">
        <f t="shared" ref="C399:C427" ca="1" si="41">IF(J399&gt;0,1,-1)</f>
        <v>1</v>
      </c>
      <c r="D399" s="16">
        <f ca="1">D398+C399*('Prices Monthly'!L399-'Prices Monthly'!L398)/'Prices Monthly'!L398</f>
        <v>5.1159609152086203</v>
      </c>
      <c r="E399" s="16">
        <f t="shared" ca="1" si="36"/>
        <v>1.5108585662022556E-2</v>
      </c>
      <c r="F399" s="16">
        <f t="shared" ca="1" si="37"/>
        <v>5.1310695008706428</v>
      </c>
      <c r="G399" s="26">
        <f ca="1">IF(('Prices Monthly'!L399-'Prices Monthly'!L398)*C399&gt;0,1,0)</f>
        <v>0</v>
      </c>
      <c r="H399" s="16">
        <f>ABS('Prices Monthly'!L399-'Prices Monthly'!L398)/'Prices Monthly'!L398</f>
        <v>1.510858566202215E-2</v>
      </c>
      <c r="I399" s="26"/>
      <c r="J399" s="5">
        <f t="shared" ca="1" si="38"/>
        <v>2.5680598625042119E-5</v>
      </c>
      <c r="K399" s="16"/>
      <c r="L399" s="16">
        <f ca="1">L398-O399*'Prices Monthly'!L399</f>
        <v>11.758406094822099</v>
      </c>
      <c r="M399" s="5">
        <f t="shared" ca="1" si="39"/>
        <v>6.1875275254325473E-3</v>
      </c>
      <c r="N399" s="16">
        <f ca="1">IF('Prices Monthly'!L398&gt;OFFSET('Prices Monthly'!L398,-$N$3,0),1,-1)</f>
        <v>1</v>
      </c>
      <c r="O399" s="5">
        <f ca="1">IF(N399=1,O$3*L398/'Prices Monthly'!L398,-O$3*M398)</f>
        <v>1.3205268101002707E-5</v>
      </c>
      <c r="P399" s="27"/>
      <c r="Q399" s="16">
        <f ca="1">Q398-T399*'Prices Monthly'!L399</f>
        <v>1.2918731216590922</v>
      </c>
      <c r="R399" s="5">
        <f t="shared" ca="1" si="40"/>
        <v>8.3877987797811651E-3</v>
      </c>
      <c r="S399" s="16">
        <f ca="1">IF('Prices Monthly'!I398&gt;OFFSET('Prices Monthly'!I398,-$S$3,0),1,-1)</f>
        <v>1</v>
      </c>
      <c r="T399" s="5">
        <f ca="1">IF(S399=1,T$3*Q398/'Prices Monthly'!L398,-T$3*R398)</f>
        <v>1.2475330524039411E-5</v>
      </c>
      <c r="V399" s="16"/>
      <c r="W399" s="5"/>
      <c r="X399" s="5"/>
      <c r="Y399" s="5"/>
      <c r="Z399" s="5"/>
      <c r="AA399" s="5"/>
      <c r="AB399" s="5"/>
      <c r="AC399" s="5"/>
      <c r="AD399" s="5"/>
      <c r="AE399" s="56"/>
    </row>
    <row r="400" spans="1:31" x14ac:dyDescent="0.2">
      <c r="A400" s="9">
        <v>40572</v>
      </c>
      <c r="B400" s="16">
        <f ca="1">'Prices Monthly'!L399*(1+J400/(50*(ABS(O400)+ABS(T400)+0.0001)))</f>
        <v>8892.3951365869307</v>
      </c>
      <c r="C400" s="16">
        <f t="shared" ca="1" si="41"/>
        <v>1</v>
      </c>
      <c r="D400" s="16">
        <f ca="1">D399+C400*('Prices Monthly'!L400-'Prices Monthly'!L399)/'Prices Monthly'!L399</f>
        <v>5.0488503826711897</v>
      </c>
      <c r="E400" s="16">
        <f t="shared" ca="1" si="36"/>
        <v>8.2219118199453156E-2</v>
      </c>
      <c r="F400" s="16">
        <f t="shared" ca="1" si="37"/>
        <v>5.1310695008706428</v>
      </c>
      <c r="G400" s="26">
        <f ca="1">IF(('Prices Monthly'!L400-'Prices Monthly'!L399)*C400&gt;0,1,0)</f>
        <v>0</v>
      </c>
      <c r="H400" s="16">
        <f>ABS('Prices Monthly'!L400-'Prices Monthly'!L399)/'Prices Monthly'!L399</f>
        <v>6.7110532537430878E-2</v>
      </c>
      <c r="I400" s="26"/>
      <c r="J400" s="5">
        <f t="shared" ca="1" si="38"/>
        <v>2.4944469046728795E-5</v>
      </c>
      <c r="K400" s="16"/>
      <c r="L400" s="16">
        <f ca="1">L399-O400*'Prices Monthly'!L400</f>
        <v>11.648713162822027</v>
      </c>
      <c r="M400" s="5">
        <f t="shared" ca="1" si="39"/>
        <v>6.2008033143762702E-3</v>
      </c>
      <c r="N400" s="16">
        <f ca="1">IF('Prices Monthly'!L399&gt;OFFSET('Prices Monthly'!L399,-$N$3,0),1,-1)</f>
        <v>1</v>
      </c>
      <c r="O400" s="5">
        <f ca="1">IF(N400=1,O$3*L399/'Prices Monthly'!L399,-O$3*M399)</f>
        <v>1.3275788943722781E-5</v>
      </c>
      <c r="P400" s="27"/>
      <c r="Q400" s="16">
        <f ca="1">Q399-T400*'Prices Monthly'!L400</f>
        <v>1.1954591353795916</v>
      </c>
      <c r="R400" s="5">
        <f t="shared" ca="1" si="40"/>
        <v>8.3994674598841714E-3</v>
      </c>
      <c r="S400" s="16">
        <f ca="1">IF('Prices Monthly'!I399&gt;OFFSET('Prices Monthly'!I399,-$S$3,0),1,-1)</f>
        <v>1</v>
      </c>
      <c r="T400" s="5">
        <f ca="1">IF(S400=1,T$3*Q399/'Prices Monthly'!L399,-T$3*R399)</f>
        <v>1.1668680103006016E-5</v>
      </c>
      <c r="V400" s="16"/>
      <c r="W400" s="5"/>
      <c r="X400" s="5"/>
      <c r="Y400" s="5"/>
      <c r="Z400" s="5"/>
      <c r="AA400" s="5"/>
      <c r="AB400" s="5"/>
      <c r="AC400" s="5"/>
      <c r="AD400" s="5"/>
      <c r="AE400" s="56"/>
    </row>
    <row r="401" spans="1:31" x14ac:dyDescent="0.2">
      <c r="A401" s="9">
        <v>40600</v>
      </c>
      <c r="B401" s="16">
        <f ca="1">'Prices Monthly'!L400*(1+J401/(50*(ABS(O401)+ABS(T401)+0.0001)))</f>
        <v>8296.3881503201283</v>
      </c>
      <c r="C401" s="16">
        <f t="shared" ca="1" si="41"/>
        <v>1</v>
      </c>
      <c r="D401" s="16">
        <f ca="1">D400+C401*('Prices Monthly'!L401-'Prices Monthly'!L400)/'Prices Monthly'!L400</f>
        <v>5.1286252243378261</v>
      </c>
      <c r="E401" s="16">
        <f t="shared" ca="1" si="36"/>
        <v>2.4442765328167582E-3</v>
      </c>
      <c r="F401" s="16">
        <f t="shared" ca="1" si="37"/>
        <v>5.1310695008706428</v>
      </c>
      <c r="G401" s="26">
        <f ca="1">IF(('Prices Monthly'!L401-'Prices Monthly'!L400)*C401&gt;0,1,0)</f>
        <v>1</v>
      </c>
      <c r="H401" s="16">
        <f>ABS('Prices Monthly'!L401-'Prices Monthly'!L400)/'Prices Monthly'!L400</f>
        <v>7.9774841666636592E-2</v>
      </c>
      <c r="I401" s="26"/>
      <c r="J401" s="5">
        <f t="shared" ca="1" si="38"/>
        <v>2.5672680787907436E-5</v>
      </c>
      <c r="K401" s="16"/>
      <c r="L401" s="16">
        <f ca="1">L400-O401*'Prices Monthly'!L401</f>
        <v>11.522933288711965</v>
      </c>
      <c r="M401" s="5">
        <f t="shared" ca="1" si="39"/>
        <v>6.2149013838321485E-3</v>
      </c>
      <c r="N401" s="16">
        <f ca="1">IF('Prices Monthly'!L400&gt;OFFSET('Prices Monthly'!L400,-$N$3,0),1,-1)</f>
        <v>1</v>
      </c>
      <c r="O401" s="5">
        <f ca="1">IF(N401=1,O$3*L400/'Prices Monthly'!L400,-O$3*M400)</f>
        <v>1.4098069455877884E-5</v>
      </c>
      <c r="P401" s="27"/>
      <c r="Q401" s="16">
        <f ca="1">Q400-T401*'Prices Monthly'!L401</f>
        <v>1.092192999489717</v>
      </c>
      <c r="R401" s="5">
        <f t="shared" ca="1" si="40"/>
        <v>8.4110420712162001E-3</v>
      </c>
      <c r="S401" s="16">
        <f ca="1">IF('Prices Monthly'!I400&gt;OFFSET('Prices Monthly'!I400,-$S$3,0),1,-1)</f>
        <v>1</v>
      </c>
      <c r="T401" s="5">
        <f ca="1">IF(S401=1,T$3*Q400/'Prices Monthly'!L400,-T$3*R400)</f>
        <v>1.1574611332029552E-5</v>
      </c>
      <c r="V401" s="16"/>
      <c r="W401" s="5"/>
      <c r="X401" s="5"/>
      <c r="Y401" s="5"/>
      <c r="Z401" s="5"/>
      <c r="AA401" s="5"/>
      <c r="AB401" s="5"/>
      <c r="AC401" s="5"/>
      <c r="AD401" s="5"/>
      <c r="AE401" s="56"/>
    </row>
    <row r="402" spans="1:31" x14ac:dyDescent="0.2">
      <c r="A402" s="9">
        <v>40632</v>
      </c>
      <c r="B402" s="16">
        <f ca="1">'Prices Monthly'!L401*(1+J402/(50*(ABS(O402)+ABS(T402)+0.0001)))</f>
        <v>8954.801988564639</v>
      </c>
      <c r="C402" s="16">
        <f t="shared" ca="1" si="41"/>
        <v>1</v>
      </c>
      <c r="D402" s="16">
        <f ca="1">D401+C402*('Prices Monthly'!L402-'Prices Monthly'!L401)/'Prices Monthly'!L401</f>
        <v>5.1527751137096782</v>
      </c>
      <c r="E402" s="16">
        <f t="shared" ca="1" si="36"/>
        <v>0</v>
      </c>
      <c r="F402" s="16">
        <f t="shared" ca="1" si="37"/>
        <v>5.1527751137096782</v>
      </c>
      <c r="G402" s="26">
        <f ca="1">IF(('Prices Monthly'!L402-'Prices Monthly'!L401)*C402&gt;0,1,0)</f>
        <v>1</v>
      </c>
      <c r="H402" s="16">
        <f>ABS('Prices Monthly'!L402-'Prices Monthly'!L401)/'Prices Monthly'!L401</f>
        <v>2.4149889371851706E-2</v>
      </c>
      <c r="I402" s="26"/>
      <c r="J402" s="5">
        <f t="shared" ca="1" si="38"/>
        <v>2.2709007938583668E-5</v>
      </c>
      <c r="K402" s="16"/>
      <c r="L402" s="16">
        <f ca="1">L401-O402*'Prices Monthly'!L402</f>
        <v>11.404921180183228</v>
      </c>
      <c r="M402" s="5">
        <f t="shared" ca="1" si="39"/>
        <v>6.2278168931685276E-3</v>
      </c>
      <c r="N402" s="16">
        <f ca="1">IF('Prices Monthly'!L401&gt;OFFSET('Prices Monthly'!L401,-$N$3,0),1,-1)</f>
        <v>1</v>
      </c>
      <c r="O402" s="5">
        <f ca="1">IF(N402=1,O$3*L401/'Prices Monthly'!L401,-O$3*M401)</f>
        <v>1.2915509336379023E-5</v>
      </c>
      <c r="P402" s="27"/>
      <c r="Q402" s="16">
        <f ca="1">Q401-T402*'Prices Monthly'!L402</f>
        <v>1.0027074523217088</v>
      </c>
      <c r="R402" s="5">
        <f t="shared" ca="1" si="40"/>
        <v>8.420835569818404E-3</v>
      </c>
      <c r="S402" s="16">
        <f ca="1">IF('Prices Monthly'!I401&gt;OFFSET('Prices Monthly'!I401,-$S$3,0),1,-1)</f>
        <v>1</v>
      </c>
      <c r="T402" s="5">
        <f ca="1">IF(S402=1,T$3*Q401/'Prices Monthly'!L401,-T$3*R401)</f>
        <v>9.793498602204645E-6</v>
      </c>
      <c r="V402" s="16"/>
      <c r="W402" s="5"/>
      <c r="X402" s="5"/>
      <c r="Y402" s="5"/>
      <c r="Z402" s="5"/>
      <c r="AA402" s="5"/>
      <c r="AB402" s="5"/>
      <c r="AC402" s="5"/>
      <c r="AD402" s="5"/>
      <c r="AE402" s="56"/>
    </row>
    <row r="403" spans="1:31" x14ac:dyDescent="0.2">
      <c r="A403" s="9">
        <v>40662</v>
      </c>
      <c r="B403" s="16">
        <f ca="1">'Prices Monthly'!L402*(1+J403/(50*(ABS(O403)+ABS(T403)+0.0001)))</f>
        <v>9169.2809682215466</v>
      </c>
      <c r="C403" s="16">
        <f t="shared" ca="1" si="41"/>
        <v>1</v>
      </c>
      <c r="D403" s="16">
        <f ca="1">D402+C403*('Prices Monthly'!L403-'Prices Monthly'!L402)/'Prices Monthly'!L402</f>
        <v>5.1605400405365973</v>
      </c>
      <c r="E403" s="16">
        <f t="shared" ca="1" si="36"/>
        <v>0</v>
      </c>
      <c r="F403" s="16">
        <f t="shared" ca="1" si="37"/>
        <v>5.1605400405365973</v>
      </c>
      <c r="G403" s="26">
        <f ca="1">IF(('Prices Monthly'!L403-'Prices Monthly'!L402)*C403&gt;0,1,0)</f>
        <v>1</v>
      </c>
      <c r="H403" s="16">
        <f>ABS('Prices Monthly'!L403-'Prices Monthly'!L402)/'Prices Monthly'!L402</f>
        <v>7.7649268269193682E-3</v>
      </c>
      <c r="I403" s="26"/>
      <c r="J403" s="5">
        <f t="shared" ca="1" si="38"/>
        <v>2.1260884904803746E-5</v>
      </c>
      <c r="K403" s="16"/>
      <c r="L403" s="16">
        <f ca="1">L402-O403*'Prices Monthly'!L403</f>
        <v>11.289986384597087</v>
      </c>
      <c r="M403" s="5">
        <f t="shared" ca="1" si="39"/>
        <v>6.2402986942158714E-3</v>
      </c>
      <c r="N403" s="16">
        <f ca="1">IF('Prices Monthly'!L402&gt;OFFSET('Prices Monthly'!L402,-$N$3,0),1,-1)</f>
        <v>1</v>
      </c>
      <c r="O403" s="5">
        <f ca="1">IF(N403=1,O$3*L402/'Prices Monthly'!L402,-O$3*M402)</f>
        <v>1.2481801047343867E-5</v>
      </c>
      <c r="P403" s="27"/>
      <c r="Q403" s="16">
        <f ca="1">Q402-T403*'Prices Monthly'!L403</f>
        <v>0.92186798013628524</v>
      </c>
      <c r="R403" s="5">
        <f t="shared" ca="1" si="40"/>
        <v>8.4296146536758636E-3</v>
      </c>
      <c r="S403" s="16">
        <f ca="1">IF('Prices Monthly'!I402&gt;OFFSET('Prices Monthly'!I402,-$S$3,0),1,-1)</f>
        <v>1</v>
      </c>
      <c r="T403" s="5">
        <f ca="1">IF(S403=1,T$3*Q402/'Prices Monthly'!L402,-T$3*R402)</f>
        <v>8.7790838574598793E-6</v>
      </c>
      <c r="V403" s="16"/>
      <c r="W403" s="5"/>
      <c r="X403" s="5"/>
      <c r="Y403" s="5"/>
      <c r="Z403" s="5"/>
      <c r="AA403" s="5"/>
      <c r="AB403" s="5"/>
      <c r="AC403" s="5"/>
      <c r="AD403" s="5"/>
      <c r="AE403" s="56"/>
    </row>
    <row r="404" spans="1:31" x14ac:dyDescent="0.2">
      <c r="A404" s="9">
        <v>40693</v>
      </c>
      <c r="B404" s="16">
        <f ca="1">'Prices Monthly'!L403*(1+J404/(50*(ABS(O404)+ABS(T404)+0.0001)))</f>
        <v>9239.2284005582151</v>
      </c>
      <c r="C404" s="16">
        <f t="shared" ca="1" si="41"/>
        <v>1</v>
      </c>
      <c r="D404" s="16">
        <f ca="1">D403+C404*('Prices Monthly'!L404-'Prices Monthly'!L403)/'Prices Monthly'!L403</f>
        <v>5.178931277033672</v>
      </c>
      <c r="E404" s="16">
        <f t="shared" ca="1" si="36"/>
        <v>0</v>
      </c>
      <c r="F404" s="16">
        <f t="shared" ca="1" si="37"/>
        <v>5.178931277033672</v>
      </c>
      <c r="G404" s="26">
        <f ca="1">IF(('Prices Monthly'!L404-'Prices Monthly'!L403)*C404&gt;0,1,0)</f>
        <v>1</v>
      </c>
      <c r="H404" s="16">
        <f>ABS('Prices Monthly'!L404-'Prices Monthly'!L403)/'Prices Monthly'!L403</f>
        <v>1.8391236497074925E-2</v>
      </c>
      <c r="I404" s="26"/>
      <c r="J404" s="5">
        <f t="shared" ca="1" si="38"/>
        <v>2.0269922998642914E-5</v>
      </c>
      <c r="K404" s="16"/>
      <c r="L404" s="16">
        <f ca="1">L403-O404*'Prices Monthly'!L404</f>
        <v>11.175010152654638</v>
      </c>
      <c r="M404" s="5">
        <f t="shared" ca="1" si="39"/>
        <v>6.2525595037610663E-3</v>
      </c>
      <c r="N404" s="16">
        <f ca="1">IF('Prices Monthly'!L403&gt;OFFSET('Prices Monthly'!L403,-$N$3,0),1,-1)</f>
        <v>1</v>
      </c>
      <c r="O404" s="5">
        <f ca="1">IF(N404=1,O$3*L403/'Prices Monthly'!L403,-O$3*M403)</f>
        <v>1.2260809545195187E-5</v>
      </c>
      <c r="P404" s="27"/>
      <c r="Q404" s="16">
        <f ca="1">Q403-T404*'Prices Monthly'!L404</f>
        <v>0.84676219836204103</v>
      </c>
      <c r="R404" s="5">
        <f t="shared" ca="1" si="40"/>
        <v>8.4376237671293115E-3</v>
      </c>
      <c r="S404" s="16">
        <f ca="1">IF('Prices Monthly'!I403&gt;OFFSET('Prices Monthly'!I403,-$S$3,0),1,-1)</f>
        <v>1</v>
      </c>
      <c r="T404" s="5">
        <f ca="1">IF(S404=1,T$3*Q403/'Prices Monthly'!L403,-T$3*R403)</f>
        <v>8.009113453447726E-6</v>
      </c>
      <c r="V404" s="16"/>
      <c r="W404" s="5"/>
      <c r="X404" s="5"/>
      <c r="Y404" s="5"/>
      <c r="Z404" s="5"/>
      <c r="AA404" s="5"/>
      <c r="AB404" s="5"/>
      <c r="AC404" s="5"/>
      <c r="AD404" s="5"/>
      <c r="AE404" s="56"/>
    </row>
    <row r="405" spans="1:31" x14ac:dyDescent="0.2">
      <c r="A405" s="9">
        <v>40723</v>
      </c>
      <c r="B405" s="16">
        <f ca="1">'Prices Monthly'!L404*(1+J405/(50*(ABS(O405)+ABS(T405)+0.0001)))</f>
        <v>9407.6709854386354</v>
      </c>
      <c r="C405" s="16">
        <f t="shared" ca="1" si="41"/>
        <v>1</v>
      </c>
      <c r="D405" s="16">
        <f ca="1">D404+C405*('Prices Monthly'!L405-'Prices Monthly'!L404)/'Prices Monthly'!L404</f>
        <v>5.1299930693587381</v>
      </c>
      <c r="E405" s="16">
        <f t="shared" ca="1" si="36"/>
        <v>4.8938207674933842E-2</v>
      </c>
      <c r="F405" s="16">
        <f t="shared" ca="1" si="37"/>
        <v>5.178931277033672</v>
      </c>
      <c r="G405" s="26">
        <f ca="1">IF(('Prices Monthly'!L405-'Prices Monthly'!L404)*C405&gt;0,1,0)</f>
        <v>0</v>
      </c>
      <c r="H405" s="16">
        <f>ABS('Prices Monthly'!L405-'Prices Monthly'!L404)/'Prices Monthly'!L404</f>
        <v>4.893820767493394E-2</v>
      </c>
      <c r="I405" s="26"/>
      <c r="J405" s="5">
        <f t="shared" ca="1" si="38"/>
        <v>1.914052911483285E-5</v>
      </c>
      <c r="K405" s="16"/>
      <c r="L405" s="16">
        <f ca="1">L404-O405*'Prices Monthly'!L405</f>
        <v>11.068728900804292</v>
      </c>
      <c r="M405" s="5">
        <f t="shared" ca="1" si="39"/>
        <v>6.2644762859370472E-3</v>
      </c>
      <c r="N405" s="16">
        <f ca="1">IF('Prices Monthly'!L404&gt;OFFSET('Prices Monthly'!L404,-$N$3,0),1,-1)</f>
        <v>1</v>
      </c>
      <c r="O405" s="5">
        <f ca="1">IF(N405=1,O$3*L404/'Prices Monthly'!L404,-O$3*M404)</f>
        <v>1.1916782175980734E-5</v>
      </c>
      <c r="P405" s="27"/>
      <c r="Q405" s="16">
        <f ca="1">Q404-T405*'Prices Monthly'!L405</f>
        <v>0.78233634443825573</v>
      </c>
      <c r="R405" s="5">
        <f t="shared" ca="1" si="40"/>
        <v>8.4448475140681632E-3</v>
      </c>
      <c r="S405" s="16">
        <f ca="1">IF('Prices Monthly'!I404&gt;OFFSET('Prices Monthly'!I404,-$S$3,0),1,-1)</f>
        <v>1</v>
      </c>
      <c r="T405" s="5">
        <f ca="1">IF(S405=1,T$3*Q404/'Prices Monthly'!L404,-T$3*R404)</f>
        <v>7.2237469388521166E-6</v>
      </c>
      <c r="V405" s="16"/>
      <c r="W405" s="5"/>
      <c r="X405" s="5"/>
      <c r="Y405" s="5"/>
      <c r="Z405" s="5"/>
      <c r="AA405" s="5"/>
      <c r="AB405" s="5"/>
      <c r="AC405" s="5"/>
      <c r="AD405" s="5"/>
      <c r="AE405" s="56"/>
    </row>
    <row r="406" spans="1:31" x14ac:dyDescent="0.2">
      <c r="A406" s="9">
        <v>40754</v>
      </c>
      <c r="B406" s="16">
        <f ca="1">'Prices Monthly'!L405*(1+J406/(50*(ABS(O406)+ABS(T406)+0.0001)))</f>
        <v>8947.6372603266736</v>
      </c>
      <c r="C406" s="16">
        <f t="shared" ca="1" si="41"/>
        <v>1</v>
      </c>
      <c r="D406" s="16">
        <f ca="1">D405+C406*('Prices Monthly'!L406-'Prices Monthly'!L405)/'Prices Monthly'!L405</f>
        <v>5.2018192038952469</v>
      </c>
      <c r="E406" s="16">
        <f t="shared" ca="1" si="36"/>
        <v>0</v>
      </c>
      <c r="F406" s="16">
        <f t="shared" ca="1" si="37"/>
        <v>5.2018192038952469</v>
      </c>
      <c r="G406" s="26">
        <f ca="1">IF(('Prices Monthly'!L406-'Prices Monthly'!L405)*C406&gt;0,1,0)</f>
        <v>1</v>
      </c>
      <c r="H406" s="16">
        <f>ABS('Prices Monthly'!L406-'Prices Monthly'!L405)/'Prices Monthly'!L405</f>
        <v>7.1826134536508823E-2</v>
      </c>
      <c r="I406" s="26"/>
      <c r="J406" s="5">
        <f t="shared" ca="1" si="38"/>
        <v>1.9428364092550571E-5</v>
      </c>
      <c r="K406" s="16"/>
      <c r="L406" s="16">
        <f ca="1">L405-O406*'Prices Monthly'!L406</f>
        <v>10.950091371684476</v>
      </c>
      <c r="M406" s="5">
        <f t="shared" ca="1" si="39"/>
        <v>6.2768870948971822E-3</v>
      </c>
      <c r="N406" s="16">
        <f ca="1">IF('Prices Monthly'!L405&gt;OFFSET('Prices Monthly'!L405,-$N$3,0),1,-1)</f>
        <v>1</v>
      </c>
      <c r="O406" s="5">
        <f ca="1">IF(N406=1,O$3*L405/'Prices Monthly'!L405,-O$3*M405)</f>
        <v>1.2410808960135415E-5</v>
      </c>
      <c r="P406" s="27"/>
      <c r="Q406" s="16">
        <f ca="1">Q405-T406*'Prices Monthly'!L406</f>
        <v>0.7152540612409215</v>
      </c>
      <c r="R406" s="5">
        <f t="shared" ca="1" si="40"/>
        <v>8.4518650692005787E-3</v>
      </c>
      <c r="S406" s="16">
        <f ca="1">IF('Prices Monthly'!I405&gt;OFFSET('Prices Monthly'!I405,-$S$3,0),1,-1)</f>
        <v>1</v>
      </c>
      <c r="T406" s="5">
        <f ca="1">IF(S406=1,T$3*Q405/'Prices Monthly'!L405,-T$3*R405)</f>
        <v>7.0175551324151544E-6</v>
      </c>
      <c r="V406" s="16"/>
      <c r="W406" s="5"/>
      <c r="X406" s="5"/>
      <c r="Y406" s="5"/>
      <c r="Z406" s="5"/>
      <c r="AA406" s="5"/>
      <c r="AB406" s="5"/>
      <c r="AC406" s="5"/>
      <c r="AD406" s="5"/>
      <c r="AE406" s="56"/>
    </row>
    <row r="407" spans="1:31" x14ac:dyDescent="0.2">
      <c r="A407" s="9">
        <v>40785</v>
      </c>
      <c r="B407" s="16">
        <f ca="1">'Prices Monthly'!L406*(1+J407/(50*(ABS(O407)+ABS(T407)+0.0001)))</f>
        <v>9587.6023635967267</v>
      </c>
      <c r="C407" s="16">
        <f t="shared" ca="1" si="41"/>
        <v>1</v>
      </c>
      <c r="D407" s="16">
        <f ca="1">D406+C407*('Prices Monthly'!L407-'Prices Monthly'!L406)/'Prices Monthly'!L406</f>
        <v>5.1417096341713888</v>
      </c>
      <c r="E407" s="16">
        <f t="shared" ca="1" si="36"/>
        <v>6.0109569723858058E-2</v>
      </c>
      <c r="F407" s="16">
        <f t="shared" ca="1" si="37"/>
        <v>5.2018192038952469</v>
      </c>
      <c r="G407" s="26">
        <f ca="1">IF(('Prices Monthly'!L407-'Prices Monthly'!L406)*C407&gt;0,1,0)</f>
        <v>0</v>
      </c>
      <c r="H407" s="16">
        <f>ABS('Prices Monthly'!L407-'Prices Monthly'!L406)/'Prices Monthly'!L406</f>
        <v>6.0109569723857788E-2</v>
      </c>
      <c r="I407" s="26"/>
      <c r="J407" s="5">
        <f t="shared" ca="1" si="38"/>
        <v>1.7440901352320797E-5</v>
      </c>
      <c r="K407" s="16"/>
      <c r="L407" s="16">
        <f ca="1">L406-O407*'Prices Monthly'!L407</f>
        <v>10.84717251077552</v>
      </c>
      <c r="M407" s="5">
        <f t="shared" ca="1" si="39"/>
        <v>6.2883421119662546E-3</v>
      </c>
      <c r="N407" s="16">
        <f ca="1">IF('Prices Monthly'!L406&gt;OFFSET('Prices Monthly'!L406,-$N$3,0),1,-1)</f>
        <v>1</v>
      </c>
      <c r="O407" s="5">
        <f ca="1">IF(N407=1,O$3*L406/'Prices Monthly'!L406,-O$3*M406)</f>
        <v>1.1455017069072106E-5</v>
      </c>
      <c r="P407" s="27"/>
      <c r="Q407" s="16">
        <f ca="1">Q406-T407*'Prices Monthly'!L407</f>
        <v>0.66147322545080245</v>
      </c>
      <c r="R407" s="5">
        <f t="shared" ca="1" si="40"/>
        <v>8.4578509534838277E-3</v>
      </c>
      <c r="S407" s="16">
        <f ca="1">IF('Prices Monthly'!I406&gt;OFFSET('Prices Monthly'!I406,-$S$3,0),1,-1)</f>
        <v>1</v>
      </c>
      <c r="T407" s="5">
        <f ca="1">IF(S407=1,T$3*Q406/'Prices Monthly'!L406,-T$3*R406)</f>
        <v>5.9858842832486918E-6</v>
      </c>
      <c r="V407" s="16"/>
      <c r="W407" s="5"/>
      <c r="X407" s="5"/>
      <c r="Y407" s="5"/>
      <c r="Z407" s="5"/>
      <c r="AA407" s="5"/>
      <c r="AB407" s="5"/>
      <c r="AC407" s="5"/>
      <c r="AD407" s="5"/>
      <c r="AE407" s="56"/>
    </row>
    <row r="408" spans="1:31" x14ac:dyDescent="0.2">
      <c r="A408" s="9">
        <v>40815</v>
      </c>
      <c r="B408" s="16">
        <f ca="1">'Prices Monthly'!L407*(1+J408/(50*(ABS(O408)+ABS(T408)+0.0001)))</f>
        <v>8833.2023909701838</v>
      </c>
      <c r="C408" s="16">
        <f t="shared" ca="1" si="41"/>
        <v>-1</v>
      </c>
      <c r="D408" s="16">
        <f ca="1">D407+C408*('Prices Monthly'!L408-'Prices Monthly'!L407)/'Prices Monthly'!L407</f>
        <v>5.1756331990228404</v>
      </c>
      <c r="E408" s="16">
        <f t="shared" ca="1" si="36"/>
        <v>2.6186004872406521E-2</v>
      </c>
      <c r="F408" s="16">
        <f t="shared" ca="1" si="37"/>
        <v>5.2018192038952469</v>
      </c>
      <c r="G408" s="26">
        <f ca="1">IF(('Prices Monthly'!L408-'Prices Monthly'!L407)*C408&gt;0,1,0)</f>
        <v>1</v>
      </c>
      <c r="H408" s="16">
        <f>ABS('Prices Monthly'!L408-'Prices Monthly'!L407)/'Prices Monthly'!L407</f>
        <v>3.3923564851451635E-2</v>
      </c>
      <c r="I408" s="26"/>
      <c r="J408" s="5">
        <f t="shared" ca="1" si="38"/>
        <v>-6.645550174472427E-4</v>
      </c>
      <c r="K408" s="16"/>
      <c r="L408" s="16">
        <f ca="1">L407-O408*'Prices Monthly'!L408</f>
        <v>10.742380533269007</v>
      </c>
      <c r="M408" s="5">
        <f t="shared" ca="1" si="39"/>
        <v>6.3004151707977182E-3</v>
      </c>
      <c r="N408" s="16">
        <f ca="1">IF('Prices Monthly'!L407&gt;OFFSET('Prices Monthly'!L407,-$N$3,0),1,-1)</f>
        <v>1</v>
      </c>
      <c r="O408" s="5">
        <f ca="1">IF(N408=1,O$3*L407/'Prices Monthly'!L407,-O$3*M407)</f>
        <v>1.207305883146349E-5</v>
      </c>
      <c r="P408" s="27"/>
      <c r="Q408" s="16">
        <f ca="1">Q407-T408*'Prices Monthly'!L408</f>
        <v>6.5344831344962415</v>
      </c>
      <c r="R408" s="5">
        <f t="shared" ca="1" si="40"/>
        <v>7.7812228772051219E-3</v>
      </c>
      <c r="S408" s="16">
        <f ca="1">IF('Prices Monthly'!I407&gt;OFFSET('Prices Monthly'!I407,-$S$3,0),1,-1)</f>
        <v>-1</v>
      </c>
      <c r="T408" s="5">
        <f ca="1">IF(S408=1,T$3*Q407/'Prices Monthly'!L407,-T$3*R407)</f>
        <v>-6.766280762787062E-4</v>
      </c>
      <c r="V408" s="16"/>
      <c r="W408" s="5"/>
      <c r="X408" s="5"/>
      <c r="Y408" s="5"/>
      <c r="Z408" s="5"/>
      <c r="AA408" s="5"/>
      <c r="AB408" s="5"/>
      <c r="AC408" s="5"/>
      <c r="AD408" s="5"/>
      <c r="AE408" s="56"/>
    </row>
    <row r="409" spans="1:31" x14ac:dyDescent="0.2">
      <c r="A409" s="9">
        <v>40845</v>
      </c>
      <c r="B409" s="16">
        <f ca="1">'Prices Monthly'!L408*(1+J409/(50*(ABS(O409)+ABS(T409)+0.0001)))</f>
        <v>8528.3236588163436</v>
      </c>
      <c r="C409" s="16">
        <f t="shared" ca="1" si="41"/>
        <v>-1</v>
      </c>
      <c r="D409" s="16">
        <f ca="1">D408+C409*('Prices Monthly'!L409-'Prices Monthly'!L408)/'Prices Monthly'!L408</f>
        <v>5.1233671382059107</v>
      </c>
      <c r="E409" s="16">
        <f t="shared" ca="1" si="36"/>
        <v>7.8452065689336159E-2</v>
      </c>
      <c r="F409" s="16">
        <f t="shared" ca="1" si="37"/>
        <v>5.2018192038952469</v>
      </c>
      <c r="G409" s="26">
        <f ca="1">IF(('Prices Monthly'!L409-'Prices Monthly'!L408)*C409&gt;0,1,0)</f>
        <v>0</v>
      </c>
      <c r="H409" s="16">
        <f>ABS('Prices Monthly'!L409-'Prices Monthly'!L408)/'Prices Monthly'!L408</f>
        <v>5.2266060816929368E-2</v>
      </c>
      <c r="I409" s="26"/>
      <c r="J409" s="5">
        <f t="shared" ca="1" si="38"/>
        <v>-6.8550198188438698E-4</v>
      </c>
      <c r="K409" s="16"/>
      <c r="L409" s="16">
        <f ca="1">L408-O409*'Prices Monthly'!L409</f>
        <v>11.317827692810782</v>
      </c>
      <c r="M409" s="5">
        <f t="shared" ca="1" si="39"/>
        <v>6.2374110190897411E-3</v>
      </c>
      <c r="N409" s="16">
        <f ca="1">IF('Prices Monthly'!L408&gt;OFFSET('Prices Monthly'!L408,-$N$3,0),1,-1)</f>
        <v>-1</v>
      </c>
      <c r="O409" s="5">
        <f ca="1">IF(N409=1,O$3*L408/'Prices Monthly'!L408,-O$3*M408)</f>
        <v>-6.3004151707977176E-5</v>
      </c>
      <c r="P409" s="27"/>
      <c r="Q409" s="16">
        <f ca="1">Q408-T409*'Prices Monthly'!L409</f>
        <v>12.220054616455876</v>
      </c>
      <c r="R409" s="5">
        <f t="shared" ca="1" si="40"/>
        <v>7.158725047028712E-3</v>
      </c>
      <c r="S409" s="16">
        <f ca="1">IF('Prices Monthly'!I408&gt;OFFSET('Prices Monthly'!I408,-$S$3,0),1,-1)</f>
        <v>-1</v>
      </c>
      <c r="T409" s="5">
        <f ca="1">IF(S409=1,T$3*Q408/'Prices Monthly'!L408,-T$3*R408)</f>
        <v>-6.2249783017640978E-4</v>
      </c>
      <c r="V409" s="16"/>
      <c r="W409" s="5"/>
      <c r="X409" s="5"/>
      <c r="Y409" s="5"/>
      <c r="Z409" s="5"/>
      <c r="AA409" s="5"/>
      <c r="AB409" s="5"/>
      <c r="AC409" s="5"/>
      <c r="AD409" s="5"/>
      <c r="AE409" s="56"/>
    </row>
    <row r="410" spans="1:31" x14ac:dyDescent="0.2">
      <c r="A410" s="9">
        <v>40876</v>
      </c>
      <c r="B410" s="16">
        <f ca="1">'Prices Monthly'!L409*(1+J410/(50*(ABS(O410)+ABS(T410)+0.0001)))</f>
        <v>8984.0820939687273</v>
      </c>
      <c r="C410" s="16">
        <f t="shared" ca="1" si="41"/>
        <v>-1</v>
      </c>
      <c r="D410" s="16">
        <f ca="1">D409+C410*('Prices Monthly'!L410-'Prices Monthly'!L409)/'Prices Monthly'!L409</f>
        <v>5.1124775320536004</v>
      </c>
      <c r="E410" s="16">
        <f t="shared" ca="1" si="36"/>
        <v>8.9341671841646431E-2</v>
      </c>
      <c r="F410" s="16">
        <f t="shared" ca="1" si="37"/>
        <v>5.2018192038952469</v>
      </c>
      <c r="G410" s="26">
        <f ca="1">IF(('Prices Monthly'!L410-'Prices Monthly'!L409)*C410&gt;0,1,0)</f>
        <v>0</v>
      </c>
      <c r="H410" s="16">
        <f>ABS('Prices Monthly'!L410-'Prices Monthly'!L409)/'Prices Monthly'!L409</f>
        <v>1.0889606152310067E-2</v>
      </c>
      <c r="I410" s="26"/>
      <c r="J410" s="5">
        <f t="shared" ca="1" si="38"/>
        <v>-5.6030642060581027E-4</v>
      </c>
      <c r="K410" s="16"/>
      <c r="L410" s="16">
        <f ca="1">L409-O410*'Prices Monthly'!L410</f>
        <v>11.20341694902193</v>
      </c>
      <c r="M410" s="5">
        <f t="shared" ca="1" si="39"/>
        <v>6.2498026022462273E-3</v>
      </c>
      <c r="N410" s="16">
        <f ca="1">IF('Prices Monthly'!L409&gt;OFFSET('Prices Monthly'!L409,-$N$3,0),1,-1)</f>
        <v>1</v>
      </c>
      <c r="O410" s="5">
        <f ca="1">IF(N410=1,O$3*L409/'Prices Monthly'!L409,-O$3*M409)</f>
        <v>1.2391583156486666E-5</v>
      </c>
      <c r="P410" s="27"/>
      <c r="Q410" s="16">
        <f ca="1">Q409-T410*'Prices Monthly'!L410</f>
        <v>17.507740923312937</v>
      </c>
      <c r="R410" s="5">
        <f t="shared" ca="1" si="40"/>
        <v>6.5860270432664151E-3</v>
      </c>
      <c r="S410" s="16">
        <f ca="1">IF('Prices Monthly'!I409&gt;OFFSET('Prices Monthly'!I409,-$S$3,0),1,-1)</f>
        <v>-1</v>
      </c>
      <c r="T410" s="5">
        <f ca="1">IF(S410=1,T$3*Q409/'Prices Monthly'!L409,-T$3*R409)</f>
        <v>-5.7269800376229696E-4</v>
      </c>
      <c r="V410" s="16"/>
      <c r="W410" s="5"/>
      <c r="X410" s="5"/>
      <c r="Y410" s="5"/>
      <c r="Z410" s="5"/>
      <c r="AA410" s="5"/>
      <c r="AB410" s="5"/>
      <c r="AC410" s="5"/>
      <c r="AD410" s="5"/>
      <c r="AE410" s="56"/>
    </row>
    <row r="411" spans="1:31" x14ac:dyDescent="0.2">
      <c r="A411" s="9">
        <v>40906</v>
      </c>
      <c r="B411" s="16">
        <f ca="1">'Prices Monthly'!L410*(1+J411/(50*(ABS(O411)+ABS(T411)+0.0001)))</f>
        <v>9084.1914657725665</v>
      </c>
      <c r="C411" s="16">
        <f t="shared" ca="1" si="41"/>
        <v>-1</v>
      </c>
      <c r="D411" s="16">
        <f ca="1">D410+C411*('Prices Monthly'!L411-'Prices Monthly'!L410)/'Prices Monthly'!L410</f>
        <v>5.1275290757655707</v>
      </c>
      <c r="E411" s="16">
        <f t="shared" ca="1" si="36"/>
        <v>7.429012812967617E-2</v>
      </c>
      <c r="F411" s="16">
        <f t="shared" ca="1" si="37"/>
        <v>5.2018192038952469</v>
      </c>
      <c r="G411" s="26">
        <f ca="1">IF(('Prices Monthly'!L411-'Prices Monthly'!L410)*C411&gt;0,1,0)</f>
        <v>1</v>
      </c>
      <c r="H411" s="16">
        <f>ABS('Prices Monthly'!L411-'Prices Monthly'!L410)/'Prices Monthly'!L410</f>
        <v>1.5051543711970526E-2</v>
      </c>
      <c r="I411" s="26"/>
      <c r="J411" s="5">
        <f t="shared" ca="1" si="38"/>
        <v>-5.1474798198821586E-4</v>
      </c>
      <c r="K411" s="16"/>
      <c r="L411" s="16">
        <f ca="1">L410-O411*'Prices Monthly'!L411</f>
        <v>11.093069066731028</v>
      </c>
      <c r="M411" s="5">
        <f t="shared" ca="1" si="39"/>
        <v>6.2619367837193247E-3</v>
      </c>
      <c r="N411" s="16">
        <f ca="1">IF('Prices Monthly'!L410&gt;OFFSET('Prices Monthly'!L410,-$N$3,0),1,-1)</f>
        <v>1</v>
      </c>
      <c r="O411" s="5">
        <f ca="1">IF(N411=1,O$3*L410/'Prices Monthly'!L410,-O$3*M410)</f>
        <v>1.2134181473097333E-5</v>
      </c>
      <c r="P411" s="27"/>
      <c r="Q411" s="16">
        <f ca="1">Q410-T411*'Prices Monthly'!L411</f>
        <v>22.299191511365215</v>
      </c>
      <c r="R411" s="5">
        <f t="shared" ca="1" si="40"/>
        <v>6.0591448798051019E-3</v>
      </c>
      <c r="S411" s="16">
        <f ca="1">IF('Prices Monthly'!I410&gt;OFFSET('Prices Monthly'!I410,-$S$3,0),1,-1)</f>
        <v>-1</v>
      </c>
      <c r="T411" s="5">
        <f ca="1">IF(S411=1,T$3*Q410/'Prices Monthly'!L410,-T$3*R410)</f>
        <v>-5.2688216346131317E-4</v>
      </c>
      <c r="V411" s="16"/>
      <c r="W411" s="5"/>
      <c r="X411" s="5"/>
      <c r="Y411" s="5"/>
      <c r="Z411" s="5"/>
      <c r="AA411" s="5"/>
      <c r="AB411" s="5"/>
      <c r="AC411" s="5"/>
      <c r="AD411" s="5"/>
      <c r="AE411" s="56"/>
    </row>
    <row r="412" spans="1:31" x14ac:dyDescent="0.2">
      <c r="A412" s="9">
        <v>40936</v>
      </c>
      <c r="B412" s="16">
        <f ca="1">'Prices Monthly'!L411*(1+J412/(50*(ABS(O412)+ABS(T412)+0.0001)))</f>
        <v>9216.8675641169193</v>
      </c>
      <c r="C412" s="16">
        <f t="shared" ca="1" si="41"/>
        <v>1</v>
      </c>
      <c r="D412" s="16">
        <f ca="1">D411+C412*('Prices Monthly'!L412-'Prices Monthly'!L411)/'Prices Monthly'!L411</f>
        <v>5.074387268612039</v>
      </c>
      <c r="E412" s="16">
        <f t="shared" ca="1" si="36"/>
        <v>0.12743193528320784</v>
      </c>
      <c r="F412" s="16">
        <f t="shared" ca="1" si="37"/>
        <v>5.2018192038952469</v>
      </c>
      <c r="G412" s="26">
        <f ca="1">IF(('Prices Monthly'!L412-'Prices Monthly'!L411)*C412&gt;0,1,0)</f>
        <v>0</v>
      </c>
      <c r="H412" s="16">
        <f>ABS('Prices Monthly'!L412-'Prices Monthly'!L411)/'Prices Monthly'!L411</f>
        <v>5.3141807153531256E-2</v>
      </c>
      <c r="I412" s="26"/>
      <c r="J412" s="5">
        <f t="shared" ca="1" si="38"/>
        <v>2.083651047426512E-4</v>
      </c>
      <c r="K412" s="16"/>
      <c r="L412" s="16">
        <f ca="1">L411-O412*'Prices Monthly'!L412</f>
        <v>10.988033433434568</v>
      </c>
      <c r="M412" s="5">
        <f t="shared" ca="1" si="39"/>
        <v>6.2741350525356183E-3</v>
      </c>
      <c r="N412" s="16">
        <f ca="1">IF('Prices Monthly'!L411&gt;OFFSET('Prices Monthly'!L411,-$N$3,0),1,-1)</f>
        <v>1</v>
      </c>
      <c r="O412" s="5">
        <f ca="1">IF(N412=1,O$3*L411/'Prices Monthly'!L411,-O$3*M411)</f>
        <v>1.2198268816293685E-5</v>
      </c>
      <c r="P412" s="27"/>
      <c r="Q412" s="16">
        <f ca="1">Q411-T412*'Prices Monthly'!L412</f>
        <v>20.610057737254127</v>
      </c>
      <c r="R412" s="5">
        <f t="shared" ca="1" si="40"/>
        <v>6.2553117157314597E-3</v>
      </c>
      <c r="S412" s="16">
        <f ca="1">IF('Prices Monthly'!I411&gt;OFFSET('Prices Monthly'!I411,-$S$3,0),1,-1)</f>
        <v>1</v>
      </c>
      <c r="T412" s="5">
        <f ca="1">IF(S412=1,T$3*Q411/'Prices Monthly'!L411,-T$3*R411)</f>
        <v>1.9616683592635752E-4</v>
      </c>
      <c r="V412" s="16"/>
      <c r="W412" s="5"/>
      <c r="X412" s="5"/>
      <c r="Y412" s="5"/>
      <c r="Z412" s="5"/>
      <c r="AA412" s="5"/>
      <c r="AB412" s="5"/>
      <c r="AC412" s="5"/>
      <c r="AD412" s="5"/>
      <c r="AE412" s="56"/>
    </row>
    <row r="413" spans="1:31" x14ac:dyDescent="0.2">
      <c r="A413" s="9">
        <v>40967</v>
      </c>
      <c r="B413" s="16">
        <f ca="1">'Prices Monthly'!L412*(1+J413/(50*(ABS(O413)+ABS(T413)+0.0001)))</f>
        <v>8464.4544491163597</v>
      </c>
      <c r="C413" s="16">
        <f t="shared" ca="1" si="41"/>
        <v>-1</v>
      </c>
      <c r="D413" s="16">
        <f ca="1">D412+C413*('Prices Monthly'!L413-'Prices Monthly'!L412)/'Prices Monthly'!L412</f>
        <v>5.1163490138824583</v>
      </c>
      <c r="E413" s="16">
        <f t="shared" ca="1" si="36"/>
        <v>8.5470190012788549E-2</v>
      </c>
      <c r="F413" s="16">
        <f t="shared" ca="1" si="37"/>
        <v>5.2018192038952469</v>
      </c>
      <c r="G413" s="26">
        <f ca="1">IF(('Prices Monthly'!L413-'Prices Monthly'!L412)*C413&gt;0,1,0)</f>
        <v>1</v>
      </c>
      <c r="H413" s="16">
        <f>ABS('Prices Monthly'!L413-'Prices Monthly'!L412)/'Prices Monthly'!L412</f>
        <v>4.1961745270419536E-2</v>
      </c>
      <c r="I413" s="26"/>
      <c r="J413" s="5">
        <f t="shared" ca="1" si="38"/>
        <v>-5.6316628778387294E-4</v>
      </c>
      <c r="K413" s="16"/>
      <c r="L413" s="16">
        <f ca="1">L412-O413*'Prices Monthly'!L413</f>
        <v>11.505610675631431</v>
      </c>
      <c r="M413" s="5">
        <f t="shared" ca="1" si="39"/>
        <v>6.2113937020102624E-3</v>
      </c>
      <c r="N413" s="16">
        <f ca="1">IF('Prices Monthly'!L412&gt;OFFSET('Prices Monthly'!L412,-$N$3,0),1,-1)</f>
        <v>-1</v>
      </c>
      <c r="O413" s="5">
        <f ca="1">IF(N413=1,O$3*L412/'Prices Monthly'!L412,-O$3*M412)</f>
        <v>-6.2741350525356179E-5</v>
      </c>
      <c r="P413" s="27"/>
      <c r="Q413" s="16">
        <f ca="1">Q412-T413*'Prices Monthly'!L413</f>
        <v>24.738253206175791</v>
      </c>
      <c r="R413" s="5">
        <f t="shared" ca="1" si="40"/>
        <v>5.7548867784729431E-3</v>
      </c>
      <c r="S413" s="16">
        <f ca="1">IF('Prices Monthly'!I412&gt;OFFSET('Prices Monthly'!I412,-$S$3,0),1,-1)</f>
        <v>-1</v>
      </c>
      <c r="T413" s="5">
        <f ca="1">IF(S413=1,T$3*Q412/'Prices Monthly'!L412,-T$3*R412)</f>
        <v>-5.0042493725851675E-4</v>
      </c>
      <c r="V413" s="16"/>
      <c r="W413" s="5"/>
      <c r="X413" s="5"/>
      <c r="Y413" s="5"/>
      <c r="Z413" s="5"/>
      <c r="AA413" s="5"/>
      <c r="AB413" s="5"/>
      <c r="AC413" s="5"/>
      <c r="AD413" s="5"/>
      <c r="AE413" s="56"/>
    </row>
    <row r="414" spans="1:31" x14ac:dyDescent="0.2">
      <c r="A414" s="9">
        <v>40998</v>
      </c>
      <c r="B414" s="16">
        <f ca="1">'Prices Monthly'!L413*(1+J414/(50*(ABS(O414)+ABS(T414)+0.0001)))</f>
        <v>8110.8962243854521</v>
      </c>
      <c r="C414" s="16">
        <f t="shared" ca="1" si="41"/>
        <v>-1</v>
      </c>
      <c r="D414" s="16">
        <f ca="1">D413+C414*('Prices Monthly'!L414-'Prices Monthly'!L413)/'Prices Monthly'!L413</f>
        <v>5.1081993105108108</v>
      </c>
      <c r="E414" s="16">
        <f t="shared" ca="1" si="36"/>
        <v>9.3619893384436104E-2</v>
      </c>
      <c r="F414" s="16">
        <f t="shared" ca="1" si="37"/>
        <v>5.2018192038952469</v>
      </c>
      <c r="G414" s="26">
        <f ca="1">IF(('Prices Monthly'!L414-'Prices Monthly'!L413)*C414&gt;0,1,0)</f>
        <v>0</v>
      </c>
      <c r="H414" s="16">
        <f>ABS('Prices Monthly'!L414-'Prices Monthly'!L413)/'Prices Monthly'!L413</f>
        <v>8.1497033716474918E-3</v>
      </c>
      <c r="I414" s="26"/>
      <c r="J414" s="5">
        <f t="shared" ca="1" si="38"/>
        <v>-5.2250487929793809E-4</v>
      </c>
      <c r="K414" s="16"/>
      <c r="L414" s="16">
        <f ca="1">L413-O414*'Prices Monthly'!L414</f>
        <v>12.022188065392186</v>
      </c>
      <c r="M414" s="5">
        <f t="shared" ca="1" si="39"/>
        <v>6.1492797649901594E-3</v>
      </c>
      <c r="N414" s="16">
        <f ca="1">IF('Prices Monthly'!L413&gt;OFFSET('Prices Monthly'!L413,-$N$3,0),1,-1)</f>
        <v>-1</v>
      </c>
      <c r="O414" s="5">
        <f ca="1">IF(N414=1,O$3*L413/'Prices Monthly'!L413,-O$3*M413)</f>
        <v>-6.2113937020102629E-5</v>
      </c>
      <c r="P414" s="27"/>
      <c r="Q414" s="16">
        <f ca="1">Q413-T414*'Prices Monthly'!L414</f>
        <v>28.567145120633061</v>
      </c>
      <c r="R414" s="5">
        <f t="shared" ca="1" si="40"/>
        <v>5.2944958361951077E-3</v>
      </c>
      <c r="S414" s="16">
        <f ca="1">IF('Prices Monthly'!I413&gt;OFFSET('Prices Monthly'!I413,-$S$3,0),1,-1)</f>
        <v>-1</v>
      </c>
      <c r="T414" s="5">
        <f ca="1">IF(S414=1,T$3*Q413/'Prices Monthly'!L413,-T$3*R413)</f>
        <v>-4.6039094227783543E-4</v>
      </c>
      <c r="V414" s="16"/>
      <c r="W414" s="5"/>
      <c r="X414" s="5"/>
      <c r="Y414" s="5"/>
      <c r="Z414" s="5"/>
      <c r="AA414" s="5"/>
      <c r="AB414" s="5"/>
      <c r="AC414" s="5"/>
      <c r="AD414" s="5"/>
      <c r="AE414" s="56"/>
    </row>
    <row r="415" spans="1:31" x14ac:dyDescent="0.2">
      <c r="A415" s="9">
        <v>41027</v>
      </c>
      <c r="B415" s="16">
        <f ca="1">'Prices Monthly'!L414*(1+J415/(50*(ABS(O415)+ABS(T415)+0.0001)))</f>
        <v>8397.9304365672397</v>
      </c>
      <c r="C415" s="16">
        <f t="shared" ca="1" si="41"/>
        <v>1</v>
      </c>
      <c r="D415" s="16">
        <f ca="1">D414+C415*('Prices Monthly'!L415-'Prices Monthly'!L414)/'Prices Monthly'!L414</f>
        <v>5.1382848862441923</v>
      </c>
      <c r="E415" s="16">
        <f t="shared" ca="1" si="36"/>
        <v>6.353431765105455E-2</v>
      </c>
      <c r="F415" s="16">
        <f t="shared" ca="1" si="37"/>
        <v>5.2018192038952469</v>
      </c>
      <c r="G415" s="26">
        <f ca="1">IF(('Prices Monthly'!L415-'Prices Monthly'!L414)*C415&gt;0,1,0)</f>
        <v>1</v>
      </c>
      <c r="H415" s="16">
        <f>ABS('Prices Monthly'!L415-'Prices Monthly'!L414)/'Prices Monthly'!L414</f>
        <v>3.0085575733381643E-2</v>
      </c>
      <c r="I415" s="26"/>
      <c r="J415" s="5">
        <f t="shared" ca="1" si="38"/>
        <v>2.1330325622910019E-4</v>
      </c>
      <c r="K415" s="16"/>
      <c r="L415" s="16">
        <f ca="1">L414-O415*'Prices Monthly'!L415</f>
        <v>12.548985794155316</v>
      </c>
      <c r="M415" s="5">
        <f t="shared" ca="1" si="39"/>
        <v>6.0877869673402578E-3</v>
      </c>
      <c r="N415" s="16">
        <f ca="1">IF('Prices Monthly'!L414&gt;OFFSET('Prices Monthly'!L414,-$N$3,0),1,-1)</f>
        <v>-1</v>
      </c>
      <c r="O415" s="5">
        <f ca="1">IF(N415=1,O$3*L414/'Prices Monthly'!L414,-O$3*M414)</f>
        <v>-6.1492797649901601E-5</v>
      </c>
      <c r="P415" s="27"/>
      <c r="Q415" s="16">
        <f ca="1">Q414-T415*'Prices Monthly'!L415</f>
        <v>26.213016790341349</v>
      </c>
      <c r="R415" s="5">
        <f t="shared" ca="1" si="40"/>
        <v>5.5692918900741096E-3</v>
      </c>
      <c r="S415" s="16">
        <f ca="1">IF('Prices Monthly'!I414&gt;OFFSET('Prices Monthly'!I414,-$S$3,0),1,-1)</f>
        <v>1</v>
      </c>
      <c r="T415" s="5">
        <f ca="1">IF(S415=1,T$3*Q414/'Prices Monthly'!L414,-T$3*R414)</f>
        <v>2.7479605387900179E-4</v>
      </c>
      <c r="V415" s="16"/>
      <c r="W415" s="5"/>
      <c r="X415" s="5"/>
      <c r="Y415" s="5"/>
      <c r="Z415" s="5"/>
      <c r="AA415" s="5"/>
      <c r="AB415" s="5"/>
      <c r="AC415" s="5"/>
      <c r="AD415" s="5"/>
      <c r="AE415" s="56"/>
    </row>
    <row r="416" spans="1:31" x14ac:dyDescent="0.2">
      <c r="A416" s="9">
        <v>41059</v>
      </c>
      <c r="B416" s="16">
        <f ca="1">'Prices Monthly'!L415*(1+J416/(50*(ABS(O416)+ABS(T416)+0.0001)))</f>
        <v>8423.7372946433952</v>
      </c>
      <c r="C416" s="16">
        <f t="shared" ca="1" si="41"/>
        <v>-1</v>
      </c>
      <c r="D416" s="16">
        <f ca="1">D415+C416*('Prices Monthly'!L416-'Prices Monthly'!L415)/'Prices Monthly'!L415</f>
        <v>5.100862598861009</v>
      </c>
      <c r="E416" s="16">
        <f t="shared" ca="1" si="36"/>
        <v>0.10095660503423787</v>
      </c>
      <c r="F416" s="16">
        <f t="shared" ca="1" si="37"/>
        <v>5.2018192038952469</v>
      </c>
      <c r="G416" s="26">
        <f ca="1">IF(('Prices Monthly'!L416-'Prices Monthly'!L415)*C416&gt;0,1,0)</f>
        <v>0</v>
      </c>
      <c r="H416" s="16">
        <f>ABS('Prices Monthly'!L416-'Prices Monthly'!L415)/'Prices Monthly'!L415</f>
        <v>3.7422287383183046E-2</v>
      </c>
      <c r="I416" s="26"/>
      <c r="J416" s="5">
        <f t="shared" ca="1" si="38"/>
        <v>-5.0642122087933138E-4</v>
      </c>
      <c r="K416" s="16"/>
      <c r="L416" s="16">
        <f ca="1">L415-O416*'Prices Monthly'!L416</f>
        <v>13.09003238186941</v>
      </c>
      <c r="M416" s="5">
        <f t="shared" ca="1" si="39"/>
        <v>6.0269090976668551E-3</v>
      </c>
      <c r="N416" s="16">
        <f ca="1">IF('Prices Monthly'!L415&gt;OFFSET('Prices Monthly'!L415,-$N$3,0),1,-1)</f>
        <v>-1</v>
      </c>
      <c r="O416" s="5">
        <f ca="1">IF(N416=1,O$3*L415/'Prices Monthly'!L415,-O$3*M415)</f>
        <v>-6.0877869673402581E-5</v>
      </c>
      <c r="P416" s="27"/>
      <c r="Q416" s="16">
        <f ca="1">Q415-T416*'Prices Monthly'!L416</f>
        <v>30.172743225282431</v>
      </c>
      <c r="R416" s="5">
        <f t="shared" ca="1" si="40"/>
        <v>5.123748538868181E-3</v>
      </c>
      <c r="S416" s="16">
        <f ca="1">IF('Prices Monthly'!I415&gt;OFFSET('Prices Monthly'!I415,-$S$3,0),1,-1)</f>
        <v>-1</v>
      </c>
      <c r="T416" s="5">
        <f ca="1">IF(S416=1,T$3*Q415/'Prices Monthly'!L415,-T$3*R415)</f>
        <v>-4.4554335120592877E-4</v>
      </c>
      <c r="W416" s="5"/>
      <c r="X416" s="5"/>
      <c r="Y416" s="5"/>
      <c r="Z416" s="5"/>
      <c r="AA416" s="5"/>
      <c r="AB416" s="5"/>
      <c r="AC416" s="5"/>
      <c r="AD416" s="5"/>
      <c r="AE416" s="56"/>
    </row>
    <row r="417" spans="1:31" x14ac:dyDescent="0.2">
      <c r="A417" s="9">
        <v>41089</v>
      </c>
      <c r="B417" s="16">
        <f ca="1">'Prices Monthly'!L416*(1+J417/(50*(ABS(O417)+ABS(T417)+0.0001)))</f>
        <v>8974.3893144595022</v>
      </c>
      <c r="C417" s="16">
        <f t="shared" ca="1" si="41"/>
        <v>1</v>
      </c>
      <c r="D417" s="16">
        <f ca="1">D416+C417*('Prices Monthly'!L417-'Prices Monthly'!L416)/'Prices Monthly'!L416</f>
        <v>5.075299470795577</v>
      </c>
      <c r="E417" s="16">
        <f t="shared" ca="1" si="36"/>
        <v>0.12651973309966991</v>
      </c>
      <c r="F417" s="16">
        <f t="shared" ca="1" si="37"/>
        <v>5.2018192038952469</v>
      </c>
      <c r="G417" s="26">
        <f ca="1">IF(('Prices Monthly'!L417-'Prices Monthly'!L416)*C417&gt;0,1,0)</f>
        <v>0</v>
      </c>
      <c r="H417" s="16">
        <f>ABS('Prices Monthly'!L417-'Prices Monthly'!L416)/'Prices Monthly'!L416</f>
        <v>2.5563128065431946E-2</v>
      </c>
      <c r="I417" s="26"/>
      <c r="J417" s="5">
        <f t="shared" ca="1" si="38"/>
        <v>2.1133078548031886E-4</v>
      </c>
      <c r="K417" s="16"/>
      <c r="L417" s="16">
        <f ca="1">L416-O417*'Prices Monthly'!L417</f>
        <v>13.611975968927375</v>
      </c>
      <c r="M417" s="5">
        <f t="shared" ca="1" si="39"/>
        <v>5.9666400066901862E-3</v>
      </c>
      <c r="N417" s="16">
        <f ca="1">IF('Prices Monthly'!L416&gt;OFFSET('Prices Monthly'!L416,-$N$3,0),1,-1)</f>
        <v>-1</v>
      </c>
      <c r="O417" s="5">
        <f ca="1">IF(N417=1,O$3*L416/'Prices Monthly'!L416,-O$3*M416)</f>
        <v>-6.0269090976668549E-5</v>
      </c>
      <c r="P417" s="27"/>
      <c r="Q417" s="16">
        <f ca="1">Q416-T417*'Prices Monthly'!L417</f>
        <v>27.8206285431921</v>
      </c>
      <c r="R417" s="5">
        <f t="shared" ca="1" si="40"/>
        <v>5.3953484153251687E-3</v>
      </c>
      <c r="S417" s="16">
        <f ca="1">IF('Prices Monthly'!I416&gt;OFFSET('Prices Monthly'!I416,-$S$3,0),1,-1)</f>
        <v>1</v>
      </c>
      <c r="T417" s="5">
        <f ca="1">IF(S417=1,T$3*Q416/'Prices Monthly'!L416,-T$3*R416)</f>
        <v>2.7159987645698742E-4</v>
      </c>
      <c r="W417" s="5"/>
      <c r="X417" s="5"/>
      <c r="Y417" s="5"/>
      <c r="Z417" s="5"/>
      <c r="AA417" s="5"/>
      <c r="AB417" s="5"/>
      <c r="AC417" s="5"/>
      <c r="AD417" s="5"/>
      <c r="AE417" s="56"/>
    </row>
    <row r="418" spans="1:31" x14ac:dyDescent="0.2">
      <c r="A418" s="9">
        <v>41118</v>
      </c>
      <c r="B418" s="16">
        <f ca="1">'Prices Monthly'!L417*(1+J418/(50*(ABS(O418)+ABS(T418)+0.0001)))</f>
        <v>8742.2491037154559</v>
      </c>
      <c r="C418" s="16">
        <f t="shared" ca="1" si="41"/>
        <v>1</v>
      </c>
      <c r="D418" s="16">
        <f ca="1">D417+C418*('Prices Monthly'!L418-'Prices Monthly'!L417)/'Prices Monthly'!L417</f>
        <v>5.0946962066752661</v>
      </c>
      <c r="E418" s="16">
        <f t="shared" ca="1" si="36"/>
        <v>0.10712299721998075</v>
      </c>
      <c r="F418" s="16">
        <f t="shared" ca="1" si="37"/>
        <v>5.2018192038952469</v>
      </c>
      <c r="G418" s="26">
        <f ca="1">IF(('Prices Monthly'!L418-'Prices Monthly'!L417)*C418&gt;0,1,0)</f>
        <v>1</v>
      </c>
      <c r="H418" s="16">
        <f>ABS('Prices Monthly'!L418-'Prices Monthly'!L417)/'Prices Monthly'!L417</f>
        <v>1.9396735879689129E-2</v>
      </c>
      <c r="I418" s="26"/>
      <c r="J418" s="5">
        <f t="shared" ca="1" si="38"/>
        <v>1.9733056807655965E-4</v>
      </c>
      <c r="K418" s="16"/>
      <c r="L418" s="16">
        <f ca="1">L417-O418*'Prices Monthly'!L418</f>
        <v>14.138722881997998</v>
      </c>
      <c r="M418" s="5">
        <f t="shared" ca="1" si="39"/>
        <v>5.906973606623284E-3</v>
      </c>
      <c r="N418" s="16">
        <f ca="1">IF('Prices Monthly'!L417&gt;OFFSET('Prices Monthly'!L417,-$N$3,0),1,-1)</f>
        <v>-1</v>
      </c>
      <c r="O418" s="5">
        <f ca="1">IF(N418=1,O$3*L417/'Prices Monthly'!L417,-O$3*M417)</f>
        <v>-5.9666400066901862E-5</v>
      </c>
      <c r="P418" s="27"/>
      <c r="Q418" s="16">
        <f ca="1">Q417-T418*'Prices Monthly'!L418</f>
        <v>25.551807909027993</v>
      </c>
      <c r="R418" s="5">
        <f t="shared" ca="1" si="40"/>
        <v>5.6523453834686306E-3</v>
      </c>
      <c r="S418" s="16">
        <f ca="1">IF('Prices Monthly'!I417&gt;OFFSET('Prices Monthly'!I417,-$S$3,0),1,-1)</f>
        <v>1</v>
      </c>
      <c r="T418" s="5">
        <f ca="1">IF(S418=1,T$3*Q417/'Prices Monthly'!L417,-T$3*R417)</f>
        <v>2.5699696814346151E-4</v>
      </c>
      <c r="W418" s="5"/>
      <c r="X418" s="5"/>
      <c r="Y418" s="5"/>
      <c r="Z418" s="5"/>
      <c r="AA418" s="5"/>
      <c r="AB418" s="5"/>
      <c r="AC418" s="5"/>
      <c r="AD418" s="5"/>
      <c r="AE418" s="56"/>
    </row>
    <row r="419" spans="1:31" x14ac:dyDescent="0.2">
      <c r="A419" s="9">
        <v>41151</v>
      </c>
      <c r="B419" s="16">
        <f ca="1">'Prices Monthly'!L418*(1+J419/(50*(ABS(O419)+ABS(T419)+0.0001)))</f>
        <v>8906.1620751896862</v>
      </c>
      <c r="C419" s="16">
        <f t="shared" ca="1" si="41"/>
        <v>1</v>
      </c>
      <c r="D419" s="16">
        <f ca="1">D418+C419*('Prices Monthly'!L419-'Prices Monthly'!L418)/'Prices Monthly'!L418</f>
        <v>5.1046178215004856</v>
      </c>
      <c r="E419" s="16">
        <f t="shared" ca="1" si="36"/>
        <v>9.7201382394761282E-2</v>
      </c>
      <c r="F419" s="16">
        <f t="shared" ca="1" si="37"/>
        <v>5.2018192038952469</v>
      </c>
      <c r="G419" s="26">
        <f ca="1">IF(('Prices Monthly'!L419-'Prices Monthly'!L418)*C419&gt;0,1,0)</f>
        <v>1</v>
      </c>
      <c r="H419" s="16">
        <f>ABS('Prices Monthly'!L419-'Prices Monthly'!L418)/'Prices Monthly'!L418</f>
        <v>9.921614825219199E-3</v>
      </c>
      <c r="I419" s="26"/>
      <c r="J419" s="5">
        <f t="shared" ca="1" si="38"/>
        <v>1.7247742334590543E-4</v>
      </c>
      <c r="K419" s="16"/>
      <c r="L419" s="16">
        <f ca="1">L418-O419*'Prices Monthly'!L419</f>
        <v>14.665376244119956</v>
      </c>
      <c r="M419" s="5">
        <f t="shared" ca="1" si="39"/>
        <v>5.8479038705570516E-3</v>
      </c>
      <c r="N419" s="16">
        <f ca="1">IF('Prices Monthly'!L418&gt;OFFSET('Prices Monthly'!L418,-$N$3,0),1,-1)</f>
        <v>-1</v>
      </c>
      <c r="O419" s="5">
        <f ca="1">IF(N419=1,O$3*L418/'Prices Monthly'!L418,-O$3*M418)</f>
        <v>-5.906973606623284E-5</v>
      </c>
      <c r="P419" s="27"/>
      <c r="Q419" s="16">
        <f ca="1">Q418-T419*'Prices Monthly'!L419</f>
        <v>23.487382060612845</v>
      </c>
      <c r="R419" s="5">
        <f t="shared" ca="1" si="40"/>
        <v>5.8838925428807689E-3</v>
      </c>
      <c r="S419" s="16">
        <f ca="1">IF('Prices Monthly'!I418&gt;OFFSET('Prices Monthly'!I418,-$S$3,0),1,-1)</f>
        <v>1</v>
      </c>
      <c r="T419" s="5">
        <f ca="1">IF(S419=1,T$3*Q418/'Prices Monthly'!L418,-T$3*R418)</f>
        <v>2.3154715941213827E-4</v>
      </c>
      <c r="W419" s="5"/>
      <c r="X419" s="5"/>
      <c r="Y419" s="5"/>
      <c r="Z419" s="5"/>
      <c r="AA419" s="5"/>
      <c r="AB419" s="5"/>
      <c r="AC419" s="5"/>
      <c r="AD419" s="5"/>
      <c r="AE419" s="56"/>
    </row>
    <row r="420" spans="1:31" x14ac:dyDescent="0.2">
      <c r="A420" s="9">
        <v>41181</v>
      </c>
      <c r="B420" s="16">
        <f ca="1">'Prices Monthly'!L419*(1+J420/(50*(ABS(O420)+ABS(T420)+0.0001)))</f>
        <v>9039.6078734405419</v>
      </c>
      <c r="C420" s="16">
        <f t="shared" ca="1" si="41"/>
        <v>1</v>
      </c>
      <c r="D420" s="16">
        <f ca="1">D419+C420*('Prices Monthly'!L420-'Prices Monthly'!L419)/'Prices Monthly'!L419</f>
        <v>5.1009681168753209</v>
      </c>
      <c r="E420" s="16">
        <f t="shared" ca="1" si="36"/>
        <v>0.10085108701992596</v>
      </c>
      <c r="F420" s="16">
        <f t="shared" ca="1" si="37"/>
        <v>5.2018192038952469</v>
      </c>
      <c r="G420" s="26">
        <f ca="1">IF(('Prices Monthly'!L420-'Prices Monthly'!L419)*C420&gt;0,1,0)</f>
        <v>0</v>
      </c>
      <c r="H420" s="16">
        <f>ABS('Prices Monthly'!L420-'Prices Monthly'!L419)/'Prices Monthly'!L419</f>
        <v>3.6497046251651138E-3</v>
      </c>
      <c r="I420" s="26"/>
      <c r="J420" s="5">
        <f t="shared" ca="1" si="38"/>
        <v>2.2719740228181989E-4</v>
      </c>
      <c r="K420" s="16"/>
      <c r="L420" s="16">
        <f ca="1">L419-O420*'Prices Monthly'!L420</f>
        <v>14.519257724593837</v>
      </c>
      <c r="M420" s="5">
        <f t="shared" ca="1" si="39"/>
        <v>5.8643526386910252E-3</v>
      </c>
      <c r="N420" s="16">
        <f ca="1">IF('Prices Monthly'!L419&gt;OFFSET('Prices Monthly'!L419,-$N$3,0),1,-1)</f>
        <v>1</v>
      </c>
      <c r="O420" s="5">
        <f ca="1">IF(N420=1,O$3*L419/'Prices Monthly'!L419,-O$3*M419)</f>
        <v>1.6448768133973497E-5</v>
      </c>
      <c r="P420" s="27"/>
      <c r="Q420" s="16">
        <f ca="1">Q419-T420*'Prices Monthly'!L420</f>
        <v>21.61524925631899</v>
      </c>
      <c r="R420" s="5">
        <f t="shared" ca="1" si="40"/>
        <v>6.0946411770286153E-3</v>
      </c>
      <c r="S420" s="16">
        <f ca="1">IF('Prices Monthly'!I419&gt;OFFSET('Prices Monthly'!I419,-$S$3,0),1,-1)</f>
        <v>1</v>
      </c>
      <c r="T420" s="5">
        <f ca="1">IF(S420=1,T$3*Q419/'Prices Monthly'!L419,-T$3*R419)</f>
        <v>2.107486341478464E-4</v>
      </c>
      <c r="W420" s="5"/>
      <c r="X420" s="5"/>
      <c r="Y420" s="5"/>
      <c r="Z420" s="5"/>
      <c r="AA420" s="5"/>
      <c r="AB420" s="5"/>
      <c r="AC420" s="5"/>
      <c r="AD420" s="5"/>
      <c r="AE420" s="56"/>
    </row>
    <row r="421" spans="1:31" x14ac:dyDescent="0.2">
      <c r="A421" s="9">
        <v>41212</v>
      </c>
      <c r="B421" s="16">
        <f ca="1">'Prices Monthly'!L420*(1+J421/(50*(ABS(O421)+ABS(T421)+0.0001)))</f>
        <v>8951.6485436775347</v>
      </c>
      <c r="C421" s="16">
        <f t="shared" ca="1" si="41"/>
        <v>1</v>
      </c>
      <c r="D421" s="16">
        <f ca="1">D420+C421*('Prices Monthly'!L421-'Prices Monthly'!L420)/'Prices Monthly'!L420</f>
        <v>5.0666844932015529</v>
      </c>
      <c r="E421" s="16">
        <f t="shared" ca="1" si="36"/>
        <v>0.13513471069369398</v>
      </c>
      <c r="F421" s="16">
        <f t="shared" ca="1" si="37"/>
        <v>5.2018192038952469</v>
      </c>
      <c r="G421" s="26">
        <f ca="1">IF(('Prices Monthly'!L421-'Prices Monthly'!L420)*C421&gt;0,1,0)</f>
        <v>0</v>
      </c>
      <c r="H421" s="16">
        <f>ABS('Prices Monthly'!L421-'Prices Monthly'!L420)/'Prices Monthly'!L420</f>
        <v>3.4283623673767964E-2</v>
      </c>
      <c r="I421" s="26"/>
      <c r="J421" s="5">
        <f t="shared" ca="1" si="38"/>
        <v>1.360172048213209E-4</v>
      </c>
      <c r="K421" s="16"/>
      <c r="L421" s="16">
        <f ca="1">L420-O421*'Prices Monthly'!L421</f>
        <v>15.022342944409225</v>
      </c>
      <c r="M421" s="5">
        <f t="shared" ca="1" si="39"/>
        <v>5.8057091123041148E-3</v>
      </c>
      <c r="N421" s="16">
        <f ca="1">IF('Prices Monthly'!L420&gt;OFFSET('Prices Monthly'!L420,-$N$3,0),1,-1)</f>
        <v>-1</v>
      </c>
      <c r="O421" s="5">
        <f ca="1">IF(N421=1,O$3*L420/'Prices Monthly'!L420,-O$3*M420)</f>
        <v>-5.864352638691025E-5</v>
      </c>
      <c r="P421" s="27"/>
      <c r="Q421" s="16">
        <f ca="1">Q420-T421*'Prices Monthly'!L421</f>
        <v>19.945313241502937</v>
      </c>
      <c r="R421" s="5">
        <f t="shared" ca="1" si="40"/>
        <v>6.2893019082368466E-3</v>
      </c>
      <c r="S421" s="16">
        <f ca="1">IF('Prices Monthly'!I420&gt;OFFSET('Prices Monthly'!I420,-$S$3,0),1,-1)</f>
        <v>1</v>
      </c>
      <c r="T421" s="5">
        <f ca="1">IF(S421=1,T$3*Q420/'Prices Monthly'!L420,-T$3*R420)</f>
        <v>1.9466073120823115E-4</v>
      </c>
      <c r="W421" s="5"/>
      <c r="X421" s="5"/>
      <c r="Y421" s="5"/>
      <c r="Z421" s="5"/>
      <c r="AA421" s="5"/>
      <c r="AB421" s="5"/>
      <c r="AC421" s="5"/>
      <c r="AD421" s="5"/>
      <c r="AE421" s="56"/>
    </row>
    <row r="422" spans="1:31" x14ac:dyDescent="0.2">
      <c r="A422" s="9">
        <v>41242</v>
      </c>
      <c r="B422" s="16">
        <f ca="1">'Prices Monthly'!L421*(1+J422/(50*(ABS(O422)+ABS(T422)+0.0001)))</f>
        <v>8642.5019448834537</v>
      </c>
      <c r="C422" s="16">
        <f t="shared" ca="1" si="41"/>
        <v>1</v>
      </c>
      <c r="D422" s="16">
        <f ca="1">D421+C422*('Prices Monthly'!L422-'Prices Monthly'!L421)/'Prices Monthly'!L421</f>
        <v>5.0719043983153815</v>
      </c>
      <c r="E422" s="16">
        <f t="shared" ref="E422" ca="1" si="42">F422-D422</f>
        <v>0.12991480557986534</v>
      </c>
      <c r="F422" s="16">
        <f t="shared" ref="F422" ca="1" si="43">MAX(F421,D422)</f>
        <v>5.2018192038952469</v>
      </c>
      <c r="G422" s="26">
        <f ca="1">IF(('Prices Monthly'!L422-'Prices Monthly'!L421)*C422&gt;0,1,0)</f>
        <v>1</v>
      </c>
      <c r="H422" s="16">
        <f>ABS('Prices Monthly'!L422-'Prices Monthly'!L421)/'Prices Monthly'!L421</f>
        <v>5.2199051138282996E-3</v>
      </c>
      <c r="I422" s="26"/>
      <c r="J422" s="5">
        <f t="shared" ref="J422:J423" ca="1" si="44">O422+T422</f>
        <v>1.2794137709711283E-4</v>
      </c>
      <c r="K422" s="16"/>
      <c r="L422" s="16">
        <f ca="1">L421-O422*'Prices Monthly'!L422</f>
        <v>15.522997108566948</v>
      </c>
      <c r="M422" s="5">
        <f t="shared" ref="M422" ca="1" si="45">M421+O422</f>
        <v>5.7476520211810741E-3</v>
      </c>
      <c r="N422" s="16">
        <f ca="1">IF('Prices Monthly'!L421&gt;OFFSET('Prices Monthly'!L421,-$N$3,0),1,-1)</f>
        <v>-1</v>
      </c>
      <c r="O422" s="5">
        <f ca="1">IF(N422=1,O$3*L421/'Prices Monthly'!L421,-O$3*M421)</f>
        <v>-5.805709112304115E-5</v>
      </c>
      <c r="P422" s="27"/>
      <c r="Q422" s="16">
        <f ca="1">Q421-T422*'Prices Monthly'!L422</f>
        <v>18.341359170775803</v>
      </c>
      <c r="R422" s="5">
        <f t="shared" ref="R422" ca="1" si="46">R421+T422</f>
        <v>6.4753003764570008E-3</v>
      </c>
      <c r="S422" s="16">
        <f ca="1">IF('Prices Monthly'!I421&gt;OFFSET('Prices Monthly'!I421,-$S$3,0),1,-1)</f>
        <v>1</v>
      </c>
      <c r="T422" s="5">
        <f ca="1">IF(S422=1,T$3*Q421/'Prices Monthly'!L421,-T$3*R421)</f>
        <v>1.8599846822015396E-4</v>
      </c>
      <c r="W422" s="5"/>
      <c r="X422" s="5"/>
      <c r="Y422" s="5"/>
      <c r="Z422" s="5"/>
      <c r="AA422" s="5"/>
      <c r="AB422" s="5"/>
      <c r="AC422" s="5"/>
      <c r="AD422" s="5"/>
      <c r="AE422" s="56"/>
    </row>
    <row r="423" spans="1:31" x14ac:dyDescent="0.2">
      <c r="A423" s="9">
        <v>41272</v>
      </c>
      <c r="B423" s="16">
        <f ca="1">'Prices Monthly'!L422*(1+J423/(50*(ABS(O423)+ABS(T423)+0.0001)))</f>
        <v>8682.7946727036433</v>
      </c>
      <c r="C423" s="16">
        <f t="shared" ca="1" si="41"/>
        <v>1</v>
      </c>
      <c r="D423" s="16">
        <f ca="1">D422+C423*('Prices Monthly'!L423-'Prices Monthly'!L422)/'Prices Monthly'!L422</f>
        <v>5.1115890731798217</v>
      </c>
      <c r="E423" s="16">
        <f t="shared" ref="E423" ca="1" si="47">F423-D423</f>
        <v>9.0230130715425183E-2</v>
      </c>
      <c r="F423" s="16">
        <f t="shared" ref="F423" ca="1" si="48">MAX(F422,D423)</f>
        <v>5.2018192038952469</v>
      </c>
      <c r="G423" s="26">
        <f ca="1">IF(('Prices Monthly'!L423-'Prices Monthly'!L422)*C423&gt;0,1,0)</f>
        <v>1</v>
      </c>
      <c r="H423" s="16">
        <f>ABS('Prices Monthly'!L423-'Prices Monthly'!L422)/'Prices Monthly'!L422</f>
        <v>3.9684674864440016E-2</v>
      </c>
      <c r="J423" s="5">
        <f t="shared" ca="1" si="44"/>
        <v>1.1267621785473136E-4</v>
      </c>
      <c r="L423" s="16">
        <f ca="1">L422-O423*'Prices Monthly'!L423</f>
        <v>16.038314345829978</v>
      </c>
      <c r="M423" s="5">
        <f t="shared" ref="M423" ca="1" si="49">M422+O423</f>
        <v>5.690175500969263E-3</v>
      </c>
      <c r="N423" s="16">
        <f ca="1">IF('Prices Monthly'!L422&gt;OFFSET('Prices Monthly'!L422,-$N$3,0),1,-1)</f>
        <v>-1</v>
      </c>
      <c r="O423" s="5">
        <f ca="1">IF(N423=1,O$3*L422/'Prices Monthly'!L422,-O$3*M422)</f>
        <v>-5.7476520211810738E-5</v>
      </c>
      <c r="P423" s="27"/>
      <c r="Q423" s="16">
        <f ca="1">Q422-T423*'Prices Monthly'!L423</f>
        <v>16.815820767092607</v>
      </c>
      <c r="R423" s="5">
        <f t="shared" ref="R423" ca="1" si="50">R422+T423</f>
        <v>6.6454531145235425E-3</v>
      </c>
      <c r="S423" s="16">
        <f ca="1">IF('Prices Monthly'!I422&gt;OFFSET('Prices Monthly'!I422,-$S$3,0),1,-1)</f>
        <v>1</v>
      </c>
      <c r="T423" s="5">
        <f ca="1">IF(S423=1,T$3*Q422/'Prices Monthly'!L422,-T$3*R422)</f>
        <v>1.7015273806654209E-4</v>
      </c>
      <c r="W423" s="5"/>
      <c r="X423" s="5"/>
      <c r="Y423" s="5"/>
      <c r="Z423" s="5"/>
      <c r="AA423" s="5"/>
      <c r="AB423" s="5"/>
      <c r="AC423" s="5"/>
      <c r="AD423" s="5"/>
      <c r="AE423" s="56"/>
    </row>
    <row r="424" spans="1:31" x14ac:dyDescent="0.2">
      <c r="A424" s="9">
        <v>41304</v>
      </c>
      <c r="B424" s="16">
        <f ca="1">'Prices Monthly'!L423*(1+J424/(50*(ABS(O424)+ABS(T424)+0.0001)))</f>
        <v>9078.0893915267679</v>
      </c>
      <c r="C424" s="16">
        <f t="shared" ca="1" si="41"/>
        <v>1</v>
      </c>
      <c r="D424" s="16">
        <f ca="1">D423+C424*('Prices Monthly'!L424-'Prices Monthly'!L423)/'Prices Monthly'!L423</f>
        <v>5.1224772358441983</v>
      </c>
      <c r="E424" s="16">
        <f t="shared" ref="E424" ca="1" si="51">F424-D424</f>
        <v>7.9341968051048539E-2</v>
      </c>
      <c r="F424" s="16">
        <f t="shared" ref="F424" ca="1" si="52">MAX(F423,D424)</f>
        <v>5.2018192038952469</v>
      </c>
      <c r="G424" s="26">
        <f ca="1">IF(('Prices Monthly'!L424-'Prices Monthly'!L423)*C424&gt;0,1,0)</f>
        <v>1</v>
      </c>
      <c r="H424" s="16">
        <f>ABS('Prices Monthly'!L424-'Prices Monthly'!L423)/'Prices Monthly'!L423</f>
        <v>1.0888162664376342E-2</v>
      </c>
      <c r="J424" s="5">
        <f t="shared" ref="J424:J425" ca="1" si="53">O424+T424</f>
        <v>1.6793432803079606E-4</v>
      </c>
      <c r="L424" s="16">
        <f ca="1">L423-O424*'Prices Monthly'!L424</f>
        <v>15.87618492461708</v>
      </c>
      <c r="M424" s="5">
        <f t="shared" ref="M424" ca="1" si="54">M423+O424</f>
        <v>5.7080640253966142E-3</v>
      </c>
      <c r="N424" s="16">
        <f ca="1">IF('Prices Monthly'!L423&gt;OFFSET('Prices Monthly'!L423,-$N$3,0),1,-1)</f>
        <v>1</v>
      </c>
      <c r="O424" s="5">
        <f ca="1">IF(N424=1,O$3*L423/'Prices Monthly'!L423,-O$3*M423)</f>
        <v>1.7888524427350879E-5</v>
      </c>
      <c r="P424" s="27"/>
      <c r="Q424" s="16">
        <f ca="1">Q423-T424*'Prices Monthly'!L424</f>
        <v>15.45590763437743</v>
      </c>
      <c r="R424" s="5">
        <f t="shared" ref="R424" ca="1" si="55">R423+T424</f>
        <v>6.7954989181269873E-3</v>
      </c>
      <c r="S424" s="16">
        <f ca="1">IF('Prices Monthly'!I423&gt;OFFSET('Prices Monthly'!I423,-$S$3,0),1,-1)</f>
        <v>1</v>
      </c>
      <c r="T424" s="5">
        <f ca="1">IF(S424=1,T$3*Q423/'Prices Monthly'!L423,-T$3*R423)</f>
        <v>1.5004580360344517E-4</v>
      </c>
      <c r="W424" s="5"/>
      <c r="X424" s="5"/>
      <c r="Y424" s="5"/>
      <c r="Z424" s="5"/>
      <c r="AA424" s="5"/>
      <c r="AB424" s="5"/>
      <c r="AC424" s="5"/>
      <c r="AD424" s="5"/>
      <c r="AE424" s="56"/>
    </row>
    <row r="425" spans="1:31" x14ac:dyDescent="0.2">
      <c r="A425" s="9">
        <v>41332</v>
      </c>
      <c r="B425" s="16">
        <f ca="1">'Prices Monthly'!L424*(1+J425/(50*(ABS(O425)+ABS(T425)+0.0001)))</f>
        <v>9173.2056505407563</v>
      </c>
      <c r="C425" s="16">
        <f t="shared" ca="1" si="41"/>
        <v>1</v>
      </c>
      <c r="D425" s="16">
        <f ca="1">D424+C425*('Prices Monthly'!L425-'Prices Monthly'!L424)/'Prices Monthly'!L424</f>
        <v>5.1559925481138746</v>
      </c>
      <c r="E425" s="16">
        <f t="shared" ref="E425" ca="1" si="56">F425-D425</f>
        <v>4.5826655781372239E-2</v>
      </c>
      <c r="F425" s="16">
        <f t="shared" ref="F425" ca="1" si="57">MAX(F424,D425)</f>
        <v>5.2018192038952469</v>
      </c>
      <c r="G425" s="26">
        <f ca="1">IF(('Prices Monthly'!L425-'Prices Monthly'!L424)*C425&gt;0,1,0)</f>
        <v>1</v>
      </c>
      <c r="H425" s="16">
        <f>ABS('Prices Monthly'!L425-'Prices Monthly'!L424)/'Prices Monthly'!L424</f>
        <v>3.3515312269676037E-2</v>
      </c>
      <c r="J425" s="5">
        <f t="shared" ca="1" si="53"/>
        <v>1.539429767454272E-4</v>
      </c>
      <c r="L425" s="16">
        <f ca="1">L424-O425*'Prices Monthly'!L425</f>
        <v>15.712102122416912</v>
      </c>
      <c r="M425" s="5">
        <f t="shared" ref="M425" ca="1" si="58">M424+O425</f>
        <v>5.725580989295734E-3</v>
      </c>
      <c r="N425" s="16">
        <f ca="1">IF('Prices Monthly'!L424&gt;OFFSET('Prices Monthly'!L424,-$N$3,0),1,-1)</f>
        <v>1</v>
      </c>
      <c r="O425" s="5">
        <f ca="1">IF(N425=1,O$3*L424/'Prices Monthly'!L424,-O$3*M424)</f>
        <v>1.751696389911984E-5</v>
      </c>
      <c r="P425" s="27"/>
      <c r="Q425" s="16">
        <f ca="1">Q424-T425*'Prices Monthly'!L425</f>
        <v>14.177994257965041</v>
      </c>
      <c r="R425" s="5">
        <f t="shared" ref="R425" ca="1" si="59">R424+T425</f>
        <v>6.9319249309732949E-3</v>
      </c>
      <c r="S425" s="16">
        <f ca="1">IF('Prices Monthly'!I424&gt;OFFSET('Prices Monthly'!I424,-$S$3,0),1,-1)</f>
        <v>1</v>
      </c>
      <c r="T425" s="5">
        <f ca="1">IF(S425=1,T$3*Q424/'Prices Monthly'!L424,-T$3*R424)</f>
        <v>1.3642601284630736E-4</v>
      </c>
      <c r="W425" s="5"/>
      <c r="X425" s="5"/>
      <c r="Y425" s="5"/>
      <c r="Z425" s="5"/>
      <c r="AA425" s="5"/>
      <c r="AB425" s="5"/>
      <c r="AC425" s="5"/>
      <c r="AD425" s="5"/>
      <c r="AE425" s="56"/>
    </row>
    <row r="426" spans="1:31" x14ac:dyDescent="0.2">
      <c r="A426" s="9">
        <v>41363</v>
      </c>
      <c r="B426" s="16">
        <f ca="1">'Prices Monthly'!L425*(1+J426/(50*(ABS(O426)+ABS(T426)+0.0001)))</f>
        <v>9475.6608390177644</v>
      </c>
      <c r="C426" s="16">
        <f t="shared" ca="1" si="41"/>
        <v>1</v>
      </c>
      <c r="D426" s="16">
        <f ca="1">D425+C426*('Prices Monthly'!L426-'Prices Monthly'!L425)/'Prices Monthly'!L425</f>
        <v>5.1848958989980352</v>
      </c>
      <c r="E426" s="16">
        <f t="shared" ref="E426" ca="1" si="60">F426-D426</f>
        <v>1.6923304897211722E-2</v>
      </c>
      <c r="F426" s="16">
        <f t="shared" ref="F426" ca="1" si="61">MAX(F425,D426)</f>
        <v>5.2018192038952469</v>
      </c>
      <c r="G426" s="26">
        <f ca="1">IF(('Prices Monthly'!L426-'Prices Monthly'!L425)*C426&gt;0,1,0)</f>
        <v>1</v>
      </c>
      <c r="H426" s="16">
        <f>ABS('Prices Monthly'!L426-'Prices Monthly'!L425)/'Prices Monthly'!L425</f>
        <v>2.890335088416025E-2</v>
      </c>
      <c r="J426" s="5">
        <f t="shared" ref="J426" ca="1" si="62">O426+T426</f>
        <v>1.3786159207152842E-4</v>
      </c>
      <c r="L426" s="16">
        <f ca="1">L425-O426*'Prices Monthly'!L426</f>
        <v>15.550439777185023</v>
      </c>
      <c r="M426" s="5">
        <f t="shared" ref="M426" ca="1" si="63">M425+O426</f>
        <v>5.7423547353536485E-3</v>
      </c>
      <c r="N426" s="16">
        <f ca="1">IF('Prices Monthly'!L425&gt;OFFSET('Prices Monthly'!L425,-$N$3,0),1,-1)</f>
        <v>1</v>
      </c>
      <c r="O426" s="5">
        <f ca="1">IF(N426=1,O$3*L425/'Prices Monthly'!L425,-O$3*M425)</f>
        <v>1.6773746057914432E-5</v>
      </c>
      <c r="P426" s="27"/>
      <c r="Q426" s="16">
        <f ca="1">Q425-T426*'Prices Monthly'!L426</f>
        <v>13.010971393898112</v>
      </c>
      <c r="R426" s="5">
        <f t="shared" ref="R426" ca="1" si="64">R425+T426</f>
        <v>7.0530127769869088E-3</v>
      </c>
      <c r="S426" s="16">
        <f ca="1">IF('Prices Monthly'!I425&gt;OFFSET('Prices Monthly'!I425,-$S$3,0),1,-1)</f>
        <v>1</v>
      </c>
      <c r="T426" s="5">
        <f ca="1">IF(S426=1,T$3*Q425/'Prices Monthly'!L425,-T$3*R425)</f>
        <v>1.2108784601361398E-4</v>
      </c>
      <c r="W426" s="5"/>
      <c r="X426" s="5"/>
      <c r="Y426" s="5"/>
      <c r="Z426" s="5"/>
      <c r="AA426" s="5"/>
      <c r="AB426" s="5"/>
      <c r="AC426" s="5"/>
      <c r="AD426" s="5"/>
      <c r="AE426" s="56"/>
    </row>
    <row r="427" spans="1:31" x14ac:dyDescent="0.2">
      <c r="A427" s="9">
        <v>41391</v>
      </c>
      <c r="B427" s="16">
        <f ca="1">'Prices Monthly'!L426*(1+J427/(50*(ABS(O427)+ABS(T427)+0.0001)))</f>
        <v>9744.5759207278934</v>
      </c>
      <c r="C427" s="16">
        <f t="shared" ca="1" si="41"/>
        <v>1</v>
      </c>
      <c r="D427" s="16">
        <f ca="1">D426+C427*('Prices Monthly'!L427-'Prices Monthly'!L426)/'Prices Monthly'!L426</f>
        <v>5.219996160260437</v>
      </c>
      <c r="E427" s="16">
        <f t="shared" ref="E427" ca="1" si="65">F427-D427</f>
        <v>0</v>
      </c>
      <c r="F427" s="16">
        <f t="shared" ref="F427" ca="1" si="66">MAX(F426,D427)</f>
        <v>5.219996160260437</v>
      </c>
      <c r="G427" s="26">
        <f ca="1">IF(('Prices Monthly'!L427-'Prices Monthly'!L426)*C427&gt;0,1,0)</f>
        <v>1</v>
      </c>
      <c r="H427" s="16">
        <f>ABS('Prices Monthly'!L427-'Prices Monthly'!L426)/'Prices Monthly'!L426</f>
        <v>3.5100261262401754E-2</v>
      </c>
      <c r="J427" s="5">
        <f t="shared" ref="J427" ca="1" si="67">O427+T427</f>
        <v>1.241340997532325E-4</v>
      </c>
      <c r="L427" s="16">
        <f ca="1">L426-O427*'Prices Monthly'!L427</f>
        <v>15.389477134423927</v>
      </c>
      <c r="M427" s="5">
        <f t="shared" ref="M427" ca="1" si="68">M426+O427</f>
        <v>5.7584895456916554E-3</v>
      </c>
      <c r="N427" s="16">
        <f ca="1">IF('Prices Monthly'!L426&gt;OFFSET('Prices Monthly'!L426,-$N$3,0),1,-1)</f>
        <v>1</v>
      </c>
      <c r="O427" s="5">
        <f ca="1">IF(N427=1,O$3*L426/'Prices Monthly'!L426,-O$3*M426)</f>
        <v>1.613481033800696E-5</v>
      </c>
      <c r="P427" s="27"/>
      <c r="Q427" s="16">
        <f ca="1">Q426-T427*'Prices Monthly'!L427</f>
        <v>11.933558602769986</v>
      </c>
      <c r="R427" s="5">
        <f t="shared" ref="R427" ca="1" si="69">R426+T427</f>
        <v>7.1610120664021342E-3</v>
      </c>
      <c r="S427" s="16">
        <f ca="1">IF('Prices Monthly'!I426&gt;OFFSET('Prices Monthly'!I426,-$S$3,0),1,-1)</f>
        <v>1</v>
      </c>
      <c r="T427" s="5">
        <f ca="1">IF(S427=1,T$3*Q426/'Prices Monthly'!L426,-T$3*R426)</f>
        <v>1.0799928941522554E-4</v>
      </c>
      <c r="W427" s="5"/>
      <c r="X427" s="5"/>
      <c r="Y427" s="5"/>
      <c r="Z427" s="5"/>
      <c r="AA427" s="5"/>
      <c r="AB427" s="5"/>
      <c r="AC427" s="5"/>
      <c r="AD427" s="5"/>
      <c r="AE427" s="56"/>
    </row>
    <row r="428" spans="1:31" x14ac:dyDescent="0.2">
      <c r="A428" s="9">
        <v>41424</v>
      </c>
      <c r="B428" s="16">
        <f ca="1">'Prices Monthly'!L427*(1+J428/(50*(ABS(O428)+ABS(T428)+0.0001)))</f>
        <v>10081.127194263134</v>
      </c>
      <c r="C428" s="16">
        <f t="shared" ref="C428" ca="1" si="70">IF(J428&gt;0,1,-1)</f>
        <v>1</v>
      </c>
      <c r="D428" s="16">
        <f ca="1">D427+C428*('Prices Monthly'!L428-'Prices Monthly'!L427)/'Prices Monthly'!L427</f>
        <v>5.2473374786701177</v>
      </c>
      <c r="E428" s="16">
        <f t="shared" ref="E428" ca="1" si="71">F428-D428</f>
        <v>0</v>
      </c>
      <c r="F428" s="16">
        <f t="shared" ref="F428" ca="1" si="72">MAX(F427,D428)</f>
        <v>5.2473374786701177</v>
      </c>
      <c r="G428" s="26">
        <f ca="1">IF(('Prices Monthly'!L428-'Prices Monthly'!L427)*C428&gt;0,1,0)</f>
        <v>1</v>
      </c>
      <c r="H428" s="16">
        <f>ABS('Prices Monthly'!L428-'Prices Monthly'!L427)/'Prices Monthly'!L427</f>
        <v>2.7341318409680748E-2</v>
      </c>
      <c r="J428" s="5">
        <f t="shared" ref="J428" ca="1" si="73">O428+T428</f>
        <v>1.1112341980650155E-4</v>
      </c>
      <c r="L428" s="16">
        <f ca="1">L427-O428*'Prices Monthly'!L428</f>
        <v>15.231374677134781</v>
      </c>
      <c r="M428" s="5">
        <f t="shared" ref="M428" ca="1" si="74">M427+O428</f>
        <v>5.773915876329974E-3</v>
      </c>
      <c r="N428" s="16">
        <f ca="1">IF('Prices Monthly'!L427&gt;OFFSET('Prices Monthly'!L427,-$N$3,0),1,-1)</f>
        <v>1</v>
      </c>
      <c r="O428" s="5">
        <f ca="1">IF(N428=1,O$3*L427/'Prices Monthly'!L427,-O$3*M427)</f>
        <v>1.5426330638318873E-5</v>
      </c>
      <c r="P428" s="27"/>
      <c r="Q428" s="16">
        <f ca="1">Q427-T428*'Prices Monthly'!L428</f>
        <v>10.952771576506874</v>
      </c>
      <c r="R428" s="5">
        <f t="shared" ref="R428" ca="1" si="75">R427+T428</f>
        <v>7.2567091555703171E-3</v>
      </c>
      <c r="S428" s="16">
        <f ca="1">IF('Prices Monthly'!I427&gt;OFFSET('Prices Monthly'!I427,-$S$3,0),1,-1)</f>
        <v>1</v>
      </c>
      <c r="T428" s="5">
        <f ca="1">IF(S428=1,T$3*Q427/'Prices Monthly'!L427,-T$3*R427)</f>
        <v>9.5697089168182673E-5</v>
      </c>
      <c r="W428" s="16"/>
      <c r="X428" s="5"/>
      <c r="Y428" s="16"/>
      <c r="Z428" s="5"/>
      <c r="AA428" s="57"/>
      <c r="AB428" s="56"/>
      <c r="AC428" s="56"/>
      <c r="AD428" s="56"/>
      <c r="AE428" s="56"/>
    </row>
    <row r="429" spans="1:31" x14ac:dyDescent="0.2">
      <c r="A429" s="9">
        <v>41454</v>
      </c>
      <c r="B429" s="16">
        <f ca="1">'Prices Monthly'!L428*(1+J429/(50*(ABS(O429)+ABS(T429)+0.0001)))</f>
        <v>10351.540799518541</v>
      </c>
      <c r="C429" s="16">
        <f t="shared" ref="C429" ca="1" si="76">IF(J429&gt;0,1,-1)</f>
        <v>1</v>
      </c>
      <c r="D429" s="16">
        <f ca="1">D428+C429*('Prices Monthly'!L429-'Prices Monthly'!L428)/'Prices Monthly'!L428</f>
        <v>5.2355771577762047</v>
      </c>
      <c r="E429" s="16">
        <f t="shared" ref="E429" ca="1" si="77">F429-D429</f>
        <v>1.176032089391299E-2</v>
      </c>
      <c r="F429" s="16">
        <f t="shared" ref="F429" ca="1" si="78">MAX(F428,D429)</f>
        <v>5.2473374786701177</v>
      </c>
      <c r="G429" s="26">
        <f ca="1">IF(('Prices Monthly'!L429-'Prices Monthly'!L428)*C429&gt;0,1,0)</f>
        <v>0</v>
      </c>
      <c r="H429" s="16">
        <f>ABS('Prices Monthly'!L429-'Prices Monthly'!L428)/'Prices Monthly'!L428</f>
        <v>1.1760320893913245E-2</v>
      </c>
      <c r="J429" s="5">
        <f t="shared" ref="J429" ca="1" si="79">O429+T429</f>
        <v>1.0035598782030582E-4</v>
      </c>
      <c r="L429" s="16">
        <f ca="1">L428-O429*'Prices Monthly'!L429</f>
        <v>15.080852188902018</v>
      </c>
      <c r="M429" s="5">
        <f t="shared" ref="M429" ca="1" si="80">M428+O429</f>
        <v>5.7887773924552976E-3</v>
      </c>
      <c r="N429" s="16">
        <f ca="1">IF('Prices Monthly'!L428&gt;OFFSET('Prices Monthly'!L428,-$N$3,0),1,-1)</f>
        <v>1</v>
      </c>
      <c r="O429" s="5">
        <f ca="1">IF(N429=1,O$3*L428/'Prices Monthly'!L428,-O$3*M428)</f>
        <v>1.4861516125323846E-5</v>
      </c>
      <c r="P429" s="27"/>
      <c r="Q429" s="16">
        <f ca="1">Q428-T429*'Prices Monthly'!L429</f>
        <v>10.08685449905972</v>
      </c>
      <c r="R429" s="5">
        <f t="shared" ref="R429" ca="1" si="81">R428+T429</f>
        <v>7.342203627265299E-3</v>
      </c>
      <c r="S429" s="16">
        <f ca="1">IF('Prices Monthly'!I428&gt;OFFSET('Prices Monthly'!I428,-$S$3,0),1,-1)</f>
        <v>1</v>
      </c>
      <c r="T429" s="5">
        <f ca="1">IF(S429=1,T$3*Q428/'Prices Monthly'!L428,-T$3*R428)</f>
        <v>8.5494471694981975E-5</v>
      </c>
      <c r="W429" s="16"/>
      <c r="X429" s="5"/>
      <c r="Y429" s="16"/>
      <c r="Z429" s="5"/>
      <c r="AA429" s="5"/>
      <c r="AB429" s="5"/>
      <c r="AC429" s="5"/>
    </row>
    <row r="430" spans="1:31" x14ac:dyDescent="0.2">
      <c r="A430" s="9">
        <v>41485</v>
      </c>
      <c r="B430" s="16">
        <f ca="1">'Prices Monthly'!L429*(1+J430/(50*(ABS(O430)+ABS(T430)+0.0001)))</f>
        <v>10226.792575071506</v>
      </c>
      <c r="C430" s="16">
        <f t="shared" ref="C430" ca="1" si="82">IF(J430&gt;0,1,-1)</f>
        <v>1</v>
      </c>
      <c r="D430" s="16">
        <f ca="1">D429+C430*('Prices Monthly'!L430-'Prices Monthly'!L429)/'Prices Monthly'!L429</f>
        <v>5.2535652979847685</v>
      </c>
      <c r="E430" s="16">
        <f t="shared" ref="E430" ca="1" si="83">F430-D430</f>
        <v>0</v>
      </c>
      <c r="F430" s="16">
        <f t="shared" ref="F430" ca="1" si="84">MAX(F429,D430)</f>
        <v>5.2535652979847685</v>
      </c>
      <c r="G430" s="26">
        <f ca="1">IF(('Prices Monthly'!L430-'Prices Monthly'!L429)*C430&gt;0,1,0)</f>
        <v>1</v>
      </c>
      <c r="H430" s="16">
        <f>ABS('Prices Monthly'!L430-'Prices Monthly'!L429)/'Prices Monthly'!L429</f>
        <v>1.798814020856335E-2</v>
      </c>
      <c r="J430" s="5">
        <f t="shared" ref="J430" ca="1" si="85">O430+T430</f>
        <v>9.4562078466342738E-5</v>
      </c>
      <c r="L430" s="16">
        <f ca="1">L429-O430*'Prices Monthly'!L430</f>
        <v>14.927330902176612</v>
      </c>
      <c r="M430" s="5">
        <f t="shared" ref="M430" ca="1" si="86">M429+O430</f>
        <v>5.8036671495022589E-3</v>
      </c>
      <c r="N430" s="16">
        <f ca="1">IF('Prices Monthly'!L429&gt;OFFSET('Prices Monthly'!L429,-$N$3,0),1,-1)</f>
        <v>1</v>
      </c>
      <c r="O430" s="5">
        <f ca="1">IF(N430=1,O$3*L429/'Prices Monthly'!L429,-O$3*M429)</f>
        <v>1.4889757046961318E-5</v>
      </c>
      <c r="P430" s="27"/>
      <c r="Q430" s="16">
        <f ca="1">Q429-T430*'Prices Monthly'!L430</f>
        <v>9.2653906388955463</v>
      </c>
      <c r="R430" s="5">
        <f t="shared" ref="R430" ca="1" si="87">R429+T430</f>
        <v>7.4218759486846808E-3</v>
      </c>
      <c r="S430" s="16">
        <f ca="1">IF('Prices Monthly'!I429&gt;OFFSET('Prices Monthly'!I429,-$S$3,0),1,-1)</f>
        <v>1</v>
      </c>
      <c r="T430" s="5">
        <f ca="1">IF(S430=1,T$3*Q429/'Prices Monthly'!L429,-T$3*R429)</f>
        <v>7.9672321419381418E-5</v>
      </c>
    </row>
    <row r="431" spans="1:31" x14ac:dyDescent="0.2">
      <c r="A431" s="9">
        <v>41516</v>
      </c>
      <c r="B431" s="16">
        <f ca="1">'Prices Monthly'!L430*(1+J431/(50*(ABS(O431)+ABS(T431)+0.0001)))</f>
        <v>10406.093871443485</v>
      </c>
      <c r="C431" s="16">
        <f t="shared" ref="C431" ca="1" si="88">IF(J431&gt;0,1,-1)</f>
        <v>1</v>
      </c>
      <c r="D431" s="16">
        <f ca="1">D430+C431*('Prices Monthly'!L431-'Prices Monthly'!L430)/'Prices Monthly'!L430</f>
        <v>5.2406357977553908</v>
      </c>
      <c r="E431" s="16">
        <f t="shared" ref="E431" ca="1" si="89">F431-D431</f>
        <v>1.2929500229377666E-2</v>
      </c>
      <c r="F431" s="16">
        <f t="shared" ref="F431" ca="1" si="90">MAX(F430,D431)</f>
        <v>5.2535652979847685</v>
      </c>
      <c r="G431" s="26">
        <f ca="1">IF(('Prices Monthly'!L431-'Prices Monthly'!L430)*C431&gt;0,1,0)</f>
        <v>0</v>
      </c>
      <c r="H431" s="16">
        <f>ABS('Prices Monthly'!L431-'Prices Monthly'!L430)/'Prices Monthly'!L430</f>
        <v>1.2929500229377278E-2</v>
      </c>
      <c r="J431" s="5">
        <f t="shared" ref="J431" ca="1" si="91">O431+T431</f>
        <v>8.6368456338656679E-5</v>
      </c>
      <c r="L431" s="16">
        <f ca="1">L430-O431*'Prices Monthly'!L431</f>
        <v>14.779987622438084</v>
      </c>
      <c r="M431" s="5">
        <f t="shared" ref="M431" ca="1" si="92">M430+O431</f>
        <v>5.8181449027333507E-3</v>
      </c>
      <c r="N431" s="16">
        <f ca="1">IF('Prices Monthly'!L430&gt;OFFSET('Prices Monthly'!L430,-$N$3,0),1,-1)</f>
        <v>1</v>
      </c>
      <c r="O431" s="5">
        <f ca="1">IF(N431=1,O$3*L430/'Prices Monthly'!L430,-O$3*M430)</f>
        <v>1.4477753231091527E-5</v>
      </c>
      <c r="P431" s="27"/>
      <c r="Q431" s="16">
        <f ca="1">Q430-T431*'Prices Monthly'!L431</f>
        <v>8.533743137415172</v>
      </c>
      <c r="R431" s="5">
        <f t="shared" ref="R431" ca="1" si="93">R430+T431</f>
        <v>7.4937666517922458E-3</v>
      </c>
      <c r="S431" s="16">
        <f ca="1">IF('Prices Monthly'!I430&gt;OFFSET('Prices Monthly'!I430,-$S$3,0),1,-1)</f>
        <v>1</v>
      </c>
      <c r="T431" s="5">
        <f ca="1">IF(S431=1,T$3*Q430/'Prices Monthly'!L430,-T$3*R430)</f>
        <v>7.1890703107565149E-5</v>
      </c>
    </row>
    <row r="432" spans="1:31" x14ac:dyDescent="0.2">
      <c r="A432" s="9">
        <v>41545</v>
      </c>
      <c r="B432" s="16">
        <f ca="1">'Prices Monthly'!L431*(1+J432/(50*(ABS(O432)+ABS(T432)+0.0001)))</f>
        <v>10268.682794401033</v>
      </c>
      <c r="C432" s="16">
        <f t="shared" ref="C432" ca="1" si="94">IF(J432&gt;0,1,-1)</f>
        <v>1</v>
      </c>
      <c r="D432" s="16">
        <f ca="1">D431+C432*('Prices Monthly'!L432-'Prices Monthly'!L431)/'Prices Monthly'!L431</f>
        <v>5.2671764444152842</v>
      </c>
      <c r="E432" s="16">
        <f t="shared" ref="E432" ca="1" si="95">F432-D432</f>
        <v>0</v>
      </c>
      <c r="F432" s="16">
        <f t="shared" ref="F432" ca="1" si="96">MAX(F431,D432)</f>
        <v>5.2671764444152842</v>
      </c>
      <c r="G432" s="26">
        <f ca="1">IF(('Prices Monthly'!L432-'Prices Monthly'!L431)*C432&gt;0,1,0)</f>
        <v>1</v>
      </c>
      <c r="H432" s="16">
        <f>ABS('Prices Monthly'!L432-'Prices Monthly'!L431)/'Prices Monthly'!L431</f>
        <v>2.6540646659893429E-2</v>
      </c>
      <c r="J432" s="5">
        <f t="shared" ref="J432" ca="1" si="97">O432+T432</f>
        <v>8.1603751045727086E-5</v>
      </c>
      <c r="L432" s="16">
        <f ca="1">L431-O432*'Prices Monthly'!L432</f>
        <v>14.628265041922456</v>
      </c>
      <c r="M432" s="5">
        <f t="shared" ref="M432" ca="1" si="98">M431+O432</f>
        <v>5.8326675205233151E-3</v>
      </c>
      <c r="N432" s="16">
        <f ca="1">IF('Prices Monthly'!L431&gt;OFFSET('Prices Monthly'!L431,-$N$3,0),1,-1)</f>
        <v>1</v>
      </c>
      <c r="O432" s="5">
        <f ca="1">IF(N432=1,O$3*L431/'Prices Monthly'!L431,-O$3*M431)</f>
        <v>1.4522617789964337E-5</v>
      </c>
      <c r="P432" s="27"/>
      <c r="Q432" s="16">
        <f ca="1">Q431-T432*'Prices Monthly'!L432</f>
        <v>7.8329244015182438</v>
      </c>
      <c r="R432" s="5">
        <f t="shared" ref="R432" ca="1" si="99">R431+T432</f>
        <v>7.5608477850480083E-3</v>
      </c>
      <c r="S432" s="16">
        <f ca="1">IF('Prices Monthly'!I431&gt;OFFSET('Prices Monthly'!I431,-$S$3,0),1,-1)</f>
        <v>1</v>
      </c>
      <c r="T432" s="5">
        <f ca="1">IF(S432=1,T$3*Q431/'Prices Monthly'!L431,-T$3*R431)</f>
        <v>6.7081133255762751E-5</v>
      </c>
      <c r="Y432" s="16"/>
      <c r="Z432" s="16"/>
    </row>
    <row r="433" spans="1:20" x14ac:dyDescent="0.2">
      <c r="A433" s="9">
        <v>41577</v>
      </c>
      <c r="B433" s="16">
        <f ca="1">'Prices Monthly'!L432*(1+J433/(50*(ABS(O433)+ABS(T433)+0.0001)))</f>
        <v>10536.180070970053</v>
      </c>
      <c r="C433" s="16">
        <f t="shared" ref="C433" ca="1" si="100">IF(J433&gt;0,1,-1)</f>
        <v>1</v>
      </c>
      <c r="D433" s="16">
        <f ca="1">D432+C433*('Prices Monthly'!L433-'Prices Monthly'!L432)/'Prices Monthly'!L432</f>
        <v>5.2822109077662072</v>
      </c>
      <c r="E433" s="16">
        <f t="shared" ref="E433" ca="1" si="101">F433-D433</f>
        <v>0</v>
      </c>
      <c r="F433" s="16">
        <f t="shared" ref="F433" ca="1" si="102">MAX(F432,D433)</f>
        <v>5.2822109077662072</v>
      </c>
      <c r="G433" s="26">
        <f ca="1">IF(('Prices Monthly'!L433-'Prices Monthly'!L432)*C433&gt;0,1,0)</f>
        <v>1</v>
      </c>
      <c r="H433" s="16">
        <f>ABS('Prices Monthly'!L433-'Prices Monthly'!L432)/'Prices Monthly'!L432</f>
        <v>1.5034463350923127E-2</v>
      </c>
      <c r="J433" s="5">
        <f t="shared" ref="J433" ca="1" si="103">O433+T433</f>
        <v>7.398221388054977E-5</v>
      </c>
      <c r="L433" s="16">
        <f ca="1">L432-O433*'Prices Monthly'!L433</f>
        <v>14.479783110356628</v>
      </c>
      <c r="M433" s="5">
        <f t="shared" ref="M433" ca="1" si="104">M432+O433</f>
        <v>5.8466694377997128E-3</v>
      </c>
      <c r="N433" s="16">
        <f ca="1">IF('Prices Monthly'!L432&gt;OFFSET('Prices Monthly'!L432,-$N$3,0),1,-1)</f>
        <v>1</v>
      </c>
      <c r="O433" s="5">
        <f ca="1">IF(N433=1,O$3*L432/'Prices Monthly'!L432,-O$3*M432)</f>
        <v>1.4001917276397373E-5</v>
      </c>
      <c r="P433" s="27"/>
      <c r="Q433" s="16">
        <f ca="1">Q432-T433*'Prices Monthly'!L433</f>
        <v>7.19686934420917</v>
      </c>
      <c r="R433" s="5">
        <f t="shared" ref="R433" ca="1" si="105">R432+T433</f>
        <v>7.6208280816521604E-3</v>
      </c>
      <c r="S433" s="16">
        <f ca="1">IF('Prices Monthly'!I432&gt;OFFSET('Prices Monthly'!I432,-$S$3,0),1,-1)</f>
        <v>1</v>
      </c>
      <c r="T433" s="5">
        <f ca="1">IF(S433=1,T$3*Q432/'Prices Monthly'!L432,-T$3*R432)</f>
        <v>5.9980296604152404E-5</v>
      </c>
    </row>
    <row r="434" spans="1:20" x14ac:dyDescent="0.2">
      <c r="A434" s="9">
        <v>41607</v>
      </c>
      <c r="B434" s="16">
        <f ca="1">'Prices Monthly'!L433*(1+J434/(50*(ABS(O434)+ABS(T434)+0.0001)))</f>
        <v>10690.206027753962</v>
      </c>
      <c r="C434" s="16">
        <f t="shared" ref="C434" ca="1" si="106">IF(J434&gt;0,1,-1)</f>
        <v>1</v>
      </c>
      <c r="D434" s="16">
        <f ca="1">D433+C434*('Prices Monthly'!L434-'Prices Monthly'!L433)/'Prices Monthly'!L433</f>
        <v>5.2888628635581423</v>
      </c>
      <c r="E434" s="16">
        <f t="shared" ref="E434" ca="1" si="107">F434-D434</f>
        <v>0</v>
      </c>
      <c r="F434" s="16">
        <f t="shared" ref="F434" ca="1" si="108">MAX(F433,D434)</f>
        <v>5.2888628635581423</v>
      </c>
      <c r="G434" s="26">
        <f ca="1">IF(('Prices Monthly'!L434-'Prices Monthly'!L433)*C434&gt;0,1,0)</f>
        <v>1</v>
      </c>
      <c r="H434" s="16">
        <f>ABS('Prices Monthly'!L434-'Prices Monthly'!L433)/'Prices Monthly'!L433</f>
        <v>6.6519557919355052E-3</v>
      </c>
      <c r="J434" s="5">
        <f t="shared" ref="J434" ca="1" si="109">O434+T434</f>
        <v>6.7947962981432231E-5</v>
      </c>
      <c r="L434" s="16">
        <f ca="1">L433-O434*'Prices Monthly'!L434</f>
        <v>14.334022090481794</v>
      </c>
      <c r="M434" s="5">
        <f t="shared" ref="M434" ca="1" si="110">M433+O434</f>
        <v>5.8603239426376639E-3</v>
      </c>
      <c r="N434" s="16">
        <f ca="1">IF('Prices Monthly'!L433&gt;OFFSET('Prices Monthly'!L433,-$N$3,0),1,-1)</f>
        <v>1</v>
      </c>
      <c r="O434" s="5">
        <f ca="1">IF(N434=1,O$3*L433/'Prices Monthly'!L433,-O$3*M433)</f>
        <v>1.3654504837950877E-5</v>
      </c>
      <c r="P434" s="27"/>
      <c r="Q434" s="16">
        <f ca="1">Q433-T434*'Prices Monthly'!L434</f>
        <v>6.6172899361349948</v>
      </c>
      <c r="R434" s="5">
        <f t="shared" ref="R434" ca="1" si="111">R433+T434</f>
        <v>7.6751215397956414E-3</v>
      </c>
      <c r="S434" s="16">
        <f ca="1">IF('Prices Monthly'!I433&gt;OFFSET('Prices Monthly'!I433,-$S$3,0),1,-1)</f>
        <v>1</v>
      </c>
      <c r="T434" s="5">
        <f ca="1">IF(S434=1,T$3*Q433/'Prices Monthly'!L433,-T$3*R433)</f>
        <v>5.4293458143481347E-5</v>
      </c>
    </row>
    <row r="435" spans="1:20" x14ac:dyDescent="0.2">
      <c r="A435" s="9">
        <v>41636</v>
      </c>
      <c r="B435" s="16">
        <f ca="1">'Prices Monthly'!L434*(1+J435/(50*(ABS(O435)+ABS(T435)+0.0001)))</f>
        <v>10757.473159765328</v>
      </c>
      <c r="C435" s="16">
        <f t="shared" ref="C435" ca="1" si="112">IF(J435&gt;0,1,-1)</f>
        <v>1</v>
      </c>
      <c r="D435" s="16">
        <f ca="1">D434+C435*('Prices Monthly'!L435-'Prices Monthly'!L434)/'Prices Monthly'!L434</f>
        <v>5.2960357375977152</v>
      </c>
      <c r="E435" s="16">
        <f t="shared" ref="E435" ca="1" si="113">F435-D435</f>
        <v>0</v>
      </c>
      <c r="F435" s="16">
        <f t="shared" ref="F435" ca="1" si="114">MAX(F434,D435)</f>
        <v>5.2960357375977152</v>
      </c>
      <c r="G435" s="26">
        <f ca="1">IF(('Prices Monthly'!L435-'Prices Monthly'!L434)*C435&gt;0,1,0)</f>
        <v>1</v>
      </c>
      <c r="H435" s="16">
        <f>ABS('Prices Monthly'!L435-'Prices Monthly'!L434)/'Prices Monthly'!L434</f>
        <v>7.172874039573029E-3</v>
      </c>
      <c r="J435" s="5">
        <f t="shared" ref="J435" ca="1" si="115">O435+T435</f>
        <v>6.3018941164598349E-5</v>
      </c>
      <c r="L435" s="16">
        <f ca="1">L434-O435*'Prices Monthly'!L435</f>
        <v>14.18965370822762</v>
      </c>
      <c r="M435" s="5">
        <f t="shared" ref="M435" ca="1" si="116">M434+O435</f>
        <v>5.8737516734637682E-3</v>
      </c>
      <c r="N435" s="16">
        <f ca="1">IF('Prices Monthly'!L434&gt;OFFSET('Prices Monthly'!L434,-$N$3,0),1,-1)</f>
        <v>1</v>
      </c>
      <c r="O435" s="5">
        <f ca="1">IF(N435=1,O$3*L434/'Prices Monthly'!L434,-O$3*M434)</f>
        <v>1.3427730826104683E-5</v>
      </c>
      <c r="P435" s="27"/>
      <c r="Q435" s="16">
        <f ca="1">Q434-T435*'Prices Monthly'!L435</f>
        <v>6.0841095422685765</v>
      </c>
      <c r="R435" s="5">
        <f t="shared" ref="R435" ca="1" si="117">R434+T435</f>
        <v>7.7247127501341353E-3</v>
      </c>
      <c r="S435" s="16">
        <f ca="1">IF('Prices Monthly'!I434&gt;OFFSET('Prices Monthly'!I434,-$S$3,0),1,-1)</f>
        <v>1</v>
      </c>
      <c r="T435" s="5">
        <f ca="1">IF(S435=1,T$3*Q434/'Prices Monthly'!L434,-T$3*R434)</f>
        <v>4.9591210338493659E-5</v>
      </c>
    </row>
    <row r="436" spans="1:20" x14ac:dyDescent="0.2">
      <c r="A436" s="9">
        <v>41669</v>
      </c>
      <c r="B436" s="16">
        <f ca="1">'Prices Monthly'!L435*(1+J436/(50*(ABS(O436)+ABS(T436)+0.0001)))</f>
        <v>10830.847542168527</v>
      </c>
      <c r="C436" s="16">
        <f t="shared" ref="C436:C443" ca="1" si="118">IF(J436&gt;0,1,-1)</f>
        <v>1</v>
      </c>
      <c r="D436" s="16">
        <f ca="1">D435+C436*('Prices Monthly'!L436-'Prices Monthly'!L435)/'Prices Monthly'!L435</f>
        <v>5.2947280143104747</v>
      </c>
      <c r="E436" s="16">
        <f t="shared" ref="E436" ca="1" si="119">F436-D436</f>
        <v>1.307723287240492E-3</v>
      </c>
      <c r="F436" s="16">
        <f t="shared" ref="F436" ca="1" si="120">MAX(F435,D436)</f>
        <v>5.2960357375977152</v>
      </c>
      <c r="G436" s="26">
        <f ca="1">IF(('Prices Monthly'!L436-'Prices Monthly'!L435)*C436&gt;0,1,0)</f>
        <v>0</v>
      </c>
      <c r="H436" s="16">
        <f>ABS('Prices Monthly'!L436-'Prices Monthly'!L435)/'Prices Monthly'!L435</f>
        <v>1.3077232872405356E-3</v>
      </c>
      <c r="J436" s="5">
        <f t="shared" ref="J436" ca="1" si="121">O436+T436</f>
        <v>5.8468559343177132E-5</v>
      </c>
      <c r="L436" s="16">
        <f ca="1">L435-O436*'Prices Monthly'!L436</f>
        <v>14.047942732551265</v>
      </c>
      <c r="M436" s="5">
        <f t="shared" ref="M436" ca="1" si="122">M435+O436</f>
        <v>5.8869494974979992E-3</v>
      </c>
      <c r="N436" s="16">
        <f ca="1">IF('Prices Monthly'!L435&gt;OFFSET('Prices Monthly'!L435,-$N$3,0),1,-1)</f>
        <v>1</v>
      </c>
      <c r="O436" s="5">
        <f ca="1">IF(N436=1,O$3*L435/'Prices Monthly'!L435,-O$3*M435)</f>
        <v>1.3197824034231117E-5</v>
      </c>
      <c r="P436" s="27"/>
      <c r="Q436" s="16">
        <f ca="1">Q435-T436*'Prices Monthly'!L436</f>
        <v>5.5980172854255343</v>
      </c>
      <c r="R436" s="5">
        <f t="shared" ref="R436" ca="1" si="123">R435+T436</f>
        <v>7.769983485443081E-3</v>
      </c>
      <c r="S436" s="16">
        <f ca="1">IF('Prices Monthly'!I435&gt;OFFSET('Prices Monthly'!I435,-$S$3,0),1,-1)</f>
        <v>1</v>
      </c>
      <c r="T436" s="5">
        <f ca="1">IF(S436=1,T$3*Q435/'Prices Monthly'!L435,-T$3*R435)</f>
        <v>4.5270735308946014E-5</v>
      </c>
    </row>
    <row r="437" spans="1:20" x14ac:dyDescent="0.2">
      <c r="A437" s="9">
        <v>41697</v>
      </c>
      <c r="B437" s="16">
        <f ca="1">'Prices Monthly'!L436*(1+J437/(50*(ABS(O437)+ABS(T437)+0.0001)))</f>
        <v>10813.464622819794</v>
      </c>
      <c r="C437" s="16">
        <f t="shared" ca="1" si="118"/>
        <v>1</v>
      </c>
      <c r="D437" s="16">
        <f ca="1">D436+C437*('Prices Monthly'!L437-'Prices Monthly'!L436)/'Prices Monthly'!L436</f>
        <v>5.2501345586948487</v>
      </c>
      <c r="E437" s="16">
        <f t="shared" ref="E437" ca="1" si="124">F437-D437</f>
        <v>4.5901178902866491E-2</v>
      </c>
      <c r="F437" s="16">
        <f t="shared" ref="F437" ca="1" si="125">MAX(F436,D437)</f>
        <v>5.2960357375977152</v>
      </c>
      <c r="G437" s="26">
        <f ca="1">IF(('Prices Monthly'!L437-'Prices Monthly'!L436)*C437&gt;0,1,0)</f>
        <v>0</v>
      </c>
      <c r="H437" s="16">
        <f>ABS('Prices Monthly'!L437-'Prices Monthly'!L436)/'Prices Monthly'!L436</f>
        <v>4.4593455615625825E-2</v>
      </c>
      <c r="J437" s="5">
        <f t="shared" ref="J437" ca="1" si="126">O437+T437</f>
        <v>5.4791483095106878E-5</v>
      </c>
      <c r="L437" s="16">
        <f ca="1">L436-O437*'Prices Monthly'!L437</f>
        <v>13.913727768333102</v>
      </c>
      <c r="M437" s="5">
        <f t="shared" ref="M437" ca="1" si="127">M436+O437</f>
        <v>5.900032624993402E-3</v>
      </c>
      <c r="N437" s="16">
        <f ca="1">IF('Prices Monthly'!L436&gt;OFFSET('Prices Monthly'!L436,-$N$3,0),1,-1)</f>
        <v>1</v>
      </c>
      <c r="O437" s="5">
        <f ca="1">IF(N437=1,O$3*L436/'Prices Monthly'!L436,-O$3*M436)</f>
        <v>1.3083127495402787E-5</v>
      </c>
      <c r="P437" s="27"/>
      <c r="Q437" s="16">
        <f ca="1">Q436-T437*'Prices Monthly'!L437</f>
        <v>5.1701466974197423</v>
      </c>
      <c r="R437" s="5">
        <f t="shared" ref="R437" ca="1" si="128">R436+T437</f>
        <v>7.8116918410427848E-3</v>
      </c>
      <c r="S437" s="16">
        <f ca="1">IF('Prices Monthly'!I436&gt;OFFSET('Prices Monthly'!I436,-$S$3,0),1,-1)</f>
        <v>1</v>
      </c>
      <c r="T437" s="5">
        <f ca="1">IF(S437=1,T$3*Q436/'Prices Monthly'!L436,-T$3*R436)</f>
        <v>4.1708355599704089E-5</v>
      </c>
    </row>
    <row r="438" spans="1:20" x14ac:dyDescent="0.2">
      <c r="A438" s="9">
        <v>41726</v>
      </c>
      <c r="B438" s="16">
        <f ca="1">'Prices Monthly'!L437*(1+J438/(50*(ABS(O438)+ABS(T438)+0.0001)))</f>
        <v>10330.470928153529</v>
      </c>
      <c r="C438" s="16">
        <f t="shared" ca="1" si="118"/>
        <v>1</v>
      </c>
      <c r="D438" s="16">
        <f ca="1">D437+C438*('Prices Monthly'!L438-'Prices Monthly'!L437)/'Prices Monthly'!L437</f>
        <v>5.2434338588938028</v>
      </c>
      <c r="E438" s="16">
        <f t="shared" ref="E438" ca="1" si="129">F438-D438</f>
        <v>5.2601878703912419E-2</v>
      </c>
      <c r="F438" s="16">
        <f t="shared" ref="F438" ca="1" si="130">MAX(F437,D438)</f>
        <v>5.2960357375977152</v>
      </c>
      <c r="G438" s="26">
        <f ca="1">IF(('Prices Monthly'!L438-'Prices Monthly'!L437)*C438&gt;0,1,0)</f>
        <v>0</v>
      </c>
      <c r="H438" s="16">
        <f>ABS('Prices Monthly'!L438-'Prices Monthly'!L437)/'Prices Monthly'!L437</f>
        <v>6.7006998010455381E-3</v>
      </c>
      <c r="J438" s="5">
        <f t="shared" ref="J438" ca="1" si="131">O438+T438</f>
        <v>5.388136753902914E-5</v>
      </c>
      <c r="L438" s="16">
        <f ca="1">L437-O438*'Prices Monthly'!L438</f>
        <v>13.775522807778662</v>
      </c>
      <c r="M438" s="5">
        <f t="shared" ref="M438" ca="1" si="132">M437+O438</f>
        <v>5.9135955742062431E-3</v>
      </c>
      <c r="N438" s="16">
        <f ca="1">IF('Prices Monthly'!L437&gt;OFFSET('Prices Monthly'!L437,-$N$3,0),1,-1)</f>
        <v>1</v>
      </c>
      <c r="O438" s="5">
        <f ca="1">IF(N438=1,O$3*L437/'Prices Monthly'!L437,-O$3*M437)</f>
        <v>1.3562949212841388E-5</v>
      </c>
      <c r="P438" s="27"/>
      <c r="Q438" s="16">
        <f ca="1">Q437-T438*'Prices Monthly'!L438</f>
        <v>4.7593064497019046</v>
      </c>
      <c r="R438" s="5">
        <f t="shared" ref="R438" ca="1" si="133">R437+T438</f>
        <v>7.852010259368972E-3</v>
      </c>
      <c r="S438" s="16">
        <f ca="1">IF('Prices Monthly'!I437&gt;OFFSET('Prices Monthly'!I437,-$S$3,0),1,-1)</f>
        <v>1</v>
      </c>
      <c r="T438" s="5">
        <f ca="1">IF(S438=1,T$3*Q437/'Prices Monthly'!L437,-T$3*R437)</f>
        <v>4.0318418326187752E-5</v>
      </c>
    </row>
    <row r="439" spans="1:20" x14ac:dyDescent="0.2">
      <c r="A439" s="9">
        <v>41758</v>
      </c>
      <c r="B439" s="16">
        <f ca="1">'Prices Monthly'!L438*(1+J439/(50*(ABS(O439)+ABS(T439)+0.0001)))</f>
        <v>10258.618377718158</v>
      </c>
      <c r="C439" s="16">
        <f t="shared" ca="1" si="118"/>
        <v>1</v>
      </c>
      <c r="D439" s="16">
        <f ca="1">D438+C439*('Prices Monthly'!L439-'Prices Monthly'!L438)/'Prices Monthly'!L438</f>
        <v>5.2763125258862829</v>
      </c>
      <c r="E439" s="16">
        <f t="shared" ref="E439" ca="1" si="134">F439-D439</f>
        <v>1.972321171143232E-2</v>
      </c>
      <c r="F439" s="16">
        <f t="shared" ref="F439" ca="1" si="135">MAX(F438,D439)</f>
        <v>5.2960357375977152</v>
      </c>
      <c r="G439" s="26">
        <f ca="1">IF(('Prices Monthly'!L439-'Prices Monthly'!L438)*C439&gt;0,1,0)</f>
        <v>1</v>
      </c>
      <c r="H439" s="16">
        <f>ABS('Prices Monthly'!L439-'Prices Monthly'!L438)/'Prices Monthly'!L438</f>
        <v>3.287866699247987E-2</v>
      </c>
      <c r="J439" s="5">
        <f t="shared" ref="J439" ca="1" si="136">O439+T439</f>
        <v>5.0883743009388628E-5</v>
      </c>
      <c r="L439" s="16">
        <f ca="1">L438-O439*'Prices Monthly'!L439</f>
        <v>13.633238371430433</v>
      </c>
      <c r="M439" s="5">
        <f t="shared" ref="M439" ca="1" si="137">M438+O439</f>
        <v>5.9271143882540676E-3</v>
      </c>
      <c r="N439" s="16">
        <f ca="1">IF('Prices Monthly'!L438&gt;OFFSET('Prices Monthly'!L438,-$N$3,0),1,-1)</f>
        <v>1</v>
      </c>
      <c r="O439" s="5">
        <f ca="1">IF(N439=1,O$3*L438/'Prices Monthly'!L438,-O$3*M438)</f>
        <v>1.3518814047824522E-5</v>
      </c>
      <c r="P439" s="27"/>
      <c r="Q439" s="16">
        <f ca="1">Q438-T439*'Prices Monthly'!L439</f>
        <v>4.3660435615757596</v>
      </c>
      <c r="R439" s="5">
        <f t="shared" ref="R439" ca="1" si="138">R438+T439</f>
        <v>7.8893751883305357E-3</v>
      </c>
      <c r="S439" s="16">
        <f ca="1">IF('Prices Monthly'!I438&gt;OFFSET('Prices Monthly'!I438,-$S$3,0),1,-1)</f>
        <v>1</v>
      </c>
      <c r="T439" s="5">
        <f ca="1">IF(S439=1,T$3*Q438/'Prices Monthly'!L438,-T$3*R438)</f>
        <v>3.7364928961564103E-5</v>
      </c>
    </row>
    <row r="440" spans="1:20" x14ac:dyDescent="0.2">
      <c r="A440" s="9">
        <v>41789</v>
      </c>
      <c r="B440" s="16">
        <f ca="1">'Prices Monthly'!L439*(1+J440/(50*(ABS(O440)+ABS(T440)+0.0001)))</f>
        <v>10591.379164176677</v>
      </c>
      <c r="C440" s="16">
        <f t="shared" ca="1" si="118"/>
        <v>1</v>
      </c>
      <c r="D440" s="16">
        <f ca="1">D439+C440*('Prices Monthly'!L440-'Prices Monthly'!L439)/'Prices Monthly'!L439</f>
        <v>5.2420946886010586</v>
      </c>
      <c r="E440" s="16">
        <f t="shared" ref="E440" ca="1" si="139">F440-D440</f>
        <v>5.3941048996656527E-2</v>
      </c>
      <c r="F440" s="16">
        <f t="shared" ref="F440" ca="1" si="140">MAX(F439,D440)</f>
        <v>5.2960357375977152</v>
      </c>
      <c r="G440" s="26">
        <f ca="1">IF(('Prices Monthly'!L440-'Prices Monthly'!L439)*C440&gt;0,1,0)</f>
        <v>0</v>
      </c>
      <c r="H440" s="16">
        <f>ABS('Prices Monthly'!L440-'Prices Monthly'!L439)/'Prices Monthly'!L439</f>
        <v>3.4217837285223963E-2</v>
      </c>
      <c r="J440" s="5">
        <f t="shared" ref="J440" ca="1" si="141">O440+T440</f>
        <v>4.6139625635193906E-5</v>
      </c>
      <c r="L440" s="16">
        <f ca="1">L439-O440*'Prices Monthly'!L440</f>
        <v>13.501570987038772</v>
      </c>
      <c r="M440" s="5">
        <f t="shared" ref="M440" ca="1" si="142">M439+O440</f>
        <v>5.9400676823137188E-3</v>
      </c>
      <c r="N440" s="16">
        <f ca="1">IF('Prices Monthly'!L439&gt;OFFSET('Prices Monthly'!L439,-$N$3,0),1,-1)</f>
        <v>1</v>
      </c>
      <c r="O440" s="5">
        <f ca="1">IF(N440=1,O$3*L439/'Prices Monthly'!L439,-O$3*M439)</f>
        <v>1.2953294059651222E-5</v>
      </c>
      <c r="P440" s="27"/>
      <c r="Q440" s="16">
        <f ca="1">Q439-T440*'Prices Monthly'!L440</f>
        <v>4.0287118021033148</v>
      </c>
      <c r="R440" s="5">
        <f t="shared" ref="R440" ca="1" si="143">R439+T440</f>
        <v>7.9225615199060781E-3</v>
      </c>
      <c r="S440" s="16">
        <f ca="1">IF('Prices Monthly'!I439&gt;OFFSET('Prices Monthly'!I439,-$S$3,0),1,-1)</f>
        <v>1</v>
      </c>
      <c r="T440" s="5">
        <f ca="1">IF(S440=1,T$3*Q439/'Prices Monthly'!L439,-T$3*R439)</f>
        <v>3.3186331575542688E-5</v>
      </c>
    </row>
    <row r="441" spans="1:20" x14ac:dyDescent="0.2">
      <c r="A441" s="9">
        <v>41818</v>
      </c>
      <c r="B441" s="16">
        <f ca="1">'Prices Monthly'!L440*(1+J441/(50*(ABS(O441)+ABS(T441)+0.0001)))</f>
        <v>10227.861992096785</v>
      </c>
      <c r="C441" s="16">
        <f t="shared" ca="1" si="118"/>
        <v>1</v>
      </c>
      <c r="D441" s="16">
        <f ca="1">D440+C441*('Prices Monthly'!L441-'Prices Monthly'!L440)/'Prices Monthly'!L440</f>
        <v>5.2580822456362331</v>
      </c>
      <c r="E441" s="16">
        <f t="shared" ref="E441" ca="1" si="144">F441-D441</f>
        <v>3.7953491961482122E-2</v>
      </c>
      <c r="F441" s="16">
        <f t="shared" ref="F441" ca="1" si="145">MAX(F440,D441)</f>
        <v>5.2960357375977152</v>
      </c>
      <c r="G441" s="26">
        <f ca="1">IF(('Prices Monthly'!L441-'Prices Monthly'!L440)*C441&gt;0,1,0)</f>
        <v>1</v>
      </c>
      <c r="H441" s="16">
        <f>ABS('Prices Monthly'!L441-'Prices Monthly'!L440)/'Prices Monthly'!L440</f>
        <v>1.5987557035174418E-2</v>
      </c>
      <c r="J441" s="5">
        <f t="shared" ref="J441" ca="1" si="146">O441+T441</f>
        <v>4.4989921477754844E-5</v>
      </c>
      <c r="L441" s="16">
        <f ca="1">L440-O441*'Prices Monthly'!L441</f>
        <v>13.364396705806186</v>
      </c>
      <c r="M441" s="5">
        <f t="shared" ref="M441" ca="1" si="147">M440+O441</f>
        <v>5.9533503809919381E-3</v>
      </c>
      <c r="N441" s="16">
        <f ca="1">IF('Prices Monthly'!L440&gt;OFFSET('Prices Monthly'!L440,-$N$3,0),1,-1)</f>
        <v>1</v>
      </c>
      <c r="O441" s="5">
        <f ca="1">IF(N441=1,O$3*L440/'Prices Monthly'!L440,-O$3*M440)</f>
        <v>1.3282698678219076E-5</v>
      </c>
      <c r="P441" s="27"/>
      <c r="Q441" s="16">
        <f ca="1">Q440-T441*'Prices Monthly'!L441</f>
        <v>3.701262117157897</v>
      </c>
      <c r="R441" s="5">
        <f t="shared" ref="R441" ca="1" si="148">R440+T441</f>
        <v>7.9542687427056145E-3</v>
      </c>
      <c r="S441" s="16">
        <f ca="1">IF('Prices Monthly'!I440&gt;OFFSET('Prices Monthly'!I440,-$S$3,0),1,-1)</f>
        <v>1</v>
      </c>
      <c r="T441" s="5">
        <f ca="1">IF(S441=1,T$3*Q440/'Prices Monthly'!L440,-T$3*R440)</f>
        <v>3.1707222799535772E-5</v>
      </c>
    </row>
    <row r="442" spans="1:20" x14ac:dyDescent="0.2">
      <c r="A442" s="9">
        <v>41850</v>
      </c>
      <c r="B442" s="16">
        <f ca="1">'Prices Monthly'!L441*(1+J442/(50*(ABS(O442)+ABS(T442)+0.0001)))</f>
        <v>10387.983055431579</v>
      </c>
      <c r="C442" s="16">
        <f t="shared" ca="1" si="118"/>
        <v>1</v>
      </c>
      <c r="D442" s="16">
        <f ca="1">D441+C442*('Prices Monthly'!L442-'Prices Monthly'!L441)/'Prices Monthly'!L441</f>
        <v>5.3133552165705247</v>
      </c>
      <c r="E442" s="16">
        <f t="shared" ref="E442" ca="1" si="149">F442-D442</f>
        <v>0</v>
      </c>
      <c r="F442" s="16">
        <f t="shared" ref="F442" ca="1" si="150">MAX(F441,D442)</f>
        <v>5.3133552165705247</v>
      </c>
      <c r="G442" s="26">
        <f ca="1">IF(('Prices Monthly'!L442-'Prices Monthly'!L441)*C442&gt;0,1,0)</f>
        <v>1</v>
      </c>
      <c r="H442" s="16">
        <f>ABS('Prices Monthly'!L442-'Prices Monthly'!L441)/'Prices Monthly'!L441</f>
        <v>5.5272970934291538E-2</v>
      </c>
      <c r="J442" s="5">
        <f t="shared" ref="J442" ca="1" si="151">O442+T442</f>
        <v>4.1612556288309282E-5</v>
      </c>
      <c r="L442" s="16">
        <f ca="1">L441-O442*'Prices Monthly'!L442</f>
        <v>13.22336583964138</v>
      </c>
      <c r="M442" s="5">
        <f t="shared" ref="M442" ca="1" si="152">M441+O442</f>
        <v>5.9662912364397917E-3</v>
      </c>
      <c r="N442" s="16">
        <f ca="1">IF('Prices Monthly'!L441&gt;OFFSET('Prices Monthly'!L441,-$N$3,0),1,-1)</f>
        <v>1</v>
      </c>
      <c r="O442" s="5">
        <f ca="1">IF(N442=1,O$3*L441/'Prices Monthly'!L441,-O$3*M441)</f>
        <v>1.2940855447853392E-5</v>
      </c>
      <c r="P442" s="27"/>
      <c r="Q442" s="16">
        <f ca="1">Q441-T442*'Prices Monthly'!L442</f>
        <v>3.3887947675115164</v>
      </c>
      <c r="R442" s="5">
        <f t="shared" ref="R442" ca="1" si="153">R441+T442</f>
        <v>7.9829404435460705E-3</v>
      </c>
      <c r="S442" s="16">
        <f ca="1">IF('Prices Monthly'!I441&gt;OFFSET('Prices Monthly'!I441,-$S$3,0),1,-1)</f>
        <v>1</v>
      </c>
      <c r="T442" s="5">
        <f ca="1">IF(S442=1,T$3*Q441/'Prices Monthly'!L441,-T$3*R441)</f>
        <v>2.8671700840455891E-5</v>
      </c>
    </row>
    <row r="443" spans="1:20" x14ac:dyDescent="0.2">
      <c r="A443" s="9">
        <v>41881</v>
      </c>
      <c r="B443" s="16">
        <f ca="1">'Prices Monthly'!L442*(1+J443/(50*(ABS(O443)+ABS(T443)+0.0001)))</f>
        <v>10716.224903755627</v>
      </c>
      <c r="C443" s="16">
        <f t="shared" ca="1" si="118"/>
        <v>-1</v>
      </c>
      <c r="D443" s="16">
        <f ca="1">D442+C443*('Prices Monthly'!L443-'Prices Monthly'!L442)/'Prices Monthly'!L442</f>
        <v>5.3278320386983982</v>
      </c>
      <c r="E443" s="16">
        <f t="shared" ref="E443:E444" ca="1" si="154">F443-D443</f>
        <v>0</v>
      </c>
      <c r="F443" s="16">
        <f t="shared" ref="F443:F444" ca="1" si="155">MAX(F442,D443)</f>
        <v>5.3278320386983982</v>
      </c>
      <c r="G443" s="26">
        <f ca="1">IF(('Prices Monthly'!L443-'Prices Monthly'!L442)*C443&gt;0,1,0)</f>
        <v>1</v>
      </c>
      <c r="H443" s="16">
        <f>ABS('Prices Monthly'!L443-'Prices Monthly'!L442)/'Prices Monthly'!L442</f>
        <v>1.4476822127873589E-2</v>
      </c>
      <c r="J443" s="5">
        <f t="shared" ref="J443" ca="1" si="156">O443+T443</f>
        <v>-6.2650160328540417E-4</v>
      </c>
      <c r="L443" s="16">
        <f ca="1">L442-O443*'Prices Monthly'!L443</f>
        <v>13.093046504396888</v>
      </c>
      <c r="M443" s="5">
        <f t="shared" ref="M443" ca="1" si="157">M442+O443</f>
        <v>5.9784248686380733E-3</v>
      </c>
      <c r="N443" s="16">
        <f ca="1">IF('Prices Monthly'!L442&gt;OFFSET('Prices Monthly'!L442,-$N$3,0),1,-1)</f>
        <v>1</v>
      </c>
      <c r="O443" s="5">
        <f ca="1">IF(N443=1,O$3*L442/'Prices Monthly'!L442,-O$3*M442)</f>
        <v>1.2133632198281517E-5</v>
      </c>
      <c r="P443" s="27"/>
      <c r="Q443" s="16">
        <f ca="1">Q442-T443*'Prices Monthly'!L443</f>
        <v>10.247954332586364</v>
      </c>
      <c r="R443" s="5">
        <f t="shared" ref="R443" ca="1" si="158">R442+T443</f>
        <v>7.3443052080623848E-3</v>
      </c>
      <c r="S443" s="16">
        <f ca="1">IF('Prices Monthly'!I442&gt;OFFSET('Prices Monthly'!I442,-$S$3,0),1,-1)</f>
        <v>-1</v>
      </c>
      <c r="T443" s="5">
        <f ca="1">IF(S443=1,T$3*Q442/'Prices Monthly'!L442,-T$3*R442)</f>
        <v>-6.3863523548368564E-4</v>
      </c>
    </row>
    <row r="444" spans="1:20" x14ac:dyDescent="0.2">
      <c r="A444" s="9">
        <v>41909</v>
      </c>
      <c r="B444" s="16">
        <f ca="1">'Prices Monthly'!L443*(1+J444/(50*(ABS(O444)+ABS(T444)+0.0001)))</f>
        <v>10841.204823434367</v>
      </c>
      <c r="C444" s="16">
        <f t="shared" ref="C444:C445" ca="1" si="159">IF(J444&gt;0,1,-1)</f>
        <v>1</v>
      </c>
      <c r="D444" s="16">
        <f ca="1">D443+C444*('Prices Monthly'!L444-'Prices Monthly'!L443)/'Prices Monthly'!L443</f>
        <v>5.3341148938035436</v>
      </c>
      <c r="E444" s="16">
        <f t="shared" ca="1" si="154"/>
        <v>0</v>
      </c>
      <c r="F444" s="16">
        <f t="shared" ca="1" si="155"/>
        <v>5.3341148938035436</v>
      </c>
      <c r="G444" s="26">
        <f ca="1">IF(('Prices Monthly'!L444-'Prices Monthly'!L443)*C444&gt;0,1,0)</f>
        <v>1</v>
      </c>
      <c r="H444" s="16">
        <f>ABS('Prices Monthly'!L444-'Prices Monthly'!L443)/'Prices Monthly'!L443</f>
        <v>6.2828551051456061E-3</v>
      </c>
      <c r="J444" s="5">
        <f t="shared" ref="J444:J445" ca="1" si="160">O444+T444</f>
        <v>8.8522971493535388E-5</v>
      </c>
      <c r="L444" s="16">
        <f ca="1">L443-O444*'Prices Monthly'!L444</f>
        <v>12.961293422212199</v>
      </c>
      <c r="M444" s="5">
        <f t="shared" ref="M444:M445" ca="1" si="161">M443+O444</f>
        <v>5.9906154012510041E-3</v>
      </c>
      <c r="N444" s="16">
        <f ca="1">IF('Prices Monthly'!L443&gt;OFFSET('Prices Monthly'!L443,-$N$3,0),1,-1)</f>
        <v>1</v>
      </c>
      <c r="O444" s="5">
        <f ca="1">IF(N444=1,O$3*L443/'Prices Monthly'!L443,-O$3*M443)</f>
        <v>1.2190532612931144E-5</v>
      </c>
      <c r="P444" s="27"/>
      <c r="Q444" s="16">
        <f ca="1">Q443-T444*'Prices Monthly'!L444</f>
        <v>9.4229670730037913</v>
      </c>
      <c r="R444" s="5">
        <f t="shared" ref="R444:R445" ca="1" si="162">R443+T444</f>
        <v>7.4206376469429887E-3</v>
      </c>
      <c r="S444" s="16">
        <f ca="1">IF('Prices Monthly'!I443&gt;OFFSET('Prices Monthly'!I443,-$S$3,0),1,-1)</f>
        <v>1</v>
      </c>
      <c r="T444" s="5">
        <f ca="1">IF(S444=1,T$3*Q443/'Prices Monthly'!L443,-T$3*R443)</f>
        <v>7.633243888060425E-5</v>
      </c>
    </row>
    <row r="445" spans="1:20" x14ac:dyDescent="0.2">
      <c r="B445" s="16">
        <f ca="1">'Prices Monthly'!L444*(1+J445/(50*(ABS(O445)+ABS(T445)+0.0001)))</f>
        <v>10905.04039314512</v>
      </c>
      <c r="C445" s="16">
        <f t="shared" ca="1" si="159"/>
        <v>1</v>
      </c>
      <c r="J445" s="5">
        <f t="shared" ca="1" si="160"/>
        <v>8.174176661550853E-5</v>
      </c>
      <c r="L445" s="16">
        <f ca="1">L444-O445*'Prices Monthly'!L445</f>
        <v>12.961293422212199</v>
      </c>
      <c r="M445" s="5">
        <f t="shared" ca="1" si="161"/>
        <v>6.0026079153955884E-3</v>
      </c>
      <c r="N445" s="16">
        <f ca="1">IF('Prices Monthly'!L444&gt;OFFSET('Prices Monthly'!L444,-$N$3,0),1,-1)</f>
        <v>1</v>
      </c>
      <c r="O445" s="5">
        <f ca="1">IF(N445=1,O$3*L444/'Prices Monthly'!L444,-O$3*M444)</f>
        <v>1.1992514144584385E-5</v>
      </c>
      <c r="P445" s="27"/>
      <c r="Q445" s="16">
        <f ca="1">Q444-T445*'Prices Monthly'!L445</f>
        <v>9.4229670730037913</v>
      </c>
      <c r="R445" s="5">
        <f t="shared" ca="1" si="162"/>
        <v>7.4903868994139131E-3</v>
      </c>
      <c r="S445" s="16">
        <f ca="1">IF('Prices Monthly'!I444&gt;OFFSET('Prices Monthly'!I444,-$S$3,0),1,-1)</f>
        <v>1</v>
      </c>
      <c r="T445" s="5">
        <f ca="1">IF(S445=1,T$3*Q444/'Prices Monthly'!L444,-T$3*R444)</f>
        <v>6.9749252470924144E-5</v>
      </c>
    </row>
  </sheetData>
  <mergeCells count="3">
    <mergeCell ref="L1:O1"/>
    <mergeCell ref="Q1:T1"/>
    <mergeCell ref="W1:Z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T445"/>
  <sheetViews>
    <sheetView workbookViewId="0">
      <pane ySplit="810" topLeftCell="A55" activePane="bottomLeft"/>
      <selection activeCell="H2" sqref="H2"/>
      <selection pane="bottomLeft" activeCell="A18" sqref="A18"/>
    </sheetView>
  </sheetViews>
  <sheetFormatPr defaultRowHeight="12.75" x14ac:dyDescent="0.2"/>
  <cols>
    <col min="1" max="1" width="9.7109375" style="9" customWidth="1"/>
    <col min="2" max="3" width="9.140625" style="19" customWidth="1"/>
    <col min="4" max="5" width="10.5703125" style="19" customWidth="1"/>
    <col min="6" max="6" width="1.7109375" style="19" customWidth="1"/>
    <col min="7" max="11" width="9.140625" style="19" customWidth="1"/>
    <col min="12" max="15" width="9.140625" style="24"/>
    <col min="16" max="16" width="10.5703125" style="24" bestFit="1" customWidth="1"/>
    <col min="17" max="242" width="9.140625" style="24"/>
    <col min="243" max="243" width="9.7109375" style="24" customWidth="1"/>
    <col min="244" max="245" width="9.140625" style="24" customWidth="1"/>
    <col min="246" max="247" width="10.5703125" style="24" customWidth="1"/>
    <col min="248" max="248" width="1.7109375" style="24" customWidth="1"/>
    <col min="249" max="254" width="9.140625" style="24" customWidth="1"/>
    <col min="255" max="258" width="9.140625" style="24"/>
    <col min="259" max="259" width="9.140625" style="24" customWidth="1"/>
    <col min="260" max="498" width="9.140625" style="24"/>
    <col min="499" max="499" width="9.7109375" style="24" customWidth="1"/>
    <col min="500" max="501" width="9.140625" style="24" customWidth="1"/>
    <col min="502" max="503" width="10.5703125" style="24" customWidth="1"/>
    <col min="504" max="504" width="1.7109375" style="24" customWidth="1"/>
    <col min="505" max="510" width="9.140625" style="24" customWidth="1"/>
    <col min="511" max="514" width="9.140625" style="24"/>
    <col min="515" max="515" width="9.140625" style="24" customWidth="1"/>
    <col min="516" max="754" width="9.140625" style="24"/>
    <col min="755" max="755" width="9.7109375" style="24" customWidth="1"/>
    <col min="756" max="757" width="9.140625" style="24" customWidth="1"/>
    <col min="758" max="759" width="10.5703125" style="24" customWidth="1"/>
    <col min="760" max="760" width="1.7109375" style="24" customWidth="1"/>
    <col min="761" max="766" width="9.140625" style="24" customWidth="1"/>
    <col min="767" max="770" width="9.140625" style="24"/>
    <col min="771" max="771" width="9.140625" style="24" customWidth="1"/>
    <col min="772" max="1010" width="9.140625" style="24"/>
    <col min="1011" max="1011" width="9.7109375" style="24" customWidth="1"/>
    <col min="1012" max="1013" width="9.140625" style="24" customWidth="1"/>
    <col min="1014" max="1015" width="10.5703125" style="24" customWidth="1"/>
    <col min="1016" max="1016" width="1.7109375" style="24" customWidth="1"/>
    <col min="1017" max="1022" width="9.140625" style="24" customWidth="1"/>
    <col min="1023" max="1026" width="9.140625" style="24"/>
    <col min="1027" max="1027" width="9.140625" style="24" customWidth="1"/>
    <col min="1028" max="1266" width="9.140625" style="24"/>
    <col min="1267" max="1267" width="9.7109375" style="24" customWidth="1"/>
    <col min="1268" max="1269" width="9.140625" style="24" customWidth="1"/>
    <col min="1270" max="1271" width="10.5703125" style="24" customWidth="1"/>
    <col min="1272" max="1272" width="1.7109375" style="24" customWidth="1"/>
    <col min="1273" max="1278" width="9.140625" style="24" customWidth="1"/>
    <col min="1279" max="1282" width="9.140625" style="24"/>
    <col min="1283" max="1283" width="9.140625" style="24" customWidth="1"/>
    <col min="1284" max="1522" width="9.140625" style="24"/>
    <col min="1523" max="1523" width="9.7109375" style="24" customWidth="1"/>
    <col min="1524" max="1525" width="9.140625" style="24" customWidth="1"/>
    <col min="1526" max="1527" width="10.5703125" style="24" customWidth="1"/>
    <col min="1528" max="1528" width="1.7109375" style="24" customWidth="1"/>
    <col min="1529" max="1534" width="9.140625" style="24" customWidth="1"/>
    <col min="1535" max="1538" width="9.140625" style="24"/>
    <col min="1539" max="1539" width="9.140625" style="24" customWidth="1"/>
    <col min="1540" max="1778" width="9.140625" style="24"/>
    <col min="1779" max="1779" width="9.7109375" style="24" customWidth="1"/>
    <col min="1780" max="1781" width="9.140625" style="24" customWidth="1"/>
    <col min="1782" max="1783" width="10.5703125" style="24" customWidth="1"/>
    <col min="1784" max="1784" width="1.7109375" style="24" customWidth="1"/>
    <col min="1785" max="1790" width="9.140625" style="24" customWidth="1"/>
    <col min="1791" max="1794" width="9.140625" style="24"/>
    <col min="1795" max="1795" width="9.140625" style="24" customWidth="1"/>
    <col min="1796" max="2034" width="9.140625" style="24"/>
    <col min="2035" max="2035" width="9.7109375" style="24" customWidth="1"/>
    <col min="2036" max="2037" width="9.140625" style="24" customWidth="1"/>
    <col min="2038" max="2039" width="10.5703125" style="24" customWidth="1"/>
    <col min="2040" max="2040" width="1.7109375" style="24" customWidth="1"/>
    <col min="2041" max="2046" width="9.140625" style="24" customWidth="1"/>
    <col min="2047" max="2050" width="9.140625" style="24"/>
    <col min="2051" max="2051" width="9.140625" style="24" customWidth="1"/>
    <col min="2052" max="2290" width="9.140625" style="24"/>
    <col min="2291" max="2291" width="9.7109375" style="24" customWidth="1"/>
    <col min="2292" max="2293" width="9.140625" style="24" customWidth="1"/>
    <col min="2294" max="2295" width="10.5703125" style="24" customWidth="1"/>
    <col min="2296" max="2296" width="1.7109375" style="24" customWidth="1"/>
    <col min="2297" max="2302" width="9.140625" style="24" customWidth="1"/>
    <col min="2303" max="2306" width="9.140625" style="24"/>
    <col min="2307" max="2307" width="9.140625" style="24" customWidth="1"/>
    <col min="2308" max="2546" width="9.140625" style="24"/>
    <col min="2547" max="2547" width="9.7109375" style="24" customWidth="1"/>
    <col min="2548" max="2549" width="9.140625" style="24" customWidth="1"/>
    <col min="2550" max="2551" width="10.5703125" style="24" customWidth="1"/>
    <col min="2552" max="2552" width="1.7109375" style="24" customWidth="1"/>
    <col min="2553" max="2558" width="9.140625" style="24" customWidth="1"/>
    <col min="2559" max="2562" width="9.140625" style="24"/>
    <col min="2563" max="2563" width="9.140625" style="24" customWidth="1"/>
    <col min="2564" max="2802" width="9.140625" style="24"/>
    <col min="2803" max="2803" width="9.7109375" style="24" customWidth="1"/>
    <col min="2804" max="2805" width="9.140625" style="24" customWidth="1"/>
    <col min="2806" max="2807" width="10.5703125" style="24" customWidth="1"/>
    <col min="2808" max="2808" width="1.7109375" style="24" customWidth="1"/>
    <col min="2809" max="2814" width="9.140625" style="24" customWidth="1"/>
    <col min="2815" max="2818" width="9.140625" style="24"/>
    <col min="2819" max="2819" width="9.140625" style="24" customWidth="1"/>
    <col min="2820" max="3058" width="9.140625" style="24"/>
    <col min="3059" max="3059" width="9.7109375" style="24" customWidth="1"/>
    <col min="3060" max="3061" width="9.140625" style="24" customWidth="1"/>
    <col min="3062" max="3063" width="10.5703125" style="24" customWidth="1"/>
    <col min="3064" max="3064" width="1.7109375" style="24" customWidth="1"/>
    <col min="3065" max="3070" width="9.140625" style="24" customWidth="1"/>
    <col min="3071" max="3074" width="9.140625" style="24"/>
    <col min="3075" max="3075" width="9.140625" style="24" customWidth="1"/>
    <col min="3076" max="3314" width="9.140625" style="24"/>
    <col min="3315" max="3315" width="9.7109375" style="24" customWidth="1"/>
    <col min="3316" max="3317" width="9.140625" style="24" customWidth="1"/>
    <col min="3318" max="3319" width="10.5703125" style="24" customWidth="1"/>
    <col min="3320" max="3320" width="1.7109375" style="24" customWidth="1"/>
    <col min="3321" max="3326" width="9.140625" style="24" customWidth="1"/>
    <col min="3327" max="3330" width="9.140625" style="24"/>
    <col min="3331" max="3331" width="9.140625" style="24" customWidth="1"/>
    <col min="3332" max="3570" width="9.140625" style="24"/>
    <col min="3571" max="3571" width="9.7109375" style="24" customWidth="1"/>
    <col min="3572" max="3573" width="9.140625" style="24" customWidth="1"/>
    <col min="3574" max="3575" width="10.5703125" style="24" customWidth="1"/>
    <col min="3576" max="3576" width="1.7109375" style="24" customWidth="1"/>
    <col min="3577" max="3582" width="9.140625" style="24" customWidth="1"/>
    <col min="3583" max="3586" width="9.140625" style="24"/>
    <col min="3587" max="3587" width="9.140625" style="24" customWidth="1"/>
    <col min="3588" max="3826" width="9.140625" style="24"/>
    <col min="3827" max="3827" width="9.7109375" style="24" customWidth="1"/>
    <col min="3828" max="3829" width="9.140625" style="24" customWidth="1"/>
    <col min="3830" max="3831" width="10.5703125" style="24" customWidth="1"/>
    <col min="3832" max="3832" width="1.7109375" style="24" customWidth="1"/>
    <col min="3833" max="3838" width="9.140625" style="24" customWidth="1"/>
    <col min="3839" max="3842" width="9.140625" style="24"/>
    <col min="3843" max="3843" width="9.140625" style="24" customWidth="1"/>
    <col min="3844" max="4082" width="9.140625" style="24"/>
    <col min="4083" max="4083" width="9.7109375" style="24" customWidth="1"/>
    <col min="4084" max="4085" width="9.140625" style="24" customWidth="1"/>
    <col min="4086" max="4087" width="10.5703125" style="24" customWidth="1"/>
    <col min="4088" max="4088" width="1.7109375" style="24" customWidth="1"/>
    <col min="4089" max="4094" width="9.140625" style="24" customWidth="1"/>
    <col min="4095" max="4098" width="9.140625" style="24"/>
    <col min="4099" max="4099" width="9.140625" style="24" customWidth="1"/>
    <col min="4100" max="4338" width="9.140625" style="24"/>
    <col min="4339" max="4339" width="9.7109375" style="24" customWidth="1"/>
    <col min="4340" max="4341" width="9.140625" style="24" customWidth="1"/>
    <col min="4342" max="4343" width="10.5703125" style="24" customWidth="1"/>
    <col min="4344" max="4344" width="1.7109375" style="24" customWidth="1"/>
    <col min="4345" max="4350" width="9.140625" style="24" customWidth="1"/>
    <col min="4351" max="4354" width="9.140625" style="24"/>
    <col min="4355" max="4355" width="9.140625" style="24" customWidth="1"/>
    <col min="4356" max="4594" width="9.140625" style="24"/>
    <col min="4595" max="4595" width="9.7109375" style="24" customWidth="1"/>
    <col min="4596" max="4597" width="9.140625" style="24" customWidth="1"/>
    <col min="4598" max="4599" width="10.5703125" style="24" customWidth="1"/>
    <col min="4600" max="4600" width="1.7109375" style="24" customWidth="1"/>
    <col min="4601" max="4606" width="9.140625" style="24" customWidth="1"/>
    <col min="4607" max="4610" width="9.140625" style="24"/>
    <col min="4611" max="4611" width="9.140625" style="24" customWidth="1"/>
    <col min="4612" max="4850" width="9.140625" style="24"/>
    <col min="4851" max="4851" width="9.7109375" style="24" customWidth="1"/>
    <col min="4852" max="4853" width="9.140625" style="24" customWidth="1"/>
    <col min="4854" max="4855" width="10.5703125" style="24" customWidth="1"/>
    <col min="4856" max="4856" width="1.7109375" style="24" customWidth="1"/>
    <col min="4857" max="4862" width="9.140625" style="24" customWidth="1"/>
    <col min="4863" max="4866" width="9.140625" style="24"/>
    <col min="4867" max="4867" width="9.140625" style="24" customWidth="1"/>
    <col min="4868" max="5106" width="9.140625" style="24"/>
    <col min="5107" max="5107" width="9.7109375" style="24" customWidth="1"/>
    <col min="5108" max="5109" width="9.140625" style="24" customWidth="1"/>
    <col min="5110" max="5111" width="10.5703125" style="24" customWidth="1"/>
    <col min="5112" max="5112" width="1.7109375" style="24" customWidth="1"/>
    <col min="5113" max="5118" width="9.140625" style="24" customWidth="1"/>
    <col min="5119" max="5122" width="9.140625" style="24"/>
    <col min="5123" max="5123" width="9.140625" style="24" customWidth="1"/>
    <col min="5124" max="5362" width="9.140625" style="24"/>
    <col min="5363" max="5363" width="9.7109375" style="24" customWidth="1"/>
    <col min="5364" max="5365" width="9.140625" style="24" customWidth="1"/>
    <col min="5366" max="5367" width="10.5703125" style="24" customWidth="1"/>
    <col min="5368" max="5368" width="1.7109375" style="24" customWidth="1"/>
    <col min="5369" max="5374" width="9.140625" style="24" customWidth="1"/>
    <col min="5375" max="5378" width="9.140625" style="24"/>
    <col min="5379" max="5379" width="9.140625" style="24" customWidth="1"/>
    <col min="5380" max="5618" width="9.140625" style="24"/>
    <col min="5619" max="5619" width="9.7109375" style="24" customWidth="1"/>
    <col min="5620" max="5621" width="9.140625" style="24" customWidth="1"/>
    <col min="5622" max="5623" width="10.5703125" style="24" customWidth="1"/>
    <col min="5624" max="5624" width="1.7109375" style="24" customWidth="1"/>
    <col min="5625" max="5630" width="9.140625" style="24" customWidth="1"/>
    <col min="5631" max="5634" width="9.140625" style="24"/>
    <col min="5635" max="5635" width="9.140625" style="24" customWidth="1"/>
    <col min="5636" max="5874" width="9.140625" style="24"/>
    <col min="5875" max="5875" width="9.7109375" style="24" customWidth="1"/>
    <col min="5876" max="5877" width="9.140625" style="24" customWidth="1"/>
    <col min="5878" max="5879" width="10.5703125" style="24" customWidth="1"/>
    <col min="5880" max="5880" width="1.7109375" style="24" customWidth="1"/>
    <col min="5881" max="5886" width="9.140625" style="24" customWidth="1"/>
    <col min="5887" max="5890" width="9.140625" style="24"/>
    <col min="5891" max="5891" width="9.140625" style="24" customWidth="1"/>
    <col min="5892" max="6130" width="9.140625" style="24"/>
    <col min="6131" max="6131" width="9.7109375" style="24" customWidth="1"/>
    <col min="6132" max="6133" width="9.140625" style="24" customWidth="1"/>
    <col min="6134" max="6135" width="10.5703125" style="24" customWidth="1"/>
    <col min="6136" max="6136" width="1.7109375" style="24" customWidth="1"/>
    <col min="6137" max="6142" width="9.140625" style="24" customWidth="1"/>
    <col min="6143" max="6146" width="9.140625" style="24"/>
    <col min="6147" max="6147" width="9.140625" style="24" customWidth="1"/>
    <col min="6148" max="6386" width="9.140625" style="24"/>
    <col min="6387" max="6387" width="9.7109375" style="24" customWidth="1"/>
    <col min="6388" max="6389" width="9.140625" style="24" customWidth="1"/>
    <col min="6390" max="6391" width="10.5703125" style="24" customWidth="1"/>
    <col min="6392" max="6392" width="1.7109375" style="24" customWidth="1"/>
    <col min="6393" max="6398" width="9.140625" style="24" customWidth="1"/>
    <col min="6399" max="6402" width="9.140625" style="24"/>
    <col min="6403" max="6403" width="9.140625" style="24" customWidth="1"/>
    <col min="6404" max="6642" width="9.140625" style="24"/>
    <col min="6643" max="6643" width="9.7109375" style="24" customWidth="1"/>
    <col min="6644" max="6645" width="9.140625" style="24" customWidth="1"/>
    <col min="6646" max="6647" width="10.5703125" style="24" customWidth="1"/>
    <col min="6648" max="6648" width="1.7109375" style="24" customWidth="1"/>
    <col min="6649" max="6654" width="9.140625" style="24" customWidth="1"/>
    <col min="6655" max="6658" width="9.140625" style="24"/>
    <col min="6659" max="6659" width="9.140625" style="24" customWidth="1"/>
    <col min="6660" max="6898" width="9.140625" style="24"/>
    <col min="6899" max="6899" width="9.7109375" style="24" customWidth="1"/>
    <col min="6900" max="6901" width="9.140625" style="24" customWidth="1"/>
    <col min="6902" max="6903" width="10.5703125" style="24" customWidth="1"/>
    <col min="6904" max="6904" width="1.7109375" style="24" customWidth="1"/>
    <col min="6905" max="6910" width="9.140625" style="24" customWidth="1"/>
    <col min="6911" max="6914" width="9.140625" style="24"/>
    <col min="6915" max="6915" width="9.140625" style="24" customWidth="1"/>
    <col min="6916" max="7154" width="9.140625" style="24"/>
    <col min="7155" max="7155" width="9.7109375" style="24" customWidth="1"/>
    <col min="7156" max="7157" width="9.140625" style="24" customWidth="1"/>
    <col min="7158" max="7159" width="10.5703125" style="24" customWidth="1"/>
    <col min="7160" max="7160" width="1.7109375" style="24" customWidth="1"/>
    <col min="7161" max="7166" width="9.140625" style="24" customWidth="1"/>
    <col min="7167" max="7170" width="9.140625" style="24"/>
    <col min="7171" max="7171" width="9.140625" style="24" customWidth="1"/>
    <col min="7172" max="7410" width="9.140625" style="24"/>
    <col min="7411" max="7411" width="9.7109375" style="24" customWidth="1"/>
    <col min="7412" max="7413" width="9.140625" style="24" customWidth="1"/>
    <col min="7414" max="7415" width="10.5703125" style="24" customWidth="1"/>
    <col min="7416" max="7416" width="1.7109375" style="24" customWidth="1"/>
    <col min="7417" max="7422" width="9.140625" style="24" customWidth="1"/>
    <col min="7423" max="7426" width="9.140625" style="24"/>
    <col min="7427" max="7427" width="9.140625" style="24" customWidth="1"/>
    <col min="7428" max="7666" width="9.140625" style="24"/>
    <col min="7667" max="7667" width="9.7109375" style="24" customWidth="1"/>
    <col min="7668" max="7669" width="9.140625" style="24" customWidth="1"/>
    <col min="7670" max="7671" width="10.5703125" style="24" customWidth="1"/>
    <col min="7672" max="7672" width="1.7109375" style="24" customWidth="1"/>
    <col min="7673" max="7678" width="9.140625" style="24" customWidth="1"/>
    <col min="7679" max="7682" width="9.140625" style="24"/>
    <col min="7683" max="7683" width="9.140625" style="24" customWidth="1"/>
    <col min="7684" max="7922" width="9.140625" style="24"/>
    <col min="7923" max="7923" width="9.7109375" style="24" customWidth="1"/>
    <col min="7924" max="7925" width="9.140625" style="24" customWidth="1"/>
    <col min="7926" max="7927" width="10.5703125" style="24" customWidth="1"/>
    <col min="7928" max="7928" width="1.7109375" style="24" customWidth="1"/>
    <col min="7929" max="7934" width="9.140625" style="24" customWidth="1"/>
    <col min="7935" max="7938" width="9.140625" style="24"/>
    <col min="7939" max="7939" width="9.140625" style="24" customWidth="1"/>
    <col min="7940" max="8178" width="9.140625" style="24"/>
    <col min="8179" max="8179" width="9.7109375" style="24" customWidth="1"/>
    <col min="8180" max="8181" width="9.140625" style="24" customWidth="1"/>
    <col min="8182" max="8183" width="10.5703125" style="24" customWidth="1"/>
    <col min="8184" max="8184" width="1.7109375" style="24" customWidth="1"/>
    <col min="8185" max="8190" width="9.140625" style="24" customWidth="1"/>
    <col min="8191" max="8194" width="9.140625" style="24"/>
    <col min="8195" max="8195" width="9.140625" style="24" customWidth="1"/>
    <col min="8196" max="8434" width="9.140625" style="24"/>
    <col min="8435" max="8435" width="9.7109375" style="24" customWidth="1"/>
    <col min="8436" max="8437" width="9.140625" style="24" customWidth="1"/>
    <col min="8438" max="8439" width="10.5703125" style="24" customWidth="1"/>
    <col min="8440" max="8440" width="1.7109375" style="24" customWidth="1"/>
    <col min="8441" max="8446" width="9.140625" style="24" customWidth="1"/>
    <col min="8447" max="8450" width="9.140625" style="24"/>
    <col min="8451" max="8451" width="9.140625" style="24" customWidth="1"/>
    <col min="8452" max="8690" width="9.140625" style="24"/>
    <col min="8691" max="8691" width="9.7109375" style="24" customWidth="1"/>
    <col min="8692" max="8693" width="9.140625" style="24" customWidth="1"/>
    <col min="8694" max="8695" width="10.5703125" style="24" customWidth="1"/>
    <col min="8696" max="8696" width="1.7109375" style="24" customWidth="1"/>
    <col min="8697" max="8702" width="9.140625" style="24" customWidth="1"/>
    <col min="8703" max="8706" width="9.140625" style="24"/>
    <col min="8707" max="8707" width="9.140625" style="24" customWidth="1"/>
    <col min="8708" max="8946" width="9.140625" style="24"/>
    <col min="8947" max="8947" width="9.7109375" style="24" customWidth="1"/>
    <col min="8948" max="8949" width="9.140625" style="24" customWidth="1"/>
    <col min="8950" max="8951" width="10.5703125" style="24" customWidth="1"/>
    <col min="8952" max="8952" width="1.7109375" style="24" customWidth="1"/>
    <col min="8953" max="8958" width="9.140625" style="24" customWidth="1"/>
    <col min="8959" max="8962" width="9.140625" style="24"/>
    <col min="8963" max="8963" width="9.140625" style="24" customWidth="1"/>
    <col min="8964" max="9202" width="9.140625" style="24"/>
    <col min="9203" max="9203" width="9.7109375" style="24" customWidth="1"/>
    <col min="9204" max="9205" width="9.140625" style="24" customWidth="1"/>
    <col min="9206" max="9207" width="10.5703125" style="24" customWidth="1"/>
    <col min="9208" max="9208" width="1.7109375" style="24" customWidth="1"/>
    <col min="9209" max="9214" width="9.140625" style="24" customWidth="1"/>
    <col min="9215" max="9218" width="9.140625" style="24"/>
    <col min="9219" max="9219" width="9.140625" style="24" customWidth="1"/>
    <col min="9220" max="9458" width="9.140625" style="24"/>
    <col min="9459" max="9459" width="9.7109375" style="24" customWidth="1"/>
    <col min="9460" max="9461" width="9.140625" style="24" customWidth="1"/>
    <col min="9462" max="9463" width="10.5703125" style="24" customWidth="1"/>
    <col min="9464" max="9464" width="1.7109375" style="24" customWidth="1"/>
    <col min="9465" max="9470" width="9.140625" style="24" customWidth="1"/>
    <col min="9471" max="9474" width="9.140625" style="24"/>
    <col min="9475" max="9475" width="9.140625" style="24" customWidth="1"/>
    <col min="9476" max="9714" width="9.140625" style="24"/>
    <col min="9715" max="9715" width="9.7109375" style="24" customWidth="1"/>
    <col min="9716" max="9717" width="9.140625" style="24" customWidth="1"/>
    <col min="9718" max="9719" width="10.5703125" style="24" customWidth="1"/>
    <col min="9720" max="9720" width="1.7109375" style="24" customWidth="1"/>
    <col min="9721" max="9726" width="9.140625" style="24" customWidth="1"/>
    <col min="9727" max="9730" width="9.140625" style="24"/>
    <col min="9731" max="9731" width="9.140625" style="24" customWidth="1"/>
    <col min="9732" max="9970" width="9.140625" style="24"/>
    <col min="9971" max="9971" width="9.7109375" style="24" customWidth="1"/>
    <col min="9972" max="9973" width="9.140625" style="24" customWidth="1"/>
    <col min="9974" max="9975" width="10.5703125" style="24" customWidth="1"/>
    <col min="9976" max="9976" width="1.7109375" style="24" customWidth="1"/>
    <col min="9977" max="9982" width="9.140625" style="24" customWidth="1"/>
    <col min="9983" max="9986" width="9.140625" style="24"/>
    <col min="9987" max="9987" width="9.140625" style="24" customWidth="1"/>
    <col min="9988" max="10226" width="9.140625" style="24"/>
    <col min="10227" max="10227" width="9.7109375" style="24" customWidth="1"/>
    <col min="10228" max="10229" width="9.140625" style="24" customWidth="1"/>
    <col min="10230" max="10231" width="10.5703125" style="24" customWidth="1"/>
    <col min="10232" max="10232" width="1.7109375" style="24" customWidth="1"/>
    <col min="10233" max="10238" width="9.140625" style="24" customWidth="1"/>
    <col min="10239" max="10242" width="9.140625" style="24"/>
    <col min="10243" max="10243" width="9.140625" style="24" customWidth="1"/>
    <col min="10244" max="10482" width="9.140625" style="24"/>
    <col min="10483" max="10483" width="9.7109375" style="24" customWidth="1"/>
    <col min="10484" max="10485" width="9.140625" style="24" customWidth="1"/>
    <col min="10486" max="10487" width="10.5703125" style="24" customWidth="1"/>
    <col min="10488" max="10488" width="1.7109375" style="24" customWidth="1"/>
    <col min="10489" max="10494" width="9.140625" style="24" customWidth="1"/>
    <col min="10495" max="10498" width="9.140625" style="24"/>
    <col min="10499" max="10499" width="9.140625" style="24" customWidth="1"/>
    <col min="10500" max="10738" width="9.140625" style="24"/>
    <col min="10739" max="10739" width="9.7109375" style="24" customWidth="1"/>
    <col min="10740" max="10741" width="9.140625" style="24" customWidth="1"/>
    <col min="10742" max="10743" width="10.5703125" style="24" customWidth="1"/>
    <col min="10744" max="10744" width="1.7109375" style="24" customWidth="1"/>
    <col min="10745" max="10750" width="9.140625" style="24" customWidth="1"/>
    <col min="10751" max="10754" width="9.140625" style="24"/>
    <col min="10755" max="10755" width="9.140625" style="24" customWidth="1"/>
    <col min="10756" max="10994" width="9.140625" style="24"/>
    <col min="10995" max="10995" width="9.7109375" style="24" customWidth="1"/>
    <col min="10996" max="10997" width="9.140625" style="24" customWidth="1"/>
    <col min="10998" max="10999" width="10.5703125" style="24" customWidth="1"/>
    <col min="11000" max="11000" width="1.7109375" style="24" customWidth="1"/>
    <col min="11001" max="11006" width="9.140625" style="24" customWidth="1"/>
    <col min="11007" max="11010" width="9.140625" style="24"/>
    <col min="11011" max="11011" width="9.140625" style="24" customWidth="1"/>
    <col min="11012" max="11250" width="9.140625" style="24"/>
    <col min="11251" max="11251" width="9.7109375" style="24" customWidth="1"/>
    <col min="11252" max="11253" width="9.140625" style="24" customWidth="1"/>
    <col min="11254" max="11255" width="10.5703125" style="24" customWidth="1"/>
    <col min="11256" max="11256" width="1.7109375" style="24" customWidth="1"/>
    <col min="11257" max="11262" width="9.140625" style="24" customWidth="1"/>
    <col min="11263" max="11266" width="9.140625" style="24"/>
    <col min="11267" max="11267" width="9.140625" style="24" customWidth="1"/>
    <col min="11268" max="11506" width="9.140625" style="24"/>
    <col min="11507" max="11507" width="9.7109375" style="24" customWidth="1"/>
    <col min="11508" max="11509" width="9.140625" style="24" customWidth="1"/>
    <col min="11510" max="11511" width="10.5703125" style="24" customWidth="1"/>
    <col min="11512" max="11512" width="1.7109375" style="24" customWidth="1"/>
    <col min="11513" max="11518" width="9.140625" style="24" customWidth="1"/>
    <col min="11519" max="11522" width="9.140625" style="24"/>
    <col min="11523" max="11523" width="9.140625" style="24" customWidth="1"/>
    <col min="11524" max="11762" width="9.140625" style="24"/>
    <col min="11763" max="11763" width="9.7109375" style="24" customWidth="1"/>
    <col min="11764" max="11765" width="9.140625" style="24" customWidth="1"/>
    <col min="11766" max="11767" width="10.5703125" style="24" customWidth="1"/>
    <col min="11768" max="11768" width="1.7109375" style="24" customWidth="1"/>
    <col min="11769" max="11774" width="9.140625" style="24" customWidth="1"/>
    <col min="11775" max="11778" width="9.140625" style="24"/>
    <col min="11779" max="11779" width="9.140625" style="24" customWidth="1"/>
    <col min="11780" max="12018" width="9.140625" style="24"/>
    <col min="12019" max="12019" width="9.7109375" style="24" customWidth="1"/>
    <col min="12020" max="12021" width="9.140625" style="24" customWidth="1"/>
    <col min="12022" max="12023" width="10.5703125" style="24" customWidth="1"/>
    <col min="12024" max="12024" width="1.7109375" style="24" customWidth="1"/>
    <col min="12025" max="12030" width="9.140625" style="24" customWidth="1"/>
    <col min="12031" max="12034" width="9.140625" style="24"/>
    <col min="12035" max="12035" width="9.140625" style="24" customWidth="1"/>
    <col min="12036" max="12274" width="9.140625" style="24"/>
    <col min="12275" max="12275" width="9.7109375" style="24" customWidth="1"/>
    <col min="12276" max="12277" width="9.140625" style="24" customWidth="1"/>
    <col min="12278" max="12279" width="10.5703125" style="24" customWidth="1"/>
    <col min="12280" max="12280" width="1.7109375" style="24" customWidth="1"/>
    <col min="12281" max="12286" width="9.140625" style="24" customWidth="1"/>
    <col min="12287" max="12290" width="9.140625" style="24"/>
    <col min="12291" max="12291" width="9.140625" style="24" customWidth="1"/>
    <col min="12292" max="12530" width="9.140625" style="24"/>
    <col min="12531" max="12531" width="9.7109375" style="24" customWidth="1"/>
    <col min="12532" max="12533" width="9.140625" style="24" customWidth="1"/>
    <col min="12534" max="12535" width="10.5703125" style="24" customWidth="1"/>
    <col min="12536" max="12536" width="1.7109375" style="24" customWidth="1"/>
    <col min="12537" max="12542" width="9.140625" style="24" customWidth="1"/>
    <col min="12543" max="12546" width="9.140625" style="24"/>
    <col min="12547" max="12547" width="9.140625" style="24" customWidth="1"/>
    <col min="12548" max="12786" width="9.140625" style="24"/>
    <col min="12787" max="12787" width="9.7109375" style="24" customWidth="1"/>
    <col min="12788" max="12789" width="9.140625" style="24" customWidth="1"/>
    <col min="12790" max="12791" width="10.5703125" style="24" customWidth="1"/>
    <col min="12792" max="12792" width="1.7109375" style="24" customWidth="1"/>
    <col min="12793" max="12798" width="9.140625" style="24" customWidth="1"/>
    <col min="12799" max="12802" width="9.140625" style="24"/>
    <col min="12803" max="12803" width="9.140625" style="24" customWidth="1"/>
    <col min="12804" max="13042" width="9.140625" style="24"/>
    <col min="13043" max="13043" width="9.7109375" style="24" customWidth="1"/>
    <col min="13044" max="13045" width="9.140625" style="24" customWidth="1"/>
    <col min="13046" max="13047" width="10.5703125" style="24" customWidth="1"/>
    <col min="13048" max="13048" width="1.7109375" style="24" customWidth="1"/>
    <col min="13049" max="13054" width="9.140625" style="24" customWidth="1"/>
    <col min="13055" max="13058" width="9.140625" style="24"/>
    <col min="13059" max="13059" width="9.140625" style="24" customWidth="1"/>
    <col min="13060" max="13298" width="9.140625" style="24"/>
    <col min="13299" max="13299" width="9.7109375" style="24" customWidth="1"/>
    <col min="13300" max="13301" width="9.140625" style="24" customWidth="1"/>
    <col min="13302" max="13303" width="10.5703125" style="24" customWidth="1"/>
    <col min="13304" max="13304" width="1.7109375" style="24" customWidth="1"/>
    <col min="13305" max="13310" width="9.140625" style="24" customWidth="1"/>
    <col min="13311" max="13314" width="9.140625" style="24"/>
    <col min="13315" max="13315" width="9.140625" style="24" customWidth="1"/>
    <col min="13316" max="13554" width="9.140625" style="24"/>
    <col min="13555" max="13555" width="9.7109375" style="24" customWidth="1"/>
    <col min="13556" max="13557" width="9.140625" style="24" customWidth="1"/>
    <col min="13558" max="13559" width="10.5703125" style="24" customWidth="1"/>
    <col min="13560" max="13560" width="1.7109375" style="24" customWidth="1"/>
    <col min="13561" max="13566" width="9.140625" style="24" customWidth="1"/>
    <col min="13567" max="13570" width="9.140625" style="24"/>
    <col min="13571" max="13571" width="9.140625" style="24" customWidth="1"/>
    <col min="13572" max="13810" width="9.140625" style="24"/>
    <col min="13811" max="13811" width="9.7109375" style="24" customWidth="1"/>
    <col min="13812" max="13813" width="9.140625" style="24" customWidth="1"/>
    <col min="13814" max="13815" width="10.5703125" style="24" customWidth="1"/>
    <col min="13816" max="13816" width="1.7109375" style="24" customWidth="1"/>
    <col min="13817" max="13822" width="9.140625" style="24" customWidth="1"/>
    <col min="13823" max="13826" width="9.140625" style="24"/>
    <col min="13827" max="13827" width="9.140625" style="24" customWidth="1"/>
    <col min="13828" max="14066" width="9.140625" style="24"/>
    <col min="14067" max="14067" width="9.7109375" style="24" customWidth="1"/>
    <col min="14068" max="14069" width="9.140625" style="24" customWidth="1"/>
    <col min="14070" max="14071" width="10.5703125" style="24" customWidth="1"/>
    <col min="14072" max="14072" width="1.7109375" style="24" customWidth="1"/>
    <col min="14073" max="14078" width="9.140625" style="24" customWidth="1"/>
    <col min="14079" max="14082" width="9.140625" style="24"/>
    <col min="14083" max="14083" width="9.140625" style="24" customWidth="1"/>
    <col min="14084" max="14322" width="9.140625" style="24"/>
    <col min="14323" max="14323" width="9.7109375" style="24" customWidth="1"/>
    <col min="14324" max="14325" width="9.140625" style="24" customWidth="1"/>
    <col min="14326" max="14327" width="10.5703125" style="24" customWidth="1"/>
    <col min="14328" max="14328" width="1.7109375" style="24" customWidth="1"/>
    <col min="14329" max="14334" width="9.140625" style="24" customWidth="1"/>
    <col min="14335" max="14338" width="9.140625" style="24"/>
    <col min="14339" max="14339" width="9.140625" style="24" customWidth="1"/>
    <col min="14340" max="14578" width="9.140625" style="24"/>
    <col min="14579" max="14579" width="9.7109375" style="24" customWidth="1"/>
    <col min="14580" max="14581" width="9.140625" style="24" customWidth="1"/>
    <col min="14582" max="14583" width="10.5703125" style="24" customWidth="1"/>
    <col min="14584" max="14584" width="1.7109375" style="24" customWidth="1"/>
    <col min="14585" max="14590" width="9.140625" style="24" customWidth="1"/>
    <col min="14591" max="14594" width="9.140625" style="24"/>
    <col min="14595" max="14595" width="9.140625" style="24" customWidth="1"/>
    <col min="14596" max="14834" width="9.140625" style="24"/>
    <col min="14835" max="14835" width="9.7109375" style="24" customWidth="1"/>
    <col min="14836" max="14837" width="9.140625" style="24" customWidth="1"/>
    <col min="14838" max="14839" width="10.5703125" style="24" customWidth="1"/>
    <col min="14840" max="14840" width="1.7109375" style="24" customWidth="1"/>
    <col min="14841" max="14846" width="9.140625" style="24" customWidth="1"/>
    <col min="14847" max="14850" width="9.140625" style="24"/>
    <col min="14851" max="14851" width="9.140625" style="24" customWidth="1"/>
    <col min="14852" max="15090" width="9.140625" style="24"/>
    <col min="15091" max="15091" width="9.7109375" style="24" customWidth="1"/>
    <col min="15092" max="15093" width="9.140625" style="24" customWidth="1"/>
    <col min="15094" max="15095" width="10.5703125" style="24" customWidth="1"/>
    <col min="15096" max="15096" width="1.7109375" style="24" customWidth="1"/>
    <col min="15097" max="15102" width="9.140625" style="24" customWidth="1"/>
    <col min="15103" max="15106" width="9.140625" style="24"/>
    <col min="15107" max="15107" width="9.140625" style="24" customWidth="1"/>
    <col min="15108" max="15346" width="9.140625" style="24"/>
    <col min="15347" max="15347" width="9.7109375" style="24" customWidth="1"/>
    <col min="15348" max="15349" width="9.140625" style="24" customWidth="1"/>
    <col min="15350" max="15351" width="10.5703125" style="24" customWidth="1"/>
    <col min="15352" max="15352" width="1.7109375" style="24" customWidth="1"/>
    <col min="15353" max="15358" width="9.140625" style="24" customWidth="1"/>
    <col min="15359" max="15362" width="9.140625" style="24"/>
    <col min="15363" max="15363" width="9.140625" style="24" customWidth="1"/>
    <col min="15364" max="15602" width="9.140625" style="24"/>
    <col min="15603" max="15603" width="9.7109375" style="24" customWidth="1"/>
    <col min="15604" max="15605" width="9.140625" style="24" customWidth="1"/>
    <col min="15606" max="15607" width="10.5703125" style="24" customWidth="1"/>
    <col min="15608" max="15608" width="1.7109375" style="24" customWidth="1"/>
    <col min="15609" max="15614" width="9.140625" style="24" customWidth="1"/>
    <col min="15615" max="15618" width="9.140625" style="24"/>
    <col min="15619" max="15619" width="9.140625" style="24" customWidth="1"/>
    <col min="15620" max="15858" width="9.140625" style="24"/>
    <col min="15859" max="15859" width="9.7109375" style="24" customWidth="1"/>
    <col min="15860" max="15861" width="9.140625" style="24" customWidth="1"/>
    <col min="15862" max="15863" width="10.5703125" style="24" customWidth="1"/>
    <col min="15864" max="15864" width="1.7109375" style="24" customWidth="1"/>
    <col min="15865" max="15870" width="9.140625" style="24" customWidth="1"/>
    <col min="15871" max="15874" width="9.140625" style="24"/>
    <col min="15875" max="15875" width="9.140625" style="24" customWidth="1"/>
    <col min="15876" max="16114" width="9.140625" style="24"/>
    <col min="16115" max="16115" width="9.7109375" style="24" customWidth="1"/>
    <col min="16116" max="16117" width="9.140625" style="24" customWidth="1"/>
    <col min="16118" max="16119" width="10.5703125" style="24" customWidth="1"/>
    <col min="16120" max="16120" width="1.7109375" style="24" customWidth="1"/>
    <col min="16121" max="16126" width="9.140625" style="24" customWidth="1"/>
    <col min="16127" max="16130" width="9.140625" style="24"/>
    <col min="16131" max="16131" width="9.140625" style="24" customWidth="1"/>
    <col min="16132" max="16384" width="9.140625" style="24"/>
  </cols>
  <sheetData>
    <row r="1" spans="1:20" x14ac:dyDescent="0.2">
      <c r="A1" s="6" t="s">
        <v>0</v>
      </c>
      <c r="B1" s="65" t="s">
        <v>16</v>
      </c>
      <c r="C1" s="65" t="s">
        <v>17</v>
      </c>
      <c r="D1" s="65" t="s">
        <v>18</v>
      </c>
      <c r="E1" s="65" t="s">
        <v>19</v>
      </c>
      <c r="F1" s="65"/>
      <c r="G1" s="65" t="s">
        <v>20</v>
      </c>
      <c r="H1" s="65" t="s">
        <v>21</v>
      </c>
      <c r="I1" s="65"/>
      <c r="J1" s="65" t="s">
        <v>16</v>
      </c>
      <c r="K1" s="65"/>
      <c r="L1" s="120"/>
      <c r="M1" s="120"/>
      <c r="N1" s="120"/>
      <c r="O1" s="120"/>
      <c r="Q1" s="120" t="s">
        <v>77</v>
      </c>
      <c r="R1" s="120"/>
      <c r="S1" s="120"/>
      <c r="T1" s="120"/>
    </row>
    <row r="2" spans="1:20" x14ac:dyDescent="0.2">
      <c r="B2" s="8"/>
      <c r="C2" s="8"/>
      <c r="D2" s="8"/>
      <c r="E2" s="25">
        <f>MAX(E4:E600)</f>
        <v>0.94304012551865668</v>
      </c>
      <c r="F2" s="8"/>
      <c r="G2" s="25">
        <f>SUM(G4:G600)/COUNT(G4:G600)</f>
        <v>0.53075170842824604</v>
      </c>
      <c r="H2" s="25">
        <f>D444/SUM(H4:H600)</f>
        <v>4.3498128214874407E-2</v>
      </c>
      <c r="I2" s="8"/>
      <c r="J2" s="8"/>
      <c r="K2" s="8"/>
      <c r="L2" s="65"/>
      <c r="M2" s="65"/>
      <c r="N2" s="65"/>
      <c r="O2" s="65"/>
      <c r="Q2" s="65" t="s">
        <v>65</v>
      </c>
      <c r="R2" s="65" t="s">
        <v>75</v>
      </c>
      <c r="S2" s="65" t="s">
        <v>76</v>
      </c>
      <c r="T2" s="65" t="s">
        <v>6</v>
      </c>
    </row>
    <row r="3" spans="1:20" x14ac:dyDescent="0.2">
      <c r="B3" s="14"/>
      <c r="C3" s="14"/>
      <c r="D3" s="14"/>
      <c r="E3" s="14"/>
      <c r="F3" s="14"/>
      <c r="G3" s="14"/>
      <c r="H3" s="14"/>
      <c r="I3" s="14"/>
      <c r="J3" s="14"/>
      <c r="K3" s="14"/>
    </row>
    <row r="4" spans="1:20" x14ac:dyDescent="0.2">
      <c r="A4" s="9">
        <v>28518</v>
      </c>
      <c r="B4" s="16"/>
      <c r="C4" s="16"/>
      <c r="D4" s="16"/>
      <c r="E4" s="16"/>
      <c r="F4" s="16">
        <f>MAX(F3,E4)</f>
        <v>0</v>
      </c>
      <c r="G4" s="16"/>
      <c r="H4" s="16"/>
      <c r="I4" s="26"/>
      <c r="J4" s="16"/>
      <c r="K4" s="16"/>
      <c r="L4" s="16"/>
      <c r="Q4" s="16"/>
      <c r="R4" s="16"/>
      <c r="S4" s="16"/>
      <c r="T4" s="16"/>
    </row>
    <row r="5" spans="1:20" x14ac:dyDescent="0.2">
      <c r="A5" s="9">
        <v>28546</v>
      </c>
      <c r="B5" s="16"/>
      <c r="C5" s="16"/>
      <c r="D5" s="16"/>
      <c r="E5" s="16"/>
      <c r="F5" s="16">
        <f>MAX(F4,E5)</f>
        <v>0</v>
      </c>
      <c r="G5" s="16"/>
      <c r="H5" s="16"/>
      <c r="I5" s="26"/>
      <c r="J5" s="16"/>
      <c r="K5" s="16"/>
      <c r="L5" s="16"/>
      <c r="M5" s="16"/>
      <c r="N5" s="16"/>
      <c r="O5" s="16"/>
      <c r="Q5" s="16">
        <f>'Prices Monthly'!T5-'Prices Monthly'!T4</f>
        <v>0.14000000000000057</v>
      </c>
      <c r="R5" s="16">
        <f>'Prices Monthly'!Q5-'Prices Monthly'!Q4</f>
        <v>-0.34500000000000064</v>
      </c>
      <c r="S5" s="16">
        <f>'Prices Monthly'!S5-'Prices Monthly'!S4</f>
        <v>0</v>
      </c>
      <c r="T5" s="16">
        <f>'Prices Monthly'!J5-'Prices Monthly'!J4</f>
        <v>13.370000000000005</v>
      </c>
    </row>
    <row r="6" spans="1:20" x14ac:dyDescent="0.2">
      <c r="A6" s="9">
        <v>28579</v>
      </c>
      <c r="B6" s="16">
        <f>'Prices Monthly'!L5+J6</f>
        <v>388.61572799507314</v>
      </c>
      <c r="C6" s="16">
        <f t="shared" ref="C6:C14" si="0">IF(J6&gt;0,1,-1)</f>
        <v>1</v>
      </c>
      <c r="D6" s="16">
        <f>D5+C6*('Prices Monthly'!L6-'Prices Monthly'!L5)/'Prices Monthly'!L5</f>
        <v>1.4024874305371592E-2</v>
      </c>
      <c r="E6" s="16">
        <f t="shared" ref="E6:E14" si="1">F6-D6</f>
        <v>0</v>
      </c>
      <c r="F6" s="16">
        <f t="shared" ref="F6:F14" si="2">MAX(F5,D6)</f>
        <v>1.4024874305371592E-2</v>
      </c>
      <c r="G6" s="26">
        <f>IF(('Prices Monthly'!L6-'Prices Monthly'!L5)*C6&gt;0,1,0)</f>
        <v>1</v>
      </c>
      <c r="H6" s="16">
        <f>ABS('Prices Monthly'!L6-'Prices Monthly'!L5)/'Prices Monthly'!L5</f>
        <v>1.4024874305371592E-2</v>
      </c>
      <c r="I6" s="26"/>
      <c r="J6" s="16">
        <f t="shared" ref="J6:J64" si="3">0.0008*T5-70*Q5-40*R5-10*S5</f>
        <v>4.0106959999999852</v>
      </c>
      <c r="K6" s="16"/>
      <c r="L6" s="16"/>
      <c r="M6" s="16"/>
      <c r="N6" s="16"/>
      <c r="O6" s="16"/>
      <c r="Q6" s="16">
        <f>'Prices Monthly'!T6-'Prices Monthly'!T5</f>
        <v>-0.53000000000000025</v>
      </c>
      <c r="R6" s="16">
        <f>'Prices Monthly'!Q6-'Prices Monthly'!Q5</f>
        <v>-0.42500000000000071</v>
      </c>
      <c r="S6" s="16">
        <f>'Prices Monthly'!S6-'Prices Monthly'!S5</f>
        <v>-0.34999999999999964</v>
      </c>
      <c r="T6" s="16">
        <f>'Prices Monthly'!J6-'Prices Monthly'!J5</f>
        <v>10.199999999999932</v>
      </c>
    </row>
    <row r="7" spans="1:20" x14ac:dyDescent="0.2">
      <c r="A7" s="9">
        <v>28609</v>
      </c>
      <c r="B7" s="16">
        <f>'Prices Monthly'!L6+J7</f>
        <v>447.60722922601752</v>
      </c>
      <c r="C7" s="16">
        <f t="shared" si="0"/>
        <v>1</v>
      </c>
      <c r="D7" s="16">
        <f>D6+C7*('Prices Monthly'!L7-'Prices Monthly'!L6)/'Prices Monthly'!L6</f>
        <v>2.2375604994306936E-2</v>
      </c>
      <c r="E7" s="16">
        <f t="shared" si="1"/>
        <v>0</v>
      </c>
      <c r="F7" s="16">
        <f t="shared" si="2"/>
        <v>2.2375604994306936E-2</v>
      </c>
      <c r="G7" s="26">
        <f>IF(('Prices Monthly'!L7-'Prices Monthly'!L6)*C7&gt;0,1,0)</f>
        <v>1</v>
      </c>
      <c r="H7" s="16">
        <f>ABS('Prices Monthly'!L7-'Prices Monthly'!L6)/'Prices Monthly'!L6</f>
        <v>8.3507306889353435E-3</v>
      </c>
      <c r="I7" s="26"/>
      <c r="J7" s="16">
        <f t="shared" si="3"/>
        <v>57.608160000000041</v>
      </c>
      <c r="K7" s="16"/>
      <c r="L7" s="16"/>
      <c r="M7" s="16"/>
      <c r="N7" s="16"/>
      <c r="O7" s="16"/>
      <c r="Q7" s="16">
        <f>'Prices Monthly'!T7-'Prices Monthly'!T6</f>
        <v>-0.12000000000000011</v>
      </c>
      <c r="R7" s="16">
        <f>'Prices Monthly'!Q7-'Prices Monthly'!Q6</f>
        <v>-0.14499999999999957</v>
      </c>
      <c r="S7" s="16">
        <f>'Prices Monthly'!S7-'Prices Monthly'!S6</f>
        <v>-3.0000000000000249E-2</v>
      </c>
      <c r="T7" s="16">
        <f>'Prices Monthly'!J7-'Prices Monthly'!J6</f>
        <v>-7.4799999999999045</v>
      </c>
    </row>
    <row r="8" spans="1:20" x14ac:dyDescent="0.2">
      <c r="A8" s="9">
        <v>28637</v>
      </c>
      <c r="B8" s="16">
        <f>'Prices Monthly'!L7+J8</f>
        <v>407.74986242205938</v>
      </c>
      <c r="C8" s="16">
        <f t="shared" si="0"/>
        <v>1</v>
      </c>
      <c r="D8" s="16">
        <f>D7+C8*('Prices Monthly'!L8-'Prices Monthly'!L7)/'Prices Monthly'!L7</f>
        <v>1.1851105339372545E-2</v>
      </c>
      <c r="E8" s="16">
        <f t="shared" si="1"/>
        <v>1.0524499654934391E-2</v>
      </c>
      <c r="F8" s="16">
        <f t="shared" si="2"/>
        <v>2.2375604994306936E-2</v>
      </c>
      <c r="G8" s="26">
        <f>IF(('Prices Monthly'!L8-'Prices Monthly'!L7)*C8&gt;0,1,0)</f>
        <v>0</v>
      </c>
      <c r="H8" s="16">
        <f>ABS('Prices Monthly'!L8-'Prices Monthly'!L7)/'Prices Monthly'!L7</f>
        <v>1.0524499654934391E-2</v>
      </c>
      <c r="I8" s="26"/>
      <c r="J8" s="16">
        <f t="shared" si="3"/>
        <v>14.494015999999993</v>
      </c>
      <c r="K8" s="16"/>
      <c r="L8" s="16"/>
      <c r="M8" s="16"/>
      <c r="N8" s="16"/>
      <c r="O8" s="16"/>
      <c r="Q8" s="16">
        <f>'Prices Monthly'!T8-'Prices Monthly'!T7</f>
        <v>-7.0000000000000284E-2</v>
      </c>
      <c r="R8" s="16">
        <f>'Prices Monthly'!Q8-'Prices Monthly'!Q7</f>
        <v>0.27500000000000036</v>
      </c>
      <c r="S8" s="16">
        <f>'Prices Monthly'!S8-'Prices Monthly'!S7</f>
        <v>0.40000000000000036</v>
      </c>
      <c r="T8" s="16">
        <f>'Prices Monthly'!J8-'Prices Monthly'!J7</f>
        <v>-5.9800000000000182</v>
      </c>
    </row>
    <row r="9" spans="1:20" x14ac:dyDescent="0.2">
      <c r="A9" s="9">
        <v>28670</v>
      </c>
      <c r="B9" s="16">
        <f>'Prices Monthly'!L8+J9</f>
        <v>379.0122414020895</v>
      </c>
      <c r="C9" s="16">
        <f t="shared" si="0"/>
        <v>-1</v>
      </c>
      <c r="D9" s="16">
        <f>D8+C9*('Prices Monthly'!L9-'Prices Monthly'!L8)/'Prices Monthly'!L8</f>
        <v>5.2653197754368282E-2</v>
      </c>
      <c r="E9" s="16">
        <f t="shared" si="1"/>
        <v>0</v>
      </c>
      <c r="F9" s="16">
        <f t="shared" si="2"/>
        <v>5.2653197754368282E-2</v>
      </c>
      <c r="G9" s="26">
        <f>IF(('Prices Monthly'!L9-'Prices Monthly'!L8)*C9&gt;0,1,0)</f>
        <v>1</v>
      </c>
      <c r="H9" s="16">
        <f>ABS('Prices Monthly'!L9-'Prices Monthly'!L8)/'Prices Monthly'!L8</f>
        <v>4.0802092414995737E-2</v>
      </c>
      <c r="I9" s="26"/>
      <c r="J9" s="16">
        <f t="shared" si="3"/>
        <v>-10.104783999999999</v>
      </c>
      <c r="K9" s="16"/>
      <c r="L9" s="16"/>
      <c r="M9" s="16"/>
      <c r="N9" s="16"/>
      <c r="O9" s="16"/>
      <c r="Q9" s="16">
        <f>'Prices Monthly'!T9-'Prices Monthly'!T8</f>
        <v>0.28000000000000025</v>
      </c>
      <c r="R9" s="16">
        <f>'Prices Monthly'!Q9-'Prices Monthly'!Q8</f>
        <v>0.15499999999999936</v>
      </c>
      <c r="S9" s="16">
        <f>'Prices Monthly'!S9-'Prices Monthly'!S8</f>
        <v>0.41999999999999904</v>
      </c>
      <c r="T9" s="16">
        <f>'Prices Monthly'!J9-'Prices Monthly'!J8</f>
        <v>-11.110000000000014</v>
      </c>
    </row>
    <row r="10" spans="1:20" x14ac:dyDescent="0.2">
      <c r="A10" s="9">
        <v>28700</v>
      </c>
      <c r="B10" s="16">
        <f>'Prices Monthly'!L9+J10</f>
        <v>343.23134857138524</v>
      </c>
      <c r="C10" s="16">
        <f t="shared" si="0"/>
        <v>-1</v>
      </c>
      <c r="D10" s="16">
        <f>D9+C10*('Prices Monthly'!L10-'Prices Monthly'!L9)/'Prices Monthly'!L9</f>
        <v>5.1198916714557147E-2</v>
      </c>
      <c r="E10" s="16">
        <f t="shared" si="1"/>
        <v>1.4542810398111353E-3</v>
      </c>
      <c r="F10" s="16">
        <f t="shared" si="2"/>
        <v>5.2653197754368282E-2</v>
      </c>
      <c r="G10" s="26">
        <f>IF(('Prices Monthly'!L10-'Prices Monthly'!L9)*C10&gt;0,1,0)</f>
        <v>0</v>
      </c>
      <c r="H10" s="16">
        <f>ABS('Prices Monthly'!L10-'Prices Monthly'!L9)/'Prices Monthly'!L9</f>
        <v>1.4542810398111318E-3</v>
      </c>
      <c r="I10" s="26"/>
      <c r="J10" s="16">
        <f t="shared" si="3"/>
        <v>-30.008887999999978</v>
      </c>
      <c r="K10" s="16"/>
      <c r="L10" s="16"/>
      <c r="M10" s="16"/>
      <c r="N10" s="16"/>
      <c r="O10" s="16"/>
      <c r="Q10" s="16">
        <f>'Prices Monthly'!T10-'Prices Monthly'!T9</f>
        <v>-0.3199999999999994</v>
      </c>
      <c r="R10" s="16">
        <f>'Prices Monthly'!Q10-'Prices Monthly'!Q9</f>
        <v>-0.57499999999999929</v>
      </c>
      <c r="S10" s="16">
        <f>'Prices Monthly'!S10-'Prices Monthly'!S9</f>
        <v>-0.16999999999999904</v>
      </c>
      <c r="T10" s="16">
        <f>'Prices Monthly'!J10-'Prices Monthly'!J9</f>
        <v>7.3999999999999773</v>
      </c>
    </row>
    <row r="11" spans="1:20" x14ac:dyDescent="0.2">
      <c r="A11" s="9">
        <v>28732</v>
      </c>
      <c r="B11" s="16">
        <f>'Prices Monthly'!L10+J11</f>
        <v>420.8889527707255</v>
      </c>
      <c r="C11" s="16">
        <f t="shared" si="0"/>
        <v>1</v>
      </c>
      <c r="D11" s="16">
        <f>D10+C11*('Prices Monthly'!L11-'Prices Monthly'!L10)/'Prices Monthly'!L10</f>
        <v>7.8971652238245482E-2</v>
      </c>
      <c r="E11" s="16">
        <f t="shared" si="1"/>
        <v>0</v>
      </c>
      <c r="F11" s="16">
        <f t="shared" si="2"/>
        <v>7.8971652238245482E-2</v>
      </c>
      <c r="G11" s="26">
        <f>IF(('Prices Monthly'!L11-'Prices Monthly'!L10)*C11&gt;0,1,0)</f>
        <v>1</v>
      </c>
      <c r="H11" s="16">
        <f>ABS('Prices Monthly'!L11-'Prices Monthly'!L10)/'Prices Monthly'!L10</f>
        <v>2.7772735523688339E-2</v>
      </c>
      <c r="I11" s="26"/>
      <c r="J11" s="16">
        <f t="shared" si="3"/>
        <v>47.105919999999912</v>
      </c>
      <c r="K11" s="16"/>
      <c r="L11" s="16"/>
      <c r="M11" s="16"/>
      <c r="N11" s="16"/>
      <c r="O11" s="16"/>
      <c r="Q11" s="16">
        <f>'Prices Monthly'!T11-'Prices Monthly'!T10</f>
        <v>-0.38000000000000078</v>
      </c>
      <c r="R11" s="16">
        <f>'Prices Monthly'!Q11-'Prices Monthly'!Q10</f>
        <v>-0.74000000000000021</v>
      </c>
      <c r="S11" s="16">
        <f>'Prices Monthly'!S11-'Prices Monthly'!S10</f>
        <v>8.999999999999897E-2</v>
      </c>
      <c r="T11" s="16">
        <f>'Prices Monthly'!J11-'Prices Monthly'!J10</f>
        <v>-5.5500000000000114</v>
      </c>
    </row>
    <row r="12" spans="1:20" x14ac:dyDescent="0.2">
      <c r="A12" s="9">
        <v>28762</v>
      </c>
      <c r="B12" s="16">
        <f>'Prices Monthly'!L11+J12</f>
        <v>439.45957008310916</v>
      </c>
      <c r="C12" s="16">
        <f t="shared" si="0"/>
        <v>1</v>
      </c>
      <c r="D12" s="16">
        <f>D11+C12*('Prices Monthly'!L12-'Prices Monthly'!L11)/'Prices Monthly'!L11</f>
        <v>8.9833538497517879E-2</v>
      </c>
      <c r="E12" s="16">
        <f t="shared" si="1"/>
        <v>0</v>
      </c>
      <c r="F12" s="16">
        <f t="shared" si="2"/>
        <v>8.9833538497517879E-2</v>
      </c>
      <c r="G12" s="26">
        <f>IF(('Prices Monthly'!L12-'Prices Monthly'!L11)*C12&gt;0,1,0)</f>
        <v>1</v>
      </c>
      <c r="H12" s="16">
        <f>ABS('Prices Monthly'!L12-'Prices Monthly'!L11)/'Prices Monthly'!L11</f>
        <v>1.0861886259272398E-2</v>
      </c>
      <c r="I12" s="26"/>
      <c r="J12" s="16">
        <f t="shared" si="3"/>
        <v>55.295560000000073</v>
      </c>
      <c r="K12" s="16"/>
      <c r="L12" s="16"/>
      <c r="M12" s="16"/>
      <c r="N12" s="16"/>
      <c r="O12" s="16"/>
      <c r="Q12" s="16">
        <f>'Prices Monthly'!T12-'Prices Monthly'!T11</f>
        <v>-0.26999999999999957</v>
      </c>
      <c r="R12" s="16">
        <f>'Prices Monthly'!Q12-'Prices Monthly'!Q11</f>
        <v>-0.80000000000000071</v>
      </c>
      <c r="S12" s="16">
        <f>'Prices Monthly'!S12-'Prices Monthly'!S11</f>
        <v>5.0000000000000711E-2</v>
      </c>
      <c r="T12" s="16">
        <f>'Prices Monthly'!J12-'Prices Monthly'!J11</f>
        <v>23.96999999999997</v>
      </c>
    </row>
    <row r="13" spans="1:20" x14ac:dyDescent="0.2">
      <c r="A13" s="9">
        <v>28791</v>
      </c>
      <c r="B13" s="16">
        <f>'Prices Monthly'!L12+J13</f>
        <v>438.75593186553778</v>
      </c>
      <c r="C13" s="16">
        <f t="shared" si="0"/>
        <v>1</v>
      </c>
      <c r="D13" s="16">
        <f>D12+C13*('Prices Monthly'!L13-'Prices Monthly'!L12)/'Prices Monthly'!L12</f>
        <v>0.15657591641312904</v>
      </c>
      <c r="E13" s="16">
        <f t="shared" si="1"/>
        <v>0</v>
      </c>
      <c r="F13" s="16">
        <f t="shared" si="2"/>
        <v>0.15657591641312904</v>
      </c>
      <c r="G13" s="26">
        <f>IF(('Prices Monthly'!L13-'Prices Monthly'!L12)*C13&gt;0,1,0)</f>
        <v>1</v>
      </c>
      <c r="H13" s="16">
        <f>ABS('Prices Monthly'!L13-'Prices Monthly'!L12)/'Prices Monthly'!L12</f>
        <v>6.6742377915611162E-2</v>
      </c>
      <c r="I13" s="26"/>
      <c r="J13" s="16">
        <f t="shared" si="3"/>
        <v>50.419175999999993</v>
      </c>
      <c r="K13" s="16"/>
      <c r="L13" s="16"/>
      <c r="M13" s="16"/>
      <c r="N13" s="16"/>
      <c r="O13" s="16"/>
      <c r="Q13" s="16">
        <f>'Prices Monthly'!T13-'Prices Monthly'!T12</f>
        <v>-0.18000000000000016</v>
      </c>
      <c r="R13" s="16">
        <f>'Prices Monthly'!Q13-'Prices Monthly'!Q12</f>
        <v>-0.76499999999999879</v>
      </c>
      <c r="S13" s="16">
        <f>'Prices Monthly'!S13-'Prices Monthly'!S12</f>
        <v>0.23000000000000043</v>
      </c>
      <c r="T13" s="16">
        <f>'Prices Monthly'!J13-'Prices Monthly'!J12</f>
        <v>-15.339999999999975</v>
      </c>
    </row>
    <row r="14" spans="1:20" x14ac:dyDescent="0.2">
      <c r="A14" s="9">
        <v>28823</v>
      </c>
      <c r="B14" s="16">
        <f>'Prices Monthly'!L13+J14</f>
        <v>455.14300238403791</v>
      </c>
      <c r="C14" s="16">
        <f t="shared" si="0"/>
        <v>1</v>
      </c>
      <c r="D14" s="16">
        <f>D13+C14*('Prices Monthly'!L14-'Prices Monthly'!L13)/'Prices Monthly'!L13</f>
        <v>0.195311482705816</v>
      </c>
      <c r="E14" s="16">
        <f t="shared" si="1"/>
        <v>0</v>
      </c>
      <c r="F14" s="16">
        <f t="shared" si="2"/>
        <v>0.195311482705816</v>
      </c>
      <c r="G14" s="26">
        <f>IF(('Prices Monthly'!L14-'Prices Monthly'!L13)*C14&gt;0,1,0)</f>
        <v>1</v>
      </c>
      <c r="H14" s="16">
        <f>ABS('Prices Monthly'!L14-'Prices Monthly'!L13)/'Prices Monthly'!L13</f>
        <v>3.8735566292686943E-2</v>
      </c>
      <c r="I14" s="26"/>
      <c r="J14" s="16">
        <f t="shared" si="3"/>
        <v>40.88772799999996</v>
      </c>
      <c r="K14" s="16"/>
      <c r="L14" s="16"/>
      <c r="M14" s="16"/>
      <c r="N14" s="16"/>
      <c r="O14" s="16"/>
      <c r="P14" s="5"/>
      <c r="Q14" s="16">
        <f>'Prices Monthly'!T14-'Prices Monthly'!T13</f>
        <v>-2.9999999999999805E-2</v>
      </c>
      <c r="R14" s="16">
        <f>'Prices Monthly'!Q14-'Prices Monthly'!Q13</f>
        <v>-0.31500000000000128</v>
      </c>
      <c r="S14" s="16">
        <f>'Prices Monthly'!S14-'Prices Monthly'!S13</f>
        <v>-0.4300000000000006</v>
      </c>
      <c r="T14" s="16">
        <f>'Prices Monthly'!J14-'Prices Monthly'!J13</f>
        <v>6.9499999999999886</v>
      </c>
    </row>
    <row r="15" spans="1:20" x14ac:dyDescent="0.2">
      <c r="A15" s="9">
        <v>28853</v>
      </c>
      <c r="B15" s="16">
        <f>'Prices Monthly'!L14+J15</f>
        <v>449.30724702703611</v>
      </c>
      <c r="C15" s="16">
        <f t="shared" ref="C15:C78" si="4">IF(J15&gt;0,1,-1)</f>
        <v>1</v>
      </c>
      <c r="D15" s="16">
        <f>D14+C15*('Prices Monthly'!L15-'Prices Monthly'!L14)/'Prices Monthly'!L14</f>
        <v>0.24166909859985558</v>
      </c>
      <c r="E15" s="16">
        <f t="shared" ref="E15:E78" si="5">F15-D15</f>
        <v>0</v>
      </c>
      <c r="F15" s="16">
        <f t="shared" ref="F15:F72" si="6">MAX(F14,D15)</f>
        <v>0.24166909859985558</v>
      </c>
      <c r="G15" s="26">
        <f>IF(('Prices Monthly'!L15-'Prices Monthly'!L14)*C15&gt;0,1,0)</f>
        <v>1</v>
      </c>
      <c r="H15" s="16">
        <f>ABS('Prices Monthly'!L15-'Prices Monthly'!L14)/'Prices Monthly'!L14</f>
        <v>4.635761589403959E-2</v>
      </c>
      <c r="I15" s="26"/>
      <c r="J15" s="16">
        <f t="shared" si="3"/>
        <v>19.005560000000045</v>
      </c>
      <c r="K15" s="16"/>
      <c r="L15" s="16"/>
      <c r="M15" s="16"/>
      <c r="N15" s="16"/>
      <c r="O15" s="16"/>
      <c r="P15" s="5"/>
      <c r="Q15" s="16">
        <f>'Prices Monthly'!T15-'Prices Monthly'!T14</f>
        <v>-8.0000000000000071E-2</v>
      </c>
      <c r="R15" s="16">
        <f>'Prices Monthly'!Q15-'Prices Monthly'!Q14</f>
        <v>4.5000000000001705E-2</v>
      </c>
      <c r="S15" s="16">
        <f>'Prices Monthly'!S15-'Prices Monthly'!S14</f>
        <v>-0.62000000000000011</v>
      </c>
      <c r="T15" s="16">
        <f>'Prices Monthly'!J15-'Prices Monthly'!J14</f>
        <v>34.240000000000009</v>
      </c>
    </row>
    <row r="16" spans="1:20" x14ac:dyDescent="0.2">
      <c r="A16" s="9">
        <v>28885</v>
      </c>
      <c r="B16" s="16">
        <f>'Prices Monthly'!L15+J16</f>
        <v>460.27683935279259</v>
      </c>
      <c r="C16" s="16">
        <f t="shared" si="4"/>
        <v>1</v>
      </c>
      <c r="D16" s="16">
        <f>D15+C16*('Prices Monthly'!L16-'Prices Monthly'!L15)/'Prices Monthly'!L15</f>
        <v>0.26359495755103102</v>
      </c>
      <c r="E16" s="16">
        <f t="shared" si="5"/>
        <v>0</v>
      </c>
      <c r="F16" s="16">
        <f t="shared" si="6"/>
        <v>0.26359495755103102</v>
      </c>
      <c r="G16" s="26">
        <f>IF(('Prices Monthly'!L16-'Prices Monthly'!L15)*C16&gt;0,1,0)</f>
        <v>1</v>
      </c>
      <c r="H16" s="16">
        <f>ABS('Prices Monthly'!L16-'Prices Monthly'!L15)/'Prices Monthly'!L15</f>
        <v>2.1925858951175454E-2</v>
      </c>
      <c r="I16" s="26"/>
      <c r="J16" s="16">
        <f t="shared" si="3"/>
        <v>10.027391999999939</v>
      </c>
      <c r="K16" s="16"/>
      <c r="L16" s="16"/>
      <c r="M16" s="16"/>
      <c r="N16" s="16"/>
      <c r="O16" s="16"/>
      <c r="P16" s="5"/>
      <c r="Q16" s="16">
        <f>'Prices Monthly'!T16-'Prices Monthly'!T15</f>
        <v>6.999999999999984E-2</v>
      </c>
      <c r="R16" s="16">
        <f>'Prices Monthly'!Q16-'Prices Monthly'!Q15</f>
        <v>0.16999999999999993</v>
      </c>
      <c r="S16" s="16">
        <f>'Prices Monthly'!S16-'Prices Monthly'!S15</f>
        <v>0.57000000000000028</v>
      </c>
      <c r="T16" s="16">
        <f>'Prices Monthly'!J16-'Prices Monthly'!J15</f>
        <v>-3.7100000000000364</v>
      </c>
    </row>
    <row r="17" spans="1:20" x14ac:dyDescent="0.2">
      <c r="A17" s="9">
        <v>28913</v>
      </c>
      <c r="B17" s="16">
        <f>'Prices Monthly'!L16+J17</f>
        <v>442.71858522829467</v>
      </c>
      <c r="C17" s="16">
        <f t="shared" si="4"/>
        <v>-1</v>
      </c>
      <c r="D17" s="16">
        <f>D16+C17*('Prices Monthly'!L17-'Prices Monthly'!L16)/'Prices Monthly'!L16</f>
        <v>0.22510789716616048</v>
      </c>
      <c r="E17" s="16">
        <f t="shared" si="5"/>
        <v>3.8487060384870542E-2</v>
      </c>
      <c r="F17" s="16">
        <f t="shared" si="6"/>
        <v>0.26359495755103102</v>
      </c>
      <c r="G17" s="26">
        <f>IF(('Prices Monthly'!L17-'Prices Monthly'!L16)*C17&gt;0,1,0)</f>
        <v>0</v>
      </c>
      <c r="H17" s="16">
        <f>ABS('Prices Monthly'!L17-'Prices Monthly'!L16)/'Prices Monthly'!L16</f>
        <v>3.8487060384870556E-2</v>
      </c>
      <c r="I17" s="26"/>
      <c r="J17" s="16">
        <f t="shared" si="3"/>
        <v>-17.402967999999987</v>
      </c>
      <c r="K17" s="16"/>
      <c r="L17" s="16"/>
      <c r="M17" s="16"/>
      <c r="N17" s="16"/>
      <c r="O17" s="16"/>
      <c r="P17" s="5"/>
      <c r="Q17" s="16">
        <f>'Prices Monthly'!T17-'Prices Monthly'!T16</f>
        <v>0</v>
      </c>
      <c r="R17" s="16">
        <f>'Prices Monthly'!Q17-'Prices Monthly'!Q16</f>
        <v>0</v>
      </c>
      <c r="S17" s="16">
        <f>'Prices Monthly'!S17-'Prices Monthly'!S16</f>
        <v>-0.51999999999999957</v>
      </c>
      <c r="T17" s="16">
        <f>'Prices Monthly'!J17-'Prices Monthly'!J16</f>
        <v>53.420000000000073</v>
      </c>
    </row>
    <row r="18" spans="1:20" x14ac:dyDescent="0.2">
      <c r="A18" s="9">
        <v>28944</v>
      </c>
      <c r="B18" s="16">
        <f>'Prices Monthly'!L17+J18</f>
        <v>483.07301523177244</v>
      </c>
      <c r="C18" s="16">
        <f t="shared" si="4"/>
        <v>1</v>
      </c>
      <c r="D18" s="16">
        <f>D17+C18*('Prices Monthly'!L18-'Prices Monthly'!L17)/'Prices Monthly'!L17</f>
        <v>0.23149767352398798</v>
      </c>
      <c r="E18" s="16">
        <f t="shared" si="5"/>
        <v>3.2097284027043038E-2</v>
      </c>
      <c r="F18" s="16">
        <f t="shared" si="6"/>
        <v>0.26359495755103102</v>
      </c>
      <c r="G18" s="26">
        <f>IF(('Prices Monthly'!L18-'Prices Monthly'!L17)*C18&gt;0,1,0)</f>
        <v>1</v>
      </c>
      <c r="H18" s="16">
        <f>ABS('Prices Monthly'!L18-'Prices Monthly'!L17)/'Prices Monthly'!L17</f>
        <v>6.3897763578275009E-3</v>
      </c>
      <c r="I18" s="26"/>
      <c r="J18" s="16">
        <f t="shared" si="3"/>
        <v>5.2427359999999954</v>
      </c>
      <c r="K18" s="16"/>
      <c r="L18" s="16"/>
      <c r="M18" s="16"/>
      <c r="N18" s="16"/>
      <c r="O18" s="16"/>
      <c r="P18" s="5"/>
      <c r="Q18" s="16">
        <f>'Prices Monthly'!T18-'Prices Monthly'!T17</f>
        <v>0.2799999999999998</v>
      </c>
      <c r="R18" s="16">
        <f>'Prices Monthly'!Q18-'Prices Monthly'!Q17</f>
        <v>-0.20000000000000107</v>
      </c>
      <c r="S18" s="16">
        <f>'Prices Monthly'!S18-'Prices Monthly'!S17</f>
        <v>6.9999999999999396E-2</v>
      </c>
      <c r="T18" s="16">
        <f>'Prices Monthly'!J18-'Prices Monthly'!J17</f>
        <v>58.939999999999941</v>
      </c>
    </row>
    <row r="19" spans="1:20" x14ac:dyDescent="0.2">
      <c r="A19" s="9">
        <v>28973</v>
      </c>
      <c r="B19" s="16">
        <f>'Prices Monthly'!L18+J19</f>
        <v>468.63065985306184</v>
      </c>
      <c r="C19" s="16">
        <f t="shared" si="4"/>
        <v>-1</v>
      </c>
      <c r="D19" s="16">
        <f>D18+C19*('Prices Monthly'!L19-'Prices Monthly'!L18)/'Prices Monthly'!L18</f>
        <v>0.18938127140758582</v>
      </c>
      <c r="E19" s="16">
        <f t="shared" si="5"/>
        <v>7.4213686143445201E-2</v>
      </c>
      <c r="F19" s="16">
        <f t="shared" si="6"/>
        <v>0.26359495755103102</v>
      </c>
      <c r="G19" s="26">
        <f>IF(('Prices Monthly'!L19-'Prices Monthly'!L18)*C19&gt;0,1,0)</f>
        <v>0</v>
      </c>
      <c r="H19" s="16">
        <f>ABS('Prices Monthly'!L19-'Prices Monthly'!L18)/'Prices Monthly'!L18</f>
        <v>4.2116402116402149E-2</v>
      </c>
      <c r="I19" s="26"/>
      <c r="J19" s="16">
        <f t="shared" si="3"/>
        <v>-12.252847999999938</v>
      </c>
      <c r="K19" s="16"/>
      <c r="L19" s="16"/>
      <c r="M19" s="16"/>
      <c r="N19" s="16"/>
      <c r="O19" s="16"/>
      <c r="P19" s="5"/>
      <c r="Q19" s="16">
        <f>'Prices Monthly'!T19-'Prices Monthly'!T18</f>
        <v>-8.0000000000000071E-2</v>
      </c>
      <c r="R19" s="16">
        <f>'Prices Monthly'!Q19-'Prices Monthly'!Q18</f>
        <v>-4.9999999999998934E-2</v>
      </c>
      <c r="S19" s="16">
        <f>'Prices Monthly'!S19-'Prices Monthly'!S18</f>
        <v>-9.9999999999999645E-2</v>
      </c>
      <c r="T19" s="16">
        <f>'Prices Monthly'!J19-'Prices Monthly'!J18</f>
        <v>45.57000000000005</v>
      </c>
    </row>
    <row r="20" spans="1:20" x14ac:dyDescent="0.2">
      <c r="A20" s="9">
        <v>29005</v>
      </c>
      <c r="B20" s="16">
        <f>'Prices Monthly'!L19+J20</f>
        <v>509.77304704094729</v>
      </c>
      <c r="C20" s="16">
        <f t="shared" si="4"/>
        <v>1</v>
      </c>
      <c r="D20" s="16">
        <f>D19+C20*('Prices Monthly'!L20-'Prices Monthly'!L19)/'Prices Monthly'!L19</f>
        <v>0.16304766729169098</v>
      </c>
      <c r="E20" s="16">
        <f t="shared" si="5"/>
        <v>0.10054729025934003</v>
      </c>
      <c r="F20" s="16">
        <f t="shared" si="6"/>
        <v>0.26359495755103102</v>
      </c>
      <c r="G20" s="26">
        <f>IF(('Prices Monthly'!L20-'Prices Monthly'!L19)*C20&gt;0,1,0)</f>
        <v>0</v>
      </c>
      <c r="H20" s="16">
        <f>ABS('Prices Monthly'!L20-'Prices Monthly'!L19)/'Prices Monthly'!L19</f>
        <v>2.6333604115894842E-2</v>
      </c>
      <c r="I20" s="26"/>
      <c r="J20" s="16">
        <f t="shared" si="3"/>
        <v>8.6364559999999599</v>
      </c>
      <c r="K20" s="16"/>
      <c r="L20" s="16"/>
      <c r="M20" s="16"/>
      <c r="N20" s="16"/>
      <c r="O20" s="16"/>
      <c r="P20" s="5"/>
      <c r="Q20" s="16">
        <f>'Prices Monthly'!T20-'Prices Monthly'!T19</f>
        <v>0.12000000000000011</v>
      </c>
      <c r="R20" s="16">
        <f>'Prices Monthly'!Q20-'Prices Monthly'!Q19</f>
        <v>0.22499999999999964</v>
      </c>
      <c r="S20" s="16">
        <f>'Prices Monthly'!S20-'Prices Monthly'!S19</f>
        <v>0.17999999999999972</v>
      </c>
      <c r="T20" s="16">
        <f>'Prices Monthly'!J20-'Prices Monthly'!J19</f>
        <v>-31.310000000000059</v>
      </c>
    </row>
    <row r="21" spans="1:20" x14ac:dyDescent="0.2">
      <c r="A21" s="9">
        <v>29035</v>
      </c>
      <c r="B21" s="16">
        <f>'Prices Monthly'!L20+J21</f>
        <v>468.71481044448592</v>
      </c>
      <c r="C21" s="16">
        <f t="shared" si="4"/>
        <v>-1</v>
      </c>
      <c r="D21" s="16">
        <f>D20+C21*('Prices Monthly'!L21-'Prices Monthly'!L20)/'Prices Monthly'!L20</f>
        <v>0.13913054290873894</v>
      </c>
      <c r="E21" s="16">
        <f t="shared" si="5"/>
        <v>0.12446441464229208</v>
      </c>
      <c r="F21" s="16">
        <f t="shared" si="6"/>
        <v>0.26359495755103102</v>
      </c>
      <c r="G21" s="26">
        <f>IF(('Prices Monthly'!L21-'Prices Monthly'!L20)*C21&gt;0,1,0)</f>
        <v>0</v>
      </c>
      <c r="H21" s="16">
        <f>ABS('Prices Monthly'!L21-'Prices Monthly'!L20)/'Prices Monthly'!L20</f>
        <v>2.3917124382952046E-2</v>
      </c>
      <c r="I21" s="26"/>
      <c r="J21" s="16">
        <f t="shared" si="3"/>
        <v>-19.22504799999999</v>
      </c>
      <c r="K21" s="16"/>
      <c r="L21" s="16"/>
      <c r="M21" s="16"/>
      <c r="N21" s="16"/>
      <c r="O21" s="16"/>
      <c r="P21" s="5"/>
      <c r="Q21" s="16">
        <f>'Prices Monthly'!T21-'Prices Monthly'!T20</f>
        <v>0.10000000000000053</v>
      </c>
      <c r="R21" s="16">
        <f>'Prices Monthly'!Q21-'Prices Monthly'!Q20</f>
        <v>0.43499999999999872</v>
      </c>
      <c r="S21" s="16">
        <f>'Prices Monthly'!S21-'Prices Monthly'!S20</f>
        <v>-0.17999999999999972</v>
      </c>
      <c r="T21" s="16">
        <f>'Prices Monthly'!J21-'Prices Monthly'!J20</f>
        <v>44.040000000000077</v>
      </c>
    </row>
    <row r="22" spans="1:20" x14ac:dyDescent="0.2">
      <c r="A22" s="9">
        <v>29064</v>
      </c>
      <c r="B22" s="16">
        <f>'Prices Monthly'!L21+J22</f>
        <v>477.0452087303027</v>
      </c>
      <c r="C22" s="16">
        <f t="shared" si="4"/>
        <v>-1</v>
      </c>
      <c r="D22" s="16">
        <f>D21+C22*('Prices Monthly'!L22-'Prices Monthly'!L21)/'Prices Monthly'!L21</f>
        <v>0.10409285702566699</v>
      </c>
      <c r="E22" s="16">
        <f t="shared" si="5"/>
        <v>0.15950210052536401</v>
      </c>
      <c r="F22" s="16">
        <f t="shared" si="6"/>
        <v>0.26359495755103102</v>
      </c>
      <c r="G22" s="26">
        <f>IF(('Prices Monthly'!L22-'Prices Monthly'!L21)*C22&gt;0,1,0)</f>
        <v>0</v>
      </c>
      <c r="H22" s="16">
        <f>ABS('Prices Monthly'!L22-'Prices Monthly'!L21)/'Prices Monthly'!L21</f>
        <v>3.5037685883071948E-2</v>
      </c>
      <c r="I22" s="26"/>
      <c r="J22" s="16">
        <f t="shared" si="3"/>
        <v>-22.56476799999999</v>
      </c>
      <c r="K22" s="16"/>
      <c r="L22" s="16"/>
      <c r="M22" s="16"/>
      <c r="N22" s="16"/>
      <c r="O22" s="16"/>
      <c r="P22" s="5"/>
      <c r="Q22" s="16">
        <f>'Prices Monthly'!T22-'Prices Monthly'!T21</f>
        <v>-8.0000000000000071E-2</v>
      </c>
      <c r="R22" s="16">
        <f>'Prices Monthly'!Q22-'Prices Monthly'!Q21</f>
        <v>0.44500000000000028</v>
      </c>
      <c r="S22" s="16">
        <f>'Prices Monthly'!S22-'Prices Monthly'!S21</f>
        <v>0.20999999999999996</v>
      </c>
      <c r="T22" s="16">
        <f>'Prices Monthly'!J22-'Prices Monthly'!J21</f>
        <v>17.970000000000027</v>
      </c>
    </row>
    <row r="23" spans="1:20" x14ac:dyDescent="0.2">
      <c r="A23" s="9">
        <v>29097</v>
      </c>
      <c r="B23" s="16">
        <f>'Prices Monthly'!L22+J23</f>
        <v>502.82953015902797</v>
      </c>
      <c r="C23" s="16">
        <f t="shared" si="4"/>
        <v>-1</v>
      </c>
      <c r="D23" s="16">
        <f>D22+C23*('Prices Monthly'!L23-'Prices Monthly'!L22)/'Prices Monthly'!L22</f>
        <v>0.12659498915188896</v>
      </c>
      <c r="E23" s="16">
        <f t="shared" si="5"/>
        <v>0.13699996839914205</v>
      </c>
      <c r="F23" s="16">
        <f t="shared" si="6"/>
        <v>0.26359495755103102</v>
      </c>
      <c r="G23" s="26">
        <f>IF(('Prices Monthly'!L23-'Prices Monthly'!L22)*C23&gt;0,1,0)</f>
        <v>1</v>
      </c>
      <c r="H23" s="16">
        <f>ABS('Prices Monthly'!L23-'Prices Monthly'!L22)/'Prices Monthly'!L22</f>
        <v>2.2502132126221968E-2</v>
      </c>
      <c r="I23" s="26"/>
      <c r="J23" s="16">
        <f t="shared" si="3"/>
        <v>-14.285624000000006</v>
      </c>
      <c r="K23" s="16"/>
      <c r="L23" s="16"/>
      <c r="M23" s="16"/>
      <c r="N23" s="16"/>
      <c r="O23" s="16"/>
      <c r="P23" s="5"/>
      <c r="Q23" s="16">
        <f>'Prices Monthly'!T23-'Prices Monthly'!T22</f>
        <v>0.25</v>
      </c>
      <c r="R23" s="16">
        <f>'Prices Monthly'!Q23-'Prices Monthly'!Q22</f>
        <v>0.11500000000000021</v>
      </c>
      <c r="S23" s="16">
        <f>'Prices Monthly'!S23-'Prices Monthly'!S22</f>
        <v>0.20000000000000018</v>
      </c>
      <c r="T23" s="16">
        <f>'Prices Monthly'!J23-'Prices Monthly'!J22</f>
        <v>-39.330000000000041</v>
      </c>
    </row>
    <row r="24" spans="1:20" x14ac:dyDescent="0.2">
      <c r="A24" s="9">
        <v>29127</v>
      </c>
      <c r="B24" s="16">
        <f>'Prices Monthly'!L23+J24</f>
        <v>481.34749663566987</v>
      </c>
      <c r="C24" s="16">
        <f t="shared" si="4"/>
        <v>-1</v>
      </c>
      <c r="D24" s="16">
        <f>D23+C24*('Prices Monthly'!L24-'Prices Monthly'!L23)/'Prices Monthly'!L23</f>
        <v>0.12216545895054665</v>
      </c>
      <c r="E24" s="16">
        <f t="shared" si="5"/>
        <v>0.14142949860048437</v>
      </c>
      <c r="F24" s="16">
        <f t="shared" si="6"/>
        <v>0.26359495755103102</v>
      </c>
      <c r="G24" s="26">
        <f>IF(('Prices Monthly'!L24-'Prices Monthly'!L23)*C24&gt;0,1,0)</f>
        <v>0</v>
      </c>
      <c r="H24" s="16">
        <f>ABS('Prices Monthly'!L24-'Prices Monthly'!L23)/'Prices Monthly'!L23</f>
        <v>4.4295302013423214E-3</v>
      </c>
      <c r="I24" s="26"/>
      <c r="J24" s="16">
        <f t="shared" si="3"/>
        <v>-24.131464000000008</v>
      </c>
      <c r="K24" s="16"/>
      <c r="L24" s="16"/>
      <c r="M24" s="16"/>
      <c r="N24" s="16"/>
      <c r="O24" s="16"/>
      <c r="P24" s="5"/>
      <c r="Q24" s="16">
        <f>'Prices Monthly'!T24-'Prices Monthly'!T23</f>
        <v>-6.0000000000000497E-2</v>
      </c>
      <c r="R24" s="16">
        <f>'Prices Monthly'!Q24-'Prices Monthly'!Q23</f>
        <v>-0.11999999999999922</v>
      </c>
      <c r="S24" s="16">
        <f>'Prices Monthly'!S24-'Prices Monthly'!S23</f>
        <v>-0.36000000000000032</v>
      </c>
      <c r="T24" s="16">
        <f>'Prices Monthly'!J24-'Prices Monthly'!J23</f>
        <v>20.909999999999968</v>
      </c>
    </row>
    <row r="25" spans="1:20" x14ac:dyDescent="0.2">
      <c r="A25" s="9">
        <v>29158</v>
      </c>
      <c r="B25" s="16">
        <f>'Prices Monthly'!L24+J25</f>
        <v>520.33472295794866</v>
      </c>
      <c r="C25" s="16">
        <f t="shared" si="4"/>
        <v>1</v>
      </c>
      <c r="D25" s="16">
        <f>D24+C25*('Prices Monthly'!L25-'Prices Monthly'!L24)/'Prices Monthly'!L24</f>
        <v>0.16218951347413352</v>
      </c>
      <c r="E25" s="16">
        <f t="shared" si="5"/>
        <v>0.1014054440768975</v>
      </c>
      <c r="F25" s="16">
        <f t="shared" si="6"/>
        <v>0.26359495755103102</v>
      </c>
      <c r="G25" s="26">
        <f>IF(('Prices Monthly'!L25-'Prices Monthly'!L24)*C25&gt;0,1,0)</f>
        <v>1</v>
      </c>
      <c r="H25" s="16">
        <f>ABS('Prices Monthly'!L25-'Prices Monthly'!L24)/'Prices Monthly'!L24</f>
        <v>4.0024054523586872E-2</v>
      </c>
      <c r="I25" s="26"/>
      <c r="J25" s="16">
        <f t="shared" si="3"/>
        <v>12.616728000000007</v>
      </c>
      <c r="K25" s="16"/>
      <c r="L25" s="16"/>
      <c r="M25" s="16"/>
      <c r="N25" s="16"/>
      <c r="O25" s="16"/>
      <c r="P25" s="5"/>
      <c r="Q25" s="16">
        <f>'Prices Monthly'!T25-'Prices Monthly'!T24</f>
        <v>-0.12999999999999989</v>
      </c>
      <c r="R25" s="16">
        <f>'Prices Monthly'!Q25-'Prices Monthly'!Q24</f>
        <v>5.9999999999998721E-2</v>
      </c>
      <c r="S25" s="16">
        <f>'Prices Monthly'!S25-'Prices Monthly'!S24</f>
        <v>9.9999999999944578E-4</v>
      </c>
      <c r="T25" s="16">
        <f>'Prices Monthly'!J25-'Prices Monthly'!J24</f>
        <v>34.5</v>
      </c>
    </row>
    <row r="26" spans="1:20" x14ac:dyDescent="0.2">
      <c r="A26" s="9">
        <v>29188</v>
      </c>
      <c r="B26" s="16">
        <f>'Prices Monthly'!L25+J26</f>
        <v>534.75652767075189</v>
      </c>
      <c r="C26" s="16">
        <f t="shared" si="4"/>
        <v>1</v>
      </c>
      <c r="D26" s="16">
        <f>D25+C26*('Prices Monthly'!L26-'Prices Monthly'!L25)/'Prices Monthly'!L25</f>
        <v>0.20908960984419439</v>
      </c>
      <c r="E26" s="16">
        <f t="shared" si="5"/>
        <v>5.4505347706836627E-2</v>
      </c>
      <c r="F26" s="16">
        <f t="shared" si="6"/>
        <v>0.26359495755103102</v>
      </c>
      <c r="G26" s="26">
        <f>IF(('Prices Monthly'!L26-'Prices Monthly'!L25)*C26&gt;0,1,0)</f>
        <v>1</v>
      </c>
      <c r="H26" s="16">
        <f>ABS('Prices Monthly'!L26-'Prices Monthly'!L25)/'Prices Monthly'!L25</f>
        <v>4.6900096370060887E-2</v>
      </c>
      <c r="I26" s="26"/>
      <c r="J26" s="16">
        <f t="shared" si="3"/>
        <v>6.7176000000000489</v>
      </c>
      <c r="K26" s="16"/>
      <c r="L26" s="16"/>
      <c r="M26" s="16"/>
      <c r="N26" s="16"/>
      <c r="O26" s="16"/>
      <c r="P26" s="5"/>
      <c r="Q26" s="16">
        <f>'Prices Monthly'!T26-'Prices Monthly'!T25</f>
        <v>-9.9999999999997868E-3</v>
      </c>
      <c r="R26" s="16">
        <f>'Prices Monthly'!Q26-'Prices Monthly'!Q25</f>
        <v>0.15000000000000036</v>
      </c>
      <c r="S26" s="16">
        <f>'Prices Monthly'!S26-'Prices Monthly'!S25</f>
        <v>-0.17999999999999972</v>
      </c>
      <c r="T26" s="16">
        <f>'Prices Monthly'!J26-'Prices Monthly'!J25</f>
        <v>-0.28999999999996362</v>
      </c>
    </row>
    <row r="27" spans="1:20" x14ac:dyDescent="0.2">
      <c r="A27" s="9">
        <v>29218</v>
      </c>
      <c r="B27" s="16">
        <f>'Prices Monthly'!L26+J27</f>
        <v>549.30377226565372</v>
      </c>
      <c r="C27" s="16">
        <f t="shared" si="4"/>
        <v>-1</v>
      </c>
      <c r="D27" s="16">
        <f>D26+C27*('Prices Monthly'!L27-'Prices Monthly'!L26)/'Prices Monthly'!L26</f>
        <v>0.14759835485800232</v>
      </c>
      <c r="E27" s="16">
        <f t="shared" si="5"/>
        <v>0.11599660269302869</v>
      </c>
      <c r="F27" s="16">
        <f t="shared" si="6"/>
        <v>0.26359495755103102</v>
      </c>
      <c r="G27" s="26">
        <f>IF(('Prices Monthly'!L27-'Prices Monthly'!L26)*C27&gt;0,1,0)</f>
        <v>0</v>
      </c>
      <c r="H27" s="16">
        <f>ABS('Prices Monthly'!L27-'Prices Monthly'!L26)/'Prices Monthly'!L26</f>
        <v>6.1491254986192054E-2</v>
      </c>
      <c r="I27" s="26"/>
      <c r="J27" s="16">
        <f t="shared" si="3"/>
        <v>-3.5002320000000324</v>
      </c>
      <c r="K27" s="16"/>
      <c r="L27" s="16"/>
      <c r="M27" s="16"/>
      <c r="N27" s="16"/>
      <c r="O27" s="16"/>
      <c r="P27" s="5"/>
      <c r="Q27" s="16">
        <f>'Prices Monthly'!T27-'Prices Monthly'!T26</f>
        <v>-4.9999999999999822E-2</v>
      </c>
      <c r="R27" s="16">
        <f>'Prices Monthly'!Q27-'Prices Monthly'!Q26</f>
        <v>0</v>
      </c>
      <c r="S27" s="16">
        <f>'Prices Monthly'!S27-'Prices Monthly'!S26</f>
        <v>-0.17099999999999937</v>
      </c>
      <c r="T27" s="16">
        <f>'Prices Monthly'!J27-'Prices Monthly'!J26</f>
        <v>20.470000000000027</v>
      </c>
    </row>
    <row r="28" spans="1:20" x14ac:dyDescent="0.2">
      <c r="A28" s="9">
        <v>29250</v>
      </c>
      <c r="B28" s="16">
        <f>'Prices Monthly'!L27+J28</f>
        <v>592.02299224934097</v>
      </c>
      <c r="C28" s="16">
        <f t="shared" si="4"/>
        <v>1</v>
      </c>
      <c r="D28" s="16">
        <f>D27+C28*('Prices Monthly'!L28-'Prices Monthly'!L27)/'Prices Monthly'!L27</f>
        <v>0.1413544975417047</v>
      </c>
      <c r="E28" s="16">
        <f t="shared" si="5"/>
        <v>0.12224046000932631</v>
      </c>
      <c r="F28" s="16">
        <f t="shared" si="6"/>
        <v>0.26359495755103102</v>
      </c>
      <c r="G28" s="26">
        <f>IF(('Prices Monthly'!L28-'Prices Monthly'!L27)*C28&gt;0,1,0)</f>
        <v>0</v>
      </c>
      <c r="H28" s="16">
        <f>ABS('Prices Monthly'!L28-'Prices Monthly'!L27)/'Prices Monthly'!L27</f>
        <v>6.243857316297609E-3</v>
      </c>
      <c r="I28" s="26"/>
      <c r="J28" s="16">
        <f t="shared" si="3"/>
        <v>5.2263759999999815</v>
      </c>
      <c r="K28" s="16"/>
      <c r="L28" s="16"/>
      <c r="M28" s="16"/>
      <c r="N28" s="16"/>
      <c r="O28" s="16"/>
      <c r="P28" s="5"/>
      <c r="Q28" s="16">
        <f>'Prices Monthly'!T28-'Prices Monthly'!T27</f>
        <v>0.10999999999999943</v>
      </c>
      <c r="R28" s="16">
        <f>'Prices Monthly'!Q28-'Prices Monthly'!Q27</f>
        <v>3.5000000000000142E-2</v>
      </c>
      <c r="S28" s="16">
        <f>'Prices Monthly'!S28-'Prices Monthly'!S27</f>
        <v>6.9999999999999396E-2</v>
      </c>
      <c r="T28" s="16">
        <f>'Prices Monthly'!J28-'Prices Monthly'!J27</f>
        <v>33.279999999999973</v>
      </c>
    </row>
    <row r="29" spans="1:20" x14ac:dyDescent="0.2">
      <c r="A29" s="9">
        <v>29279</v>
      </c>
      <c r="B29" s="16">
        <f>'Prices Monthly'!L28+J29</f>
        <v>573.3593659037939</v>
      </c>
      <c r="C29" s="16">
        <f t="shared" si="4"/>
        <v>-1</v>
      </c>
      <c r="D29" s="16">
        <f>D28+C29*('Prices Monthly'!L29-'Prices Monthly'!L28)/'Prices Monthly'!L28</f>
        <v>0.16136729642471123</v>
      </c>
      <c r="E29" s="16">
        <f t="shared" si="5"/>
        <v>0.10222766112631979</v>
      </c>
      <c r="F29" s="16">
        <f t="shared" si="6"/>
        <v>0.26359495755103102</v>
      </c>
      <c r="G29" s="26">
        <f>IF(('Prices Monthly'!L29-'Prices Monthly'!L28)*C29&gt;0,1,0)</f>
        <v>1</v>
      </c>
      <c r="H29" s="16">
        <f>ABS('Prices Monthly'!L29-'Prices Monthly'!L28)/'Prices Monthly'!L28</f>
        <v>2.0012798883006534E-2</v>
      </c>
      <c r="I29" s="26"/>
      <c r="J29" s="16">
        <f t="shared" si="3"/>
        <v>-9.7733759999999599</v>
      </c>
      <c r="K29" s="16"/>
      <c r="L29" s="16"/>
      <c r="M29" s="16"/>
      <c r="N29" s="16"/>
      <c r="O29" s="16"/>
      <c r="P29" s="5"/>
      <c r="Q29" s="16">
        <f>'Prices Monthly'!T29-'Prices Monthly'!T28</f>
        <v>8.0000000000000071E-2</v>
      </c>
      <c r="R29" s="16">
        <f>'Prices Monthly'!Q29-'Prices Monthly'!Q28</f>
        <v>0.3149999999999995</v>
      </c>
      <c r="S29" s="16">
        <f>'Prices Monthly'!S29-'Prices Monthly'!S28</f>
        <v>-1.9999999999999574E-2</v>
      </c>
      <c r="T29" s="16">
        <f>'Prices Monthly'!J29-'Prices Monthly'!J28</f>
        <v>-41.060000000000059</v>
      </c>
    </row>
    <row r="30" spans="1:20" x14ac:dyDescent="0.2">
      <c r="A30" s="9">
        <v>29309</v>
      </c>
      <c r="B30" s="16">
        <f>'Prices Monthly'!L29+J30</f>
        <v>553.42977561797716</v>
      </c>
      <c r="C30" s="16">
        <f t="shared" si="4"/>
        <v>-1</v>
      </c>
      <c r="D30" s="16">
        <f>D29+C30*('Prices Monthly'!L30-'Prices Monthly'!L29)/'Prices Monthly'!L29</f>
        <v>0.15584637033388316</v>
      </c>
      <c r="E30" s="16">
        <f t="shared" si="5"/>
        <v>0.10774858721714786</v>
      </c>
      <c r="F30" s="16">
        <f t="shared" si="6"/>
        <v>0.26359495755103102</v>
      </c>
      <c r="G30" s="26">
        <f>IF(('Prices Monthly'!L30-'Prices Monthly'!L29)*C30&gt;0,1,0)</f>
        <v>0</v>
      </c>
      <c r="H30" s="16">
        <f>ABS('Prices Monthly'!L30-'Prices Monthly'!L29)/'Prices Monthly'!L29</f>
        <v>5.5209260908280705E-3</v>
      </c>
      <c r="I30" s="26"/>
      <c r="J30" s="16">
        <f t="shared" si="3"/>
        <v>-18.032847999999991</v>
      </c>
      <c r="K30" s="16"/>
      <c r="L30" s="16"/>
      <c r="M30" s="16"/>
      <c r="N30" s="16"/>
      <c r="O30" s="16"/>
      <c r="P30" s="5"/>
      <c r="Q30" s="16">
        <f>'Prices Monthly'!T30-'Prices Monthly'!T29</f>
        <v>-9.9999999999997868E-3</v>
      </c>
      <c r="R30" s="16">
        <f>'Prices Monthly'!Q30-'Prices Monthly'!Q29</f>
        <v>0.35000000000000142</v>
      </c>
      <c r="S30" s="16">
        <f>'Prices Monthly'!S30-'Prices Monthly'!S29</f>
        <v>-0.24000000000000021</v>
      </c>
      <c r="T30" s="16">
        <f>'Prices Monthly'!J30-'Prices Monthly'!J29</f>
        <v>8.1200000000000045</v>
      </c>
    </row>
    <row r="31" spans="1:20" x14ac:dyDescent="0.2">
      <c r="A31" s="9">
        <v>29340</v>
      </c>
      <c r="B31" s="16">
        <f>'Prices Monthly'!L30+J31</f>
        <v>563.72412252664253</v>
      </c>
      <c r="C31" s="16">
        <f t="shared" si="4"/>
        <v>-1</v>
      </c>
      <c r="D31" s="16">
        <f>D30+C31*('Prices Monthly'!L31-'Prices Monthly'!L30)/'Prices Monthly'!L30</f>
        <v>0.11959651793100193</v>
      </c>
      <c r="E31" s="16">
        <f t="shared" si="5"/>
        <v>0.14399843962002909</v>
      </c>
      <c r="F31" s="16">
        <f t="shared" si="6"/>
        <v>0.26359495755103102</v>
      </c>
      <c r="G31" s="26">
        <f>IF(('Prices Monthly'!L31-'Prices Monthly'!L30)*C31&gt;0,1,0)</f>
        <v>0</v>
      </c>
      <c r="H31" s="16">
        <f>ABS('Prices Monthly'!L31-'Prices Monthly'!L30)/'Prices Monthly'!L30</f>
        <v>3.6249852402881221E-2</v>
      </c>
      <c r="I31" s="26"/>
      <c r="J31" s="16">
        <f t="shared" si="3"/>
        <v>-10.893504000000069</v>
      </c>
      <c r="K31" s="16"/>
      <c r="L31" s="16"/>
      <c r="M31" s="16"/>
      <c r="N31" s="16"/>
      <c r="O31" s="16"/>
      <c r="P31" s="5"/>
      <c r="Q31" s="16">
        <f>'Prices Monthly'!T31-'Prices Monthly'!T30</f>
        <v>8.9999999999999858E-2</v>
      </c>
      <c r="R31" s="16">
        <f>'Prices Monthly'!Q31-'Prices Monthly'!Q30</f>
        <v>0.52499999999999858</v>
      </c>
      <c r="S31" s="16">
        <f>'Prices Monthly'!S31-'Prices Monthly'!S30</f>
        <v>4.4999999999999929E-2</v>
      </c>
      <c r="T31" s="16">
        <f>'Prices Monthly'!J31-'Prices Monthly'!J30</f>
        <v>1.7599999999999909</v>
      </c>
    </row>
    <row r="32" spans="1:20" x14ac:dyDescent="0.2">
      <c r="A32" s="9">
        <v>29371</v>
      </c>
      <c r="B32" s="16">
        <f>'Prices Monthly'!L31+J32</f>
        <v>567.69883867632745</v>
      </c>
      <c r="C32" s="16">
        <f t="shared" si="4"/>
        <v>-1</v>
      </c>
      <c r="D32" s="16">
        <f>D31+C32*('Prices Monthly'!L32-'Prices Monthly'!L31)/'Prices Monthly'!L31</f>
        <v>0.1620418233093065</v>
      </c>
      <c r="E32" s="16">
        <f t="shared" si="5"/>
        <v>0.10155313424172452</v>
      </c>
      <c r="F32" s="16">
        <f t="shared" si="6"/>
        <v>0.26359495755103102</v>
      </c>
      <c r="G32" s="26">
        <f>IF(('Prices Monthly'!L32-'Prices Monthly'!L31)*C32&gt;0,1,0)</f>
        <v>1</v>
      </c>
      <c r="H32" s="16">
        <f>ABS('Prices Monthly'!L32-'Prices Monthly'!L31)/'Prices Monthly'!L31</f>
        <v>4.2445305378304578E-2</v>
      </c>
      <c r="I32" s="26"/>
      <c r="J32" s="16">
        <f t="shared" si="3"/>
        <v>-27.748591999999935</v>
      </c>
      <c r="K32" s="16"/>
      <c r="L32" s="16"/>
      <c r="M32" s="16"/>
      <c r="N32" s="16"/>
      <c r="O32" s="16"/>
      <c r="P32" s="5"/>
      <c r="Q32" s="16">
        <f>'Prices Monthly'!T32-'Prices Monthly'!T31</f>
        <v>0.16000000000000014</v>
      </c>
      <c r="R32" s="16">
        <f>'Prices Monthly'!Q32-'Prices Monthly'!Q31</f>
        <v>0.39500000000000135</v>
      </c>
      <c r="S32" s="16">
        <f>'Prices Monthly'!S32-'Prices Monthly'!S31</f>
        <v>0.42600000000000016</v>
      </c>
      <c r="T32" s="16">
        <f>'Prices Monthly'!J32-'Prices Monthly'!J31</f>
        <v>-36.409999999999968</v>
      </c>
    </row>
    <row r="33" spans="1:20" x14ac:dyDescent="0.2">
      <c r="A33" s="9">
        <v>29400</v>
      </c>
      <c r="B33" s="16">
        <f>'Prices Monthly'!L32+J33</f>
        <v>538.88435464454369</v>
      </c>
      <c r="C33" s="16">
        <f t="shared" si="4"/>
        <v>-1</v>
      </c>
      <c r="D33" s="16">
        <f>D32+C33*('Prices Monthly'!L33-'Prices Monthly'!L32)/'Prices Monthly'!L32</f>
        <v>0.16626625360620639</v>
      </c>
      <c r="E33" s="16">
        <f t="shared" si="5"/>
        <v>9.7328703944824624E-2</v>
      </c>
      <c r="F33" s="16">
        <f t="shared" si="6"/>
        <v>0.26359495755103102</v>
      </c>
      <c r="G33" s="26">
        <f>IF(('Prices Monthly'!L33-'Prices Monthly'!L32)*C33&gt;0,1,0)</f>
        <v>1</v>
      </c>
      <c r="H33" s="16">
        <f>ABS('Prices Monthly'!L33-'Prices Monthly'!L32)/'Prices Monthly'!L32</f>
        <v>4.2244302968998887E-3</v>
      </c>
      <c r="I33" s="26"/>
      <c r="J33" s="16">
        <f t="shared" si="3"/>
        <v>-31.289128000000066</v>
      </c>
      <c r="K33" s="16"/>
      <c r="L33" s="16"/>
      <c r="M33" s="16"/>
      <c r="N33" s="16"/>
      <c r="O33" s="16"/>
      <c r="P33" s="5"/>
      <c r="Q33" s="16">
        <f>'Prices Monthly'!T33-'Prices Monthly'!T32</f>
        <v>-9.9999999999999645E-2</v>
      </c>
      <c r="R33" s="16">
        <f>'Prices Monthly'!Q33-'Prices Monthly'!Q32</f>
        <v>-0.11000000000000121</v>
      </c>
      <c r="S33" s="16">
        <f>'Prices Monthly'!S33-'Prices Monthly'!S32</f>
        <v>-0.16599999999999948</v>
      </c>
      <c r="T33" s="16">
        <f>'Prices Monthly'!J33-'Prices Monthly'!J32</f>
        <v>23.680000000000064</v>
      </c>
    </row>
    <row r="34" spans="1:20" x14ac:dyDescent="0.2">
      <c r="A34" s="9">
        <v>29432</v>
      </c>
      <c r="B34" s="16">
        <f>'Prices Monthly'!L33+J34</f>
        <v>580.84376850997126</v>
      </c>
      <c r="C34" s="16">
        <f t="shared" si="4"/>
        <v>1</v>
      </c>
      <c r="D34" s="16">
        <f>D33+C34*('Prices Monthly'!L34-'Prices Monthly'!L33)/'Prices Monthly'!L33</f>
        <v>0.15849856718173208</v>
      </c>
      <c r="E34" s="16">
        <f t="shared" si="5"/>
        <v>0.10509639036929894</v>
      </c>
      <c r="F34" s="16">
        <f t="shared" si="6"/>
        <v>0.26359495755103102</v>
      </c>
      <c r="G34" s="26">
        <f>IF(('Prices Monthly'!L34-'Prices Monthly'!L33)*C34&gt;0,1,0)</f>
        <v>0</v>
      </c>
      <c r="H34" s="16">
        <f>ABS('Prices Monthly'!L34-'Prices Monthly'!L33)/'Prices Monthly'!L33</f>
        <v>7.7676864244743161E-3</v>
      </c>
      <c r="I34" s="26"/>
      <c r="J34" s="16">
        <f t="shared" si="3"/>
        <v>13.078944000000019</v>
      </c>
      <c r="K34" s="16"/>
      <c r="L34" s="16"/>
      <c r="M34" s="16"/>
      <c r="N34" s="16"/>
      <c r="O34" s="16"/>
      <c r="P34" s="5"/>
      <c r="Q34" s="16">
        <f>'Prices Monthly'!T34-'Prices Monthly'!T33</f>
        <v>0.12999999999999989</v>
      </c>
      <c r="R34" s="16">
        <f>'Prices Monthly'!Q34-'Prices Monthly'!Q33</f>
        <v>-0.44999999999999929</v>
      </c>
      <c r="S34" s="16">
        <f>'Prices Monthly'!S34-'Prices Monthly'!S33</f>
        <v>0.26599999999999913</v>
      </c>
      <c r="T34" s="16">
        <f>'Prices Monthly'!J34-'Prices Monthly'!J33</f>
        <v>-45.870000000000005</v>
      </c>
    </row>
    <row r="35" spans="1:20" x14ac:dyDescent="0.2">
      <c r="A35" s="9">
        <v>29463</v>
      </c>
      <c r="B35" s="16">
        <f>'Prices Monthly'!L34+J35</f>
        <v>569.55790939033113</v>
      </c>
      <c r="C35" s="16">
        <f t="shared" si="4"/>
        <v>1</v>
      </c>
      <c r="D35" s="16">
        <f>D34+C35*('Prices Monthly'!L35-'Prices Monthly'!L34)/'Prices Monthly'!L34</f>
        <v>0.20775787104780463</v>
      </c>
      <c r="E35" s="16">
        <f t="shared" si="5"/>
        <v>5.5837086503226385E-2</v>
      </c>
      <c r="F35" s="16">
        <f t="shared" si="6"/>
        <v>0.26359495755103102</v>
      </c>
      <c r="G35" s="26">
        <f>IF(('Prices Monthly'!L35-'Prices Monthly'!L34)*C35&gt;0,1,0)</f>
        <v>1</v>
      </c>
      <c r="H35" s="16">
        <f>ABS('Prices Monthly'!L35-'Prices Monthly'!L34)/'Prices Monthly'!L34</f>
        <v>4.9259303866072551E-2</v>
      </c>
      <c r="I35" s="26"/>
      <c r="J35" s="16">
        <f t="shared" si="3"/>
        <v>6.2033039999999886</v>
      </c>
      <c r="K35" s="16"/>
      <c r="L35" s="16"/>
      <c r="M35" s="16"/>
      <c r="N35" s="16"/>
      <c r="O35" s="16"/>
      <c r="P35" s="5"/>
      <c r="Q35" s="16">
        <f>'Prices Monthly'!T35-'Prices Monthly'!T34</f>
        <v>-4.0000000000000036E-2</v>
      </c>
      <c r="R35" s="16">
        <f>'Prices Monthly'!Q35-'Prices Monthly'!Q34</f>
        <v>-0.46000000000000085</v>
      </c>
      <c r="S35" s="16">
        <f>'Prices Monthly'!S35-'Prices Monthly'!S34</f>
        <v>-0.36099999999999977</v>
      </c>
      <c r="T35" s="16">
        <f>'Prices Monthly'!J35-'Prices Monthly'!J34</f>
        <v>33.6099999999999</v>
      </c>
    </row>
    <row r="36" spans="1:20" x14ac:dyDescent="0.2">
      <c r="A36" s="9">
        <v>29491</v>
      </c>
      <c r="B36" s="16">
        <f>'Prices Monthly'!L35+J36</f>
        <v>615.94194908160489</v>
      </c>
      <c r="C36" s="16">
        <f t="shared" si="4"/>
        <v>1</v>
      </c>
      <c r="D36" s="16">
        <f>D35+C36*('Prices Monthly'!L36-'Prices Monthly'!L35)/'Prices Monthly'!L35</f>
        <v>0.22135979942246031</v>
      </c>
      <c r="E36" s="16">
        <f t="shared" si="5"/>
        <v>4.2235158128570705E-2</v>
      </c>
      <c r="F36" s="16">
        <f t="shared" si="6"/>
        <v>0.26359495755103102</v>
      </c>
      <c r="G36" s="26">
        <f>IF(('Prices Monthly'!L36-'Prices Monthly'!L35)*C36&gt;0,1,0)</f>
        <v>1</v>
      </c>
      <c r="H36" s="16">
        <f>ABS('Prices Monthly'!L36-'Prices Monthly'!L35)/'Prices Monthly'!L35</f>
        <v>1.3601928374655689E-2</v>
      </c>
      <c r="I36" s="26"/>
      <c r="J36" s="16">
        <f t="shared" si="3"/>
        <v>24.836888000000037</v>
      </c>
      <c r="K36" s="16"/>
      <c r="L36" s="16"/>
      <c r="M36" s="16"/>
      <c r="N36" s="16"/>
      <c r="O36" s="16"/>
      <c r="P36" s="5"/>
      <c r="Q36" s="16">
        <f>'Prices Monthly'!T36-'Prices Monthly'!T35</f>
        <v>5.9999999999999609E-2</v>
      </c>
      <c r="R36" s="16">
        <f>'Prices Monthly'!Q36-'Prices Monthly'!Q35</f>
        <v>-0.27999999999999936</v>
      </c>
      <c r="S36" s="16">
        <f>'Prices Monthly'!S36-'Prices Monthly'!S35</f>
        <v>-0.20000000000000018</v>
      </c>
      <c r="T36" s="16">
        <f>'Prices Monthly'!J36-'Prices Monthly'!J35</f>
        <v>47.950000000000045</v>
      </c>
    </row>
    <row r="37" spans="1:20" x14ac:dyDescent="0.2">
      <c r="A37" s="9">
        <v>29524</v>
      </c>
      <c r="B37" s="16">
        <f>'Prices Monthly'!L36+J37</f>
        <v>608.18358978433332</v>
      </c>
      <c r="C37" s="16">
        <f t="shared" si="4"/>
        <v>1</v>
      </c>
      <c r="D37" s="16">
        <f>D36+C37*('Prices Monthly'!L37-'Prices Monthly'!L36)/'Prices Monthly'!L36</f>
        <v>0.23223121100730817</v>
      </c>
      <c r="E37" s="16">
        <f t="shared" si="5"/>
        <v>3.1363746543722842E-2</v>
      </c>
      <c r="F37" s="16">
        <f t="shared" si="6"/>
        <v>0.26359495755103102</v>
      </c>
      <c r="G37" s="26">
        <f>IF(('Prices Monthly'!L37-'Prices Monthly'!L36)*C37&gt;0,1,0)</f>
        <v>1</v>
      </c>
      <c r="H37" s="16">
        <f>ABS('Prices Monthly'!L37-'Prices Monthly'!L36)/'Prices Monthly'!L36</f>
        <v>1.0871411584847859E-2</v>
      </c>
      <c r="I37" s="26"/>
      <c r="J37" s="16">
        <f t="shared" si="3"/>
        <v>9.0383600000000044</v>
      </c>
      <c r="K37" s="16"/>
      <c r="L37" s="16"/>
      <c r="M37" s="16"/>
      <c r="N37" s="16"/>
      <c r="O37" s="16"/>
      <c r="P37" s="5"/>
      <c r="Q37" s="16">
        <f>'Prices Monthly'!T37-'Prices Monthly'!T36</f>
        <v>6.0000000000000497E-2</v>
      </c>
      <c r="R37" s="16">
        <f>'Prices Monthly'!Q37-'Prices Monthly'!Q36</f>
        <v>-0.36500000000000021</v>
      </c>
      <c r="S37" s="16">
        <f>'Prices Monthly'!S37-'Prices Monthly'!S36</f>
        <v>-0.25399999999999956</v>
      </c>
      <c r="T37" s="16">
        <f>'Prices Monthly'!J37-'Prices Monthly'!J36</f>
        <v>3.2599999999999909</v>
      </c>
    </row>
    <row r="38" spans="1:20" x14ac:dyDescent="0.2">
      <c r="A38" s="9">
        <v>29554</v>
      </c>
      <c r="B38" s="16">
        <f>'Prices Monthly'!L37+J38</f>
        <v>618.60139217641699</v>
      </c>
      <c r="C38" s="16">
        <f t="shared" si="4"/>
        <v>1</v>
      </c>
      <c r="D38" s="16">
        <f>D37+C38*('Prices Monthly'!L38-'Prices Monthly'!L37)/'Prices Monthly'!L37</f>
        <v>0.23688028959354021</v>
      </c>
      <c r="E38" s="16">
        <f t="shared" si="5"/>
        <v>2.6714667957490806E-2</v>
      </c>
      <c r="F38" s="16">
        <f t="shared" si="6"/>
        <v>0.26359495755103102</v>
      </c>
      <c r="G38" s="26">
        <f>IF(('Prices Monthly'!L38-'Prices Monthly'!L37)*C38&gt;0,1,0)</f>
        <v>1</v>
      </c>
      <c r="H38" s="16">
        <f>ABS('Prices Monthly'!L38-'Prices Monthly'!L37)/'Prices Monthly'!L37</f>
        <v>4.6490785862320335E-3</v>
      </c>
      <c r="I38" s="26"/>
      <c r="J38" s="16">
        <f t="shared" si="3"/>
        <v>12.94260799999997</v>
      </c>
      <c r="K38" s="16"/>
      <c r="L38" s="16"/>
      <c r="M38" s="16"/>
      <c r="N38" s="16"/>
      <c r="O38" s="16"/>
      <c r="P38" s="5"/>
      <c r="Q38" s="16">
        <f>'Prices Monthly'!T38-'Prices Monthly'!T37</f>
        <v>-0.12000000000000011</v>
      </c>
      <c r="R38" s="16">
        <f>'Prices Monthly'!Q38-'Prices Monthly'!Q37</f>
        <v>-0.23000000000000043</v>
      </c>
      <c r="S38" s="16">
        <f>'Prices Monthly'!S38-'Prices Monthly'!S37</f>
        <v>-0.31599999999999984</v>
      </c>
      <c r="T38" s="16">
        <f>'Prices Monthly'!J38-'Prices Monthly'!J37</f>
        <v>8.8600000000000136</v>
      </c>
    </row>
    <row r="39" spans="1:20" x14ac:dyDescent="0.2">
      <c r="A39" s="9">
        <v>29585</v>
      </c>
      <c r="B39" s="16">
        <f>'Prices Monthly'!L38+J39</f>
        <v>629.24162746049501</v>
      </c>
      <c r="C39" s="16">
        <f t="shared" si="4"/>
        <v>1</v>
      </c>
      <c r="D39" s="16">
        <f>D38+C39*('Prices Monthly'!L39-'Prices Monthly'!L38)/'Prices Monthly'!L38</f>
        <v>0.25767645373270165</v>
      </c>
      <c r="E39" s="16">
        <f t="shared" si="5"/>
        <v>5.9185038183293681E-3</v>
      </c>
      <c r="F39" s="16">
        <f t="shared" si="6"/>
        <v>0.26359495755103102</v>
      </c>
      <c r="G39" s="26">
        <f>IF(('Prices Monthly'!L39-'Prices Monthly'!L38)*C39&gt;0,1,0)</f>
        <v>1</v>
      </c>
      <c r="H39" s="16">
        <f>ABS('Prices Monthly'!L39-'Prices Monthly'!L38)/'Prices Monthly'!L38</f>
        <v>2.0796164139161459E-2</v>
      </c>
      <c r="I39" s="26"/>
      <c r="J39" s="16">
        <f t="shared" si="3"/>
        <v>20.767088000000022</v>
      </c>
      <c r="K39" s="16"/>
      <c r="L39" s="16"/>
      <c r="M39" s="16"/>
      <c r="N39" s="16"/>
      <c r="O39" s="16"/>
      <c r="P39" s="5"/>
      <c r="Q39" s="16">
        <f>'Prices Monthly'!T39-'Prices Monthly'!T38</f>
        <v>-2.0000000000000462E-2</v>
      </c>
      <c r="R39" s="16">
        <f>'Prices Monthly'!Q39-'Prices Monthly'!Q38</f>
        <v>-5.4999999999999716E-2</v>
      </c>
      <c r="S39" s="16">
        <f>'Prices Monthly'!S39-'Prices Monthly'!S38</f>
        <v>9.9999999999997868E-3</v>
      </c>
      <c r="T39" s="16">
        <f>'Prices Monthly'!J39-'Prices Monthly'!J38</f>
        <v>9.7799999999999727</v>
      </c>
    </row>
    <row r="40" spans="1:20" x14ac:dyDescent="0.2">
      <c r="A40" s="9">
        <v>29616</v>
      </c>
      <c r="B40" s="16">
        <f>'Prices Monthly'!L39+J40</f>
        <v>624.63629985761611</v>
      </c>
      <c r="C40" s="16">
        <f t="shared" si="4"/>
        <v>1</v>
      </c>
      <c r="D40" s="16">
        <f>D39+C40*('Prices Monthly'!L40-'Prices Monthly'!L39)/'Prices Monthly'!L39</f>
        <v>0.323709552208861</v>
      </c>
      <c r="E40" s="16">
        <f t="shared" si="5"/>
        <v>0</v>
      </c>
      <c r="F40" s="16">
        <f t="shared" si="6"/>
        <v>0.323709552208861</v>
      </c>
      <c r="G40" s="26">
        <f>IF(('Prices Monthly'!L40-'Prices Monthly'!L39)*C40&gt;0,1,0)</f>
        <v>1</v>
      </c>
      <c r="H40" s="16">
        <f>ABS('Prices Monthly'!L40-'Prices Monthly'!L39)/'Prices Monthly'!L39</f>
        <v>6.603309847615936E-2</v>
      </c>
      <c r="I40" s="26"/>
      <c r="J40" s="16">
        <f t="shared" si="3"/>
        <v>3.5078240000000234</v>
      </c>
      <c r="K40" s="16"/>
      <c r="L40" s="16"/>
      <c r="M40" s="16"/>
      <c r="N40" s="16"/>
      <c r="O40" s="16"/>
      <c r="P40" s="5"/>
      <c r="Q40" s="16">
        <f>'Prices Monthly'!T40-'Prices Monthly'!T39</f>
        <v>0.11000000000000032</v>
      </c>
      <c r="R40" s="16">
        <f>'Prices Monthly'!Q40-'Prices Monthly'!Q39</f>
        <v>-2.4999999999998579E-2</v>
      </c>
      <c r="S40" s="16">
        <f>'Prices Monthly'!S40-'Prices Monthly'!S39</f>
        <v>-0.19500000000000028</v>
      </c>
      <c r="T40" s="16">
        <f>'Prices Monthly'!J40-'Prices Monthly'!J39</f>
        <v>17.240000000000009</v>
      </c>
    </row>
    <row r="41" spans="1:20" x14ac:dyDescent="0.2">
      <c r="A41" s="9">
        <v>29644</v>
      </c>
      <c r="B41" s="16">
        <f>'Prices Monthly'!L40+J41</f>
        <v>657.40730567026878</v>
      </c>
      <c r="C41" s="16">
        <f t="shared" si="4"/>
        <v>-1</v>
      </c>
      <c r="D41" s="16">
        <f>D40+C41*('Prices Monthly'!L41-'Prices Monthly'!L40)/'Prices Monthly'!L40</f>
        <v>0.32237744850971162</v>
      </c>
      <c r="E41" s="16">
        <f t="shared" si="5"/>
        <v>1.3321036991493784E-3</v>
      </c>
      <c r="F41" s="16">
        <f t="shared" si="6"/>
        <v>0.323709552208861</v>
      </c>
      <c r="G41" s="26">
        <f>IF(('Prices Monthly'!L41-'Prices Monthly'!L40)*C41&gt;0,1,0)</f>
        <v>0</v>
      </c>
      <c r="H41" s="16">
        <f>ABS('Prices Monthly'!L41-'Prices Monthly'!L40)/'Prices Monthly'!L40</f>
        <v>1.3321036991493535E-3</v>
      </c>
      <c r="I41" s="26"/>
      <c r="J41" s="16">
        <f t="shared" si="3"/>
        <v>-4.7362080000000768</v>
      </c>
      <c r="K41" s="16"/>
      <c r="L41" s="16"/>
      <c r="M41" s="16"/>
      <c r="N41" s="16"/>
      <c r="O41" s="16"/>
      <c r="P41" s="5"/>
      <c r="Q41" s="16">
        <f>'Prices Monthly'!T41-'Prices Monthly'!T40</f>
        <v>0.21999999999999975</v>
      </c>
      <c r="R41" s="16">
        <f>'Prices Monthly'!Q41-'Prices Monthly'!Q40</f>
        <v>0.17999999999999972</v>
      </c>
      <c r="S41" s="16">
        <f>'Prices Monthly'!S41-'Prices Monthly'!S40</f>
        <v>0.6850000000000005</v>
      </c>
      <c r="T41" s="16">
        <f>'Prices Monthly'!J41-'Prices Monthly'!J40</f>
        <v>17.230000000000018</v>
      </c>
    </row>
    <row r="42" spans="1:20" x14ac:dyDescent="0.2">
      <c r="A42" s="9">
        <v>29673</v>
      </c>
      <c r="B42" s="16">
        <f>'Prices Monthly'!L41+J42</f>
        <v>633.58934149419679</v>
      </c>
      <c r="C42" s="16">
        <f t="shared" si="4"/>
        <v>-1</v>
      </c>
      <c r="D42" s="16">
        <f>D41+C42*('Prices Monthly'!L42-'Prices Monthly'!L41)/'Prices Monthly'!L41</f>
        <v>0.32176344932837714</v>
      </c>
      <c r="E42" s="16">
        <f t="shared" si="5"/>
        <v>1.9461028804838576E-3</v>
      </c>
      <c r="F42" s="16">
        <f t="shared" si="6"/>
        <v>0.323709552208861</v>
      </c>
      <c r="G42" s="26">
        <f>IF(('Prices Monthly'!L42-'Prices Monthly'!L41)*C42&gt;0,1,0)</f>
        <v>0</v>
      </c>
      <c r="H42" s="16">
        <f>ABS('Prices Monthly'!L42-'Prices Monthly'!L41)/'Prices Monthly'!L41</f>
        <v>6.1399918133446161E-4</v>
      </c>
      <c r="I42" s="26"/>
      <c r="J42" s="16">
        <f t="shared" si="3"/>
        <v>-29.436215999999977</v>
      </c>
      <c r="K42" s="16"/>
      <c r="L42" s="16"/>
      <c r="M42" s="16"/>
      <c r="N42" s="16"/>
      <c r="O42" s="16"/>
      <c r="P42" s="5"/>
      <c r="Q42" s="16">
        <f>'Prices Monthly'!T42-'Prices Monthly'!T41</f>
        <v>-5.9999999999999609E-2</v>
      </c>
      <c r="R42" s="16">
        <f>'Prices Monthly'!Q42-'Prices Monthly'!Q41</f>
        <v>0</v>
      </c>
      <c r="S42" s="16">
        <f>'Prices Monthly'!S42-'Prices Monthly'!S41</f>
        <v>-0.22900000000000098</v>
      </c>
      <c r="T42" s="16">
        <f>'Prices Monthly'!J42-'Prices Monthly'!J41</f>
        <v>3.5499999999999545</v>
      </c>
    </row>
    <row r="43" spans="1:20" x14ac:dyDescent="0.2">
      <c r="A43" s="9">
        <v>29705</v>
      </c>
      <c r="B43" s="16">
        <f>'Prices Monthly'!L42+J43</f>
        <v>669.925494643702</v>
      </c>
      <c r="C43" s="16">
        <f t="shared" si="4"/>
        <v>1</v>
      </c>
      <c r="D43" s="16">
        <f>D42+C43*('Prices Monthly'!L43-'Prices Monthly'!L42)/'Prices Monthly'!L42</f>
        <v>0.35914328160491643</v>
      </c>
      <c r="E43" s="16">
        <f t="shared" si="5"/>
        <v>0</v>
      </c>
      <c r="F43" s="16">
        <f t="shared" si="6"/>
        <v>0.35914328160491643</v>
      </c>
      <c r="G43" s="26">
        <f>IF(('Prices Monthly'!L43-'Prices Monthly'!L42)*C43&gt;0,1,0)</f>
        <v>1</v>
      </c>
      <c r="H43" s="16">
        <f>ABS('Prices Monthly'!L43-'Prices Monthly'!L42)/'Prices Monthly'!L42</f>
        <v>3.7379832276539286E-2</v>
      </c>
      <c r="I43" s="26"/>
      <c r="J43" s="16">
        <f t="shared" si="3"/>
        <v>6.4928399999999824</v>
      </c>
      <c r="K43" s="16"/>
      <c r="L43" s="16"/>
      <c r="M43" s="16"/>
      <c r="N43" s="16"/>
      <c r="O43" s="16"/>
      <c r="P43" s="5"/>
      <c r="Q43" s="16">
        <f>'Prices Monthly'!T43-'Prices Monthly'!T42</f>
        <v>-0.11000000000000032</v>
      </c>
      <c r="R43" s="16">
        <f>'Prices Monthly'!Q43-'Prices Monthly'!Q42</f>
        <v>-0.38000000000000078</v>
      </c>
      <c r="S43" s="16">
        <f>'Prices Monthly'!S43-'Prices Monthly'!S42</f>
        <v>-3.0999999999998806E-2</v>
      </c>
      <c r="T43" s="16">
        <f>'Prices Monthly'!J43-'Prices Monthly'!J42</f>
        <v>14.220000000000027</v>
      </c>
    </row>
    <row r="44" spans="1:20" x14ac:dyDescent="0.2">
      <c r="A44" s="9">
        <v>29736</v>
      </c>
      <c r="B44" s="16">
        <f>'Prices Monthly'!L43+J44</f>
        <v>711.45303200106287</v>
      </c>
      <c r="C44" s="16">
        <f t="shared" si="4"/>
        <v>1</v>
      </c>
      <c r="D44" s="16">
        <f>D43+C44*('Prices Monthly'!L44-'Prices Monthly'!L43)/'Prices Monthly'!L43</f>
        <v>0.3974436710168549</v>
      </c>
      <c r="E44" s="16">
        <f t="shared" si="5"/>
        <v>0</v>
      </c>
      <c r="F44" s="16">
        <f t="shared" si="6"/>
        <v>0.3974436710168549</v>
      </c>
      <c r="G44" s="26">
        <f>IF(('Prices Monthly'!L44-'Prices Monthly'!L43)*C44&gt;0,1,0)</f>
        <v>1</v>
      </c>
      <c r="H44" s="16">
        <f>ABS('Prices Monthly'!L44-'Prices Monthly'!L43)/'Prices Monthly'!L43</f>
        <v>3.8300389411938481E-2</v>
      </c>
      <c r="I44" s="26"/>
      <c r="J44" s="16">
        <f t="shared" si="3"/>
        <v>23.221376000000042</v>
      </c>
      <c r="K44" s="16"/>
      <c r="L44" s="16"/>
      <c r="M44" s="16"/>
      <c r="N44" s="16"/>
      <c r="O44" s="16"/>
      <c r="P44" s="5"/>
      <c r="Q44" s="16">
        <f>'Prices Monthly'!T44-'Prices Monthly'!T43</f>
        <v>-1.9999999999999574E-2</v>
      </c>
      <c r="R44" s="16">
        <f>'Prices Monthly'!Q44-'Prices Monthly'!Q43</f>
        <v>-0.50999999999999979</v>
      </c>
      <c r="S44" s="16">
        <f>'Prices Monthly'!S44-'Prices Monthly'!S43</f>
        <v>-0.26500000000000057</v>
      </c>
      <c r="T44" s="16">
        <f>'Prices Monthly'!J44-'Prices Monthly'!J43</f>
        <v>77.470000000000027</v>
      </c>
    </row>
    <row r="45" spans="1:20" x14ac:dyDescent="0.2">
      <c r="A45" s="9">
        <v>29764</v>
      </c>
      <c r="B45" s="16">
        <f>'Prices Monthly'!L44+J45</f>
        <v>739.10317243152679</v>
      </c>
      <c r="C45" s="16">
        <f t="shared" si="4"/>
        <v>1</v>
      </c>
      <c r="D45" s="16">
        <f>D44+C45*('Prices Monthly'!L45-'Prices Monthly'!L44)/'Prices Monthly'!L44</f>
        <v>0.45840075419194048</v>
      </c>
      <c r="E45" s="16">
        <f t="shared" si="5"/>
        <v>0</v>
      </c>
      <c r="F45" s="16">
        <f t="shared" si="6"/>
        <v>0.45840075419194048</v>
      </c>
      <c r="G45" s="26">
        <f>IF(('Prices Monthly'!L45-'Prices Monthly'!L44)*C45&gt;0,1,0)</f>
        <v>1</v>
      </c>
      <c r="H45" s="16">
        <f>ABS('Prices Monthly'!L45-'Prices Monthly'!L44)/'Prices Monthly'!L44</f>
        <v>6.0957083175085594E-2</v>
      </c>
      <c r="I45" s="26"/>
      <c r="J45" s="16">
        <f t="shared" si="3"/>
        <v>24.511975999999969</v>
      </c>
      <c r="K45" s="16"/>
      <c r="L45" s="16"/>
      <c r="M45" s="16"/>
      <c r="N45" s="16"/>
      <c r="O45" s="16"/>
      <c r="P45" s="5"/>
      <c r="Q45" s="16">
        <f>'Prices Monthly'!T45-'Prices Monthly'!T44</f>
        <v>4.0000000000000036E-2</v>
      </c>
      <c r="R45" s="16">
        <f>'Prices Monthly'!Q45-'Prices Monthly'!Q44</f>
        <v>-0.27500000000000036</v>
      </c>
      <c r="S45" s="16">
        <f>'Prices Monthly'!S45-'Prices Monthly'!S44</f>
        <v>-9.9999999999999645E-2</v>
      </c>
      <c r="T45" s="16">
        <f>'Prices Monthly'!J45-'Prices Monthly'!J44</f>
        <v>67.87</v>
      </c>
    </row>
    <row r="46" spans="1:20" x14ac:dyDescent="0.2">
      <c r="A46" s="9">
        <v>29797</v>
      </c>
      <c r="B46" s="16">
        <f>'Prices Monthly'!L45+J46</f>
        <v>767.40488742858724</v>
      </c>
      <c r="C46" s="16">
        <f t="shared" si="4"/>
        <v>1</v>
      </c>
      <c r="D46" s="16">
        <f>D45+C46*('Prices Monthly'!L46-'Prices Monthly'!L45)/'Prices Monthly'!L45</f>
        <v>0.47741811592453387</v>
      </c>
      <c r="E46" s="16">
        <f t="shared" si="5"/>
        <v>0</v>
      </c>
      <c r="F46" s="16">
        <f t="shared" si="6"/>
        <v>0.47741811592453387</v>
      </c>
      <c r="G46" s="26">
        <f>IF(('Prices Monthly'!L46-'Prices Monthly'!L45)*C46&gt;0,1,0)</f>
        <v>1</v>
      </c>
      <c r="H46" s="16">
        <f>ABS('Prices Monthly'!L46-'Prices Monthly'!L45)/'Prices Monthly'!L45</f>
        <v>1.9017361732593406E-2</v>
      </c>
      <c r="I46" s="26"/>
      <c r="J46" s="16">
        <f t="shared" si="3"/>
        <v>9.2542960000000072</v>
      </c>
      <c r="K46" s="16"/>
      <c r="L46" s="16"/>
      <c r="M46" s="16"/>
      <c r="N46" s="16"/>
      <c r="O46" s="16"/>
      <c r="P46" s="5"/>
      <c r="Q46" s="16">
        <f>'Prices Monthly'!T46-'Prices Monthly'!T45</f>
        <v>0</v>
      </c>
      <c r="R46" s="16">
        <f>'Prices Monthly'!Q46-'Prices Monthly'!Q45</f>
        <v>5.4999999999999716E-2</v>
      </c>
      <c r="S46" s="16">
        <f>'Prices Monthly'!S46-'Prices Monthly'!S45</f>
        <v>-9.4000000000000306E-2</v>
      </c>
      <c r="T46" s="16">
        <f>'Prices Monthly'!J46-'Prices Monthly'!J45</f>
        <v>-32.480000000000018</v>
      </c>
    </row>
    <row r="47" spans="1:20" x14ac:dyDescent="0.2">
      <c r="A47" s="9">
        <v>29827</v>
      </c>
      <c r="B47" s="16">
        <f>'Prices Monthly'!L46+J47</f>
        <v>771.28263147356438</v>
      </c>
      <c r="C47" s="16">
        <f t="shared" si="4"/>
        <v>-1</v>
      </c>
      <c r="D47" s="16">
        <f>D46+C47*('Prices Monthly'!L47-'Prices Monthly'!L46)/'Prices Monthly'!L46</f>
        <v>0.42331896341937414</v>
      </c>
      <c r="E47" s="16">
        <f t="shared" si="5"/>
        <v>5.4099152505159731E-2</v>
      </c>
      <c r="F47" s="16">
        <f t="shared" si="6"/>
        <v>0.47741811592453387</v>
      </c>
      <c r="G47" s="26">
        <f>IF(('Prices Monthly'!L47-'Prices Monthly'!L46)*C47&gt;0,1,0)</f>
        <v>0</v>
      </c>
      <c r="H47" s="16">
        <f>ABS('Prices Monthly'!L47-'Prices Monthly'!L46)/'Prices Monthly'!L46</f>
        <v>5.409915250515971E-2</v>
      </c>
      <c r="I47" s="26"/>
      <c r="J47" s="16">
        <f t="shared" si="3"/>
        <v>-1.2859839999999858</v>
      </c>
      <c r="K47" s="16"/>
      <c r="L47" s="16"/>
      <c r="M47" s="16"/>
      <c r="N47" s="16"/>
      <c r="O47" s="16"/>
      <c r="P47" s="5"/>
      <c r="Q47" s="16">
        <f>'Prices Monthly'!T47-'Prices Monthly'!T46</f>
        <v>-8.9999999999999858E-2</v>
      </c>
      <c r="R47" s="16">
        <f>'Prices Monthly'!Q47-'Prices Monthly'!Q46</f>
        <v>5.5000000000001492E-2</v>
      </c>
      <c r="S47" s="16">
        <f>'Prices Monthly'!S47-'Prices Monthly'!S46</f>
        <v>-4.9999999999999822E-2</v>
      </c>
      <c r="T47" s="16">
        <f>'Prices Monthly'!J47-'Prices Monthly'!J46</f>
        <v>95.670000000000073</v>
      </c>
    </row>
    <row r="48" spans="1:20" x14ac:dyDescent="0.2">
      <c r="A48" s="9">
        <v>29858</v>
      </c>
      <c r="B48" s="16">
        <f>'Prices Monthly'!L47+J48</f>
        <v>819.04045882276876</v>
      </c>
      <c r="C48" s="16">
        <f t="shared" si="4"/>
        <v>1</v>
      </c>
      <c r="D48" s="16">
        <f>D47+C48*('Prices Monthly'!L48-'Prices Monthly'!L47)/'Prices Monthly'!L47</f>
        <v>0.37886989030960538</v>
      </c>
      <c r="E48" s="16">
        <f t="shared" si="5"/>
        <v>9.8548225614928486E-2</v>
      </c>
      <c r="F48" s="16">
        <f t="shared" si="6"/>
        <v>0.47741811592453387</v>
      </c>
      <c r="G48" s="26">
        <f>IF(('Prices Monthly'!L48-'Prices Monthly'!L47)*C48&gt;0,1,0)</f>
        <v>0</v>
      </c>
      <c r="H48" s="16">
        <f>ABS('Prices Monthly'!L48-'Prices Monthly'!L47)/'Prices Monthly'!L47</f>
        <v>4.4449073109768748E-2</v>
      </c>
      <c r="I48" s="26"/>
      <c r="J48" s="16">
        <f t="shared" si="3"/>
        <v>4.6765359999999285</v>
      </c>
      <c r="K48" s="16"/>
      <c r="L48" s="16"/>
      <c r="M48" s="16"/>
      <c r="N48" s="16"/>
      <c r="O48" s="16"/>
      <c r="P48" s="5"/>
      <c r="Q48" s="16">
        <f>'Prices Monthly'!T48-'Prices Monthly'!T47</f>
        <v>-4.0000000000000036E-2</v>
      </c>
      <c r="R48" s="16">
        <f>'Prices Monthly'!Q48-'Prices Monthly'!Q47</f>
        <v>-3.0000000000001137E-2</v>
      </c>
      <c r="S48" s="16">
        <f>'Prices Monthly'!S48-'Prices Monthly'!S47</f>
        <v>-0.59100000000000019</v>
      </c>
      <c r="T48" s="16">
        <f>'Prices Monthly'!J48-'Prices Monthly'!J47</f>
        <v>60.970000000000027</v>
      </c>
    </row>
    <row r="49" spans="1:20" x14ac:dyDescent="0.2">
      <c r="A49" s="9">
        <v>29889</v>
      </c>
      <c r="B49" s="16">
        <f>'Prices Monthly'!L48+J49</f>
        <v>788.12497727926154</v>
      </c>
      <c r="C49" s="16">
        <f t="shared" si="4"/>
        <v>1</v>
      </c>
      <c r="D49" s="16">
        <f>D48+C49*('Prices Monthly'!L49-'Prices Monthly'!L48)/'Prices Monthly'!L48</f>
        <v>0.49483466491942302</v>
      </c>
      <c r="E49" s="16">
        <f t="shared" si="5"/>
        <v>0</v>
      </c>
      <c r="F49" s="16">
        <f t="shared" si="6"/>
        <v>0.49483466491942302</v>
      </c>
      <c r="G49" s="26">
        <f>IF(('Prices Monthly'!L49-'Prices Monthly'!L48)*C49&gt;0,1,0)</f>
        <v>1</v>
      </c>
      <c r="H49" s="16">
        <f>ABS('Prices Monthly'!L49-'Prices Monthly'!L48)/'Prices Monthly'!L48</f>
        <v>0.11596477460981762</v>
      </c>
      <c r="I49" s="26"/>
      <c r="J49" s="16">
        <f t="shared" si="3"/>
        <v>9.95877600000005</v>
      </c>
      <c r="K49" s="16"/>
      <c r="L49" s="16"/>
      <c r="M49" s="16"/>
      <c r="N49" s="16"/>
      <c r="O49" s="16"/>
      <c r="P49" s="5"/>
      <c r="Q49" s="16">
        <f>'Prices Monthly'!T49-'Prices Monthly'!T48</f>
        <v>-8.0000000000000071E-2</v>
      </c>
      <c r="R49" s="16">
        <f>'Prices Monthly'!Q49-'Prices Monthly'!Q48</f>
        <v>-0.26999999999999957</v>
      </c>
      <c r="S49" s="16">
        <f>'Prices Monthly'!S49-'Prices Monthly'!S48</f>
        <v>0.8100000000000005</v>
      </c>
      <c r="T49" s="16">
        <f>'Prices Monthly'!J49-'Prices Monthly'!J48</f>
        <v>153.13999999999987</v>
      </c>
    </row>
    <row r="50" spans="1:20" x14ac:dyDescent="0.2">
      <c r="A50" s="9">
        <v>29918</v>
      </c>
      <c r="B50" s="16">
        <f>'Prices Monthly'!L49+J50</f>
        <v>876.828581419589</v>
      </c>
      <c r="C50" s="16">
        <f t="shared" si="4"/>
        <v>1</v>
      </c>
      <c r="D50" s="16">
        <f>D49+C50*('Prices Monthly'!L50-'Prices Monthly'!L49)/'Prices Monthly'!L49</f>
        <v>0.57456745654376873</v>
      </c>
      <c r="E50" s="16">
        <f t="shared" si="5"/>
        <v>0</v>
      </c>
      <c r="F50" s="16">
        <f t="shared" si="6"/>
        <v>0.57456745654376873</v>
      </c>
      <c r="G50" s="26">
        <f>IF(('Prices Monthly'!L50-'Prices Monthly'!L49)*C50&gt;0,1,0)</f>
        <v>1</v>
      </c>
      <c r="H50" s="16">
        <f>ABS('Prices Monthly'!L50-'Prices Monthly'!L49)/'Prices Monthly'!L49</f>
        <v>7.9732791624345739E-2</v>
      </c>
      <c r="I50" s="26"/>
      <c r="J50" s="16">
        <f t="shared" si="3"/>
        <v>8.4225119999999833</v>
      </c>
      <c r="K50" s="16"/>
      <c r="L50" s="16"/>
      <c r="M50" s="16"/>
      <c r="N50" s="16"/>
      <c r="O50" s="16"/>
      <c r="P50" s="5"/>
      <c r="Q50" s="16">
        <f>'Prices Monthly'!T50-'Prices Monthly'!T49</f>
        <v>-6.0000000000000497E-2</v>
      </c>
      <c r="R50" s="16">
        <f>'Prices Monthly'!Q50-'Prices Monthly'!Q49</f>
        <v>-0.48000000000000043</v>
      </c>
      <c r="S50" s="16">
        <f>'Prices Monthly'!S50-'Prices Monthly'!S49</f>
        <v>-0.24000000000000021</v>
      </c>
      <c r="T50" s="16">
        <f>'Prices Monthly'!J50-'Prices Monthly'!J49</f>
        <v>-44</v>
      </c>
    </row>
    <row r="51" spans="1:20" x14ac:dyDescent="0.2">
      <c r="A51" s="9">
        <v>29950</v>
      </c>
      <c r="B51" s="16">
        <f>'Prices Monthly'!L50+J51</f>
        <v>963.41130959793827</v>
      </c>
      <c r="C51" s="16">
        <f t="shared" si="4"/>
        <v>1</v>
      </c>
      <c r="D51" s="16">
        <f>D50+C51*('Prices Monthly'!L51-'Prices Monthly'!L50)/'Prices Monthly'!L50</f>
        <v>0.67145952933945618</v>
      </c>
      <c r="E51" s="16">
        <f t="shared" si="5"/>
        <v>0</v>
      </c>
      <c r="F51" s="16">
        <f t="shared" si="6"/>
        <v>0.67145952933945618</v>
      </c>
      <c r="G51" s="26">
        <f>IF(('Prices Monthly'!L51-'Prices Monthly'!L50)*C51&gt;0,1,0)</f>
        <v>1</v>
      </c>
      <c r="H51" s="16">
        <f>ABS('Prices Monthly'!L51-'Prices Monthly'!L50)/'Prices Monthly'!L50</f>
        <v>9.6892072795687414E-2</v>
      </c>
      <c r="I51" s="26"/>
      <c r="J51" s="16">
        <f t="shared" si="3"/>
        <v>25.764800000000054</v>
      </c>
      <c r="K51" s="16"/>
      <c r="L51" s="16"/>
      <c r="M51" s="16"/>
      <c r="N51" s="16"/>
      <c r="O51" s="16"/>
      <c r="P51" s="5"/>
      <c r="Q51" s="16">
        <f>'Prices Monthly'!T51-'Prices Monthly'!T50</f>
        <v>-8.0000000000000071E-2</v>
      </c>
      <c r="R51" s="16">
        <f>'Prices Monthly'!Q51-'Prices Monthly'!Q50</f>
        <v>-0.33499999999999908</v>
      </c>
      <c r="S51" s="16">
        <f>'Prices Monthly'!S51-'Prices Monthly'!S50</f>
        <v>-0.48000000000000043</v>
      </c>
      <c r="T51" s="16">
        <f>'Prices Monthly'!J51-'Prices Monthly'!J50</f>
        <v>114.44000000000005</v>
      </c>
    </row>
    <row r="52" spans="1:20" x14ac:dyDescent="0.2">
      <c r="A52" s="9">
        <v>29981</v>
      </c>
      <c r="B52" s="16">
        <f>'Prices Monthly'!L51+J52</f>
        <v>1052.3885754625239</v>
      </c>
      <c r="C52" s="16">
        <f t="shared" si="4"/>
        <v>1</v>
      </c>
      <c r="D52" s="16">
        <f>D51+C52*('Prices Monthly'!L52-'Prices Monthly'!L51)/'Prices Monthly'!L51</f>
        <v>0.62105876409223504</v>
      </c>
      <c r="E52" s="16">
        <f t="shared" si="5"/>
        <v>5.0400765247221146E-2</v>
      </c>
      <c r="F52" s="16">
        <f t="shared" si="6"/>
        <v>0.67145952933945618</v>
      </c>
      <c r="G52" s="26">
        <f>IF(('Prices Monthly'!L52-'Prices Monthly'!L51)*C52&gt;0,1,0)</f>
        <v>0</v>
      </c>
      <c r="H52" s="16">
        <f>ABS('Prices Monthly'!L52-'Prices Monthly'!L51)/'Prices Monthly'!L51</f>
        <v>5.0400765247221195E-2</v>
      </c>
      <c r="I52" s="26"/>
      <c r="J52" s="16">
        <f t="shared" si="3"/>
        <v>23.891551999999972</v>
      </c>
      <c r="K52" s="16"/>
      <c r="L52" s="16"/>
      <c r="M52" s="16"/>
      <c r="N52" s="16"/>
      <c r="O52" s="16"/>
      <c r="P52" s="5"/>
      <c r="Q52" s="16">
        <f>'Prices Monthly'!T52-'Prices Monthly'!T51</f>
        <v>-1.6000000000000014E-2</v>
      </c>
      <c r="R52" s="16">
        <f>'Prices Monthly'!Q52-'Prices Monthly'!Q51</f>
        <v>-0.30500000000000149</v>
      </c>
      <c r="S52" s="16">
        <f>'Prices Monthly'!S52-'Prices Monthly'!S51</f>
        <v>-9.9999999999997868E-3</v>
      </c>
      <c r="T52" s="16">
        <f>'Prices Monthly'!J52-'Prices Monthly'!J51</f>
        <v>20.889999999999873</v>
      </c>
    </row>
    <row r="53" spans="1:20" x14ac:dyDescent="0.2">
      <c r="A53" s="9">
        <v>30009</v>
      </c>
      <c r="B53" s="16">
        <f>'Prices Monthly'!L52+J53</f>
        <v>990.09669842552353</v>
      </c>
      <c r="C53" s="16">
        <f t="shared" si="4"/>
        <v>1</v>
      </c>
      <c r="D53" s="16">
        <f>D52+C53*('Prices Monthly'!L53-'Prices Monthly'!L52)/'Prices Monthly'!L52</f>
        <v>0.59914067037588503</v>
      </c>
      <c r="E53" s="16">
        <f t="shared" si="5"/>
        <v>7.2318858963571153E-2</v>
      </c>
      <c r="F53" s="16">
        <f t="shared" si="6"/>
        <v>0.67145952933945618</v>
      </c>
      <c r="G53" s="26">
        <f>IF(('Prices Monthly'!L53-'Prices Monthly'!L52)*C53&gt;0,1,0)</f>
        <v>0</v>
      </c>
      <c r="H53" s="16">
        <f>ABS('Prices Monthly'!L53-'Prices Monthly'!L52)/'Prices Monthly'!L52</f>
        <v>2.1918093716350062E-2</v>
      </c>
      <c r="I53" s="26"/>
      <c r="J53" s="16">
        <f t="shared" si="3"/>
        <v>13.436712000000059</v>
      </c>
      <c r="K53" s="16"/>
      <c r="L53" s="16"/>
      <c r="M53" s="16"/>
      <c r="N53" s="16"/>
      <c r="O53" s="16"/>
      <c r="P53" s="5"/>
      <c r="Q53" s="16">
        <f>'Prices Monthly'!T53-'Prices Monthly'!T52</f>
        <v>-0.15599999999999969</v>
      </c>
      <c r="R53" s="16">
        <f>'Prices Monthly'!Q53-'Prices Monthly'!Q52</f>
        <v>-0.71999999999999886</v>
      </c>
      <c r="S53" s="16">
        <f>'Prices Monthly'!S53-'Prices Monthly'!S52</f>
        <v>-0.49000000000000021</v>
      </c>
      <c r="T53" s="16">
        <f>'Prices Monthly'!J53-'Prices Monthly'!J52</f>
        <v>-29.779999999999973</v>
      </c>
    </row>
    <row r="54" spans="1:20" x14ac:dyDescent="0.2">
      <c r="A54" s="9">
        <v>30036</v>
      </c>
      <c r="B54" s="16">
        <f>'Prices Monthly'!L53+J54</f>
        <v>999.84963731403957</v>
      </c>
      <c r="C54" s="16">
        <f t="shared" si="4"/>
        <v>1</v>
      </c>
      <c r="D54" s="16">
        <f>D53+C54*('Prices Monthly'!L54-'Prices Monthly'!L53)/'Prices Monthly'!L53</f>
        <v>0.67997027475119565</v>
      </c>
      <c r="E54" s="16">
        <f t="shared" si="5"/>
        <v>0</v>
      </c>
      <c r="F54" s="16">
        <f t="shared" si="6"/>
        <v>0.67997027475119565</v>
      </c>
      <c r="G54" s="26">
        <f>IF(('Prices Monthly'!L54-'Prices Monthly'!L53)*C54&gt;0,1,0)</f>
        <v>1</v>
      </c>
      <c r="H54" s="16">
        <f>ABS('Prices Monthly'!L54-'Prices Monthly'!L53)/'Prices Monthly'!L53</f>
        <v>8.0829604375310657E-2</v>
      </c>
      <c r="I54" s="26"/>
      <c r="J54" s="16">
        <f t="shared" si="3"/>
        <v>44.596175999999943</v>
      </c>
      <c r="K54" s="16"/>
      <c r="L54" s="16"/>
      <c r="M54" s="16"/>
      <c r="N54" s="16"/>
      <c r="O54" s="16"/>
      <c r="P54" s="5"/>
      <c r="Q54" s="16">
        <f>'Prices Monthly'!T54-'Prices Monthly'!T53</f>
        <v>-8.4999999999999964E-2</v>
      </c>
      <c r="R54" s="16">
        <f>'Prices Monthly'!Q54-'Prices Monthly'!Q53</f>
        <v>-0.77000000000000046</v>
      </c>
      <c r="S54" s="16">
        <f>'Prices Monthly'!S54-'Prices Monthly'!S53</f>
        <v>-0.8199999999999994</v>
      </c>
      <c r="T54" s="16">
        <f>'Prices Monthly'!J54-'Prices Monthly'!J53</f>
        <v>124.29000000000019</v>
      </c>
    </row>
    <row r="55" spans="1:20" x14ac:dyDescent="0.2">
      <c r="A55" s="9">
        <v>30070</v>
      </c>
      <c r="B55" s="16">
        <f>'Prices Monthly'!L54+J55</f>
        <v>1077.5156526701996</v>
      </c>
      <c r="C55" s="16">
        <f t="shared" si="4"/>
        <v>1</v>
      </c>
      <c r="D55" s="16">
        <f>D54+C55*('Prices Monthly'!L55-'Prices Monthly'!L54)/'Prices Monthly'!L54</f>
        <v>0.68453753505217507</v>
      </c>
      <c r="E55" s="16">
        <f t="shared" si="5"/>
        <v>0</v>
      </c>
      <c r="F55" s="16">
        <f t="shared" si="6"/>
        <v>0.68453753505217507</v>
      </c>
      <c r="G55" s="26">
        <f>IF(('Prices Monthly'!L55-'Prices Monthly'!L54)*C55&gt;0,1,0)</f>
        <v>1</v>
      </c>
      <c r="H55" s="16">
        <f>ABS('Prices Monthly'!L55-'Prices Monthly'!L54)/'Prices Monthly'!L54</f>
        <v>4.5672603009794784E-3</v>
      </c>
      <c r="I55" s="26"/>
      <c r="J55" s="16">
        <f t="shared" si="3"/>
        <v>45.04943200000001</v>
      </c>
      <c r="K55" s="16"/>
      <c r="L55" s="16"/>
      <c r="M55" s="16"/>
      <c r="N55" s="16"/>
      <c r="O55" s="16"/>
      <c r="P55" s="5"/>
      <c r="Q55" s="16">
        <f>'Prices Monthly'!T55-'Prices Monthly'!T54</f>
        <v>8.8000000000000078E-2</v>
      </c>
      <c r="R55" s="16">
        <f>'Prices Monthly'!Q55-'Prices Monthly'!Q54</f>
        <v>-0.21999999999999975</v>
      </c>
      <c r="S55" s="16">
        <f>'Prices Monthly'!S55-'Prices Monthly'!S54</f>
        <v>4.4999999999999929E-2</v>
      </c>
      <c r="T55" s="16">
        <f>'Prices Monthly'!J55-'Prices Monthly'!J54</f>
        <v>25.689999999999827</v>
      </c>
    </row>
    <row r="56" spans="1:20" x14ac:dyDescent="0.2">
      <c r="A56" s="9">
        <v>30100</v>
      </c>
      <c r="B56" s="16">
        <f>'Prices Monthly'!L55+J56</f>
        <v>1039.3923146519689</v>
      </c>
      <c r="C56" s="16">
        <f t="shared" si="4"/>
        <v>1</v>
      </c>
      <c r="D56" s="16">
        <f>D55+C56*('Prices Monthly'!L56-'Prices Monthly'!L55)/'Prices Monthly'!L55</f>
        <v>0.6775051862476742</v>
      </c>
      <c r="E56" s="16">
        <f t="shared" si="5"/>
        <v>7.0323488045008764E-3</v>
      </c>
      <c r="F56" s="16">
        <f t="shared" si="6"/>
        <v>0.68453753505217507</v>
      </c>
      <c r="G56" s="26">
        <f>IF(('Prices Monthly'!L56-'Prices Monthly'!L55)*C56&gt;0,1,0)</f>
        <v>0</v>
      </c>
      <c r="H56" s="16">
        <f>ABS('Prices Monthly'!L56-'Prices Monthly'!L55)/'Prices Monthly'!L55</f>
        <v>7.032348804500866E-3</v>
      </c>
      <c r="I56" s="26"/>
      <c r="J56" s="16">
        <f t="shared" si="3"/>
        <v>2.2105519999999848</v>
      </c>
      <c r="K56" s="16"/>
      <c r="L56" s="16"/>
      <c r="M56" s="16"/>
      <c r="N56" s="16"/>
      <c r="O56" s="16"/>
      <c r="P56" s="5"/>
      <c r="Q56" s="16">
        <f>'Prices Monthly'!T56-'Prices Monthly'!T55</f>
        <v>0.13499999999999979</v>
      </c>
      <c r="R56" s="16">
        <f>'Prices Monthly'!Q56-'Prices Monthly'!Q55</f>
        <v>8.9999999999999858E-2</v>
      </c>
      <c r="S56" s="16">
        <f>'Prices Monthly'!S56-'Prices Monthly'!S55</f>
        <v>0.39499999999999957</v>
      </c>
      <c r="T56" s="16">
        <f>'Prices Monthly'!J56-'Prices Monthly'!J55</f>
        <v>-126.84999999999991</v>
      </c>
    </row>
    <row r="57" spans="1:20" x14ac:dyDescent="0.2">
      <c r="A57" s="9">
        <v>30131</v>
      </c>
      <c r="B57" s="16">
        <f>'Prices Monthly'!L56+J57</f>
        <v>1012.7864587233333</v>
      </c>
      <c r="C57" s="16">
        <f t="shared" si="4"/>
        <v>-1</v>
      </c>
      <c r="D57" s="16">
        <f>D56+C57*('Prices Monthly'!L57-'Prices Monthly'!L56)/'Prices Monthly'!L56</f>
        <v>0.69493057658959378</v>
      </c>
      <c r="E57" s="16">
        <f t="shared" si="5"/>
        <v>0</v>
      </c>
      <c r="F57" s="16">
        <f t="shared" si="6"/>
        <v>0.69493057658959378</v>
      </c>
      <c r="G57" s="26">
        <f>IF(('Prices Monthly'!L57-'Prices Monthly'!L56)*C57&gt;0,1,0)</f>
        <v>1</v>
      </c>
      <c r="H57" s="16">
        <f>ABS('Prices Monthly'!L57-'Prices Monthly'!L56)/'Prices Monthly'!L56</f>
        <v>1.742539034191962E-2</v>
      </c>
      <c r="I57" s="26"/>
      <c r="J57" s="16">
        <f t="shared" si="3"/>
        <v>-17.101479999999974</v>
      </c>
      <c r="K57" s="16"/>
      <c r="L57" s="16"/>
      <c r="M57" s="16"/>
      <c r="N57" s="16"/>
      <c r="O57" s="16"/>
      <c r="P57" s="5"/>
      <c r="Q57" s="16">
        <f>'Prices Monthly'!T57-'Prices Monthly'!T56</f>
        <v>3.0000000000000249E-2</v>
      </c>
      <c r="R57" s="16">
        <f>'Prices Monthly'!Q57-'Prices Monthly'!Q56</f>
        <v>-0.125</v>
      </c>
      <c r="S57" s="16">
        <f>'Prices Monthly'!S57-'Prices Monthly'!S56</f>
        <v>-0.20999999999999996</v>
      </c>
      <c r="T57" s="16">
        <f>'Prices Monthly'!J57-'Prices Monthly'!J56</f>
        <v>-23.019999999999982</v>
      </c>
    </row>
    <row r="58" spans="1:20" x14ac:dyDescent="0.2">
      <c r="A58" s="9">
        <v>30162</v>
      </c>
      <c r="B58" s="16">
        <f>'Prices Monthly'!L57+J58</f>
        <v>1016.9233233826442</v>
      </c>
      <c r="C58" s="16">
        <f t="shared" si="4"/>
        <v>1</v>
      </c>
      <c r="D58" s="16">
        <f>D57+C58*('Prices Monthly'!L58-'Prices Monthly'!L57)/'Prices Monthly'!L57</f>
        <v>0.6168857209122327</v>
      </c>
      <c r="E58" s="16">
        <f t="shared" si="5"/>
        <v>7.804485567736108E-2</v>
      </c>
      <c r="F58" s="16">
        <f t="shared" si="6"/>
        <v>0.69493057658959378</v>
      </c>
      <c r="G58" s="26">
        <f>IF(('Prices Monthly'!L58-'Prices Monthly'!L57)*C58&gt;0,1,0)</f>
        <v>0</v>
      </c>
      <c r="H58" s="16">
        <f>ABS('Prices Monthly'!L58-'Prices Monthly'!L57)/'Prices Monthly'!L57</f>
        <v>7.8044855677361108E-2</v>
      </c>
      <c r="I58" s="26"/>
      <c r="J58" s="16">
        <f t="shared" si="3"/>
        <v>4.981583999999982</v>
      </c>
      <c r="K58" s="16"/>
      <c r="L58" s="16"/>
      <c r="M58" s="16"/>
      <c r="N58" s="16"/>
      <c r="O58" s="16"/>
      <c r="P58" s="5"/>
      <c r="Q58" s="16">
        <f>'Prices Monthly'!T58-'Prices Monthly'!T57</f>
        <v>-0.10899999999999999</v>
      </c>
      <c r="R58" s="16">
        <f>'Prices Monthly'!Q58-'Prices Monthly'!Q57</f>
        <v>-0.12000000000000011</v>
      </c>
      <c r="S58" s="16">
        <f>'Prices Monthly'!S58-'Prices Monthly'!S57</f>
        <v>0.45000000000000018</v>
      </c>
      <c r="T58" s="16">
        <f>'Prices Monthly'!J58-'Prices Monthly'!J57</f>
        <v>-68.850000000000136</v>
      </c>
    </row>
    <row r="59" spans="1:20" x14ac:dyDescent="0.2">
      <c r="A59" s="9">
        <v>30191</v>
      </c>
      <c r="B59" s="16">
        <f>'Prices Monthly'!L58+J59</f>
        <v>940.83981237862793</v>
      </c>
      <c r="C59" s="16">
        <f t="shared" si="4"/>
        <v>1</v>
      </c>
      <c r="D59" s="16">
        <f>D58+C59*('Prices Monthly'!L59-'Prices Monthly'!L58)/'Prices Monthly'!L58</f>
        <v>0.72357275047479419</v>
      </c>
      <c r="E59" s="16">
        <f t="shared" si="5"/>
        <v>0</v>
      </c>
      <c r="F59" s="16">
        <f t="shared" si="6"/>
        <v>0.72357275047479419</v>
      </c>
      <c r="G59" s="26">
        <f>IF(('Prices Monthly'!L59-'Prices Monthly'!L58)*C59&gt;0,1,0)</f>
        <v>1</v>
      </c>
      <c r="H59" s="16">
        <f>ABS('Prices Monthly'!L59-'Prices Monthly'!L58)/'Prices Monthly'!L58</f>
        <v>0.10668702956256151</v>
      </c>
      <c r="I59" s="26"/>
      <c r="J59" s="16">
        <f t="shared" si="3"/>
        <v>7.8749200000000013</v>
      </c>
      <c r="K59" s="16"/>
      <c r="L59" s="16"/>
      <c r="M59" s="16"/>
      <c r="N59" s="16"/>
      <c r="O59" s="16"/>
      <c r="P59" s="5"/>
      <c r="Q59" s="16">
        <f>'Prices Monthly'!T59-'Prices Monthly'!T58</f>
        <v>-0.20000000000000018</v>
      </c>
      <c r="R59" s="16">
        <f>'Prices Monthly'!Q59-'Prices Monthly'!Q58</f>
        <v>0.17499999999999982</v>
      </c>
      <c r="S59" s="16">
        <f>'Prices Monthly'!S59-'Prices Monthly'!S58</f>
        <v>-8.0000000000000071E-2</v>
      </c>
      <c r="T59" s="16">
        <f>'Prices Monthly'!J59-'Prices Monthly'!J58</f>
        <v>208.90000000000009</v>
      </c>
    </row>
    <row r="60" spans="1:20" x14ac:dyDescent="0.2">
      <c r="A60" s="9">
        <v>30223</v>
      </c>
      <c r="B60" s="16">
        <f>'Prices Monthly'!L59+J60</f>
        <v>1040.4672654326587</v>
      </c>
      <c r="C60" s="16">
        <f t="shared" si="4"/>
        <v>1</v>
      </c>
      <c r="D60" s="16">
        <f>D59+C60*('Prices Monthly'!L60-'Prices Monthly'!L59)/'Prices Monthly'!L59</f>
        <v>0.68457160048300847</v>
      </c>
      <c r="E60" s="16">
        <f t="shared" si="5"/>
        <v>3.9001149991785722E-2</v>
      </c>
      <c r="F60" s="16">
        <f t="shared" si="6"/>
        <v>0.72357275047479419</v>
      </c>
      <c r="G60" s="26">
        <f>IF(('Prices Monthly'!L60-'Prices Monthly'!L59)*C60&gt;0,1,0)</f>
        <v>0</v>
      </c>
      <c r="H60" s="16">
        <f>ABS('Prices Monthly'!L60-'Prices Monthly'!L59)/'Prices Monthly'!L59</f>
        <v>3.900114999178575E-2</v>
      </c>
      <c r="I60" s="26"/>
      <c r="J60" s="16">
        <f t="shared" si="3"/>
        <v>7.9671200000000209</v>
      </c>
      <c r="K60" s="16"/>
      <c r="L60" s="16"/>
      <c r="M60" s="16"/>
      <c r="N60" s="16"/>
      <c r="O60" s="16"/>
      <c r="P60" s="5"/>
      <c r="Q60" s="16">
        <f>'Prices Monthly'!T60-'Prices Monthly'!T59</f>
        <v>6.2999999999999723E-2</v>
      </c>
      <c r="R60" s="16">
        <f>'Prices Monthly'!Q60-'Prices Monthly'!Q59</f>
        <v>0.1850000000000005</v>
      </c>
      <c r="S60" s="16">
        <f>'Prices Monthly'!S60-'Prices Monthly'!S59</f>
        <v>0.56099999999999994</v>
      </c>
      <c r="T60" s="16">
        <f>'Prices Monthly'!J60-'Prices Monthly'!J59</f>
        <v>-89.480000000000018</v>
      </c>
    </row>
    <row r="61" spans="1:20" x14ac:dyDescent="0.2">
      <c r="A61" s="9">
        <v>30254</v>
      </c>
      <c r="B61" s="16">
        <f>'Prices Monthly'!L60+J61</f>
        <v>974.73986839409895</v>
      </c>
      <c r="C61" s="16">
        <f t="shared" si="4"/>
        <v>-1</v>
      </c>
      <c r="D61" s="16">
        <f>D60+C61*('Prices Monthly'!L61-'Prices Monthly'!L60)/'Prices Monthly'!L60</f>
        <v>0.63096109720073279</v>
      </c>
      <c r="E61" s="16">
        <f t="shared" si="5"/>
        <v>9.2611653274061401E-2</v>
      </c>
      <c r="F61" s="16">
        <f t="shared" si="6"/>
        <v>0.72357275047479419</v>
      </c>
      <c r="G61" s="26">
        <f>IF(('Prices Monthly'!L61-'Prices Monthly'!L60)*C61&gt;0,1,0)</f>
        <v>0</v>
      </c>
      <c r="H61" s="16">
        <f>ABS('Prices Monthly'!L61-'Prices Monthly'!L60)/'Prices Monthly'!L60</f>
        <v>5.3610503282275658E-2</v>
      </c>
      <c r="I61" s="26"/>
      <c r="J61" s="16">
        <f t="shared" si="3"/>
        <v>-17.491584</v>
      </c>
      <c r="K61" s="16"/>
      <c r="L61" s="16"/>
      <c r="M61" s="16"/>
      <c r="N61" s="16"/>
      <c r="O61" s="16"/>
      <c r="P61" s="5"/>
      <c r="Q61" s="16">
        <f>'Prices Monthly'!T61-'Prices Monthly'!T60</f>
        <v>-0.10199999999999942</v>
      </c>
      <c r="R61" s="16">
        <f>'Prices Monthly'!Q61-'Prices Monthly'!Q60</f>
        <v>-4.9999999999999822E-2</v>
      </c>
      <c r="S61" s="16">
        <f>'Prices Monthly'!S61-'Prices Monthly'!S60</f>
        <v>9.9999999999997868E-3</v>
      </c>
      <c r="T61" s="16">
        <f>'Prices Monthly'!J61-'Prices Monthly'!J60</f>
        <v>18.299999999999955</v>
      </c>
    </row>
    <row r="62" spans="1:20" x14ac:dyDescent="0.2">
      <c r="A62" s="9">
        <v>30282</v>
      </c>
      <c r="B62" s="16">
        <f>'Prices Monthly'!L61+J62</f>
        <v>1054.48011992945</v>
      </c>
      <c r="C62" s="16">
        <f t="shared" si="4"/>
        <v>1</v>
      </c>
      <c r="D62" s="16">
        <f>D61+C62*('Prices Monthly'!L62-'Prices Monthly'!L61)/'Prices Monthly'!L61</f>
        <v>0.66571577009792904</v>
      </c>
      <c r="E62" s="16">
        <f t="shared" si="5"/>
        <v>5.7856980376865152E-2</v>
      </c>
      <c r="F62" s="16">
        <f t="shared" si="6"/>
        <v>0.72357275047479419</v>
      </c>
      <c r="G62" s="26">
        <f>IF(('Prices Monthly'!L62-'Prices Monthly'!L61)*C62&gt;0,1,0)</f>
        <v>1</v>
      </c>
      <c r="H62" s="16">
        <f>ABS('Prices Monthly'!L62-'Prices Monthly'!L61)/'Prices Monthly'!L61</f>
        <v>3.4754672897196269E-2</v>
      </c>
      <c r="I62" s="26"/>
      <c r="J62" s="16">
        <f t="shared" si="3"/>
        <v>9.0546399999999547</v>
      </c>
      <c r="K62" s="16"/>
      <c r="L62" s="16"/>
      <c r="M62" s="16"/>
      <c r="N62" s="16"/>
      <c r="O62" s="16"/>
      <c r="P62" s="5"/>
      <c r="Q62" s="16">
        <f>'Prices Monthly'!T62-'Prices Monthly'!T61</f>
        <v>9.9999999999997868E-3</v>
      </c>
      <c r="R62" s="16">
        <f>'Prices Monthly'!Q62-'Prices Monthly'!Q61</f>
        <v>-0.16500000000000004</v>
      </c>
      <c r="S62" s="16">
        <f>'Prices Monthly'!S62-'Prices Monthly'!S61</f>
        <v>-0.28000000000000025</v>
      </c>
      <c r="T62" s="16">
        <f>'Prices Monthly'!J62-'Prices Monthly'!J61</f>
        <v>39.960000000000036</v>
      </c>
    </row>
    <row r="63" spans="1:20" x14ac:dyDescent="0.2">
      <c r="A63" s="9">
        <v>30315</v>
      </c>
      <c r="B63" s="16">
        <f>'Prices Monthly'!L62+J63</f>
        <v>1090.4908685227924</v>
      </c>
      <c r="C63" s="16">
        <f t="shared" si="4"/>
        <v>1</v>
      </c>
      <c r="D63" s="16">
        <f>D62+C63*('Prices Monthly'!L63-'Prices Monthly'!L62)/'Prices Monthly'!L62</f>
        <v>0.66922817327163608</v>
      </c>
      <c r="E63" s="16">
        <f t="shared" si="5"/>
        <v>5.4344577203158106E-2</v>
      </c>
      <c r="F63" s="16">
        <f t="shared" si="6"/>
        <v>0.72357275047479419</v>
      </c>
      <c r="G63" s="26">
        <f>IF(('Prices Monthly'!L63-'Prices Monthly'!L62)*C63&gt;0,1,0)</f>
        <v>1</v>
      </c>
      <c r="H63" s="16">
        <f>ABS('Prices Monthly'!L63-'Prices Monthly'!L62)/'Prices Monthly'!L62</f>
        <v>3.5124031737070825E-3</v>
      </c>
      <c r="I63" s="26"/>
      <c r="J63" s="16">
        <f t="shared" si="3"/>
        <v>8.7319680000000197</v>
      </c>
      <c r="K63" s="16"/>
      <c r="L63" s="16"/>
      <c r="M63" s="16"/>
      <c r="N63" s="16"/>
      <c r="O63" s="16"/>
      <c r="P63" s="5"/>
      <c r="Q63" s="16">
        <f>'Prices Monthly'!T63-'Prices Monthly'!T62</f>
        <v>-3.6999999999999922E-2</v>
      </c>
      <c r="R63" s="16">
        <f>'Prices Monthly'!Q63-'Prices Monthly'!Q62</f>
        <v>-6.5000000000000391E-2</v>
      </c>
      <c r="S63" s="16">
        <f>'Prices Monthly'!S63-'Prices Monthly'!S62</f>
        <v>-4.9999999999999822E-2</v>
      </c>
      <c r="T63" s="16">
        <f>'Prices Monthly'!J63-'Prices Monthly'!J62</f>
        <v>-34.029999999999973</v>
      </c>
    </row>
    <row r="64" spans="1:20" x14ac:dyDescent="0.2">
      <c r="A64" s="9">
        <v>30345</v>
      </c>
      <c r="B64" s="16">
        <f>'Prices Monthly'!L63+J64</f>
        <v>1091.2212499181746</v>
      </c>
      <c r="C64" s="16">
        <f t="shared" si="4"/>
        <v>1</v>
      </c>
      <c r="D64" s="16">
        <f>D63+C64*('Prices Monthly'!L64-'Prices Monthly'!L63)/'Prices Monthly'!L63</f>
        <v>0.6361958910128156</v>
      </c>
      <c r="E64" s="16">
        <f t="shared" si="5"/>
        <v>8.7376859461978595E-2</v>
      </c>
      <c r="F64" s="16">
        <f t="shared" si="6"/>
        <v>0.72357275047479419</v>
      </c>
      <c r="G64" s="26">
        <f>IF(('Prices Monthly'!L64-'Prices Monthly'!L63)*C64&gt;0,1,0)</f>
        <v>0</v>
      </c>
      <c r="H64" s="16">
        <f>ABS('Prices Monthly'!L64-'Prices Monthly'!L63)/'Prices Monthly'!L63</f>
        <v>3.3032282258820496E-2</v>
      </c>
      <c r="I64" s="26"/>
      <c r="J64" s="16">
        <f t="shared" si="3"/>
        <v>5.662776000000008</v>
      </c>
      <c r="K64" s="16"/>
      <c r="L64" s="16"/>
      <c r="M64" s="16"/>
      <c r="N64" s="16"/>
      <c r="O64" s="16"/>
      <c r="P64" s="5"/>
      <c r="Q64" s="16">
        <f>'Prices Monthly'!T64-'Prices Monthly'!T63</f>
        <v>-0.121</v>
      </c>
      <c r="R64" s="16">
        <f>'Prices Monthly'!Q64-'Prices Monthly'!Q63</f>
        <v>8.4999999999999964E-2</v>
      </c>
      <c r="S64" s="16">
        <f>'Prices Monthly'!S64-'Prices Monthly'!S63</f>
        <v>-0.32599999999999962</v>
      </c>
      <c r="T64" s="16">
        <f>'Prices Monthly'!J64-'Prices Monthly'!J63</f>
        <v>-137.79999999999995</v>
      </c>
    </row>
    <row r="65" spans="1:20" x14ac:dyDescent="0.2">
      <c r="A65" s="9">
        <v>30373</v>
      </c>
      <c r="B65" s="16">
        <f>'Prices Monthly'!L64+J65</f>
        <v>1057.9197599992549</v>
      </c>
      <c r="C65" s="16">
        <f t="shared" si="4"/>
        <v>1</v>
      </c>
      <c r="D65" s="16">
        <f>D64+C65*('Prices Monthly'!L65-'Prices Monthly'!L64)/'Prices Monthly'!L64</f>
        <v>0.59570813260651012</v>
      </c>
      <c r="E65" s="16">
        <f t="shared" si="5"/>
        <v>0.12786461786828407</v>
      </c>
      <c r="F65" s="16">
        <f t="shared" si="6"/>
        <v>0.72357275047479419</v>
      </c>
      <c r="G65" s="26">
        <f>IF(('Prices Monthly'!L65-'Prices Monthly'!L64)*C65&gt;0,1,0)</f>
        <v>0</v>
      </c>
      <c r="H65" s="16">
        <f>ABS('Prices Monthly'!L65-'Prices Monthly'!L64)/'Prices Monthly'!L64</f>
        <v>4.048775840630546E-2</v>
      </c>
      <c r="I65" s="26"/>
      <c r="J65" s="16">
        <f>0.0008*T64-70*Q64-40*R64-10*S64</f>
        <v>8.2197599999999973</v>
      </c>
      <c r="K65" s="16"/>
      <c r="L65" s="16"/>
      <c r="M65" s="16"/>
      <c r="N65" s="16"/>
      <c r="O65" s="16"/>
      <c r="P65" s="5"/>
      <c r="Q65" s="16">
        <f>'Prices Monthly'!T65-'Prices Monthly'!T64</f>
        <v>7.6000000000000068E-2</v>
      </c>
      <c r="R65" s="16">
        <f>'Prices Monthly'!Q65-'Prices Monthly'!Q64</f>
        <v>8.0000000000000071E-2</v>
      </c>
      <c r="S65" s="16">
        <f>'Prices Monthly'!S65-'Prices Monthly'!S64</f>
        <v>-0.21499999999999986</v>
      </c>
      <c r="T65" s="16">
        <f>'Prices Monthly'!J65-'Prices Monthly'!J64</f>
        <v>-50.090000000000146</v>
      </c>
    </row>
    <row r="66" spans="1:20" x14ac:dyDescent="0.2">
      <c r="A66" s="9">
        <v>30405</v>
      </c>
      <c r="B66" s="16">
        <f>'Prices Monthly'!L65+J66</f>
        <v>1000.7899280001863</v>
      </c>
      <c r="C66" s="16">
        <f t="shared" si="4"/>
        <v>-1</v>
      </c>
      <c r="D66" s="16">
        <f>D65+C66*('Prices Monthly'!L66-'Prices Monthly'!L65)/'Prices Monthly'!L65</f>
        <v>0.57892894277386708</v>
      </c>
      <c r="E66" s="16">
        <f t="shared" si="5"/>
        <v>0.14464380770092711</v>
      </c>
      <c r="F66" s="16">
        <f t="shared" si="6"/>
        <v>0.72357275047479419</v>
      </c>
      <c r="G66" s="26">
        <f>IF(('Prices Monthly'!L66-'Prices Monthly'!L65)*C66&gt;0,1,0)</f>
        <v>0</v>
      </c>
      <c r="H66" s="16">
        <f>ABS('Prices Monthly'!L66-'Prices Monthly'!L65)/'Prices Monthly'!L65</f>
        <v>1.6779189832643052E-2</v>
      </c>
      <c r="I66" s="26"/>
      <c r="J66" s="16">
        <f t="shared" ref="J66:J129" si="7">0.0008*T65-70*Q65-40*R65-10*S65</f>
        <v>-6.4100720000000102</v>
      </c>
      <c r="K66" s="16"/>
      <c r="L66" s="16"/>
      <c r="M66" s="16"/>
      <c r="N66" s="16"/>
      <c r="O66" s="16"/>
      <c r="P66" s="5"/>
      <c r="Q66" s="16">
        <f>'Prices Monthly'!T66-'Prices Monthly'!T65</f>
        <v>3.0999999999999694E-2</v>
      </c>
      <c r="R66" s="16">
        <f>'Prices Monthly'!Q66-'Prices Monthly'!Q65</f>
        <v>0.35500000000000043</v>
      </c>
      <c r="S66" s="16">
        <f>'Prices Monthly'!S66-'Prices Monthly'!S65</f>
        <v>-0.48</v>
      </c>
      <c r="T66" s="16">
        <f>'Prices Monthly'!J66-'Prices Monthly'!J65</f>
        <v>57.350000000000136</v>
      </c>
    </row>
    <row r="67" spans="1:20" x14ac:dyDescent="0.2">
      <c r="A67" s="9">
        <v>30435</v>
      </c>
      <c r="B67" s="16">
        <f>'Prices Monthly'!L66+J67</f>
        <v>1012.5758799996274</v>
      </c>
      <c r="C67" s="16">
        <f t="shared" si="4"/>
        <v>-1</v>
      </c>
      <c r="D67" s="16">
        <f>D66+C67*('Prices Monthly'!L67-'Prices Monthly'!L66)/'Prices Monthly'!L66</f>
        <v>0.59650535132772564</v>
      </c>
      <c r="E67" s="16">
        <f t="shared" si="5"/>
        <v>0.12706739914706855</v>
      </c>
      <c r="F67" s="16">
        <f t="shared" si="6"/>
        <v>0.72357275047479419</v>
      </c>
      <c r="G67" s="26">
        <f>IF(('Prices Monthly'!L67-'Prices Monthly'!L66)*C67&gt;0,1,0)</f>
        <v>1</v>
      </c>
      <c r="H67" s="16">
        <f>ABS('Prices Monthly'!L67-'Prices Monthly'!L66)/'Prices Monthly'!L66</f>
        <v>1.7576408553858558E-2</v>
      </c>
      <c r="I67" s="26"/>
      <c r="J67" s="16">
        <f t="shared" si="7"/>
        <v>-11.524119999999996</v>
      </c>
      <c r="K67" s="16"/>
      <c r="L67" s="16"/>
      <c r="M67" s="16"/>
      <c r="N67" s="16"/>
      <c r="O67" s="16"/>
      <c r="P67" s="5"/>
      <c r="Q67" s="16">
        <f>'Prices Monthly'!T67-'Prices Monthly'!T66</f>
        <v>-1.9999999999997797E-3</v>
      </c>
      <c r="R67" s="16">
        <f>'Prices Monthly'!Q67-'Prices Monthly'!Q66</f>
        <v>0.61500000000000021</v>
      </c>
      <c r="S67" s="16">
        <f>'Prices Monthly'!S67-'Prices Monthly'!S66</f>
        <v>-0.37000000000000011</v>
      </c>
      <c r="T67" s="16">
        <f>'Prices Monthly'!J67-'Prices Monthly'!J66</f>
        <v>6.4300000000000637</v>
      </c>
    </row>
    <row r="68" spans="1:20" x14ac:dyDescent="0.2">
      <c r="A68" s="9">
        <v>30464</v>
      </c>
      <c r="B68" s="16">
        <f>'Prices Monthly'!L67+J68</f>
        <v>985.34514399962745</v>
      </c>
      <c r="C68" s="16">
        <f t="shared" si="4"/>
        <v>-1</v>
      </c>
      <c r="D68" s="16">
        <f>D67+C68*('Prices Monthly'!L68-'Prices Monthly'!L67)/'Prices Monthly'!L67</f>
        <v>0.60117685515364427</v>
      </c>
      <c r="E68" s="16">
        <f t="shared" si="5"/>
        <v>0.12239589532114992</v>
      </c>
      <c r="F68" s="16">
        <f t="shared" si="6"/>
        <v>0.72357275047479419</v>
      </c>
      <c r="G68" s="26">
        <f>IF(('Prices Monthly'!L68-'Prices Monthly'!L67)*C68&gt;0,1,0)</f>
        <v>1</v>
      </c>
      <c r="H68" s="16">
        <f>ABS('Prices Monthly'!L68-'Prices Monthly'!L67)/'Prices Monthly'!L67</f>
        <v>4.6715038259185788E-3</v>
      </c>
      <c r="I68" s="26"/>
      <c r="J68" s="16">
        <f t="shared" si="7"/>
        <v>-20.754856000000025</v>
      </c>
      <c r="K68" s="16"/>
      <c r="L68" s="16"/>
      <c r="M68" s="16"/>
      <c r="N68" s="16"/>
      <c r="O68" s="16"/>
      <c r="P68" s="5"/>
      <c r="Q68" s="16">
        <f>'Prices Monthly'!T68-'Prices Monthly'!T67</f>
        <v>3.3999999999999808E-2</v>
      </c>
      <c r="R68" s="16">
        <f>'Prices Monthly'!Q68-'Prices Monthly'!Q67</f>
        <v>0.16000000000000014</v>
      </c>
      <c r="S68" s="16">
        <f>'Prices Monthly'!S68-'Prices Monthly'!S67</f>
        <v>-0.12000000000000011</v>
      </c>
      <c r="T68" s="16">
        <f>'Prices Monthly'!J68-'Prices Monthly'!J67</f>
        <v>8.2899999999999636</v>
      </c>
    </row>
    <row r="69" spans="1:20" x14ac:dyDescent="0.2">
      <c r="A69" s="9">
        <v>30496</v>
      </c>
      <c r="B69" s="16">
        <f>'Prices Monthly'!L68+J69</f>
        <v>993.82663200037257</v>
      </c>
      <c r="C69" s="16">
        <f t="shared" si="4"/>
        <v>-1</v>
      </c>
      <c r="D69" s="16">
        <f>D68+C69*('Prices Monthly'!L69-'Prices Monthly'!L68)/'Prices Monthly'!L68</f>
        <v>0.55723836903422785</v>
      </c>
      <c r="E69" s="16">
        <f t="shared" si="5"/>
        <v>0.16633438144056634</v>
      </c>
      <c r="F69" s="16">
        <f t="shared" si="6"/>
        <v>0.72357275047479419</v>
      </c>
      <c r="G69" s="26">
        <f>IF(('Prices Monthly'!L69-'Prices Monthly'!L68)*C69&gt;0,1,0)</f>
        <v>0</v>
      </c>
      <c r="H69" s="16">
        <f>ABS('Prices Monthly'!L69-'Prices Monthly'!L68)/'Prices Monthly'!L68</f>
        <v>4.3938486119416448E-2</v>
      </c>
      <c r="I69" s="26"/>
      <c r="J69" s="16">
        <f t="shared" si="7"/>
        <v>-7.5733679999999914</v>
      </c>
      <c r="K69" s="16"/>
      <c r="L69" s="16"/>
      <c r="M69" s="16"/>
      <c r="N69" s="16"/>
      <c r="O69" s="16"/>
      <c r="P69" s="5"/>
      <c r="Q69" s="16">
        <f>'Prices Monthly'!T69-'Prices Monthly'!T68</f>
        <v>-5.400000000000027E-2</v>
      </c>
      <c r="R69" s="16">
        <f>'Prices Monthly'!Q69-'Prices Monthly'!Q68</f>
        <v>-7.0000000000000284E-2</v>
      </c>
      <c r="S69" s="16">
        <f>'Prices Monthly'!S69-'Prices Monthly'!S68</f>
        <v>0.60999999999999988</v>
      </c>
      <c r="T69" s="16">
        <f>'Prices Monthly'!J69-'Prices Monthly'!J68</f>
        <v>66.129999999999882</v>
      </c>
    </row>
    <row r="70" spans="1:20" x14ac:dyDescent="0.2">
      <c r="A70" s="9">
        <v>30527</v>
      </c>
      <c r="B70" s="16">
        <f>'Prices Monthly'!L69+J70</f>
        <v>1045.9329040003727</v>
      </c>
      <c r="C70" s="16">
        <f t="shared" si="4"/>
        <v>1</v>
      </c>
      <c r="D70" s="16">
        <f>D69+C70*('Prices Monthly'!L70-'Prices Monthly'!L69)/'Prices Monthly'!L69</f>
        <v>0.63022478571574236</v>
      </c>
      <c r="E70" s="16">
        <f t="shared" si="5"/>
        <v>9.3347964759051827E-2</v>
      </c>
      <c r="F70" s="16">
        <f t="shared" si="6"/>
        <v>0.72357275047479419</v>
      </c>
      <c r="G70" s="26">
        <f>IF(('Prices Monthly'!L70-'Prices Monthly'!L69)*C70&gt;0,1,0)</f>
        <v>1</v>
      </c>
      <c r="H70" s="16">
        <f>ABS('Prices Monthly'!L70-'Prices Monthly'!L69)/'Prices Monthly'!L69</f>
        <v>7.2986416681514468E-2</v>
      </c>
      <c r="I70" s="26"/>
      <c r="J70" s="16">
        <f t="shared" si="7"/>
        <v>0.53290400000003135</v>
      </c>
      <c r="K70" s="16"/>
      <c r="L70" s="16"/>
      <c r="M70" s="16"/>
      <c r="N70" s="16"/>
      <c r="O70" s="16"/>
      <c r="P70" s="5"/>
      <c r="Q70" s="16">
        <f>'Prices Monthly'!T70-'Prices Monthly'!T69</f>
        <v>-3.3999999999999808E-2</v>
      </c>
      <c r="R70" s="16">
        <f>'Prices Monthly'!Q70-'Prices Monthly'!Q69</f>
        <v>0.19999999999999929</v>
      </c>
      <c r="S70" s="16">
        <f>'Prices Monthly'!S70-'Prices Monthly'!S69</f>
        <v>0.89599999999999991</v>
      </c>
      <c r="T70" s="16">
        <f>'Prices Monthly'!J70-'Prices Monthly'!J69</f>
        <v>127.98000000000002</v>
      </c>
    </row>
    <row r="71" spans="1:20" x14ac:dyDescent="0.2">
      <c r="A71" s="9">
        <v>30558</v>
      </c>
      <c r="B71" s="16">
        <f>'Prices Monthly'!L70+J71</f>
        <v>1107.222383999255</v>
      </c>
      <c r="C71" s="16">
        <f t="shared" si="4"/>
        <v>-1</v>
      </c>
      <c r="D71" s="16">
        <f>D70+C71*('Prices Monthly'!L71-'Prices Monthly'!L70)/'Prices Monthly'!L70</f>
        <v>0.62549981468895388</v>
      </c>
      <c r="E71" s="16">
        <f t="shared" si="5"/>
        <v>9.8072935785840309E-2</v>
      </c>
      <c r="F71" s="16">
        <f t="shared" si="6"/>
        <v>0.72357275047479419</v>
      </c>
      <c r="G71" s="26">
        <f>IF(('Prices Monthly'!L71-'Prices Monthly'!L70)*C71&gt;0,1,0)</f>
        <v>0</v>
      </c>
      <c r="H71" s="16">
        <f>ABS('Prices Monthly'!L71-'Prices Monthly'!L70)/'Prices Monthly'!L70</f>
        <v>4.7249710267884271E-3</v>
      </c>
      <c r="I71" s="26"/>
      <c r="J71" s="16">
        <f t="shared" si="7"/>
        <v>-14.477615999999983</v>
      </c>
      <c r="K71" s="16"/>
      <c r="L71" s="16"/>
      <c r="M71" s="16"/>
      <c r="N71" s="16"/>
      <c r="O71" s="16"/>
      <c r="P71" s="5"/>
      <c r="Q71" s="16">
        <f>'Prices Monthly'!T71-'Prices Monthly'!T70</f>
        <v>7.8000000000000291E-2</v>
      </c>
      <c r="R71" s="16">
        <f>'Prices Monthly'!Q71-'Prices Monthly'!Q70</f>
        <v>0.47499999999999964</v>
      </c>
      <c r="S71" s="16">
        <f>'Prices Monthly'!S71-'Prices Monthly'!S70</f>
        <v>6.2000000000000277E-2</v>
      </c>
      <c r="T71" s="16">
        <f>'Prices Monthly'!J71-'Prices Monthly'!J70</f>
        <v>27.269999999999982</v>
      </c>
    </row>
    <row r="72" spans="1:20" x14ac:dyDescent="0.2">
      <c r="A72" s="9">
        <v>30588</v>
      </c>
      <c r="B72" s="16">
        <f>'Prices Monthly'!L71+J72</f>
        <v>1101.941816</v>
      </c>
      <c r="C72" s="16">
        <f t="shared" si="4"/>
        <v>-1</v>
      </c>
      <c r="D72" s="16">
        <f>D71+C72*('Prices Monthly'!L72-'Prices Monthly'!L71)/'Prices Monthly'!L71</f>
        <v>0.58450602586973921</v>
      </c>
      <c r="E72" s="16">
        <f t="shared" si="5"/>
        <v>0.13906672460505498</v>
      </c>
      <c r="F72" s="16">
        <f t="shared" si="6"/>
        <v>0.72357275047479419</v>
      </c>
      <c r="G72" s="26">
        <f>IF(('Prices Monthly'!L72-'Prices Monthly'!L71)*C72&gt;0,1,0)</f>
        <v>0</v>
      </c>
      <c r="H72" s="16">
        <f>ABS('Prices Monthly'!L72-'Prices Monthly'!L71)/'Prices Monthly'!L71</f>
        <v>4.0993788819214678E-2</v>
      </c>
      <c r="I72" s="26"/>
      <c r="J72" s="16">
        <f t="shared" si="7"/>
        <v>-25.058184000000011</v>
      </c>
      <c r="K72" s="16"/>
      <c r="L72" s="16"/>
      <c r="M72" s="16"/>
      <c r="N72" s="16"/>
      <c r="O72" s="16"/>
      <c r="P72" s="5"/>
      <c r="Q72" s="16">
        <f>'Prices Monthly'!T72-'Prices Monthly'!T71</f>
        <v>0.26900000000000013</v>
      </c>
      <c r="R72" s="16">
        <f>'Prices Monthly'!Q72-'Prices Monthly'!Q71</f>
        <v>0.32000000000000028</v>
      </c>
      <c r="S72" s="16">
        <f>'Prices Monthly'!S72-'Prices Monthly'!S71</f>
        <v>0.73999999999999932</v>
      </c>
      <c r="T72" s="16">
        <f>'Prices Monthly'!J72-'Prices Monthly'!J71</f>
        <v>-37.639999999999873</v>
      </c>
    </row>
    <row r="73" spans="1:20" x14ac:dyDescent="0.2">
      <c r="A73" s="9">
        <v>30618</v>
      </c>
      <c r="B73" s="16">
        <f>'Prices Monthly'!L72+J73</f>
        <v>1134.1398879992548</v>
      </c>
      <c r="C73" s="16">
        <f t="shared" si="4"/>
        <v>-1</v>
      </c>
      <c r="D73" s="16">
        <f>D72+C73*('Prices Monthly'!L73-'Prices Monthly'!L72)/'Prices Monthly'!L72</f>
        <v>0.83075559968462553</v>
      </c>
      <c r="E73" s="16">
        <f t="shared" si="5"/>
        <v>0</v>
      </c>
      <c r="F73" s="16">
        <f t="shared" ref="F73:F136" si="8">MAX(F72,D73)</f>
        <v>0.83075559968462553</v>
      </c>
      <c r="G73" s="26">
        <f>IF(('Prices Monthly'!L73-'Prices Monthly'!L72)*C73&gt;0,1,0)</f>
        <v>1</v>
      </c>
      <c r="H73" s="16">
        <f>ABS('Prices Monthly'!L73-'Prices Monthly'!L72)/'Prices Monthly'!L72</f>
        <v>0.24624957381488635</v>
      </c>
      <c r="I73" s="26"/>
      <c r="J73" s="16">
        <f t="shared" si="7"/>
        <v>-39.060112000000011</v>
      </c>
      <c r="K73" s="16"/>
      <c r="L73" s="16"/>
      <c r="M73" s="16"/>
      <c r="N73" s="16"/>
      <c r="O73" s="16"/>
      <c r="P73" s="5"/>
      <c r="Q73" s="16">
        <f>'Prices Monthly'!T73-'Prices Monthly'!T72</f>
        <v>-0.20699999999999985</v>
      </c>
      <c r="R73" s="16">
        <f>'Prices Monthly'!Q73-'Prices Monthly'!Q72</f>
        <v>-0.32000000000000028</v>
      </c>
      <c r="S73" s="16">
        <f>'Prices Monthly'!S73-'Prices Monthly'!S72</f>
        <v>0.1720000000000006</v>
      </c>
      <c r="T73" s="16">
        <f>'Prices Monthly'!J73-'Prices Monthly'!J72</f>
        <v>-322.78999999999996</v>
      </c>
    </row>
    <row r="74" spans="1:20" x14ac:dyDescent="0.2">
      <c r="A74" s="9">
        <v>30649</v>
      </c>
      <c r="B74" s="16">
        <f>'Prices Monthly'!L73+J74</f>
        <v>909.61176799981376</v>
      </c>
      <c r="C74" s="16">
        <f t="shared" si="4"/>
        <v>1</v>
      </c>
      <c r="D74" s="16">
        <f>D73+C74*('Prices Monthly'!L74-'Prices Monthly'!L73)/'Prices Monthly'!L73</f>
        <v>0.71959422910921622</v>
      </c>
      <c r="E74" s="16">
        <f t="shared" si="5"/>
        <v>0.11116137057540931</v>
      </c>
      <c r="F74" s="16">
        <f t="shared" si="8"/>
        <v>0.83075559968462553</v>
      </c>
      <c r="G74" s="26">
        <f>IF(('Prices Monthly'!L74-'Prices Monthly'!L73)*C74&gt;0,1,0)</f>
        <v>0</v>
      </c>
      <c r="H74" s="16">
        <f>ABS('Prices Monthly'!L74-'Prices Monthly'!L73)/'Prices Monthly'!L73</f>
        <v>0.1111613705754093</v>
      </c>
      <c r="I74" s="26"/>
      <c r="J74" s="16">
        <f t="shared" si="7"/>
        <v>25.311767999999994</v>
      </c>
      <c r="K74" s="16"/>
      <c r="L74" s="16"/>
      <c r="M74" s="16"/>
      <c r="N74" s="16"/>
      <c r="O74" s="16"/>
      <c r="P74" s="5"/>
      <c r="Q74" s="16">
        <f>'Prices Monthly'!T74-'Prices Monthly'!T73</f>
        <v>-0.26100000000000056</v>
      </c>
      <c r="R74" s="16">
        <f>'Prices Monthly'!Q74-'Prices Monthly'!Q73</f>
        <v>-0.24499999999999922</v>
      </c>
      <c r="S74" s="16">
        <f>'Prices Monthly'!S74-'Prices Monthly'!S73</f>
        <v>-0.79</v>
      </c>
      <c r="T74" s="16">
        <f>'Prices Monthly'!J74-'Prices Monthly'!J73</f>
        <v>-154.54000000000008</v>
      </c>
    </row>
    <row r="75" spans="1:20" x14ac:dyDescent="0.2">
      <c r="A75" s="9">
        <v>30680</v>
      </c>
      <c r="B75" s="16">
        <f>'Prices Monthly'!L74+J75</f>
        <v>821.84636799999998</v>
      </c>
      <c r="C75" s="16">
        <f t="shared" si="4"/>
        <v>1</v>
      </c>
      <c r="D75" s="16">
        <f>D74+C75*('Prices Monthly'!L75-'Prices Monthly'!L74)/'Prices Monthly'!L74</f>
        <v>0.69847463623437211</v>
      </c>
      <c r="E75" s="16">
        <f t="shared" si="5"/>
        <v>0.13228096345025342</v>
      </c>
      <c r="F75" s="16">
        <f t="shared" si="8"/>
        <v>0.83075559968462553</v>
      </c>
      <c r="G75" s="26">
        <f>IF(('Prices Monthly'!L75-'Prices Monthly'!L74)*C75&gt;0,1,0)</f>
        <v>0</v>
      </c>
      <c r="H75" s="16">
        <f>ABS('Prices Monthly'!L75-'Prices Monthly'!L74)/'Prices Monthly'!L74</f>
        <v>2.111959287484411E-2</v>
      </c>
      <c r="I75" s="26"/>
      <c r="J75" s="16">
        <f t="shared" si="7"/>
        <v>35.846368000000005</v>
      </c>
      <c r="K75" s="16"/>
      <c r="L75" s="16"/>
      <c r="M75" s="16"/>
      <c r="N75" s="16"/>
      <c r="O75" s="16"/>
      <c r="P75" s="5"/>
      <c r="Q75" s="16">
        <f>'Prices Monthly'!T75-'Prices Monthly'!T74</f>
        <v>8.0000000000000071E-2</v>
      </c>
      <c r="R75" s="16">
        <f>'Prices Monthly'!Q75-'Prices Monthly'!Q74</f>
        <v>-6.0000000000000497E-2</v>
      </c>
      <c r="S75" s="16">
        <f>'Prices Monthly'!S75-'Prices Monthly'!S74</f>
        <v>-9.9999999999997868E-3</v>
      </c>
      <c r="T75" s="16">
        <f>'Prices Monthly'!J75-'Prices Monthly'!J74</f>
        <v>-22.840000000000032</v>
      </c>
    </row>
    <row r="76" spans="1:20" x14ac:dyDescent="0.2">
      <c r="A76" s="9">
        <v>30709</v>
      </c>
      <c r="B76" s="16">
        <f>'Prices Monthly'!L75+J76</f>
        <v>766.2817280003726</v>
      </c>
      <c r="C76" s="16">
        <f t="shared" si="4"/>
        <v>-1</v>
      </c>
      <c r="D76" s="16">
        <f>D75+C76*('Prices Monthly'!L76-'Prices Monthly'!L75)/'Prices Monthly'!L75</f>
        <v>0.70419337811164062</v>
      </c>
      <c r="E76" s="16">
        <f t="shared" si="5"/>
        <v>0.12656222157298491</v>
      </c>
      <c r="F76" s="16">
        <f t="shared" si="8"/>
        <v>0.83075559968462553</v>
      </c>
      <c r="G76" s="26">
        <f>IF(('Prices Monthly'!L76-'Prices Monthly'!L75)*C76&gt;0,1,0)</f>
        <v>1</v>
      </c>
      <c r="H76" s="16">
        <f>ABS('Prices Monthly'!L76-'Prices Monthly'!L75)/'Prices Monthly'!L75</f>
        <v>5.7187418772685194E-3</v>
      </c>
      <c r="I76" s="26"/>
      <c r="J76" s="16">
        <f t="shared" si="7"/>
        <v>-3.1182719999999868</v>
      </c>
      <c r="K76" s="16"/>
      <c r="L76" s="16"/>
      <c r="M76" s="16"/>
      <c r="N76" s="16"/>
      <c r="O76" s="16"/>
      <c r="P76" s="5"/>
      <c r="Q76" s="16">
        <f>'Prices Monthly'!T76-'Prices Monthly'!T75</f>
        <v>3.0000000000001137E-3</v>
      </c>
      <c r="R76" s="16">
        <f>'Prices Monthly'!Q76-'Prices Monthly'!Q75</f>
        <v>-0.34499999999999886</v>
      </c>
      <c r="S76" s="16">
        <f>'Prices Monthly'!S76-'Prices Monthly'!S75</f>
        <v>-0.23000000000000043</v>
      </c>
      <c r="T76" s="16">
        <f>'Prices Monthly'!J76-'Prices Monthly'!J75</f>
        <v>-64.42999999999995</v>
      </c>
    </row>
    <row r="77" spans="1:20" x14ac:dyDescent="0.2">
      <c r="A77" s="9">
        <v>30740</v>
      </c>
      <c r="B77" s="16">
        <f>'Prices Monthly'!L76+J77</f>
        <v>780.83845599999995</v>
      </c>
      <c r="C77" s="16">
        <f t="shared" si="4"/>
        <v>1</v>
      </c>
      <c r="D77" s="16">
        <f>D76+C77*('Prices Monthly'!L77-'Prices Monthly'!L76)/'Prices Monthly'!L76</f>
        <v>0.7874613519680933</v>
      </c>
      <c r="E77" s="16">
        <f t="shared" si="5"/>
        <v>4.329424771653223E-2</v>
      </c>
      <c r="F77" s="16">
        <f t="shared" si="8"/>
        <v>0.83075559968462553</v>
      </c>
      <c r="G77" s="26">
        <f>IF(('Prices Monthly'!L77-'Prices Monthly'!L76)*C77&gt;0,1,0)</f>
        <v>1</v>
      </c>
      <c r="H77" s="16">
        <f>ABS('Prices Monthly'!L77-'Prices Monthly'!L76)/'Prices Monthly'!L76</f>
        <v>8.326797385645264E-2</v>
      </c>
      <c r="I77" s="26"/>
      <c r="J77" s="16">
        <f t="shared" si="7"/>
        <v>15.838455999999951</v>
      </c>
      <c r="K77" s="16"/>
      <c r="L77" s="16"/>
      <c r="M77" s="16"/>
      <c r="N77" s="16"/>
      <c r="O77" s="16"/>
      <c r="P77" s="5"/>
      <c r="Q77" s="16">
        <f>'Prices Monthly'!T77-'Prices Monthly'!T76</f>
        <v>-1.5000000000000124E-2</v>
      </c>
      <c r="R77" s="16">
        <f>'Prices Monthly'!Q77-'Prices Monthly'!Q76</f>
        <v>-0.10000000000000142</v>
      </c>
      <c r="S77" s="16">
        <f>'Prices Monthly'!S77-'Prices Monthly'!S76</f>
        <v>0</v>
      </c>
      <c r="T77" s="16">
        <f>'Prices Monthly'!J77-'Prices Monthly'!J76</f>
        <v>143.9799999999999</v>
      </c>
    </row>
    <row r="78" spans="1:20" x14ac:dyDescent="0.2">
      <c r="A78" s="9">
        <v>30771</v>
      </c>
      <c r="B78" s="16">
        <f>'Prices Monthly'!L77+J78</f>
        <v>833.86518400018633</v>
      </c>
      <c r="C78" s="16">
        <f t="shared" si="4"/>
        <v>1</v>
      </c>
      <c r="D78" s="16">
        <f>D77+C78*('Prices Monthly'!L78-'Prices Monthly'!L77)/'Prices Monthly'!L77</f>
        <v>0.76767131938649702</v>
      </c>
      <c r="E78" s="16">
        <f t="shared" si="5"/>
        <v>6.3084280298128514E-2</v>
      </c>
      <c r="F78" s="16">
        <f t="shared" si="8"/>
        <v>0.83075559968462553</v>
      </c>
      <c r="G78" s="26">
        <f>IF(('Prices Monthly'!L78-'Prices Monthly'!L77)*C78&gt;0,1,0)</f>
        <v>0</v>
      </c>
      <c r="H78" s="16">
        <f>ABS('Prices Monthly'!L78-'Prices Monthly'!L77)/'Prices Monthly'!L77</f>
        <v>1.9790032581596288E-2</v>
      </c>
      <c r="I78" s="26"/>
      <c r="J78" s="16">
        <f t="shared" si="7"/>
        <v>5.1651840000000657</v>
      </c>
      <c r="K78" s="16"/>
      <c r="L78" s="16"/>
      <c r="M78" s="16"/>
      <c r="N78" s="16"/>
      <c r="O78" s="16"/>
      <c r="P78" s="5"/>
      <c r="Q78" s="16">
        <f>'Prices Monthly'!T78-'Prices Monthly'!T77</f>
        <v>-4.0000000000000036E-3</v>
      </c>
      <c r="R78" s="16">
        <f>'Prices Monthly'!Q78-'Prices Monthly'!Q77</f>
        <v>0.25999999999999979</v>
      </c>
      <c r="S78" s="16">
        <f>'Prices Monthly'!S78-'Prices Monthly'!S77</f>
        <v>0.1800000000000006</v>
      </c>
      <c r="T78" s="16">
        <f>'Prices Monthly'!J78-'Prices Monthly'!J77</f>
        <v>-16.379999999999882</v>
      </c>
    </row>
    <row r="79" spans="1:20" x14ac:dyDescent="0.2">
      <c r="A79" s="9">
        <v>30800</v>
      </c>
      <c r="B79" s="16">
        <f>'Prices Monthly'!L78+J79</f>
        <v>800.36689599981378</v>
      </c>
      <c r="C79" s="16">
        <f t="shared" ref="C79:C142" si="9">IF(J79&gt;0,1,-1)</f>
        <v>-1</v>
      </c>
      <c r="D79" s="16">
        <f>D78+C79*('Prices Monthly'!L79-'Prices Monthly'!L78)/'Prices Monthly'!L78</f>
        <v>0.7554837039730109</v>
      </c>
      <c r="E79" s="16">
        <f t="shared" ref="E79:E142" si="10">F79-D79</f>
        <v>7.5271895711614634E-2</v>
      </c>
      <c r="F79" s="16">
        <f t="shared" si="8"/>
        <v>0.83075559968462553</v>
      </c>
      <c r="G79" s="26">
        <f>IF(('Prices Monthly'!L79-'Prices Monthly'!L78)*C79&gt;0,1,0)</f>
        <v>0</v>
      </c>
      <c r="H79" s="16">
        <f>ABS('Prices Monthly'!L79-'Prices Monthly'!L78)/'Prices Monthly'!L78</f>
        <v>1.2187615413486149E-2</v>
      </c>
      <c r="I79" s="26"/>
      <c r="J79" s="16">
        <f t="shared" si="7"/>
        <v>-11.933103999999997</v>
      </c>
      <c r="K79" s="16"/>
      <c r="L79" s="16"/>
      <c r="M79" s="16"/>
      <c r="N79" s="16"/>
      <c r="O79" s="16"/>
      <c r="P79" s="5"/>
      <c r="Q79" s="16">
        <f>'Prices Monthly'!T79-'Prices Monthly'!T78</f>
        <v>-0.15200000000000014</v>
      </c>
      <c r="R79" s="16">
        <f>'Prices Monthly'!Q79-'Prices Monthly'!Q78</f>
        <v>0.30000000000000071</v>
      </c>
      <c r="S79" s="16">
        <f>'Prices Monthly'!S79-'Prices Monthly'!S78</f>
        <v>-0.36000000000000032</v>
      </c>
      <c r="T79" s="16">
        <f>'Prices Monthly'!J79-'Prices Monthly'!J78</f>
        <v>-8.7100000000000364</v>
      </c>
    </row>
    <row r="80" spans="1:20" x14ac:dyDescent="0.2">
      <c r="A80" s="9">
        <v>30832</v>
      </c>
      <c r="B80" s="16">
        <f>'Prices Monthly'!L79+J80</f>
        <v>824.43303200018624</v>
      </c>
      <c r="C80" s="16">
        <f t="shared" si="9"/>
        <v>1</v>
      </c>
      <c r="D80" s="16">
        <f>D79+C80*('Prices Monthly'!L80-'Prices Monthly'!L79)/'Prices Monthly'!L79</f>
        <v>0.7554837039730109</v>
      </c>
      <c r="E80" s="16">
        <f t="shared" si="10"/>
        <v>7.5271895711614634E-2</v>
      </c>
      <c r="F80" s="16">
        <f t="shared" si="8"/>
        <v>0.83075559968462553</v>
      </c>
      <c r="G80" s="26">
        <f>IF(('Prices Monthly'!L80-'Prices Monthly'!L79)*C80&gt;0,1,0)</f>
        <v>0</v>
      </c>
      <c r="H80" s="16">
        <f>ABS('Prices Monthly'!L80-'Prices Monthly'!L79)/'Prices Monthly'!L79</f>
        <v>0</v>
      </c>
      <c r="I80" s="26"/>
      <c r="J80" s="16">
        <f t="shared" si="7"/>
        <v>2.2330319999999837</v>
      </c>
      <c r="K80" s="16"/>
      <c r="L80" s="16"/>
      <c r="M80" s="16"/>
      <c r="N80" s="16"/>
      <c r="O80" s="16"/>
      <c r="P80" s="5"/>
      <c r="Q80" s="16">
        <f>'Prices Monthly'!T80-'Prices Monthly'!T79</f>
        <v>0.20900000000000007</v>
      </c>
      <c r="R80" s="16">
        <f>'Prices Monthly'!Q80-'Prices Monthly'!Q79</f>
        <v>2.5000000000000355E-2</v>
      </c>
      <c r="S80" s="16">
        <f>'Prices Monthly'!S80-'Prices Monthly'!S79</f>
        <v>0.28000000000000025</v>
      </c>
      <c r="T80" s="16">
        <f>'Prices Monthly'!J80-'Prices Monthly'!J79</f>
        <v>28.849999999999909</v>
      </c>
    </row>
    <row r="81" spans="1:20" x14ac:dyDescent="0.2">
      <c r="A81" s="9">
        <v>30862</v>
      </c>
      <c r="B81" s="16">
        <f>'Prices Monthly'!L80+J81</f>
        <v>803.79308000018625</v>
      </c>
      <c r="C81" s="16">
        <f t="shared" si="9"/>
        <v>-1</v>
      </c>
      <c r="D81" s="16">
        <f>D80+C81*('Prices Monthly'!L81-'Prices Monthly'!L80)/'Prices Monthly'!L80</f>
        <v>0.69807674702801503</v>
      </c>
      <c r="E81" s="16">
        <f t="shared" si="10"/>
        <v>0.1326788526566105</v>
      </c>
      <c r="F81" s="16">
        <f t="shared" si="8"/>
        <v>0.83075559968462553</v>
      </c>
      <c r="G81" s="26">
        <f>IF(('Prices Monthly'!L81-'Prices Monthly'!L80)*C81&gt;0,1,0)</f>
        <v>0</v>
      </c>
      <c r="H81" s="16">
        <f>ABS('Prices Monthly'!L81-'Prices Monthly'!L80)/'Prices Monthly'!L80</f>
        <v>5.7406956944995834E-2</v>
      </c>
      <c r="I81" s="26"/>
      <c r="J81" s="16">
        <f t="shared" si="7"/>
        <v>-18.406920000000021</v>
      </c>
      <c r="K81" s="16"/>
      <c r="L81" s="16"/>
      <c r="M81" s="16"/>
      <c r="N81" s="16"/>
      <c r="O81" s="16"/>
      <c r="P81" s="5"/>
      <c r="Q81" s="16">
        <f>'Prices Monthly'!T81-'Prices Monthly'!T80</f>
        <v>3.2000000000000028E-2</v>
      </c>
      <c r="R81" s="16">
        <f>'Prices Monthly'!Q81-'Prices Monthly'!Q80</f>
        <v>-4.4999999999999929E-2</v>
      </c>
      <c r="S81" s="16">
        <f>'Prices Monthly'!S81-'Prices Monthly'!S80</f>
        <v>0.20999999999999996</v>
      </c>
      <c r="T81" s="16">
        <f>'Prices Monthly'!J81-'Prices Monthly'!J80</f>
        <v>57.180000000000064</v>
      </c>
    </row>
    <row r="82" spans="1:20" x14ac:dyDescent="0.2">
      <c r="A82" s="9">
        <v>30891</v>
      </c>
      <c r="B82" s="16">
        <f>'Prices Monthly'!L81+J82</f>
        <v>866.90574400037258</v>
      </c>
      <c r="C82" s="16">
        <f t="shared" si="9"/>
        <v>-1</v>
      </c>
      <c r="D82" s="16">
        <f>D81+C82*('Prices Monthly'!L82-'Prices Monthly'!L81)/'Prices Monthly'!L81</f>
        <v>0.68047840334293663</v>
      </c>
      <c r="E82" s="16">
        <f t="shared" si="10"/>
        <v>0.1502771963416889</v>
      </c>
      <c r="F82" s="16">
        <f t="shared" si="8"/>
        <v>0.83075559968462553</v>
      </c>
      <c r="G82" s="26">
        <f>IF(('Prices Monthly'!L82-'Prices Monthly'!L81)*C82&gt;0,1,0)</f>
        <v>0</v>
      </c>
      <c r="H82" s="16">
        <f>ABS('Prices Monthly'!L82-'Prices Monthly'!L81)/'Prices Monthly'!L81</f>
        <v>1.759834368507842E-2</v>
      </c>
      <c r="I82" s="26"/>
      <c r="J82" s="16">
        <f t="shared" si="7"/>
        <v>-2.4942560000000045</v>
      </c>
      <c r="K82" s="16"/>
      <c r="L82" s="16"/>
      <c r="M82" s="16"/>
      <c r="N82" s="16"/>
      <c r="O82" s="16"/>
      <c r="P82" s="5"/>
      <c r="Q82" s="16">
        <f>'Prices Monthly'!T82-'Prices Monthly'!T81</f>
        <v>0.17600000000000016</v>
      </c>
      <c r="R82" s="16">
        <f>'Prices Monthly'!Q82-'Prices Monthly'!Q81</f>
        <v>0.16000000000000014</v>
      </c>
      <c r="S82" s="16">
        <f>'Prices Monthly'!S82-'Prices Monthly'!S81</f>
        <v>-9.9999999999997868E-3</v>
      </c>
      <c r="T82" s="16">
        <f>'Prices Monthly'!J82-'Prices Monthly'!J81</f>
        <v>41.230000000000018</v>
      </c>
    </row>
    <row r="83" spans="1:20" x14ac:dyDescent="0.2">
      <c r="A83" s="9">
        <v>30924</v>
      </c>
      <c r="B83" s="16">
        <f>'Prices Monthly'!L82+J83</f>
        <v>866.1129840001862</v>
      </c>
      <c r="C83" s="16">
        <f t="shared" si="9"/>
        <v>-1</v>
      </c>
      <c r="D83" s="16">
        <f>D82+C83*('Prices Monthly'!L83-'Prices Monthly'!L82)/'Prices Monthly'!L82</f>
        <v>0.67957414201162258</v>
      </c>
      <c r="E83" s="16">
        <f t="shared" si="10"/>
        <v>0.15118145767300295</v>
      </c>
      <c r="F83" s="16">
        <f t="shared" si="8"/>
        <v>0.83075559968462553</v>
      </c>
      <c r="G83" s="26">
        <f>IF(('Prices Monthly'!L83-'Prices Monthly'!L82)*C83&gt;0,1,0)</f>
        <v>0</v>
      </c>
      <c r="H83" s="16">
        <f>ABS('Prices Monthly'!L83-'Prices Monthly'!L82)/'Prices Monthly'!L82</f>
        <v>9.0426133131408051E-4</v>
      </c>
      <c r="I83" s="26"/>
      <c r="J83" s="16">
        <f t="shared" si="7"/>
        <v>-18.587016000000016</v>
      </c>
      <c r="K83" s="16"/>
      <c r="L83" s="16"/>
      <c r="M83" s="16"/>
      <c r="N83" s="16"/>
      <c r="O83" s="16"/>
      <c r="P83" s="5"/>
      <c r="Q83" s="16">
        <f>'Prices Monthly'!T83-'Prices Monthly'!T82</f>
        <v>-8.0000000000000071E-3</v>
      </c>
      <c r="R83" s="16">
        <f>'Prices Monthly'!Q83-'Prices Monthly'!Q82</f>
        <v>-4.0000000000000924E-2</v>
      </c>
      <c r="S83" s="16">
        <f>'Prices Monthly'!S83-'Prices Monthly'!S82</f>
        <v>0.5699999999999994</v>
      </c>
      <c r="T83" s="16">
        <f>'Prices Monthly'!J83-'Prices Monthly'!J82</f>
        <v>-16.360000000000127</v>
      </c>
    </row>
    <row r="84" spans="1:20" x14ac:dyDescent="0.2">
      <c r="A84" s="9">
        <v>30954</v>
      </c>
      <c r="B84" s="16">
        <f>'Prices Monthly'!L83+J84</f>
        <v>881.946912</v>
      </c>
      <c r="C84" s="16">
        <f t="shared" si="9"/>
        <v>-1</v>
      </c>
      <c r="D84" s="16">
        <f>D83+C84*('Prices Monthly'!L84-'Prices Monthly'!L83)/'Prices Monthly'!L83</f>
        <v>0.65088978289206012</v>
      </c>
      <c r="E84" s="16">
        <f t="shared" si="10"/>
        <v>0.17986581679256541</v>
      </c>
      <c r="F84" s="16">
        <f t="shared" si="8"/>
        <v>0.83075559968462553</v>
      </c>
      <c r="G84" s="26">
        <f>IF(('Prices Monthly'!L84-'Prices Monthly'!L83)*C84&gt;0,1,0)</f>
        <v>0</v>
      </c>
      <c r="H84" s="16">
        <f>ABS('Prices Monthly'!L84-'Prices Monthly'!L83)/'Prices Monthly'!L83</f>
        <v>2.8684359119562425E-2</v>
      </c>
      <c r="I84" s="26"/>
      <c r="J84" s="16">
        <f t="shared" si="7"/>
        <v>-3.5530879999999567</v>
      </c>
      <c r="K84" s="16"/>
      <c r="L84" s="16"/>
      <c r="M84" s="16"/>
      <c r="N84" s="16"/>
      <c r="O84" s="16"/>
      <c r="P84" s="5"/>
      <c r="Q84" s="16">
        <f>'Prices Monthly'!T84-'Prices Monthly'!T83</f>
        <v>-7.8999999999999737E-2</v>
      </c>
      <c r="R84" s="16">
        <f>'Prices Monthly'!Q84-'Prices Monthly'!Q83</f>
        <v>-0.21499999999999986</v>
      </c>
      <c r="S84" s="16">
        <f>'Prices Monthly'!S84-'Prices Monthly'!S83</f>
        <v>-0.35999999999999943</v>
      </c>
      <c r="T84" s="16">
        <f>'Prices Monthly'!J84-'Prices Monthly'!J83</f>
        <v>87.330000000000155</v>
      </c>
    </row>
    <row r="85" spans="1:20" x14ac:dyDescent="0.2">
      <c r="A85" s="9">
        <v>30985</v>
      </c>
      <c r="B85" s="16">
        <f>'Prices Monthly'!L84+J85</f>
        <v>928.69986400037249</v>
      </c>
      <c r="C85" s="16">
        <f t="shared" si="9"/>
        <v>1</v>
      </c>
      <c r="D85" s="16">
        <f>D84+C85*('Prices Monthly'!L85-'Prices Monthly'!L84)/'Prices Monthly'!L84</f>
        <v>0.67888407425224184</v>
      </c>
      <c r="E85" s="16">
        <f t="shared" si="10"/>
        <v>0.15187152543238369</v>
      </c>
      <c r="F85" s="16">
        <f t="shared" si="8"/>
        <v>0.83075559968462553</v>
      </c>
      <c r="G85" s="26">
        <f>IF(('Prices Monthly'!L85-'Prices Monthly'!L84)*C85&gt;0,1,0)</f>
        <v>1</v>
      </c>
      <c r="H85" s="16">
        <f>ABS('Prices Monthly'!L85-'Prices Monthly'!L84)/'Prices Monthly'!L84</f>
        <v>2.7994291360181767E-2</v>
      </c>
      <c r="I85" s="26"/>
      <c r="J85" s="16">
        <f t="shared" si="7"/>
        <v>17.799863999999971</v>
      </c>
      <c r="K85" s="16"/>
      <c r="L85" s="16"/>
      <c r="M85" s="16"/>
      <c r="N85" s="16"/>
      <c r="O85" s="16"/>
      <c r="P85" s="5"/>
      <c r="Q85" s="16">
        <f>'Prices Monthly'!T85-'Prices Monthly'!T84</f>
        <v>-0.12000000000000011</v>
      </c>
      <c r="R85" s="16">
        <f>'Prices Monthly'!Q85-'Prices Monthly'!Q84</f>
        <v>-1.9999999999999574E-2</v>
      </c>
      <c r="S85" s="16">
        <f>'Prices Monthly'!S85-'Prices Monthly'!S84</f>
        <v>-0.6800000000000006</v>
      </c>
      <c r="T85" s="16">
        <f>'Prices Monthly'!J85-'Prices Monthly'!J84</f>
        <v>48.099999999999909</v>
      </c>
    </row>
    <row r="86" spans="1:20" x14ac:dyDescent="0.2">
      <c r="A86" s="9">
        <v>31015</v>
      </c>
      <c r="B86" s="16">
        <f>'Prices Monthly'!L85+J86</f>
        <v>952.43848000037258</v>
      </c>
      <c r="C86" s="16">
        <f t="shared" si="9"/>
        <v>1</v>
      </c>
      <c r="D86" s="16">
        <f>D85+C86*('Prices Monthly'!L86-'Prices Monthly'!L85)/'Prices Monthly'!L85</f>
        <v>0.66318565477319402</v>
      </c>
      <c r="E86" s="16">
        <f t="shared" si="10"/>
        <v>0.16756994491143151</v>
      </c>
      <c r="F86" s="16">
        <f t="shared" si="8"/>
        <v>0.83075559968462553</v>
      </c>
      <c r="G86" s="26">
        <f>IF(('Prices Monthly'!L86-'Prices Monthly'!L85)*C86&gt;0,1,0)</f>
        <v>0</v>
      </c>
      <c r="H86" s="16">
        <f>ABS('Prices Monthly'!L86-'Prices Monthly'!L85)/'Prices Monthly'!L85</f>
        <v>1.5698419479047859E-2</v>
      </c>
      <c r="I86" s="26"/>
      <c r="J86" s="16">
        <f t="shared" si="7"/>
        <v>16.038479999999996</v>
      </c>
      <c r="K86" s="16"/>
      <c r="L86" s="16"/>
      <c r="M86" s="16"/>
      <c r="N86" s="16"/>
      <c r="O86" s="16"/>
      <c r="P86" s="5"/>
      <c r="Q86" s="16">
        <f>'Prices Monthly'!T86-'Prices Monthly'!T85</f>
        <v>0.12800000000000011</v>
      </c>
      <c r="R86" s="16">
        <f>'Prices Monthly'!Q86-'Prices Monthly'!Q85</f>
        <v>6.0000000000000497E-2</v>
      </c>
      <c r="S86" s="16">
        <f>'Prices Monthly'!S86-'Prices Monthly'!S85</f>
        <v>-0.13999999999999968</v>
      </c>
      <c r="T86" s="16">
        <f>'Prices Monthly'!J86-'Prices Monthly'!J85</f>
        <v>-24.799999999999955</v>
      </c>
    </row>
    <row r="87" spans="1:20" x14ac:dyDescent="0.2">
      <c r="A87" s="9">
        <v>31045</v>
      </c>
      <c r="B87" s="16">
        <f>'Prices Monthly'!L86+J87</f>
        <v>911.72016000018618</v>
      </c>
      <c r="C87" s="16">
        <f t="shared" si="9"/>
        <v>-1</v>
      </c>
      <c r="D87" s="16">
        <f>D86+C87*('Prices Monthly'!L87-'Prices Monthly'!L86)/'Prices Monthly'!L86</f>
        <v>0.64061865900471238</v>
      </c>
      <c r="E87" s="16">
        <f t="shared" si="10"/>
        <v>0.19013694067991316</v>
      </c>
      <c r="F87" s="16">
        <f t="shared" si="8"/>
        <v>0.83075559968462553</v>
      </c>
      <c r="G87" s="26">
        <f>IF(('Prices Monthly'!L87-'Prices Monthly'!L86)*C87&gt;0,1,0)</f>
        <v>0</v>
      </c>
      <c r="H87" s="16">
        <f>ABS('Prices Monthly'!L87-'Prices Monthly'!L86)/'Prices Monthly'!L86</f>
        <v>2.2566995768481646E-2</v>
      </c>
      <c r="I87" s="26"/>
      <c r="J87" s="16">
        <f t="shared" si="7"/>
        <v>-9.9798400000000314</v>
      </c>
      <c r="K87" s="16"/>
      <c r="L87" s="16"/>
      <c r="M87" s="16"/>
      <c r="N87" s="16"/>
      <c r="O87" s="16"/>
      <c r="P87" s="5"/>
      <c r="Q87" s="16">
        <f>'Prices Monthly'!T87-'Prices Monthly'!T86</f>
        <v>1.9999999999997797E-3</v>
      </c>
      <c r="R87" s="16">
        <f>'Prices Monthly'!Q87-'Prices Monthly'!Q86</f>
        <v>-4.4999999999999929E-2</v>
      </c>
      <c r="S87" s="16">
        <f>'Prices Monthly'!S87-'Prices Monthly'!S86</f>
        <v>-9.9999999999997868E-3</v>
      </c>
      <c r="T87" s="16">
        <f>'Prices Monthly'!J87-'Prices Monthly'!J86</f>
        <v>51.879999999999882</v>
      </c>
    </row>
    <row r="88" spans="1:20" x14ac:dyDescent="0.2">
      <c r="A88" s="9">
        <v>31077</v>
      </c>
      <c r="B88" s="16">
        <f>'Prices Monthly'!L87+J88</f>
        <v>944.30150400000002</v>
      </c>
      <c r="C88" s="16">
        <f t="shared" si="9"/>
        <v>1</v>
      </c>
      <c r="D88" s="16">
        <f>D87+C88*('Prices Monthly'!L88-'Prices Monthly'!L87)/'Prices Monthly'!L87</f>
        <v>0.66385473327566469</v>
      </c>
      <c r="E88" s="16">
        <f t="shared" si="10"/>
        <v>0.16690086640896085</v>
      </c>
      <c r="F88" s="16">
        <f t="shared" si="8"/>
        <v>0.83075559968462553</v>
      </c>
      <c r="G88" s="26">
        <f>IF(('Prices Monthly'!L88-'Prices Monthly'!L87)*C88&gt;0,1,0)</f>
        <v>1</v>
      </c>
      <c r="H88" s="16">
        <f>ABS('Prices Monthly'!L88-'Prices Monthly'!L87)/'Prices Monthly'!L87</f>
        <v>2.3236074270952284E-2</v>
      </c>
      <c r="I88" s="26"/>
      <c r="J88" s="16">
        <f t="shared" si="7"/>
        <v>1.8015040000000104</v>
      </c>
      <c r="K88" s="16"/>
      <c r="L88" s="16"/>
      <c r="M88" s="16"/>
      <c r="N88" s="16"/>
      <c r="O88" s="16"/>
      <c r="P88" s="5"/>
      <c r="Q88" s="16">
        <f>'Prices Monthly'!T88-'Prices Monthly'!T87</f>
        <v>0.46900000000000031</v>
      </c>
      <c r="R88" s="16">
        <f>'Prices Monthly'!Q88-'Prices Monthly'!Q87</f>
        <v>-0.11899999999999977</v>
      </c>
      <c r="S88" s="16">
        <f>'Prices Monthly'!S88-'Prices Monthly'!S87</f>
        <v>4.9999999999999822E-2</v>
      </c>
      <c r="T88" s="16">
        <f>'Prices Monthly'!J88-'Prices Monthly'!J87</f>
        <v>-15.139999999999873</v>
      </c>
    </row>
    <row r="89" spans="1:20" x14ac:dyDescent="0.2">
      <c r="A89" s="9">
        <v>31105</v>
      </c>
      <c r="B89" s="16">
        <f>'Prices Monthly'!L88+J89</f>
        <v>935.81788800037248</v>
      </c>
      <c r="C89" s="16">
        <f t="shared" si="9"/>
        <v>-1</v>
      </c>
      <c r="D89" s="16">
        <f>D88+C89*('Prices Monthly'!L89-'Prices Monthly'!L88)/'Prices Monthly'!L88</f>
        <v>0.67297957773931216</v>
      </c>
      <c r="E89" s="16">
        <f t="shared" si="10"/>
        <v>0.15777602194531337</v>
      </c>
      <c r="F89" s="16">
        <f t="shared" si="8"/>
        <v>0.83075559968462553</v>
      </c>
      <c r="G89" s="26">
        <f>IF(('Prices Monthly'!L89-'Prices Monthly'!L88)*C89&gt;0,1,0)</f>
        <v>1</v>
      </c>
      <c r="H89" s="16">
        <f>ABS('Prices Monthly'!L89-'Prices Monthly'!L88)/'Prices Monthly'!L88</f>
        <v>9.1248444636475093E-3</v>
      </c>
      <c r="I89" s="26"/>
      <c r="J89" s="16">
        <f t="shared" si="7"/>
        <v>-28.582112000000031</v>
      </c>
      <c r="K89" s="16"/>
      <c r="L89" s="16"/>
      <c r="M89" s="16"/>
      <c r="N89" s="16"/>
      <c r="O89" s="16"/>
      <c r="P89" s="5"/>
      <c r="Q89" s="16">
        <f>'Prices Monthly'!T89-'Prices Monthly'!T88</f>
        <v>0.21099999999999941</v>
      </c>
      <c r="R89" s="16">
        <f>'Prices Monthly'!Q89-'Prices Monthly'!Q88</f>
        <v>0.29299999999999926</v>
      </c>
      <c r="S89" s="16">
        <f>'Prices Monthly'!S89-'Prices Monthly'!S88</f>
        <v>0.21999999999999975</v>
      </c>
      <c r="T89" s="16">
        <f>'Prices Monthly'!J89-'Prices Monthly'!J88</f>
        <v>-24.069999999999936</v>
      </c>
    </row>
    <row r="90" spans="1:20" x14ac:dyDescent="0.2">
      <c r="A90" s="9">
        <v>31136</v>
      </c>
      <c r="B90" s="16">
        <f>'Prices Monthly'!L89+J90</f>
        <v>926.8907439996276</v>
      </c>
      <c r="C90" s="16">
        <f t="shared" si="9"/>
        <v>-1</v>
      </c>
      <c r="D90" s="16">
        <f>D89+C90*('Prices Monthly'!L90-'Prices Monthly'!L89)/'Prices Monthly'!L89</f>
        <v>0.62850490214281096</v>
      </c>
      <c r="E90" s="16">
        <f t="shared" si="10"/>
        <v>0.20225069754181457</v>
      </c>
      <c r="F90" s="16">
        <f t="shared" si="8"/>
        <v>0.83075559968462553</v>
      </c>
      <c r="G90" s="26">
        <f>IF(('Prices Monthly'!L90-'Prices Monthly'!L89)*C90&gt;0,1,0)</f>
        <v>0</v>
      </c>
      <c r="H90" s="16">
        <f>ABS('Prices Monthly'!L90-'Prices Monthly'!L89)/'Prices Monthly'!L89</f>
        <v>4.4474675596501222E-2</v>
      </c>
      <c r="I90" s="26"/>
      <c r="J90" s="16">
        <f t="shared" si="7"/>
        <v>-28.709255999999925</v>
      </c>
      <c r="K90" s="16"/>
      <c r="L90" s="16"/>
      <c r="M90" s="16"/>
      <c r="N90" s="16"/>
      <c r="O90" s="16"/>
      <c r="P90" s="5"/>
      <c r="Q90" s="16">
        <f>'Prices Monthly'!T90-'Prices Monthly'!T89</f>
        <v>8.8000000000000078E-2</v>
      </c>
      <c r="R90" s="16">
        <f>'Prices Monthly'!Q90-'Prices Monthly'!Q89</f>
        <v>1.2000000000000455E-2</v>
      </c>
      <c r="S90" s="16">
        <f>'Prices Monthly'!S90-'Prices Monthly'!S89</f>
        <v>-1.9999999999999574E-2</v>
      </c>
      <c r="T90" s="16">
        <f>'Prices Monthly'!J90-'Prices Monthly'!J89</f>
        <v>34</v>
      </c>
    </row>
    <row r="91" spans="1:20" x14ac:dyDescent="0.2">
      <c r="A91" s="9">
        <v>31164</v>
      </c>
      <c r="B91" s="16">
        <f>'Prices Monthly'!L90+J91</f>
        <v>991.68719999962741</v>
      </c>
      <c r="C91" s="16">
        <f t="shared" si="9"/>
        <v>-1</v>
      </c>
      <c r="D91" s="16">
        <f>D90+C91*('Prices Monthly'!L91-'Prices Monthly'!L90)/'Prices Monthly'!L90</f>
        <v>0.59143446831853097</v>
      </c>
      <c r="E91" s="16">
        <f t="shared" si="10"/>
        <v>0.23932113136609456</v>
      </c>
      <c r="F91" s="16">
        <f t="shared" si="8"/>
        <v>0.83075559968462553</v>
      </c>
      <c r="G91" s="26">
        <f>IF(('Prices Monthly'!L91-'Prices Monthly'!L90)*C91&gt;0,1,0)</f>
        <v>0</v>
      </c>
      <c r="H91" s="16">
        <f>ABS('Prices Monthly'!L91-'Prices Monthly'!L90)/'Prices Monthly'!L90</f>
        <v>3.7070433824279943E-2</v>
      </c>
      <c r="I91" s="26"/>
      <c r="J91" s="16">
        <f t="shared" si="7"/>
        <v>-6.4128000000000283</v>
      </c>
      <c r="K91" s="16"/>
      <c r="L91" s="16"/>
      <c r="M91" s="16"/>
      <c r="N91" s="16"/>
      <c r="O91" s="16"/>
      <c r="P91" s="5"/>
      <c r="Q91" s="16">
        <f>'Prices Monthly'!T91-'Prices Monthly'!T90</f>
        <v>0.22799999999999976</v>
      </c>
      <c r="R91" s="16">
        <f>'Prices Monthly'!Q91-'Prices Monthly'!Q90</f>
        <v>-0.24399999999999977</v>
      </c>
      <c r="S91" s="16">
        <f>'Prices Monthly'!S91-'Prices Monthly'!S90</f>
        <v>0.17999999999999972</v>
      </c>
      <c r="T91" s="16">
        <f>'Prices Monthly'!J91-'Prices Monthly'!J90</f>
        <v>48.240000000000009</v>
      </c>
    </row>
    <row r="92" spans="1:20" x14ac:dyDescent="0.2">
      <c r="A92" s="9">
        <v>31197</v>
      </c>
      <c r="B92" s="16">
        <f>'Prices Monthly'!L91+J92</f>
        <v>1027.1385919996276</v>
      </c>
      <c r="C92" s="16">
        <f t="shared" si="9"/>
        <v>-1</v>
      </c>
      <c r="D92" s="16">
        <f>D91+C92*('Prices Monthly'!L92-'Prices Monthly'!L91)/'Prices Monthly'!L91</f>
        <v>0.62022395725662827</v>
      </c>
      <c r="E92" s="16">
        <f t="shared" si="10"/>
        <v>0.21053164242799727</v>
      </c>
      <c r="F92" s="16">
        <f t="shared" si="8"/>
        <v>0.83075559968462553</v>
      </c>
      <c r="G92" s="26">
        <f>IF(('Prices Monthly'!L92-'Prices Monthly'!L91)*C92&gt;0,1,0)</f>
        <v>1</v>
      </c>
      <c r="H92" s="16">
        <f>ABS('Prices Monthly'!L92-'Prices Monthly'!L91)/'Prices Monthly'!L91</f>
        <v>2.8789488938097248E-2</v>
      </c>
      <c r="I92" s="26"/>
      <c r="J92" s="16">
        <f t="shared" si="7"/>
        <v>-7.9614079999999898</v>
      </c>
      <c r="K92" s="16"/>
      <c r="L92" s="16"/>
      <c r="M92" s="16"/>
      <c r="N92" s="16"/>
      <c r="O92" s="16"/>
      <c r="P92" s="5"/>
      <c r="Q92" s="16">
        <f>'Prices Monthly'!T92-'Prices Monthly'!T91</f>
        <v>0.24900000000000055</v>
      </c>
      <c r="R92" s="16">
        <f>'Prices Monthly'!Q92-'Prices Monthly'!Q91</f>
        <v>-0.28300000000001013</v>
      </c>
      <c r="S92" s="16">
        <f>'Prices Monthly'!S92-'Prices Monthly'!S91</f>
        <v>0.20999999999999996</v>
      </c>
      <c r="T92" s="16">
        <f>'Prices Monthly'!J92-'Prices Monthly'!J91</f>
        <v>36.389999999999873</v>
      </c>
    </row>
    <row r="93" spans="1:20" x14ac:dyDescent="0.2">
      <c r="A93" s="9">
        <v>31227</v>
      </c>
      <c r="B93" s="16">
        <f>'Prices Monthly'!L92+J93</f>
        <v>997.11911199981409</v>
      </c>
      <c r="C93" s="16">
        <f t="shared" si="9"/>
        <v>-1</v>
      </c>
      <c r="D93" s="16">
        <f>D92+C93*('Prices Monthly'!L93-'Prices Monthly'!L92)/'Prices Monthly'!L92</f>
        <v>0.53149422483824293</v>
      </c>
      <c r="E93" s="16">
        <f t="shared" si="10"/>
        <v>0.2992613748463826</v>
      </c>
      <c r="F93" s="16">
        <f t="shared" si="8"/>
        <v>0.83075559968462553</v>
      </c>
      <c r="G93" s="26">
        <f>IF(('Prices Monthly'!L93-'Prices Monthly'!L92)*C93&gt;0,1,0)</f>
        <v>0</v>
      </c>
      <c r="H93" s="16">
        <f>ABS('Prices Monthly'!L93-'Prices Monthly'!L92)/'Prices Monthly'!L92</f>
        <v>8.8729732418385346E-2</v>
      </c>
      <c r="I93" s="26"/>
      <c r="J93" s="16">
        <f t="shared" si="7"/>
        <v>-8.1808879999996318</v>
      </c>
      <c r="K93" s="16"/>
      <c r="L93" s="16"/>
      <c r="M93" s="16"/>
      <c r="N93" s="16"/>
      <c r="O93" s="16"/>
      <c r="P93" s="5"/>
      <c r="Q93" s="16">
        <f>'Prices Monthly'!T93-'Prices Monthly'!T92</f>
        <v>-0.2370000000000001</v>
      </c>
      <c r="R93" s="16">
        <f>'Prices Monthly'!Q93-'Prices Monthly'!Q92</f>
        <v>-0.58000000000000007</v>
      </c>
      <c r="S93" s="16">
        <f>'Prices Monthly'!S93-'Prices Monthly'!S92</f>
        <v>0.20999999999999996</v>
      </c>
      <c r="T93" s="16">
        <f>'Prices Monthly'!J93-'Prices Monthly'!J92</f>
        <v>66.430000000000064</v>
      </c>
    </row>
    <row r="94" spans="1:20" x14ac:dyDescent="0.2">
      <c r="A94" s="9">
        <v>31258</v>
      </c>
      <c r="B94" s="16">
        <f>'Prices Monthly'!L93+J94</f>
        <v>1132.243144</v>
      </c>
      <c r="C94" s="16">
        <f t="shared" si="9"/>
        <v>1</v>
      </c>
      <c r="D94" s="16">
        <f>D93+C94*('Prices Monthly'!L94-'Prices Monthly'!L93)/'Prices Monthly'!L93</f>
        <v>0.59545036919639738</v>
      </c>
      <c r="E94" s="16">
        <f t="shared" si="10"/>
        <v>0.23530523048822816</v>
      </c>
      <c r="F94" s="16">
        <f t="shared" si="8"/>
        <v>0.83075559968462553</v>
      </c>
      <c r="G94" s="26">
        <f>IF(('Prices Monthly'!L94-'Prices Monthly'!L93)*C94&gt;0,1,0)</f>
        <v>1</v>
      </c>
      <c r="H94" s="16">
        <f>ABS('Prices Monthly'!L94-'Prices Monthly'!L93)/'Prices Monthly'!L93</f>
        <v>6.3956144358154415E-2</v>
      </c>
      <c r="I94" s="26"/>
      <c r="J94" s="16">
        <f t="shared" si="7"/>
        <v>37.743144000000008</v>
      </c>
      <c r="K94" s="16"/>
      <c r="L94" s="16"/>
      <c r="M94" s="16"/>
      <c r="N94" s="16"/>
      <c r="O94" s="16"/>
      <c r="P94" s="5"/>
      <c r="Q94" s="16">
        <f>'Prices Monthly'!T94-'Prices Monthly'!T93</f>
        <v>5.9999999999999609E-2</v>
      </c>
      <c r="R94" s="16">
        <f>'Prices Monthly'!Q94-'Prices Monthly'!Q93</f>
        <v>-9.8999999999990429E-2</v>
      </c>
      <c r="S94" s="16">
        <f>'Prices Monthly'!S94-'Prices Monthly'!S93</f>
        <v>-0.44000000000000039</v>
      </c>
      <c r="T94" s="16">
        <f>'Prices Monthly'!J94-'Prices Monthly'!J93</f>
        <v>80.440000000000055</v>
      </c>
    </row>
    <row r="95" spans="1:20" x14ac:dyDescent="0.2">
      <c r="A95" s="9">
        <v>31289</v>
      </c>
      <c r="B95" s="16">
        <f>'Prices Monthly'!L94+J95</f>
        <v>1168.7243519999997</v>
      </c>
      <c r="C95" s="16">
        <f t="shared" si="9"/>
        <v>1</v>
      </c>
      <c r="D95" s="16">
        <f>D94+C95*('Prices Monthly'!L95-'Prices Monthly'!L94)/'Prices Monthly'!L94</f>
        <v>0.63400768993523171</v>
      </c>
      <c r="E95" s="16">
        <f t="shared" si="10"/>
        <v>0.19674790974939382</v>
      </c>
      <c r="F95" s="16">
        <f t="shared" si="8"/>
        <v>0.83075559968462553</v>
      </c>
      <c r="G95" s="26">
        <f>IF(('Prices Monthly'!L95-'Prices Monthly'!L94)*C95&gt;0,1,0)</f>
        <v>1</v>
      </c>
      <c r="H95" s="16">
        <f>ABS('Prices Monthly'!L95-'Prices Monthly'!L94)/'Prices Monthly'!L94</f>
        <v>3.8557320738834291E-2</v>
      </c>
      <c r="I95" s="26"/>
      <c r="J95" s="16">
        <f t="shared" si="7"/>
        <v>4.2243519999996488</v>
      </c>
      <c r="K95" s="16"/>
      <c r="L95" s="16"/>
      <c r="M95" s="16"/>
      <c r="N95" s="16"/>
      <c r="O95" s="16"/>
      <c r="P95" s="5"/>
      <c r="Q95" s="16">
        <f>'Prices Monthly'!T95-'Prices Monthly'!T94</f>
        <v>8.9999999999999858E-2</v>
      </c>
      <c r="R95" s="16">
        <f>'Prices Monthly'!Q95-'Prices Monthly'!Q94</f>
        <v>0.23899999999999988</v>
      </c>
      <c r="S95" s="16">
        <f>'Prices Monthly'!S95-'Prices Monthly'!S94</f>
        <v>7.0000000000000284E-2</v>
      </c>
      <c r="T95" s="16">
        <f>'Prices Monthly'!J95-'Prices Monthly'!J94</f>
        <v>43.689999999999827</v>
      </c>
    </row>
    <row r="96" spans="1:20" x14ac:dyDescent="0.2">
      <c r="A96" s="9">
        <v>31318</v>
      </c>
      <c r="B96" s="16">
        <f>'Prices Monthly'!L95+J96</f>
        <v>1192.8749520003726</v>
      </c>
      <c r="C96" s="16">
        <f t="shared" si="9"/>
        <v>-1</v>
      </c>
      <c r="D96" s="16">
        <f>D95+C96*('Prices Monthly'!L96-'Prices Monthly'!L95)/'Prices Monthly'!L95</f>
        <v>0.66104589069685527</v>
      </c>
      <c r="E96" s="16">
        <f t="shared" si="10"/>
        <v>0.16970970898777027</v>
      </c>
      <c r="F96" s="16">
        <f t="shared" si="8"/>
        <v>0.83075559968462553</v>
      </c>
      <c r="G96" s="26">
        <f>IF(('Prices Monthly'!L96-'Prices Monthly'!L95)*C96&gt;0,1,0)</f>
        <v>1</v>
      </c>
      <c r="H96" s="16">
        <f>ABS('Prices Monthly'!L96-'Prices Monthly'!L95)/'Prices Monthly'!L95</f>
        <v>2.7038200761623544E-2</v>
      </c>
      <c r="I96" s="26"/>
      <c r="J96" s="16">
        <f t="shared" si="7"/>
        <v>-16.525047999999988</v>
      </c>
      <c r="K96" s="16"/>
      <c r="L96" s="16"/>
      <c r="M96" s="16"/>
      <c r="N96" s="16"/>
      <c r="O96" s="16"/>
      <c r="P96" s="5"/>
      <c r="Q96" s="16">
        <f>'Prices Monthly'!T96-'Prices Monthly'!T95</f>
        <v>0.13000000000000078</v>
      </c>
      <c r="R96" s="16">
        <f>'Prices Monthly'!Q96-'Prices Monthly'!Q95</f>
        <v>7.0999999999989072E-2</v>
      </c>
      <c r="S96" s="16">
        <f>'Prices Monthly'!S96-'Prices Monthly'!S95</f>
        <v>8.9999999999999858E-2</v>
      </c>
      <c r="T96" s="16">
        <f>'Prices Monthly'!J96-'Prices Monthly'!J95</f>
        <v>-23.480000000000018</v>
      </c>
    </row>
    <row r="97" spans="1:20" x14ac:dyDescent="0.2">
      <c r="A97" s="9">
        <v>31350</v>
      </c>
      <c r="B97" s="16">
        <f>'Prices Monthly'!L96+J97</f>
        <v>1163.8412159992554</v>
      </c>
      <c r="C97" s="16">
        <f t="shared" si="9"/>
        <v>-1</v>
      </c>
      <c r="D97" s="16">
        <f>D96+C97*('Prices Monthly'!L97-'Prices Monthly'!L96)/'Prices Monthly'!L96</f>
        <v>0.71959947274712599</v>
      </c>
      <c r="E97" s="16">
        <f t="shared" si="10"/>
        <v>0.11115612693749954</v>
      </c>
      <c r="F97" s="16">
        <f t="shared" si="8"/>
        <v>0.83075559968462553</v>
      </c>
      <c r="G97" s="26">
        <f>IF(('Prices Monthly'!L97-'Prices Monthly'!L96)*C97&gt;0,1,0)</f>
        <v>1</v>
      </c>
      <c r="H97" s="16">
        <f>ABS('Prices Monthly'!L97-'Prices Monthly'!L96)/'Prices Monthly'!L96</f>
        <v>5.8553582050270683E-2</v>
      </c>
      <c r="I97" s="26"/>
      <c r="J97" s="16">
        <f t="shared" si="7"/>
        <v>-12.858783999999616</v>
      </c>
      <c r="K97" s="16"/>
      <c r="L97" s="16"/>
      <c r="M97" s="16"/>
      <c r="N97" s="16"/>
      <c r="O97" s="16"/>
      <c r="P97" s="5"/>
      <c r="Q97" s="16">
        <f>'Prices Monthly'!T97-'Prices Monthly'!T96</f>
        <v>9.9999999999997868E-3</v>
      </c>
      <c r="R97" s="16">
        <f>'Prices Monthly'!Q97-'Prices Monthly'!Q96</f>
        <v>-0.36399999999999899</v>
      </c>
      <c r="S97" s="16">
        <f>'Prices Monthly'!S97-'Prices Monthly'!S96</f>
        <v>0.32000000000000028</v>
      </c>
      <c r="T97" s="16">
        <f>'Prices Monthly'!J97-'Prices Monthly'!J96</f>
        <v>-101.6099999999999</v>
      </c>
    </row>
    <row r="98" spans="1:20" x14ac:dyDescent="0.2">
      <c r="A98" s="9">
        <v>31380</v>
      </c>
      <c r="B98" s="16">
        <f>'Prices Monthly'!L97+J98</f>
        <v>1118.3787120007451</v>
      </c>
      <c r="C98" s="16">
        <f t="shared" si="9"/>
        <v>1</v>
      </c>
      <c r="D98" s="16">
        <f>D97+C98*('Prices Monthly'!L98-'Prices Monthly'!L97)/'Prices Monthly'!L97</f>
        <v>0.74947851228459228</v>
      </c>
      <c r="E98" s="16">
        <f t="shared" si="10"/>
        <v>8.1277087400033254E-2</v>
      </c>
      <c r="F98" s="16">
        <f t="shared" si="8"/>
        <v>0.83075559968462553</v>
      </c>
      <c r="G98" s="26">
        <f>IF(('Prices Monthly'!L98-'Prices Monthly'!L97)*C98&gt;0,1,0)</f>
        <v>1</v>
      </c>
      <c r="H98" s="16">
        <f>ABS('Prices Monthly'!L98-'Prices Monthly'!L97)/'Prices Monthly'!L97</f>
        <v>2.9879039537466338E-2</v>
      </c>
      <c r="I98" s="26"/>
      <c r="J98" s="16">
        <f t="shared" si="7"/>
        <v>10.578711999999971</v>
      </c>
      <c r="K98" s="16"/>
      <c r="L98" s="16"/>
      <c r="M98" s="16"/>
      <c r="N98" s="16"/>
      <c r="O98" s="16"/>
      <c r="P98" s="5"/>
      <c r="Q98" s="16">
        <f>'Prices Monthly'!T98-'Prices Monthly'!T97</f>
        <v>9.9999999999999645E-2</v>
      </c>
      <c r="R98" s="16">
        <f>'Prices Monthly'!Q98-'Prices Monthly'!Q97</f>
        <v>1.9000000000009898E-2</v>
      </c>
      <c r="S98" s="16">
        <f>'Prices Monthly'!S98-'Prices Monthly'!S97</f>
        <v>9.9999999999997868E-3</v>
      </c>
      <c r="T98" s="16">
        <f>'Prices Monthly'!J98-'Prices Monthly'!J97</f>
        <v>104.67000000000007</v>
      </c>
    </row>
    <row r="99" spans="1:20" x14ac:dyDescent="0.2">
      <c r="A99" s="9">
        <v>31409</v>
      </c>
      <c r="B99" s="16">
        <f>'Prices Monthly'!L98+J99</f>
        <v>1133.1237360003722</v>
      </c>
      <c r="C99" s="16">
        <f t="shared" si="9"/>
        <v>-1</v>
      </c>
      <c r="D99" s="16">
        <f>D98+C99*('Prices Monthly'!L99-'Prices Monthly'!L98)/'Prices Monthly'!L98</f>
        <v>0.7521080153088463</v>
      </c>
      <c r="E99" s="16">
        <f t="shared" si="10"/>
        <v>7.8647584375779234E-2</v>
      </c>
      <c r="F99" s="16">
        <f t="shared" si="8"/>
        <v>0.83075559968462553</v>
      </c>
      <c r="G99" s="26">
        <f>IF(('Prices Monthly'!L99-'Prices Monthly'!L98)*C99&gt;0,1,0)</f>
        <v>1</v>
      </c>
      <c r="H99" s="16">
        <f>ABS('Prices Monthly'!L99-'Prices Monthly'!L98)/'Prices Monthly'!L98</f>
        <v>2.6295030242540615E-3</v>
      </c>
      <c r="I99" s="26"/>
      <c r="J99" s="16">
        <f t="shared" si="7"/>
        <v>-7.7762640000003689</v>
      </c>
      <c r="K99" s="16"/>
      <c r="L99" s="16"/>
      <c r="M99" s="16"/>
      <c r="N99" s="16"/>
      <c r="O99" s="16"/>
      <c r="P99" s="5"/>
      <c r="Q99" s="16">
        <f>'Prices Monthly'!T99-'Prices Monthly'!T98</f>
        <v>0.24000000000000021</v>
      </c>
      <c r="R99" s="16">
        <f>'Prices Monthly'!Q99-'Prices Monthly'!Q98</f>
        <v>4.9000000000000377E-2</v>
      </c>
      <c r="S99" s="16">
        <f>'Prices Monthly'!S99-'Prices Monthly'!S98</f>
        <v>0.23000000000000043</v>
      </c>
      <c r="T99" s="16">
        <f>'Prices Monthly'!J99-'Prices Monthly'!J98</f>
        <v>212.93999999999983</v>
      </c>
    </row>
    <row r="100" spans="1:20" x14ac:dyDescent="0.2">
      <c r="A100" s="9">
        <v>31442</v>
      </c>
      <c r="B100" s="16">
        <f>'Prices Monthly'!L99+J100</f>
        <v>1117.010352</v>
      </c>
      <c r="C100" s="16">
        <f t="shared" si="9"/>
        <v>-1</v>
      </c>
      <c r="D100" s="16">
        <f>D99+C100*('Prices Monthly'!L100-'Prices Monthly'!L99)/'Prices Monthly'!L99</f>
        <v>0.78339371704010574</v>
      </c>
      <c r="E100" s="16">
        <f t="shared" si="10"/>
        <v>4.7361882644519793E-2</v>
      </c>
      <c r="F100" s="16">
        <f t="shared" si="8"/>
        <v>0.83075559968462553</v>
      </c>
      <c r="G100" s="26">
        <f>IF(('Prices Monthly'!L100-'Prices Monthly'!L99)*C100&gt;0,1,0)</f>
        <v>1</v>
      </c>
      <c r="H100" s="16">
        <f>ABS('Prices Monthly'!L100-'Prices Monthly'!L99)/'Prices Monthly'!L99</f>
        <v>3.1285701731259455E-2</v>
      </c>
      <c r="I100" s="26"/>
      <c r="J100" s="16">
        <f t="shared" si="7"/>
        <v>-20.889648000000033</v>
      </c>
      <c r="K100" s="16"/>
      <c r="L100" s="16"/>
      <c r="M100" s="16"/>
      <c r="N100" s="16"/>
      <c r="O100" s="16"/>
      <c r="P100" s="5"/>
      <c r="Q100" s="16">
        <f>'Prices Monthly'!T100-'Prices Monthly'!T99</f>
        <v>0.41000000000000014</v>
      </c>
      <c r="R100" s="16">
        <f>'Prices Monthly'!Q100-'Prices Monthly'!Q99</f>
        <v>0.56799999999999962</v>
      </c>
      <c r="S100" s="16">
        <f>'Prices Monthly'!S100-'Prices Monthly'!S99</f>
        <v>1.0199999999999996</v>
      </c>
      <c r="T100" s="16">
        <f>'Prices Monthly'!J100-'Prices Monthly'!J99</f>
        <v>33.070000000000164</v>
      </c>
    </row>
    <row r="101" spans="1:20" x14ac:dyDescent="0.2">
      <c r="A101" s="9">
        <v>31470</v>
      </c>
      <c r="B101" s="16">
        <f>'Prices Monthly'!L100+J101</f>
        <v>1040.7064559999999</v>
      </c>
      <c r="C101" s="16">
        <f t="shared" si="9"/>
        <v>-1</v>
      </c>
      <c r="D101" s="16">
        <f>D100+C101*('Prices Monthly'!L101-'Prices Monthly'!L100)/'Prices Monthly'!L100</f>
        <v>0.78892760073782864</v>
      </c>
      <c r="E101" s="16">
        <f t="shared" si="10"/>
        <v>4.1827998946796896E-2</v>
      </c>
      <c r="F101" s="16">
        <f t="shared" si="8"/>
        <v>0.83075559968462553</v>
      </c>
      <c r="G101" s="26">
        <f>IF(('Prices Monthly'!L101-'Prices Monthly'!L100)*C101&gt;0,1,0)</f>
        <v>1</v>
      </c>
      <c r="H101" s="16">
        <f>ABS('Prices Monthly'!L101-'Prices Monthly'!L100)/'Prices Monthly'!L100</f>
        <v>5.5338836977228602E-3</v>
      </c>
      <c r="I101" s="26"/>
      <c r="J101" s="16">
        <f t="shared" si="7"/>
        <v>-61.593543999999987</v>
      </c>
      <c r="K101" s="16"/>
      <c r="L101" s="16"/>
      <c r="M101" s="16"/>
      <c r="N101" s="16"/>
      <c r="O101" s="16"/>
      <c r="P101" s="5"/>
      <c r="Q101" s="16">
        <f>'Prices Monthly'!T101-'Prices Monthly'!T100</f>
        <v>0.29000000000000004</v>
      </c>
      <c r="R101" s="16">
        <f>'Prices Monthly'!Q101-'Prices Monthly'!Q100</f>
        <v>-4.7000000000009479E-2</v>
      </c>
      <c r="S101" s="16">
        <f>'Prices Monthly'!S101-'Prices Monthly'!S100</f>
        <v>0.37000000000000011</v>
      </c>
      <c r="T101" s="16">
        <f>'Prices Monthly'!J101-'Prices Monthly'!J100</f>
        <v>-13.519999999999982</v>
      </c>
    </row>
    <row r="102" spans="1:20" x14ac:dyDescent="0.2">
      <c r="A102" s="9">
        <v>31500</v>
      </c>
      <c r="B102" s="16">
        <f>'Prices Monthly'!L101+J102</f>
        <v>1074.0691840000004</v>
      </c>
      <c r="C102" s="16">
        <f t="shared" si="9"/>
        <v>-1</v>
      </c>
      <c r="D102" s="16">
        <f>D101+C102*('Prices Monthly'!L102-'Prices Monthly'!L101)/'Prices Monthly'!L101</f>
        <v>0.80407082277760256</v>
      </c>
      <c r="E102" s="16">
        <f t="shared" si="10"/>
        <v>2.6684776907022978E-2</v>
      </c>
      <c r="F102" s="16">
        <f t="shared" si="8"/>
        <v>0.83075559968462553</v>
      </c>
      <c r="G102" s="26">
        <f>IF(('Prices Monthly'!L102-'Prices Monthly'!L101)*C102&gt;0,1,0)</f>
        <v>1</v>
      </c>
      <c r="H102" s="16">
        <f>ABS('Prices Monthly'!L102-'Prices Monthly'!L101)/'Prices Monthly'!L101</f>
        <v>1.5143222039773887E-2</v>
      </c>
      <c r="I102" s="26"/>
      <c r="J102" s="16">
        <f t="shared" si="7"/>
        <v>-22.130815999999626</v>
      </c>
      <c r="K102" s="16"/>
      <c r="L102" s="16"/>
      <c r="M102" s="16"/>
      <c r="N102" s="16"/>
      <c r="O102" s="16"/>
      <c r="P102" s="5"/>
      <c r="Q102" s="16">
        <f>'Prices Monthly'!T102-'Prices Monthly'!T101</f>
        <v>0.12999999999999989</v>
      </c>
      <c r="R102" s="16">
        <f>'Prices Monthly'!Q102-'Prices Monthly'!Q101</f>
        <v>0.12800000000000011</v>
      </c>
      <c r="S102" s="16">
        <f>'Prices Monthly'!S102-'Prices Monthly'!S101</f>
        <v>0.32000000000000028</v>
      </c>
      <c r="T102" s="16">
        <f>'Prices Monthly'!J102-'Prices Monthly'!J101</f>
        <v>158.62999999999988</v>
      </c>
    </row>
    <row r="103" spans="1:20" x14ac:dyDescent="0.2">
      <c r="A103" s="9">
        <v>31531</v>
      </c>
      <c r="B103" s="16">
        <f>'Prices Monthly'!L102+J103</f>
        <v>1062.3069039999998</v>
      </c>
      <c r="C103" s="16">
        <f t="shared" si="9"/>
        <v>-1</v>
      </c>
      <c r="D103" s="16">
        <f>D102+C103*('Prices Monthly'!L103-'Prices Monthly'!L102)/'Prices Monthly'!L102</f>
        <v>0.83704599876871033</v>
      </c>
      <c r="E103" s="16">
        <f t="shared" si="10"/>
        <v>0</v>
      </c>
      <c r="F103" s="16">
        <f t="shared" si="8"/>
        <v>0.83704599876871033</v>
      </c>
      <c r="G103" s="26">
        <f>IF(('Prices Monthly'!L103-'Prices Monthly'!L102)*C103&gt;0,1,0)</f>
        <v>1</v>
      </c>
      <c r="H103" s="16">
        <f>ABS('Prices Monthly'!L103-'Prices Monthly'!L102)/'Prices Monthly'!L102</f>
        <v>3.2975175991107733E-2</v>
      </c>
      <c r="I103" s="26"/>
      <c r="J103" s="16">
        <f t="shared" si="7"/>
        <v>-17.293095999999998</v>
      </c>
      <c r="K103" s="16"/>
      <c r="L103" s="16"/>
      <c r="M103" s="16"/>
      <c r="N103" s="16"/>
      <c r="O103" s="16"/>
      <c r="P103" s="5"/>
      <c r="Q103" s="16">
        <f>'Prices Monthly'!T103-'Prices Monthly'!T102</f>
        <v>0.11000000000000032</v>
      </c>
      <c r="R103" s="16">
        <f>'Prices Monthly'!Q103-'Prices Monthly'!Q102</f>
        <v>0.42600000000000016</v>
      </c>
      <c r="S103" s="16">
        <f>'Prices Monthly'!S103-'Prices Monthly'!S102</f>
        <v>-0.58999999999999986</v>
      </c>
      <c r="T103" s="16">
        <f>'Prices Monthly'!J103-'Prices Monthly'!J102</f>
        <v>-155.29999999999995</v>
      </c>
    </row>
    <row r="104" spans="1:20" x14ac:dyDescent="0.2">
      <c r="A104" s="9">
        <v>31562</v>
      </c>
      <c r="B104" s="16">
        <f>'Prices Monthly'!L103+J104</f>
        <v>1025.03576</v>
      </c>
      <c r="C104" s="16">
        <f t="shared" si="9"/>
        <v>-1</v>
      </c>
      <c r="D104" s="16">
        <f>D103+C104*('Prices Monthly'!L104-'Prices Monthly'!L103)/'Prices Monthly'!L103</f>
        <v>0.71290806773422766</v>
      </c>
      <c r="E104" s="16">
        <f t="shared" si="10"/>
        <v>0.12413793103448267</v>
      </c>
      <c r="F104" s="16">
        <f t="shared" si="8"/>
        <v>0.83704599876871033</v>
      </c>
      <c r="G104" s="26">
        <f>IF(('Prices Monthly'!L104-'Prices Monthly'!L103)*C104&gt;0,1,0)</f>
        <v>0</v>
      </c>
      <c r="H104" s="16">
        <f>ABS('Prices Monthly'!L104-'Prices Monthly'!L103)/'Prices Monthly'!L103</f>
        <v>0.12413793103448267</v>
      </c>
      <c r="I104" s="26"/>
      <c r="J104" s="16">
        <f t="shared" si="7"/>
        <v>-18.964240000000032</v>
      </c>
      <c r="K104" s="16"/>
      <c r="L104" s="16"/>
      <c r="M104" s="16"/>
      <c r="N104" s="16"/>
      <c r="O104" s="16"/>
      <c r="P104" s="5"/>
      <c r="Q104" s="16">
        <f>'Prices Monthly'!T104-'Prices Monthly'!T103</f>
        <v>-0.37000000000000011</v>
      </c>
      <c r="R104" s="16">
        <f>'Prices Monthly'!Q104-'Prices Monthly'!Q103</f>
        <v>-0.4059999999999917</v>
      </c>
      <c r="S104" s="16">
        <f>'Prices Monthly'!S104-'Prices Monthly'!S103</f>
        <v>-0.52000000000000046</v>
      </c>
      <c r="T104" s="16">
        <f>'Prices Monthly'!J104-'Prices Monthly'!J103</f>
        <v>31.559999999999945</v>
      </c>
    </row>
    <row r="105" spans="1:20" x14ac:dyDescent="0.2">
      <c r="A105" s="9">
        <v>31591</v>
      </c>
      <c r="B105" s="16">
        <f>'Prices Monthly'!L104+J105</f>
        <v>1220.9652479999995</v>
      </c>
      <c r="C105" s="16">
        <f t="shared" si="9"/>
        <v>1</v>
      </c>
      <c r="D105" s="16">
        <f>D104+C105*('Prices Monthly'!L105-'Prices Monthly'!L104)/'Prices Monthly'!L104</f>
        <v>0.7352325394452025</v>
      </c>
      <c r="E105" s="16">
        <f t="shared" si="10"/>
        <v>0.10181345932350783</v>
      </c>
      <c r="F105" s="16">
        <f t="shared" si="8"/>
        <v>0.83704599876871033</v>
      </c>
      <c r="G105" s="26">
        <f>IF(('Prices Monthly'!L105-'Prices Monthly'!L104)*C105&gt;0,1,0)</f>
        <v>1</v>
      </c>
      <c r="H105" s="16">
        <f>ABS('Prices Monthly'!L105-'Prices Monthly'!L104)/'Prices Monthly'!L104</f>
        <v>2.2324471710974819E-2</v>
      </c>
      <c r="I105" s="26"/>
      <c r="J105" s="16">
        <f t="shared" si="7"/>
        <v>47.365247999999681</v>
      </c>
      <c r="K105" s="16"/>
      <c r="L105" s="16"/>
      <c r="M105" s="16"/>
      <c r="N105" s="16"/>
      <c r="O105" s="16"/>
      <c r="P105" s="5"/>
      <c r="Q105" s="16">
        <f>'Prices Monthly'!T105-'Prices Monthly'!T104</f>
        <v>-0.15000000000000036</v>
      </c>
      <c r="R105" s="16">
        <f>'Prices Monthly'!Q105-'Prices Monthly'!Q104</f>
        <v>-0.18599999999999994</v>
      </c>
      <c r="S105" s="16">
        <f>'Prices Monthly'!S105-'Prices Monthly'!S104</f>
        <v>0.3100000000000005</v>
      </c>
      <c r="T105" s="16">
        <f>'Prices Monthly'!J105-'Prices Monthly'!J104</f>
        <v>35.090000000000146</v>
      </c>
    </row>
    <row r="106" spans="1:20" x14ac:dyDescent="0.2">
      <c r="A106" s="9">
        <v>31623</v>
      </c>
      <c r="B106" s="16">
        <f>'Prices Monthly'!L105+J106</f>
        <v>1214.6680719999999</v>
      </c>
      <c r="C106" s="16">
        <f t="shared" si="9"/>
        <v>1</v>
      </c>
      <c r="D106" s="16">
        <f>D105+C106*('Prices Monthly'!L106-'Prices Monthly'!L105)/'Prices Monthly'!L105</f>
        <v>0.71714619172058169</v>
      </c>
      <c r="E106" s="16">
        <f t="shared" si="10"/>
        <v>0.11989980704812864</v>
      </c>
      <c r="F106" s="16">
        <f t="shared" si="8"/>
        <v>0.83704599876871033</v>
      </c>
      <c r="G106" s="26">
        <f>IF(('Prices Monthly'!L106-'Prices Monthly'!L105)*C106&gt;0,1,0)</f>
        <v>0</v>
      </c>
      <c r="H106" s="16">
        <f>ABS('Prices Monthly'!L106-'Prices Monthly'!L105)/'Prices Monthly'!L105</f>
        <v>1.808634772462081E-2</v>
      </c>
      <c r="I106" s="26"/>
      <c r="J106" s="16">
        <f t="shared" si="7"/>
        <v>14.868072000000016</v>
      </c>
      <c r="K106" s="16"/>
      <c r="L106" s="16"/>
      <c r="M106" s="16"/>
      <c r="N106" s="16"/>
      <c r="O106" s="16"/>
      <c r="P106" s="5"/>
      <c r="Q106" s="16">
        <f>'Prices Monthly'!T106-'Prices Monthly'!T105</f>
        <v>-8.9999999999999858E-2</v>
      </c>
      <c r="R106" s="16">
        <f>'Prices Monthly'!Q106-'Prices Monthly'!Q105</f>
        <v>-1.6000000000000014E-2</v>
      </c>
      <c r="S106" s="16">
        <f>'Prices Monthly'!S106-'Prices Monthly'!S105</f>
        <v>0.46999999999999975</v>
      </c>
      <c r="T106" s="16">
        <f>'Prices Monthly'!J106-'Prices Monthly'!J105</f>
        <v>39.299999999999955</v>
      </c>
    </row>
    <row r="107" spans="1:20" x14ac:dyDescent="0.2">
      <c r="A107" s="9">
        <v>31654</v>
      </c>
      <c r="B107" s="16">
        <f>'Prices Monthly'!L106+J107</f>
        <v>1180.3714399999999</v>
      </c>
      <c r="C107" s="16">
        <f t="shared" si="9"/>
        <v>1</v>
      </c>
      <c r="D107" s="16">
        <f>D106+C107*('Prices Monthly'!L107-'Prices Monthly'!L106)/'Prices Monthly'!L106</f>
        <v>0.58192846826756417</v>
      </c>
      <c r="E107" s="16">
        <f t="shared" si="10"/>
        <v>0.25511753050114616</v>
      </c>
      <c r="F107" s="16">
        <f t="shared" si="8"/>
        <v>0.83704599876871033</v>
      </c>
      <c r="G107" s="26">
        <f>IF(('Prices Monthly'!L107-'Prices Monthly'!L106)*C107&gt;0,1,0)</f>
        <v>0</v>
      </c>
      <c r="H107" s="16">
        <f>ABS('Prices Monthly'!L107-'Prices Monthly'!L106)/'Prices Monthly'!L106</f>
        <v>0.13521772345301755</v>
      </c>
      <c r="I107" s="26"/>
      <c r="J107" s="16">
        <f t="shared" si="7"/>
        <v>2.271439999999993</v>
      </c>
      <c r="K107" s="16"/>
      <c r="L107" s="16"/>
      <c r="M107" s="16"/>
      <c r="N107" s="16"/>
      <c r="O107" s="16"/>
      <c r="P107" s="5"/>
      <c r="Q107" s="16">
        <f>'Prices Monthly'!T107-'Prices Monthly'!T106</f>
        <v>0.5</v>
      </c>
      <c r="R107" s="16">
        <f>'Prices Monthly'!Q107-'Prices Monthly'!Q106</f>
        <v>0.58700000000000152</v>
      </c>
      <c r="S107" s="16">
        <f>'Prices Monthly'!S107-'Prices Monthly'!S106</f>
        <v>0.66000000000000014</v>
      </c>
      <c r="T107" s="16">
        <f>'Prices Monthly'!J107-'Prices Monthly'!J106</f>
        <v>-289.69000000000005</v>
      </c>
    </row>
    <row r="108" spans="1:20" x14ac:dyDescent="0.2">
      <c r="A108" s="9">
        <v>31682</v>
      </c>
      <c r="B108" s="16">
        <f>'Prices Monthly'!L107+J108</f>
        <v>953.48824799999988</v>
      </c>
      <c r="C108" s="16">
        <f t="shared" si="9"/>
        <v>-1</v>
      </c>
      <c r="D108" s="16">
        <f>D107+C108*('Prices Monthly'!L108-'Prices Monthly'!L107)/'Prices Monthly'!L107</f>
        <v>0.70393475016783902</v>
      </c>
      <c r="E108" s="16">
        <f t="shared" si="10"/>
        <v>0.13311124860087131</v>
      </c>
      <c r="F108" s="16">
        <f t="shared" si="8"/>
        <v>0.83704599876871033</v>
      </c>
      <c r="G108" s="26">
        <f>IF(('Prices Monthly'!L108-'Prices Monthly'!L107)*C108&gt;0,1,0)</f>
        <v>1</v>
      </c>
      <c r="H108" s="16">
        <f>ABS('Prices Monthly'!L108-'Prices Monthly'!L107)/'Prices Monthly'!L107</f>
        <v>0.12200628190027479</v>
      </c>
      <c r="I108" s="26"/>
      <c r="J108" s="16">
        <f t="shared" si="7"/>
        <v>-65.31175200000007</v>
      </c>
      <c r="K108" s="16"/>
      <c r="L108" s="16"/>
      <c r="M108" s="16"/>
      <c r="N108" s="16"/>
      <c r="O108" s="16"/>
      <c r="P108" s="5"/>
      <c r="Q108" s="16">
        <f>'Prices Monthly'!T108-'Prices Monthly'!T107</f>
        <v>-4.0000000000000036E-2</v>
      </c>
      <c r="R108" s="16">
        <f>'Prices Monthly'!Q108-'Prices Monthly'!Q107</f>
        <v>-3.4000000000000696E-2</v>
      </c>
      <c r="S108" s="16">
        <f>'Prices Monthly'!S108-'Prices Monthly'!S107</f>
        <v>0.44000000000000039</v>
      </c>
      <c r="T108" s="16">
        <f>'Prices Monthly'!J108-'Prices Monthly'!J107</f>
        <v>-294.61999999999989</v>
      </c>
    </row>
    <row r="109" spans="1:20" x14ac:dyDescent="0.2">
      <c r="A109" s="9">
        <v>31715</v>
      </c>
      <c r="B109" s="16">
        <f>'Prices Monthly'!L108+J109</f>
        <v>894.02430400000003</v>
      </c>
      <c r="C109" s="16">
        <f t="shared" si="9"/>
        <v>-1</v>
      </c>
      <c r="D109" s="16">
        <f>D108+C109*('Prices Monthly'!L109-'Prices Monthly'!L108)/'Prices Monthly'!L108</f>
        <v>0.66916672333720739</v>
      </c>
      <c r="E109" s="16">
        <f t="shared" si="10"/>
        <v>0.16787927543150294</v>
      </c>
      <c r="F109" s="16">
        <f t="shared" si="8"/>
        <v>0.83704599876871033</v>
      </c>
      <c r="G109" s="26">
        <f>IF(('Prices Monthly'!L109-'Prices Monthly'!L108)*C109&gt;0,1,0)</f>
        <v>0</v>
      </c>
      <c r="H109" s="16">
        <f>ABS('Prices Monthly'!L109-'Prices Monthly'!L108)/'Prices Monthly'!L108</f>
        <v>3.4768026830631661E-2</v>
      </c>
      <c r="I109" s="26"/>
      <c r="J109" s="16">
        <f t="shared" si="7"/>
        <v>-0.47569599999997347</v>
      </c>
      <c r="K109" s="16"/>
      <c r="L109" s="16"/>
      <c r="M109" s="16"/>
      <c r="N109" s="16"/>
      <c r="O109" s="16"/>
      <c r="P109" s="5"/>
      <c r="Q109" s="16">
        <f>'Prices Monthly'!T109-'Prices Monthly'!T108</f>
        <v>-9.9999999999997868E-3</v>
      </c>
      <c r="R109" s="16">
        <f>'Prices Monthly'!Q109-'Prices Monthly'!Q108</f>
        <v>-0.16799999999999926</v>
      </c>
      <c r="S109" s="16">
        <f>'Prices Monthly'!S109-'Prices Monthly'!S108</f>
        <v>-1.0600000000000005</v>
      </c>
      <c r="T109" s="16">
        <f>'Prices Monthly'!J109-'Prices Monthly'!J108</f>
        <v>98.929999999999836</v>
      </c>
    </row>
    <row r="110" spans="1:20" x14ac:dyDescent="0.2">
      <c r="A110" s="9">
        <v>31745</v>
      </c>
      <c r="B110" s="16">
        <f>'Prices Monthly'!L109+J110</f>
        <v>943.69914399999993</v>
      </c>
      <c r="C110" s="16">
        <f t="shared" si="9"/>
        <v>1</v>
      </c>
      <c r="D110" s="16">
        <f>D109+C110*('Prices Monthly'!L110-'Prices Monthly'!L109)/'Prices Monthly'!L109</f>
        <v>0.64291348219632571</v>
      </c>
      <c r="E110" s="16">
        <f t="shared" si="10"/>
        <v>0.19413251657238462</v>
      </c>
      <c r="F110" s="16">
        <f t="shared" si="8"/>
        <v>0.83704599876871033</v>
      </c>
      <c r="G110" s="26">
        <f>IF(('Prices Monthly'!L110-'Prices Monthly'!L109)*C110&gt;0,1,0)</f>
        <v>0</v>
      </c>
      <c r="H110" s="16">
        <f>ABS('Prices Monthly'!L110-'Prices Monthly'!L109)/'Prices Monthly'!L109</f>
        <v>2.6253241140881664E-2</v>
      </c>
      <c r="I110" s="26"/>
      <c r="J110" s="16">
        <f t="shared" si="7"/>
        <v>18.09914399999996</v>
      </c>
      <c r="K110" s="16"/>
      <c r="L110" s="16"/>
      <c r="M110" s="16"/>
      <c r="N110" s="16"/>
      <c r="O110" s="16"/>
      <c r="P110" s="5"/>
      <c r="Q110" s="16">
        <f>'Prices Monthly'!T110-'Prices Monthly'!T109</f>
        <v>8.0000000000000071E-2</v>
      </c>
      <c r="R110" s="16">
        <f>'Prices Monthly'!Q110-'Prices Monthly'!Q109</f>
        <v>-0.42600000000000016</v>
      </c>
      <c r="S110" s="16">
        <f>'Prices Monthly'!S110-'Prices Monthly'!S109</f>
        <v>-0.33999999999999986</v>
      </c>
      <c r="T110" s="16">
        <f>'Prices Monthly'!J110-'Prices Monthly'!J109</f>
        <v>7.4100000000000819</v>
      </c>
    </row>
    <row r="111" spans="1:20" x14ac:dyDescent="0.2">
      <c r="A111" s="9">
        <v>31776</v>
      </c>
      <c r="B111" s="16">
        <f>'Prices Monthly'!L110+J111</f>
        <v>916.14592799999991</v>
      </c>
      <c r="C111" s="16">
        <f t="shared" si="9"/>
        <v>1</v>
      </c>
      <c r="D111" s="16">
        <f>D110+C111*('Prices Monthly'!L111-'Prices Monthly'!L110)/'Prices Monthly'!L110</f>
        <v>0.65068004161050519</v>
      </c>
      <c r="E111" s="16">
        <f t="shared" si="10"/>
        <v>0.18636595715820514</v>
      </c>
      <c r="F111" s="16">
        <f t="shared" si="8"/>
        <v>0.83704599876871033</v>
      </c>
      <c r="G111" s="26">
        <f>IF(('Prices Monthly'!L111-'Prices Monthly'!L110)*C111&gt;0,1,0)</f>
        <v>1</v>
      </c>
      <c r="H111" s="16">
        <f>ABS('Prices Monthly'!L111-'Prices Monthly'!L110)/'Prices Monthly'!L110</f>
        <v>7.7665594141795189E-3</v>
      </c>
      <c r="I111" s="26"/>
      <c r="J111" s="16">
        <f t="shared" si="7"/>
        <v>14.845928000000001</v>
      </c>
      <c r="K111" s="16"/>
      <c r="L111" s="16"/>
      <c r="M111" s="16"/>
      <c r="N111" s="16"/>
      <c r="O111" s="16"/>
      <c r="P111" s="5"/>
      <c r="Q111" s="16">
        <f>'Prices Monthly'!T111-'Prices Monthly'!T110</f>
        <v>6.9999999999999396E-2</v>
      </c>
      <c r="R111" s="16">
        <f>'Prices Monthly'!Q111-'Prices Monthly'!Q110</f>
        <v>-9.2000000000000526E-2</v>
      </c>
      <c r="S111" s="16">
        <f>'Prices Monthly'!S111-'Prices Monthly'!S110</f>
        <v>-0.29000000000000004</v>
      </c>
      <c r="T111" s="16">
        <f>'Prices Monthly'!J111-'Prices Monthly'!J110</f>
        <v>-43</v>
      </c>
    </row>
    <row r="112" spans="1:20" x14ac:dyDescent="0.2">
      <c r="A112" s="9">
        <v>31807</v>
      </c>
      <c r="B112" s="16">
        <f>'Prices Monthly'!L111+J112</f>
        <v>909.94560000000001</v>
      </c>
      <c r="C112" s="16">
        <f t="shared" si="9"/>
        <v>1</v>
      </c>
      <c r="D112" s="16">
        <f>D111+C112*('Prices Monthly'!L112-'Prices Monthly'!L111)/'Prices Monthly'!L111</f>
        <v>0.66884584586020246</v>
      </c>
      <c r="E112" s="16">
        <f t="shared" si="10"/>
        <v>0.16820015290850787</v>
      </c>
      <c r="F112" s="16">
        <f t="shared" si="8"/>
        <v>0.83704599876871033</v>
      </c>
      <c r="G112" s="26">
        <f>IF(('Prices Monthly'!L112-'Prices Monthly'!L111)*C112&gt;0,1,0)</f>
        <v>1</v>
      </c>
      <c r="H112" s="16">
        <f>ABS('Prices Monthly'!L112-'Prices Monthly'!L111)/'Prices Monthly'!L111</f>
        <v>1.8165804249697236E-2</v>
      </c>
      <c r="I112" s="26"/>
      <c r="J112" s="16">
        <f t="shared" si="7"/>
        <v>1.6456000000000639</v>
      </c>
      <c r="K112" s="16"/>
      <c r="L112" s="16"/>
      <c r="M112" s="16"/>
      <c r="N112" s="16"/>
      <c r="O112" s="16"/>
      <c r="P112" s="5"/>
      <c r="Q112" s="16">
        <f>'Prices Monthly'!T112-'Prices Monthly'!T111</f>
        <v>-0.25</v>
      </c>
      <c r="R112" s="16">
        <f>'Prices Monthly'!Q112-'Prices Monthly'!Q111</f>
        <v>-8.9000000000009294E-2</v>
      </c>
      <c r="S112" s="16">
        <f>'Prices Monthly'!S112-'Prices Monthly'!S111</f>
        <v>-0.14000000000000057</v>
      </c>
      <c r="T112" s="16">
        <f>'Prices Monthly'!J112-'Prices Monthly'!J111</f>
        <v>21.849999999999909</v>
      </c>
    </row>
    <row r="113" spans="1:20" x14ac:dyDescent="0.2">
      <c r="A113" s="9">
        <v>31835</v>
      </c>
      <c r="B113" s="16">
        <f>'Prices Monthly'!L112+J113</f>
        <v>947.27748000000031</v>
      </c>
      <c r="C113" s="16">
        <f t="shared" si="9"/>
        <v>1</v>
      </c>
      <c r="D113" s="16">
        <f>D112+C113*('Prices Monthly'!L113-'Prices Monthly'!L112)/'Prices Monthly'!L112</f>
        <v>0.76951626108511595</v>
      </c>
      <c r="E113" s="16">
        <f t="shared" si="10"/>
        <v>6.7529737683594382E-2</v>
      </c>
      <c r="F113" s="16">
        <f t="shared" si="8"/>
        <v>0.83704599876871033</v>
      </c>
      <c r="G113" s="26">
        <f>IF(('Prices Monthly'!L113-'Prices Monthly'!L112)*C113&gt;0,1,0)</f>
        <v>1</v>
      </c>
      <c r="H113" s="16">
        <f>ABS('Prices Monthly'!L113-'Prices Monthly'!L112)/'Prices Monthly'!L112</f>
        <v>0.10067041522491352</v>
      </c>
      <c r="I113" s="26"/>
      <c r="J113" s="16">
        <f t="shared" si="7"/>
        <v>22.477480000000376</v>
      </c>
      <c r="K113" s="16"/>
      <c r="L113" s="16"/>
      <c r="M113" s="16"/>
      <c r="N113" s="16"/>
      <c r="O113" s="16"/>
      <c r="P113" s="5"/>
      <c r="Q113" s="16">
        <f>'Prices Monthly'!T113-'Prices Monthly'!T112</f>
        <v>-0.16999999999999993</v>
      </c>
      <c r="R113" s="16">
        <f>'Prices Monthly'!Q113-'Prices Monthly'!Q112</f>
        <v>-7.400000000000162E-2</v>
      </c>
      <c r="S113" s="16">
        <f>'Prices Monthly'!S113-'Prices Monthly'!S112</f>
        <v>-4.9999999999999822E-2</v>
      </c>
      <c r="T113" s="16">
        <f>'Prices Monthly'!J113-'Prices Monthly'!J112</f>
        <v>122.00999999999999</v>
      </c>
    </row>
    <row r="114" spans="1:20" x14ac:dyDescent="0.2">
      <c r="A114" s="9">
        <v>31864</v>
      </c>
      <c r="B114" s="16">
        <f>'Prices Monthly'!L113+J114</f>
        <v>1033.357608</v>
      </c>
      <c r="C114" s="16">
        <f t="shared" si="9"/>
        <v>1</v>
      </c>
      <c r="D114" s="16">
        <f>D113+C114*('Prices Monthly'!L114-'Prices Monthly'!L113)/'Prices Monthly'!L113</f>
        <v>0.80999174983646671</v>
      </c>
      <c r="E114" s="16">
        <f t="shared" si="10"/>
        <v>2.7054248932243619E-2</v>
      </c>
      <c r="F114" s="16">
        <f t="shared" si="8"/>
        <v>0.83704599876871033</v>
      </c>
      <c r="G114" s="26">
        <f>IF(('Prices Monthly'!L114-'Prices Monthly'!L113)*C114&gt;0,1,0)</f>
        <v>1</v>
      </c>
      <c r="H114" s="16">
        <f>ABS('Prices Monthly'!L114-'Prices Monthly'!L113)/'Prices Monthly'!L113</f>
        <v>4.0475488751350756E-2</v>
      </c>
      <c r="I114" s="26"/>
      <c r="J114" s="16">
        <f t="shared" si="7"/>
        <v>15.457608000000057</v>
      </c>
      <c r="K114" s="16"/>
      <c r="L114" s="16"/>
      <c r="M114" s="16"/>
      <c r="N114" s="16"/>
      <c r="O114" s="16"/>
      <c r="P114" s="5"/>
      <c r="Q114" s="16">
        <f>'Prices Monthly'!T114-'Prices Monthly'!T113</f>
        <v>-0.10999999999999943</v>
      </c>
      <c r="R114" s="16">
        <f>'Prices Monthly'!Q114-'Prices Monthly'!Q113</f>
        <v>0.11500000000001087</v>
      </c>
      <c r="S114" s="16">
        <f>'Prices Monthly'!S114-'Prices Monthly'!S113</f>
        <v>0.29999999999999982</v>
      </c>
      <c r="T114" s="16">
        <f>'Prices Monthly'!J114-'Prices Monthly'!J113</f>
        <v>-19.289999999999964</v>
      </c>
    </row>
    <row r="115" spans="1:20" x14ac:dyDescent="0.2">
      <c r="A115" s="9">
        <v>31896</v>
      </c>
      <c r="B115" s="16">
        <f>'Prices Monthly'!L114+J115</f>
        <v>1059.1845679999994</v>
      </c>
      <c r="C115" s="16">
        <f t="shared" si="9"/>
        <v>1</v>
      </c>
      <c r="D115" s="16">
        <f>D114+C115*('Prices Monthly'!L115-'Prices Monthly'!L114)/'Prices Monthly'!L114</f>
        <v>0.8237770392331244</v>
      </c>
      <c r="E115" s="16">
        <f t="shared" si="10"/>
        <v>1.3268959535585934E-2</v>
      </c>
      <c r="F115" s="16">
        <f t="shared" si="8"/>
        <v>0.83704599876871033</v>
      </c>
      <c r="G115" s="26">
        <f>IF(('Prices Monthly'!L115-'Prices Monthly'!L114)*C115&gt;0,1,0)</f>
        <v>1</v>
      </c>
      <c r="H115" s="16">
        <f>ABS('Prices Monthly'!L115-'Prices Monthly'!L114)/'Prices Monthly'!L114</f>
        <v>1.3785289396657669E-2</v>
      </c>
      <c r="I115" s="26"/>
      <c r="J115" s="16">
        <f t="shared" si="7"/>
        <v>8.4567999999527466E-2</v>
      </c>
      <c r="K115" s="16"/>
      <c r="L115" s="16"/>
      <c r="M115" s="16"/>
      <c r="N115" s="16"/>
      <c r="O115" s="16"/>
      <c r="P115" s="5"/>
      <c r="Q115" s="16">
        <f>'Prices Monthly'!T115-'Prices Monthly'!T114</f>
        <v>-9.0000000000000746E-2</v>
      </c>
      <c r="R115" s="16">
        <f>'Prices Monthly'!Q115-'Prices Monthly'!Q114</f>
        <v>-4.1000000000009251E-2</v>
      </c>
      <c r="S115" s="16">
        <f>'Prices Monthly'!S115-'Prices Monthly'!S114</f>
        <v>7.0000000000000284E-2</v>
      </c>
      <c r="T115" s="16">
        <f>'Prices Monthly'!J115-'Prices Monthly'!J114</f>
        <v>82.990000000000009</v>
      </c>
    </row>
    <row r="116" spans="1:20" x14ac:dyDescent="0.2">
      <c r="A116" s="9">
        <v>31927</v>
      </c>
      <c r="B116" s="16">
        <f>'Prices Monthly'!L115+J116</f>
        <v>1081.0063920000005</v>
      </c>
      <c r="C116" s="16">
        <f t="shared" si="9"/>
        <v>1</v>
      </c>
      <c r="D116" s="16">
        <f>D115+C116*('Prices Monthly'!L116-'Prices Monthly'!L115)/'Prices Monthly'!L115</f>
        <v>0.87006557420564934</v>
      </c>
      <c r="E116" s="16">
        <f t="shared" si="10"/>
        <v>0</v>
      </c>
      <c r="F116" s="16">
        <f t="shared" si="8"/>
        <v>0.87006557420564934</v>
      </c>
      <c r="G116" s="26">
        <f>IF(('Prices Monthly'!L116-'Prices Monthly'!L115)*C116&gt;0,1,0)</f>
        <v>1</v>
      </c>
      <c r="H116" s="16">
        <f>ABS('Prices Monthly'!L116-'Prices Monthly'!L115)/'Prices Monthly'!L115</f>
        <v>4.6288534972524956E-2</v>
      </c>
      <c r="I116" s="26"/>
      <c r="J116" s="16">
        <f t="shared" si="7"/>
        <v>7.3063920000004199</v>
      </c>
      <c r="K116" s="16"/>
      <c r="L116" s="16"/>
      <c r="M116" s="16"/>
      <c r="N116" s="16"/>
      <c r="O116" s="16"/>
      <c r="P116" s="5"/>
      <c r="Q116" s="16">
        <f>'Prices Monthly'!T116-'Prices Monthly'!T115</f>
        <v>-0.26999999999999957</v>
      </c>
      <c r="R116" s="16">
        <f>'Prices Monthly'!Q116-'Prices Monthly'!Q115</f>
        <v>4.8000000000000043E-2</v>
      </c>
      <c r="S116" s="16">
        <f>'Prices Monthly'!S116-'Prices Monthly'!S115</f>
        <v>-9.9999999999999645E-2</v>
      </c>
      <c r="T116" s="16">
        <f>'Prices Monthly'!J116-'Prices Monthly'!J115</f>
        <v>98.319999999999936</v>
      </c>
    </row>
    <row r="117" spans="1:20" x14ac:dyDescent="0.2">
      <c r="A117" s="9">
        <v>31955</v>
      </c>
      <c r="B117" s="16">
        <f>'Prices Monthly'!L116+J117</f>
        <v>1141.458656</v>
      </c>
      <c r="C117" s="16">
        <f t="shared" si="9"/>
        <v>1</v>
      </c>
      <c r="D117" s="16">
        <f>D116+C117*('Prices Monthly'!L117-'Prices Monthly'!L116)/'Prices Monthly'!L116</f>
        <v>0.84158061782323879</v>
      </c>
      <c r="E117" s="16">
        <f t="shared" si="10"/>
        <v>2.8484956382410553E-2</v>
      </c>
      <c r="F117" s="16">
        <f t="shared" si="8"/>
        <v>0.87006557420564934</v>
      </c>
      <c r="G117" s="26">
        <f>IF(('Prices Monthly'!L117-'Prices Monthly'!L116)*C117&gt;0,1,0)</f>
        <v>0</v>
      </c>
      <c r="H117" s="16">
        <f>ABS('Prices Monthly'!L117-'Prices Monthly'!L116)/'Prices Monthly'!L116</f>
        <v>2.8484956382410536E-2</v>
      </c>
      <c r="I117" s="26"/>
      <c r="J117" s="16">
        <f t="shared" si="7"/>
        <v>18.058655999999964</v>
      </c>
      <c r="K117" s="16"/>
      <c r="L117" s="16"/>
      <c r="M117" s="16"/>
      <c r="N117" s="16"/>
      <c r="O117" s="16"/>
      <c r="P117" s="5"/>
      <c r="Q117" s="16">
        <f>'Prices Monthly'!T117-'Prices Monthly'!T116</f>
        <v>0.19000000000000039</v>
      </c>
      <c r="R117" s="16">
        <f>'Prices Monthly'!Q117-'Prices Monthly'!Q116</f>
        <v>0.21900000000001008</v>
      </c>
      <c r="S117" s="16">
        <f>'Prices Monthly'!S117-'Prices Monthly'!S116</f>
        <v>0.25</v>
      </c>
      <c r="T117" s="16">
        <f>'Prices Monthly'!J117-'Prices Monthly'!J116</f>
        <v>-81.929999999999836</v>
      </c>
    </row>
    <row r="118" spans="1:20" x14ac:dyDescent="0.2">
      <c r="A118" s="9">
        <v>31988</v>
      </c>
      <c r="B118" s="16">
        <f>'Prices Monthly'!L117+J118</f>
        <v>1066.7744559999996</v>
      </c>
      <c r="C118" s="16">
        <f t="shared" si="9"/>
        <v>-1</v>
      </c>
      <c r="D118" s="16">
        <f>D117+C118*('Prices Monthly'!L118-'Prices Monthly'!L117)/'Prices Monthly'!L117</f>
        <v>0.81235210398779822</v>
      </c>
      <c r="E118" s="16">
        <f t="shared" si="10"/>
        <v>5.7713470217851115E-2</v>
      </c>
      <c r="F118" s="16">
        <f t="shared" si="8"/>
        <v>0.87006557420564934</v>
      </c>
      <c r="G118" s="26">
        <f>IF(('Prices Monthly'!L118-'Prices Monthly'!L117)*C118&gt;0,1,0)</f>
        <v>0</v>
      </c>
      <c r="H118" s="16">
        <f>ABS('Prices Monthly'!L118-'Prices Monthly'!L117)/'Prices Monthly'!L117</f>
        <v>2.9228513835440589E-2</v>
      </c>
      <c r="I118" s="26"/>
      <c r="J118" s="16">
        <f t="shared" si="7"/>
        <v>-24.625544000000431</v>
      </c>
      <c r="K118" s="16"/>
      <c r="L118" s="16"/>
      <c r="M118" s="16"/>
      <c r="N118" s="16"/>
      <c r="O118" s="16"/>
      <c r="P118" s="5"/>
      <c r="Q118" s="16">
        <f>'Prices Monthly'!T118-'Prices Monthly'!T117</f>
        <v>4.9999999999999822E-2</v>
      </c>
      <c r="R118" s="16">
        <f>'Prices Monthly'!Q118-'Prices Monthly'!Q117</f>
        <v>-9.5000000000000639E-2</v>
      </c>
      <c r="S118" s="16">
        <f>'Prices Monthly'!S118-'Prices Monthly'!S117</f>
        <v>-0.32000000000000028</v>
      </c>
      <c r="T118" s="16">
        <f>'Prices Monthly'!J118-'Prices Monthly'!J117</f>
        <v>0.12999999999988177</v>
      </c>
    </row>
    <row r="119" spans="1:20" x14ac:dyDescent="0.2">
      <c r="A119" s="9">
        <v>32018</v>
      </c>
      <c r="B119" s="16">
        <f>'Prices Monthly'!L118+J119</f>
        <v>1126.8001039999999</v>
      </c>
      <c r="C119" s="16">
        <f t="shared" si="9"/>
        <v>1</v>
      </c>
      <c r="D119" s="16">
        <f>D118+C119*('Prices Monthly'!L119-'Prices Monthly'!L118)/'Prices Monthly'!L118</f>
        <v>0.81163991668253699</v>
      </c>
      <c r="E119" s="16">
        <f t="shared" si="10"/>
        <v>5.8425657523112351E-2</v>
      </c>
      <c r="F119" s="16">
        <f t="shared" si="8"/>
        <v>0.87006557420564934</v>
      </c>
      <c r="G119" s="26">
        <f>IF(('Prices Monthly'!L119-'Prices Monthly'!L118)*C119&gt;0,1,0)</f>
        <v>0</v>
      </c>
      <c r="H119" s="16">
        <f>ABS('Prices Monthly'!L119-'Prices Monthly'!L118)/'Prices Monthly'!L118</f>
        <v>7.1218730526124323E-4</v>
      </c>
      <c r="I119" s="26"/>
      <c r="J119" s="16">
        <f t="shared" si="7"/>
        <v>3.5001040000000407</v>
      </c>
      <c r="K119" s="16"/>
      <c r="L119" s="16"/>
      <c r="M119" s="16"/>
      <c r="N119" s="16"/>
      <c r="O119" s="16"/>
      <c r="P119" s="5"/>
      <c r="Q119" s="16">
        <f>'Prices Monthly'!T119-'Prices Monthly'!T118</f>
        <v>0.13999999999999968</v>
      </c>
      <c r="R119" s="16">
        <f>'Prices Monthly'!Q119-'Prices Monthly'!Q118</f>
        <v>-0.32200000000000095</v>
      </c>
      <c r="S119" s="16">
        <f>'Prices Monthly'!S119-'Prices Monthly'!S118</f>
        <v>-0.25</v>
      </c>
      <c r="T119" s="16">
        <f>'Prices Monthly'!J119-'Prices Monthly'!J118</f>
        <v>28.190000000000055</v>
      </c>
    </row>
    <row r="120" spans="1:20" x14ac:dyDescent="0.2">
      <c r="A120" s="9">
        <v>32049</v>
      </c>
      <c r="B120" s="16">
        <f>'Prices Monthly'!L119+J120</f>
        <v>1128.1025520000001</v>
      </c>
      <c r="C120" s="16">
        <f t="shared" si="9"/>
        <v>1</v>
      </c>
      <c r="D120" s="16">
        <f>D119+C120*('Prices Monthly'!L120-'Prices Monthly'!L119)/'Prices Monthly'!L119</f>
        <v>0.77270895899879533</v>
      </c>
      <c r="E120" s="16">
        <f t="shared" si="10"/>
        <v>9.7356615206854014E-2</v>
      </c>
      <c r="F120" s="16">
        <f t="shared" si="8"/>
        <v>0.87006557420564934</v>
      </c>
      <c r="G120" s="26">
        <f>IF(('Prices Monthly'!L120-'Prices Monthly'!L119)*C120&gt;0,1,0)</f>
        <v>0</v>
      </c>
      <c r="H120" s="16">
        <f>ABS('Prices Monthly'!L120-'Prices Monthly'!L119)/'Prices Monthly'!L119</f>
        <v>3.893095768374169E-2</v>
      </c>
      <c r="I120" s="26"/>
      <c r="J120" s="16">
        <f t="shared" si="7"/>
        <v>5.6025520000000597</v>
      </c>
      <c r="K120" s="16"/>
      <c r="L120" s="16"/>
      <c r="M120" s="16"/>
      <c r="N120" s="16"/>
      <c r="O120" s="16"/>
      <c r="P120" s="5"/>
      <c r="Q120" s="16">
        <f>'Prices Monthly'!T120-'Prices Monthly'!T119</f>
        <v>7.0000000000000284E-2</v>
      </c>
      <c r="R120" s="16">
        <f>'Prices Monthly'!Q120-'Prices Monthly'!Q119</f>
        <v>-0.19500000000000917</v>
      </c>
      <c r="S120" s="16">
        <f>'Prices Monthly'!S120-'Prices Monthly'!S119</f>
        <v>-0.28000000000000025</v>
      </c>
      <c r="T120" s="16">
        <f>'Prices Monthly'!J120-'Prices Monthly'!J119</f>
        <v>-43.470000000000027</v>
      </c>
    </row>
    <row r="121" spans="1:20" x14ac:dyDescent="0.2">
      <c r="A121" s="9">
        <v>32080</v>
      </c>
      <c r="B121" s="16">
        <f>'Prices Monthly'!L120+J121</f>
        <v>1084.4652240000003</v>
      </c>
      <c r="C121" s="16">
        <f t="shared" si="9"/>
        <v>1</v>
      </c>
      <c r="D121" s="16">
        <f>D120+C121*('Prices Monthly'!L121-'Prices Monthly'!L120)/'Prices Monthly'!L120</f>
        <v>0.77270895899879533</v>
      </c>
      <c r="E121" s="16">
        <f t="shared" si="10"/>
        <v>9.7356615206854014E-2</v>
      </c>
      <c r="F121" s="16">
        <f t="shared" si="8"/>
        <v>0.87006557420564934</v>
      </c>
      <c r="G121" s="26">
        <f>IF(('Prices Monthly'!L121-'Prices Monthly'!L120)*C121&gt;0,1,0)</f>
        <v>0</v>
      </c>
      <c r="H121" s="16">
        <f>ABS('Prices Monthly'!L121-'Prices Monthly'!L120)/'Prices Monthly'!L120</f>
        <v>0</v>
      </c>
      <c r="I121" s="26"/>
      <c r="J121" s="16">
        <f t="shared" si="7"/>
        <v>5.6652240000003493</v>
      </c>
      <c r="K121" s="16"/>
      <c r="L121" s="16"/>
      <c r="M121" s="16"/>
      <c r="N121" s="16"/>
      <c r="O121" s="16"/>
      <c r="P121" s="5"/>
      <c r="Q121" s="16">
        <f>'Prices Monthly'!T121-'Prices Monthly'!T120</f>
        <v>0.51999999999999957</v>
      </c>
      <c r="R121" s="16">
        <f>'Prices Monthly'!Q121-'Prices Monthly'!Q120</f>
        <v>4.3000000000009919E-2</v>
      </c>
      <c r="S121" s="16">
        <f>'Prices Monthly'!S121-'Prices Monthly'!S120</f>
        <v>-0.10999999999999943</v>
      </c>
      <c r="T121" s="16">
        <f>'Prices Monthly'!J121-'Prices Monthly'!J120</f>
        <v>-24.970000000000027</v>
      </c>
    </row>
    <row r="122" spans="1:20" x14ac:dyDescent="0.2">
      <c r="A122" s="9">
        <v>32109</v>
      </c>
      <c r="B122" s="16">
        <f>'Prices Monthly'!L121+J122</f>
        <v>1041.7600239999995</v>
      </c>
      <c r="C122" s="16">
        <f t="shared" si="9"/>
        <v>-1</v>
      </c>
      <c r="D122" s="16">
        <f>D121+C122*('Prices Monthly'!L122-'Prices Monthly'!L121)/'Prices Monthly'!L121</f>
        <v>0.80848945584714527</v>
      </c>
      <c r="E122" s="16">
        <f t="shared" si="10"/>
        <v>6.1576118358504073E-2</v>
      </c>
      <c r="F122" s="16">
        <f t="shared" si="8"/>
        <v>0.87006557420564934</v>
      </c>
      <c r="G122" s="26">
        <f>IF(('Prices Monthly'!L122-'Prices Monthly'!L121)*C122&gt;0,1,0)</f>
        <v>1</v>
      </c>
      <c r="H122" s="16">
        <f>ABS('Prices Monthly'!L122-'Prices Monthly'!L121)/'Prices Monthly'!L121</f>
        <v>3.5780496848349934E-2</v>
      </c>
      <c r="I122" s="26"/>
      <c r="J122" s="16">
        <f t="shared" si="7"/>
        <v>-37.039976000000372</v>
      </c>
      <c r="K122" s="16"/>
      <c r="L122" s="16"/>
      <c r="M122" s="16"/>
      <c r="N122" s="16"/>
      <c r="O122" s="16"/>
      <c r="P122" s="5"/>
      <c r="Q122" s="16">
        <f>'Prices Monthly'!T122-'Prices Monthly'!T121</f>
        <v>-0.10999999999999943</v>
      </c>
      <c r="R122" s="16">
        <f>'Prices Monthly'!Q122-'Prices Monthly'!Q121</f>
        <v>4.8000000000000043E-2</v>
      </c>
      <c r="S122" s="16">
        <f>'Prices Monthly'!S122-'Prices Monthly'!S121</f>
        <v>-6.0000000000000497E-2</v>
      </c>
      <c r="T122" s="16">
        <f>'Prices Monthly'!J122-'Prices Monthly'!J121</f>
        <v>-15.490000000000009</v>
      </c>
    </row>
    <row r="123" spans="1:20" x14ac:dyDescent="0.2">
      <c r="A123" s="9">
        <v>32141</v>
      </c>
      <c r="B123" s="16">
        <f>'Prices Monthly'!L122+J123</f>
        <v>1046.5676080000001</v>
      </c>
      <c r="C123" s="16">
        <f t="shared" si="9"/>
        <v>1</v>
      </c>
      <c r="D123" s="16">
        <f>D122+C123*('Prices Monthly'!L123-'Prices Monthly'!L122)/'Prices Monthly'!L122</f>
        <v>0.82060251102884096</v>
      </c>
      <c r="E123" s="16">
        <f t="shared" si="10"/>
        <v>4.9463063176808375E-2</v>
      </c>
      <c r="F123" s="16">
        <f t="shared" si="8"/>
        <v>0.87006557420564934</v>
      </c>
      <c r="G123" s="26">
        <f>IF(('Prices Monthly'!L123-'Prices Monthly'!L122)*C123&gt;0,1,0)</f>
        <v>1</v>
      </c>
      <c r="H123" s="16">
        <f>ABS('Prices Monthly'!L123-'Prices Monthly'!L122)/'Prices Monthly'!L122</f>
        <v>1.2113055181695739E-2</v>
      </c>
      <c r="I123" s="26"/>
      <c r="J123" s="16">
        <f t="shared" si="7"/>
        <v>6.3676079999999633</v>
      </c>
      <c r="K123" s="16"/>
      <c r="L123" s="16"/>
      <c r="M123" s="16"/>
      <c r="N123" s="16"/>
      <c r="O123" s="16"/>
      <c r="P123" s="5"/>
      <c r="Q123" s="16">
        <f>'Prices Monthly'!T123-'Prices Monthly'!T122</f>
        <v>-0.30000000000000071</v>
      </c>
      <c r="R123" s="16">
        <f>'Prices Monthly'!Q123-'Prices Monthly'!Q122</f>
        <v>-0.50199999999999978</v>
      </c>
      <c r="S123" s="16">
        <f>'Prices Monthly'!S123-'Prices Monthly'!S122</f>
        <v>-0.41999999999999993</v>
      </c>
      <c r="T123" s="16">
        <f>'Prices Monthly'!J123-'Prices Monthly'!J122</f>
        <v>11.410000000000082</v>
      </c>
    </row>
    <row r="124" spans="1:20" x14ac:dyDescent="0.2">
      <c r="A124" s="9">
        <v>32172</v>
      </c>
      <c r="B124" s="16">
        <f>'Prices Monthly'!L123+J124</f>
        <v>1098.0891280000001</v>
      </c>
      <c r="C124" s="16">
        <f t="shared" si="9"/>
        <v>1</v>
      </c>
      <c r="D124" s="16">
        <f>D123+C124*('Prices Monthly'!L124-'Prices Monthly'!L123)/'Prices Monthly'!L123</f>
        <v>0.87635859005619665</v>
      </c>
      <c r="E124" s="16">
        <f t="shared" si="10"/>
        <v>0</v>
      </c>
      <c r="F124" s="16">
        <f t="shared" si="8"/>
        <v>0.87635859005619665</v>
      </c>
      <c r="G124" s="26">
        <f>IF(('Prices Monthly'!L124-'Prices Monthly'!L123)*C124&gt;0,1,0)</f>
        <v>1</v>
      </c>
      <c r="H124" s="16">
        <f>ABS('Prices Monthly'!L124-'Prices Monthly'!L123)/'Prices Monthly'!L123</f>
        <v>5.5756079027355666E-2</v>
      </c>
      <c r="I124" s="26"/>
      <c r="J124" s="16">
        <f t="shared" si="7"/>
        <v>45.289128000000048</v>
      </c>
      <c r="K124" s="16"/>
      <c r="L124" s="16"/>
      <c r="M124" s="16"/>
      <c r="N124" s="16"/>
      <c r="O124" s="16"/>
      <c r="P124" s="5"/>
      <c r="Q124" s="16">
        <f>'Prices Monthly'!T124-'Prices Monthly'!T123</f>
        <v>-0.14999999999999947</v>
      </c>
      <c r="R124" s="16">
        <f>'Prices Monthly'!Q124-'Prices Monthly'!Q123</f>
        <v>0.32899999999999974</v>
      </c>
      <c r="S124" s="16">
        <f>'Prices Monthly'!S124-'Prices Monthly'!S123</f>
        <v>9.9999999999997868E-3</v>
      </c>
      <c r="T124" s="16">
        <f>'Prices Monthly'!J124-'Prices Monthly'!J123</f>
        <v>109.50999999999999</v>
      </c>
    </row>
    <row r="125" spans="1:20" x14ac:dyDescent="0.2">
      <c r="A125" s="9">
        <v>32200</v>
      </c>
      <c r="B125" s="16">
        <f>'Prices Monthly'!L124+J125</f>
        <v>1108.8276080000001</v>
      </c>
      <c r="C125" s="16">
        <f t="shared" si="9"/>
        <v>-1</v>
      </c>
      <c r="D125" s="16">
        <f>D124+C125*('Prices Monthly'!L125-'Prices Monthly'!L124)/'Prices Monthly'!L124</f>
        <v>0.84208058735714142</v>
      </c>
      <c r="E125" s="16">
        <f t="shared" si="10"/>
        <v>3.4278002699055232E-2</v>
      </c>
      <c r="F125" s="16">
        <f t="shared" si="8"/>
        <v>0.87635859005619665</v>
      </c>
      <c r="G125" s="26">
        <f>IF(('Prices Monthly'!L125-'Prices Monthly'!L124)*C125&gt;0,1,0)</f>
        <v>0</v>
      </c>
      <c r="H125" s="16">
        <f>ABS('Prices Monthly'!L125-'Prices Monthly'!L124)/'Prices Monthly'!L124</f>
        <v>3.4278002699055246E-2</v>
      </c>
      <c r="I125" s="26"/>
      <c r="J125" s="16">
        <f t="shared" si="7"/>
        <v>-2.6723920000000252</v>
      </c>
      <c r="K125" s="16"/>
      <c r="L125" s="16"/>
      <c r="M125" s="16"/>
      <c r="N125" s="16"/>
      <c r="O125" s="16"/>
      <c r="P125" s="5"/>
      <c r="Q125" s="16">
        <f>'Prices Monthly'!T125-'Prices Monthly'!T124</f>
        <v>-4.0000000000000036E-2</v>
      </c>
      <c r="R125" s="16">
        <f>'Prices Monthly'!Q125-'Prices Monthly'!Q124</f>
        <v>3.6999999999999922E-2</v>
      </c>
      <c r="S125" s="16">
        <f>'Prices Monthly'!S125-'Prices Monthly'!S124</f>
        <v>3.0000000000000249E-2</v>
      </c>
      <c r="T125" s="16">
        <f>'Prices Monthly'!J125-'Prices Monthly'!J124</f>
        <v>57.6400000000001</v>
      </c>
    </row>
    <row r="126" spans="1:20" x14ac:dyDescent="0.2">
      <c r="A126" s="9">
        <v>32232</v>
      </c>
      <c r="B126" s="16">
        <f>'Prices Monthly'!L125+J126</f>
        <v>1150.6661119999999</v>
      </c>
      <c r="C126" s="16">
        <f t="shared" si="9"/>
        <v>1</v>
      </c>
      <c r="D126" s="16">
        <f>D125+C126*('Prices Monthly'!L126-'Prices Monthly'!L125)/'Prices Monthly'!L125</f>
        <v>0.83277300211009908</v>
      </c>
      <c r="E126" s="16">
        <f t="shared" si="10"/>
        <v>4.358558794609757E-2</v>
      </c>
      <c r="F126" s="16">
        <f t="shared" si="8"/>
        <v>0.87635859005619665</v>
      </c>
      <c r="G126" s="26">
        <f>IF(('Prices Monthly'!L126-'Prices Monthly'!L125)*C126&gt;0,1,0)</f>
        <v>0</v>
      </c>
      <c r="H126" s="16">
        <f>ABS('Prices Monthly'!L126-'Prices Monthly'!L125)/'Prices Monthly'!L125</f>
        <v>9.3075852470422913E-3</v>
      </c>
      <c r="I126" s="26"/>
      <c r="J126" s="16">
        <f t="shared" si="7"/>
        <v>1.0661120000000031</v>
      </c>
      <c r="K126" s="16"/>
      <c r="L126" s="16"/>
      <c r="M126" s="16"/>
      <c r="N126" s="16"/>
      <c r="O126" s="16"/>
      <c r="P126" s="5"/>
      <c r="Q126" s="16">
        <f>'Prices Monthly'!T126-'Prices Monthly'!T125</f>
        <v>0.41000000000000014</v>
      </c>
      <c r="R126" s="16">
        <f>'Prices Monthly'!Q126-'Prices Monthly'!Q125</f>
        <v>0.16900000000000048</v>
      </c>
      <c r="S126" s="16">
        <f>'Prices Monthly'!S126-'Prices Monthly'!S125</f>
        <v>-8.0000000000000071E-2</v>
      </c>
      <c r="T126" s="16">
        <f>'Prices Monthly'!J126-'Prices Monthly'!J125</f>
        <v>-27.270000000000209</v>
      </c>
    </row>
    <row r="127" spans="1:20" x14ac:dyDescent="0.2">
      <c r="A127" s="9">
        <v>32262</v>
      </c>
      <c r="B127" s="16">
        <f>'Prices Monthly'!L126+J127</f>
        <v>1104.2181840000001</v>
      </c>
      <c r="C127" s="16">
        <f t="shared" si="9"/>
        <v>-1</v>
      </c>
      <c r="D127" s="16">
        <f>D126+C127*('Prices Monthly'!L127-'Prices Monthly'!L126)/'Prices Monthly'!L126</f>
        <v>0.80581716753287558</v>
      </c>
      <c r="E127" s="16">
        <f t="shared" si="10"/>
        <v>7.0541422523321073E-2</v>
      </c>
      <c r="F127" s="16">
        <f t="shared" si="8"/>
        <v>0.87635859005619665</v>
      </c>
      <c r="G127" s="26">
        <f>IF(('Prices Monthly'!L127-'Prices Monthly'!L126)*C127&gt;0,1,0)</f>
        <v>0</v>
      </c>
      <c r="H127" s="16">
        <f>ABS('Prices Monthly'!L127-'Prices Monthly'!L126)/'Prices Monthly'!L126</f>
        <v>2.6955834577223475E-2</v>
      </c>
      <c r="I127" s="26"/>
      <c r="J127" s="16">
        <f t="shared" si="7"/>
        <v>-34.681816000000026</v>
      </c>
      <c r="K127" s="16"/>
      <c r="L127" s="16"/>
      <c r="M127" s="16"/>
      <c r="N127" s="16"/>
      <c r="O127" s="16"/>
      <c r="P127" s="5"/>
      <c r="Q127" s="16">
        <f>'Prices Monthly'!T127-'Prices Monthly'!T126</f>
        <v>9.9999999999997868E-3</v>
      </c>
      <c r="R127" s="16">
        <f>'Prices Monthly'!Q127-'Prices Monthly'!Q126</f>
        <v>5.9000000000000163E-2</v>
      </c>
      <c r="S127" s="16">
        <f>'Prices Monthly'!S127-'Prices Monthly'!S126</f>
        <v>0.49000000000000021</v>
      </c>
      <c r="T127" s="16">
        <f>'Prices Monthly'!J127-'Prices Monthly'!J126</f>
        <v>16.170000000000073</v>
      </c>
    </row>
    <row r="128" spans="1:20" x14ac:dyDescent="0.2">
      <c r="A128" s="9">
        <v>32291</v>
      </c>
      <c r="B128" s="16">
        <f>'Prices Monthly'!L127+J128</f>
        <v>1161.652936</v>
      </c>
      <c r="C128" s="16">
        <f t="shared" si="9"/>
        <v>-1</v>
      </c>
      <c r="D128" s="16">
        <f>D127+C128*('Prices Monthly'!L128-'Prices Monthly'!L127)/'Prices Monthly'!L127</f>
        <v>0.77674740009101506</v>
      </c>
      <c r="E128" s="16">
        <f t="shared" si="10"/>
        <v>9.961118996518159E-2</v>
      </c>
      <c r="F128" s="16">
        <f t="shared" si="8"/>
        <v>0.87635859005619665</v>
      </c>
      <c r="G128" s="26">
        <f>IF(('Prices Monthly'!L128-'Prices Monthly'!L127)*C128&gt;0,1,0)</f>
        <v>0</v>
      </c>
      <c r="H128" s="16">
        <f>ABS('Prices Monthly'!L128-'Prices Monthly'!L127)/'Prices Monthly'!L127</f>
        <v>2.9069767441860468E-2</v>
      </c>
      <c r="I128" s="26"/>
      <c r="J128" s="16">
        <f t="shared" si="7"/>
        <v>-7.9470639999999939</v>
      </c>
      <c r="K128" s="16"/>
      <c r="L128" s="16"/>
      <c r="M128" s="16"/>
      <c r="N128" s="16"/>
      <c r="O128" s="16"/>
      <c r="P128" s="5"/>
      <c r="Q128" s="16">
        <f>'Prices Monthly'!T128-'Prices Monthly'!T127</f>
        <v>0.30999999999999961</v>
      </c>
      <c r="R128" s="16">
        <f>'Prices Monthly'!Q128-'Prices Monthly'!Q127</f>
        <v>-0.19000000000000039</v>
      </c>
      <c r="S128" s="16">
        <f>'Prices Monthly'!S128-'Prices Monthly'!S127</f>
        <v>-0.16999999999999993</v>
      </c>
      <c r="T128" s="16">
        <f>'Prices Monthly'!J128-'Prices Monthly'!J127</f>
        <v>69.190000000000055</v>
      </c>
    </row>
    <row r="129" spans="1:20" x14ac:dyDescent="0.2">
      <c r="A129" s="9">
        <v>32323</v>
      </c>
      <c r="B129" s="16">
        <f>'Prices Monthly'!L128+J129</f>
        <v>1191.2553519999999</v>
      </c>
      <c r="C129" s="16">
        <f t="shared" si="9"/>
        <v>-1</v>
      </c>
      <c r="D129" s="16">
        <f>D128+C129*('Prices Monthly'!L129-'Prices Monthly'!L128)/'Prices Monthly'!L128</f>
        <v>0.80050944728277307</v>
      </c>
      <c r="E129" s="16">
        <f t="shared" si="10"/>
        <v>7.5849142773423583E-2</v>
      </c>
      <c r="F129" s="16">
        <f t="shared" si="8"/>
        <v>0.87635859005619665</v>
      </c>
      <c r="G129" s="26">
        <f>IF(('Prices Monthly'!L129-'Prices Monthly'!L128)*C129&gt;0,1,0)</f>
        <v>1</v>
      </c>
      <c r="H129" s="16">
        <f>ABS('Prices Monthly'!L129-'Prices Monthly'!L128)/'Prices Monthly'!L128</f>
        <v>2.3762047191757986E-2</v>
      </c>
      <c r="I129" s="26"/>
      <c r="J129" s="16">
        <f t="shared" si="7"/>
        <v>-12.34464799999996</v>
      </c>
      <c r="K129" s="16"/>
      <c r="L129" s="16"/>
      <c r="M129" s="16"/>
      <c r="N129" s="16"/>
      <c r="O129" s="16"/>
      <c r="P129" s="5"/>
      <c r="Q129" s="16">
        <f>'Prices Monthly'!T129-'Prices Monthly'!T128</f>
        <v>9.0000000000000746E-2</v>
      </c>
      <c r="R129" s="16">
        <f>'Prices Monthly'!Q129-'Prices Monthly'!Q128</f>
        <v>-6.3000000000000611E-2</v>
      </c>
      <c r="S129" s="16">
        <f>'Prices Monthly'!S129-'Prices Monthly'!S128</f>
        <v>-0.1800000000000006</v>
      </c>
      <c r="T129" s="16">
        <f>'Prices Monthly'!J129-'Prices Monthly'!J128</f>
        <v>-50.589999999999918</v>
      </c>
    </row>
    <row r="130" spans="1:20" x14ac:dyDescent="0.2">
      <c r="A130" s="9">
        <v>32354</v>
      </c>
      <c r="B130" s="16">
        <f>'Prices Monthly'!L129+J130</f>
        <v>1172.9795280000001</v>
      </c>
      <c r="C130" s="16">
        <f t="shared" si="9"/>
        <v>-1</v>
      </c>
      <c r="D130" s="16">
        <f>D129+C130*('Prices Monthly'!L130-'Prices Monthly'!L129)/'Prices Monthly'!L129</f>
        <v>0.83412646855936878</v>
      </c>
      <c r="E130" s="16">
        <f t="shared" si="10"/>
        <v>4.2232121496827868E-2</v>
      </c>
      <c r="F130" s="16">
        <f t="shared" si="8"/>
        <v>0.87635859005619665</v>
      </c>
      <c r="G130" s="26">
        <f>IF(('Prices Monthly'!L130-'Prices Monthly'!L129)*C130&gt;0,1,0)</f>
        <v>1</v>
      </c>
      <c r="H130" s="16">
        <f>ABS('Prices Monthly'!L130-'Prices Monthly'!L129)/'Prices Monthly'!L129</f>
        <v>3.3617021276595743E-2</v>
      </c>
      <c r="I130" s="26"/>
      <c r="J130" s="16">
        <f t="shared" ref="J130:J193" si="11">0.0008*T129-70*Q129-40*R129-10*S129</f>
        <v>-2.020472000000022</v>
      </c>
      <c r="K130" s="16"/>
      <c r="L130" s="16"/>
      <c r="M130" s="16"/>
      <c r="N130" s="16"/>
      <c r="O130" s="16"/>
      <c r="P130" s="5"/>
      <c r="Q130" s="16">
        <f>'Prices Monthly'!T130-'Prices Monthly'!T129</f>
        <v>-2.0000000000000462E-2</v>
      </c>
      <c r="R130" s="16">
        <f>'Prices Monthly'!Q130-'Prices Monthly'!Q129</f>
        <v>-0.35899999999999999</v>
      </c>
      <c r="S130" s="16">
        <f>'Prices Monthly'!S130-'Prices Monthly'!S129</f>
        <v>-0.29599999999999937</v>
      </c>
      <c r="T130" s="16">
        <f>'Prices Monthly'!J130-'Prices Monthly'!J129</f>
        <v>-137.21000000000004</v>
      </c>
    </row>
    <row r="131" spans="1:20" x14ac:dyDescent="0.2">
      <c r="A131" s="9">
        <v>32385</v>
      </c>
      <c r="B131" s="16">
        <f>'Prices Monthly'!L130+J131</f>
        <v>1154.110232</v>
      </c>
      <c r="C131" s="16">
        <f t="shared" si="9"/>
        <v>1</v>
      </c>
      <c r="D131" s="16">
        <f>D130+C131*('Prices Monthly'!L131-'Prices Monthly'!L130)/'Prices Monthly'!L130</f>
        <v>0.79934003086672234</v>
      </c>
      <c r="E131" s="16">
        <f t="shared" si="10"/>
        <v>7.7018559189474312E-2</v>
      </c>
      <c r="F131" s="16">
        <f t="shared" si="8"/>
        <v>0.87635859005619665</v>
      </c>
      <c r="G131" s="26">
        <f>IF(('Prices Monthly'!L131-'Prices Monthly'!L130)*C131&gt;0,1,0)</f>
        <v>0</v>
      </c>
      <c r="H131" s="16">
        <f>ABS('Prices Monthly'!L131-'Prices Monthly'!L130)/'Prices Monthly'!L130</f>
        <v>3.4786437692646409E-2</v>
      </c>
      <c r="I131" s="26"/>
      <c r="J131" s="16">
        <f t="shared" si="11"/>
        <v>18.610232000000025</v>
      </c>
      <c r="K131" s="16"/>
      <c r="L131" s="16"/>
      <c r="M131" s="16"/>
      <c r="N131" s="16"/>
      <c r="O131" s="16"/>
      <c r="P131" s="5"/>
      <c r="Q131" s="16">
        <f>'Prices Monthly'!T131-'Prices Monthly'!T130</f>
        <v>-8.0000000000000071E-2</v>
      </c>
      <c r="R131" s="16">
        <f>'Prices Monthly'!Q131-'Prices Monthly'!Q130</f>
        <v>-2.4999999999999467E-2</v>
      </c>
      <c r="S131" s="16">
        <f>'Prices Monthly'!S131-'Prices Monthly'!S130</f>
        <v>-0.16400000000000059</v>
      </c>
      <c r="T131" s="16">
        <f>'Prices Monthly'!J131-'Prices Monthly'!J130</f>
        <v>-74.170000000000073</v>
      </c>
    </row>
    <row r="132" spans="1:20" x14ac:dyDescent="0.2">
      <c r="A132" s="9">
        <v>32415</v>
      </c>
      <c r="B132" s="16">
        <f>'Prices Monthly'!L131+J132</f>
        <v>1104.180664</v>
      </c>
      <c r="C132" s="16">
        <f t="shared" si="9"/>
        <v>1</v>
      </c>
      <c r="D132" s="16">
        <f>D131+C132*('Prices Monthly'!L132-'Prices Monthly'!L131)/'Prices Monthly'!L131</f>
        <v>0.84477798707110185</v>
      </c>
      <c r="E132" s="16">
        <f t="shared" si="10"/>
        <v>3.1580602985094797E-2</v>
      </c>
      <c r="F132" s="16">
        <f t="shared" si="8"/>
        <v>0.87635859005619665</v>
      </c>
      <c r="G132" s="26">
        <f>IF(('Prices Monthly'!L132-'Prices Monthly'!L131)*C132&gt;0,1,0)</f>
        <v>1</v>
      </c>
      <c r="H132" s="16">
        <f>ABS('Prices Monthly'!L132-'Prices Monthly'!L131)/'Prices Monthly'!L131</f>
        <v>4.5437956204379522E-2</v>
      </c>
      <c r="I132" s="26"/>
      <c r="J132" s="16">
        <f t="shared" si="11"/>
        <v>8.1806639999999895</v>
      </c>
      <c r="K132" s="16"/>
      <c r="L132" s="16"/>
      <c r="M132" s="16"/>
      <c r="N132" s="16"/>
      <c r="O132" s="16"/>
      <c r="P132" s="5"/>
      <c r="Q132" s="16">
        <f>'Prices Monthly'!T132-'Prices Monthly'!T131</f>
        <v>-0.58000000000000007</v>
      </c>
      <c r="R132" s="16">
        <f>'Prices Monthly'!Q132-'Prices Monthly'!Q131</f>
        <v>-4.1000000000010139E-2</v>
      </c>
      <c r="S132" s="16">
        <f>'Prices Monthly'!S132-'Prices Monthly'!S131</f>
        <v>-0.13899999999999935</v>
      </c>
      <c r="T132" s="16">
        <f>'Prices Monthly'!J132-'Prices Monthly'!J131</f>
        <v>-74.8900000000001</v>
      </c>
    </row>
    <row r="133" spans="1:20" x14ac:dyDescent="0.2">
      <c r="A133" s="9">
        <v>32445</v>
      </c>
      <c r="B133" s="16">
        <f>'Prices Monthly'!L132+J133</f>
        <v>1189.3700880000004</v>
      </c>
      <c r="C133" s="16">
        <f t="shared" si="9"/>
        <v>1</v>
      </c>
      <c r="D133" s="16">
        <f>D132+C133*('Prices Monthly'!L133-'Prices Monthly'!L132)/'Prices Monthly'!L132</f>
        <v>0.85088725570437118</v>
      </c>
      <c r="E133" s="16">
        <f t="shared" si="10"/>
        <v>2.547133435182547E-2</v>
      </c>
      <c r="F133" s="16">
        <f t="shared" si="8"/>
        <v>0.87635859005619665</v>
      </c>
      <c r="G133" s="26">
        <f>IF(('Prices Monthly'!L133-'Prices Monthly'!L132)*C133&gt;0,1,0)</f>
        <v>1</v>
      </c>
      <c r="H133" s="16">
        <f>ABS('Prices Monthly'!L133-'Prices Monthly'!L132)/'Prices Monthly'!L132</f>
        <v>6.1092686332693321E-3</v>
      </c>
      <c r="I133" s="26"/>
      <c r="J133" s="16">
        <f t="shared" si="11"/>
        <v>43.57008800000041</v>
      </c>
      <c r="K133" s="16"/>
      <c r="L133" s="16"/>
      <c r="M133" s="16"/>
      <c r="N133" s="16"/>
      <c r="O133" s="16"/>
      <c r="P133" s="5"/>
      <c r="Q133" s="16">
        <f>'Prices Monthly'!T133-'Prices Monthly'!T132</f>
        <v>-0.41999999999999993</v>
      </c>
      <c r="R133" s="16">
        <f>'Prices Monthly'!Q133-'Prices Monthly'!Q132</f>
        <v>0.25300000000000011</v>
      </c>
      <c r="S133" s="16">
        <f>'Prices Monthly'!S133-'Prices Monthly'!S132</f>
        <v>-9.1000000000000192E-2</v>
      </c>
      <c r="T133" s="16">
        <f>'Prices Monthly'!J133-'Prices Monthly'!J132</f>
        <v>25.960000000000036</v>
      </c>
    </row>
    <row r="134" spans="1:20" x14ac:dyDescent="0.2">
      <c r="A134" s="9">
        <v>32476</v>
      </c>
      <c r="B134" s="16">
        <f>'Prices Monthly'!L133+J134</f>
        <v>1173.0107679999999</v>
      </c>
      <c r="C134" s="16">
        <f t="shared" si="9"/>
        <v>1</v>
      </c>
      <c r="D134" s="16">
        <f>D133+C134*('Prices Monthly'!L134-'Prices Monthly'!L133)/'Prices Monthly'!L133</f>
        <v>0.84958607596807689</v>
      </c>
      <c r="E134" s="16">
        <f t="shared" si="10"/>
        <v>2.6772514088119759E-2</v>
      </c>
      <c r="F134" s="16">
        <f t="shared" si="8"/>
        <v>0.87635859005619665</v>
      </c>
      <c r="G134" s="26">
        <f>IF(('Prices Monthly'!L134-'Prices Monthly'!L133)*C134&gt;0,1,0)</f>
        <v>0</v>
      </c>
      <c r="H134" s="16">
        <f>ABS('Prices Monthly'!L134-'Prices Monthly'!L133)/'Prices Monthly'!L133</f>
        <v>1.3011797362942402E-3</v>
      </c>
      <c r="I134" s="26"/>
      <c r="J134" s="16">
        <f t="shared" si="11"/>
        <v>20.210767999999995</v>
      </c>
      <c r="K134" s="16"/>
      <c r="L134" s="16"/>
      <c r="M134" s="16"/>
      <c r="N134" s="16"/>
      <c r="O134" s="16"/>
      <c r="P134" s="5"/>
      <c r="Q134" s="16">
        <f>'Prices Monthly'!T134-'Prices Monthly'!T133</f>
        <v>4.9999999999999822E-2</v>
      </c>
      <c r="R134" s="16">
        <f>'Prices Monthly'!Q134-'Prices Monthly'!Q133</f>
        <v>-4.9999999999901235E-3</v>
      </c>
      <c r="S134" s="16">
        <f>'Prices Monthly'!S134-'Prices Monthly'!S133</f>
        <v>4.9999999999999822E-2</v>
      </c>
      <c r="T134" s="16">
        <f>'Prices Monthly'!J134-'Prices Monthly'!J133</f>
        <v>52.019999999999982</v>
      </c>
    </row>
    <row r="135" spans="1:20" x14ac:dyDescent="0.2">
      <c r="A135" s="9">
        <v>32507</v>
      </c>
      <c r="B135" s="16">
        <f>'Prices Monthly'!L134+J135</f>
        <v>1147.5416159999995</v>
      </c>
      <c r="C135" s="16">
        <f t="shared" si="9"/>
        <v>-1</v>
      </c>
      <c r="D135" s="16">
        <f>D134+C135*('Prices Monthly'!L135-'Prices Monthly'!L134)/'Prices Monthly'!L134</f>
        <v>0.77375875033618258</v>
      </c>
      <c r="E135" s="16">
        <f t="shared" si="10"/>
        <v>0.10259983972001407</v>
      </c>
      <c r="F135" s="16">
        <f t="shared" si="8"/>
        <v>0.87635859005619665</v>
      </c>
      <c r="G135" s="26">
        <f>IF(('Prices Monthly'!L135-'Prices Monthly'!L134)*C135&gt;0,1,0)</f>
        <v>0</v>
      </c>
      <c r="H135" s="16">
        <f>ABS('Prices Monthly'!L135-'Prices Monthly'!L134)/'Prices Monthly'!L134</f>
        <v>7.5827325631894343E-2</v>
      </c>
      <c r="I135" s="26"/>
      <c r="J135" s="16">
        <f t="shared" si="11"/>
        <v>-3.758384000000381</v>
      </c>
      <c r="K135" s="16"/>
      <c r="L135" s="16"/>
      <c r="M135" s="16"/>
      <c r="N135" s="16"/>
      <c r="O135" s="16"/>
      <c r="P135" s="5"/>
      <c r="Q135" s="16">
        <f>'Prices Monthly'!T135-'Prices Monthly'!T134</f>
        <v>-0.45999999999999996</v>
      </c>
      <c r="R135" s="16">
        <f>'Prices Monthly'!Q135-'Prices Monthly'!Q134</f>
        <v>-0.23299999999999965</v>
      </c>
      <c r="S135" s="16">
        <f>'Prices Monthly'!S135-'Prices Monthly'!S134</f>
        <v>-0.10499999999999954</v>
      </c>
      <c r="T135" s="16">
        <f>'Prices Monthly'!J135-'Prices Monthly'!J134</f>
        <v>0.71000000000003638</v>
      </c>
    </row>
    <row r="136" spans="1:20" x14ac:dyDescent="0.2">
      <c r="A136" s="9">
        <v>32536</v>
      </c>
      <c r="B136" s="16">
        <f>'Prices Monthly'!L135+J136</f>
        <v>1281.170568</v>
      </c>
      <c r="C136" s="16">
        <f t="shared" si="9"/>
        <v>1</v>
      </c>
      <c r="D136" s="16">
        <f>D135+C136*('Prices Monthly'!L136-'Prices Monthly'!L135)/'Prices Monthly'!L135</f>
        <v>0.79442724702599377</v>
      </c>
      <c r="E136" s="16">
        <f t="shared" si="10"/>
        <v>8.1931343030202886E-2</v>
      </c>
      <c r="F136" s="16">
        <f t="shared" si="8"/>
        <v>0.87635859005619665</v>
      </c>
      <c r="G136" s="26">
        <f>IF(('Prices Monthly'!L136-'Prices Monthly'!L135)*C136&gt;0,1,0)</f>
        <v>1</v>
      </c>
      <c r="H136" s="16">
        <f>ABS('Prices Monthly'!L136-'Prices Monthly'!L135)/'Prices Monthly'!L135</f>
        <v>2.0668496689811189E-2</v>
      </c>
      <c r="I136" s="26"/>
      <c r="J136" s="16">
        <f t="shared" si="11"/>
        <v>42.57056799999998</v>
      </c>
      <c r="K136" s="16"/>
      <c r="L136" s="16"/>
      <c r="M136" s="16"/>
      <c r="N136" s="16"/>
      <c r="O136" s="16"/>
      <c r="P136" s="5"/>
      <c r="Q136" s="16">
        <f>'Prices Monthly'!T136-'Prices Monthly'!T135</f>
        <v>-8.9999999999999858E-2</v>
      </c>
      <c r="R136" s="16">
        <f>'Prices Monthly'!Q136-'Prices Monthly'!Q135</f>
        <v>-0.14900000000000002</v>
      </c>
      <c r="S136" s="16">
        <f>'Prices Monthly'!S136-'Prices Monthly'!S135</f>
        <v>-0.18700000000000028</v>
      </c>
      <c r="T136" s="16">
        <f>'Prices Monthly'!J136-'Prices Monthly'!J135</f>
        <v>26.799999999999955</v>
      </c>
    </row>
    <row r="137" spans="1:20" x14ac:dyDescent="0.2">
      <c r="A137" s="9">
        <v>32564</v>
      </c>
      <c r="B137" s="16">
        <f>'Prices Monthly'!L136+J137</f>
        <v>1278.3514400000001</v>
      </c>
      <c r="C137" s="16">
        <f t="shared" si="9"/>
        <v>1</v>
      </c>
      <c r="D137" s="16">
        <f>D136+C137*('Prices Monthly'!L137-'Prices Monthly'!L136)/'Prices Monthly'!L136</f>
        <v>0.81230416523513782</v>
      </c>
      <c r="E137" s="16">
        <f t="shared" si="10"/>
        <v>6.4054424821058831E-2</v>
      </c>
      <c r="F137" s="16">
        <f t="shared" ref="F137:F200" si="12">MAX(F136,D137)</f>
        <v>0.87635859005619665</v>
      </c>
      <c r="G137" s="26">
        <f>IF(('Prices Monthly'!L137-'Prices Monthly'!L136)*C137&gt;0,1,0)</f>
        <v>1</v>
      </c>
      <c r="H137" s="16">
        <f>ABS('Prices Monthly'!L137-'Prices Monthly'!L136)/'Prices Monthly'!L136</f>
        <v>1.7876918209144051E-2</v>
      </c>
      <c r="I137" s="26"/>
      <c r="J137" s="16">
        <f t="shared" si="11"/>
        <v>14.151439999999994</v>
      </c>
      <c r="K137" s="16"/>
      <c r="L137" s="16"/>
      <c r="M137" s="16"/>
      <c r="N137" s="16"/>
      <c r="O137" s="16"/>
      <c r="P137" s="5"/>
      <c r="Q137" s="16">
        <f>'Prices Monthly'!T137-'Prices Monthly'!T136</f>
        <v>-0.45000000000000018</v>
      </c>
      <c r="R137" s="16">
        <f>'Prices Monthly'!Q137-'Prices Monthly'!Q136</f>
        <v>-0.2629999999999999</v>
      </c>
      <c r="S137" s="16">
        <f>'Prices Monthly'!S137-'Prices Monthly'!S136</f>
        <v>-0.55700000000000038</v>
      </c>
      <c r="T137" s="16">
        <f>'Prices Monthly'!J137-'Prices Monthly'!J136</f>
        <v>112.5</v>
      </c>
    </row>
    <row r="138" spans="1:20" x14ac:dyDescent="0.2">
      <c r="A138" s="9">
        <v>32597</v>
      </c>
      <c r="B138" s="16">
        <f>'Prices Monthly'!L137+J138</f>
        <v>1334.48</v>
      </c>
      <c r="C138" s="16">
        <f t="shared" si="9"/>
        <v>1</v>
      </c>
      <c r="D138" s="16">
        <f>D137+C138*('Prices Monthly'!L138-'Prices Monthly'!L137)/'Prices Monthly'!L137</f>
        <v>0.85660009311825869</v>
      </c>
      <c r="E138" s="16">
        <f t="shared" si="10"/>
        <v>1.9758496937937964E-2</v>
      </c>
      <c r="F138" s="16">
        <f t="shared" si="12"/>
        <v>0.87635859005619665</v>
      </c>
      <c r="G138" s="26">
        <f>IF(('Prices Monthly'!L138-'Prices Monthly'!L137)*C138&gt;0,1,0)</f>
        <v>1</v>
      </c>
      <c r="H138" s="16">
        <f>ABS('Prices Monthly'!L138-'Prices Monthly'!L137)/'Prices Monthly'!L137</f>
        <v>4.4295927883120922E-2</v>
      </c>
      <c r="I138" s="26"/>
      <c r="J138" s="16">
        <f t="shared" si="11"/>
        <v>47.680000000000021</v>
      </c>
      <c r="K138" s="16"/>
      <c r="L138" s="16"/>
      <c r="M138" s="16"/>
      <c r="N138" s="16"/>
      <c r="O138" s="16"/>
      <c r="P138" s="5"/>
      <c r="Q138" s="16">
        <f>'Prices Monthly'!T138-'Prices Monthly'!T137</f>
        <v>-0.25999999999999979</v>
      </c>
      <c r="R138" s="16">
        <f>'Prices Monthly'!Q138-'Prices Monthly'!Q137</f>
        <v>-8.6000000000000298E-2</v>
      </c>
      <c r="S138" s="16">
        <f>'Prices Monthly'!S138-'Prices Monthly'!S137</f>
        <v>0.55800000000000072</v>
      </c>
      <c r="T138" s="16">
        <f>'Prices Monthly'!J138-'Prices Monthly'!J137</f>
        <v>-0.13999999999987267</v>
      </c>
    </row>
    <row r="139" spans="1:20" x14ac:dyDescent="0.2">
      <c r="A139" s="9">
        <v>32627</v>
      </c>
      <c r="B139" s="16">
        <f>'Prices Monthly'!L138+J139</f>
        <v>1359.859888</v>
      </c>
      <c r="C139" s="16">
        <f t="shared" si="9"/>
        <v>1</v>
      </c>
      <c r="D139" s="16">
        <f>D138+C139*('Prices Monthly'!L139-'Prices Monthly'!L138)/'Prices Monthly'!L138</f>
        <v>0.84164251014460201</v>
      </c>
      <c r="E139" s="16">
        <f t="shared" si="10"/>
        <v>3.4716079911594644E-2</v>
      </c>
      <c r="F139" s="16">
        <f t="shared" si="12"/>
        <v>0.87635859005619665</v>
      </c>
      <c r="G139" s="26">
        <f>IF(('Prices Monthly'!L139-'Prices Monthly'!L138)*C139&gt;0,1,0)</f>
        <v>0</v>
      </c>
      <c r="H139" s="16">
        <f>ABS('Prices Monthly'!L139-'Prices Monthly'!L138)/'Prices Monthly'!L138</f>
        <v>1.4957582973656727E-2</v>
      </c>
      <c r="I139" s="26"/>
      <c r="J139" s="16">
        <f t="shared" si="11"/>
        <v>16.059887999999987</v>
      </c>
      <c r="K139" s="16"/>
      <c r="L139" s="16"/>
      <c r="M139" s="16"/>
      <c r="N139" s="16"/>
      <c r="O139" s="16"/>
      <c r="P139" s="5"/>
      <c r="Q139" s="16">
        <f>'Prices Monthly'!T139-'Prices Monthly'!T138</f>
        <v>0.12999999999999989</v>
      </c>
      <c r="R139" s="16">
        <f>'Prices Monthly'!Q139-'Prices Monthly'!Q138</f>
        <v>1.9999999999900098E-3</v>
      </c>
      <c r="S139" s="16">
        <f>'Prices Monthly'!S139-'Prices Monthly'!S138</f>
        <v>0.14499999999999957</v>
      </c>
      <c r="T139" s="16">
        <f>'Prices Monthly'!J139-'Prices Monthly'!J138</f>
        <v>-57.019999999999982</v>
      </c>
    </row>
    <row r="140" spans="1:20" x14ac:dyDescent="0.2">
      <c r="A140" s="9">
        <v>32658</v>
      </c>
      <c r="B140" s="16">
        <f>'Prices Monthly'!L139+J140</f>
        <v>1313.0243840000005</v>
      </c>
      <c r="C140" s="16">
        <f t="shared" si="9"/>
        <v>-1</v>
      </c>
      <c r="D140" s="16">
        <f>D139+C140*('Prices Monthly'!L140-'Prices Monthly'!L139)/'Prices Monthly'!L139</f>
        <v>0.77334909018539688</v>
      </c>
      <c r="E140" s="16">
        <f t="shared" si="10"/>
        <v>0.10300949987079977</v>
      </c>
      <c r="F140" s="16">
        <f t="shared" si="12"/>
        <v>0.87635859005619665</v>
      </c>
      <c r="G140" s="26">
        <f>IF(('Prices Monthly'!L140-'Prices Monthly'!L139)*C140&gt;0,1,0)</f>
        <v>0</v>
      </c>
      <c r="H140" s="16">
        <f>ABS('Prices Monthly'!L140-'Prices Monthly'!L139)/'Prices Monthly'!L139</f>
        <v>6.8293419959205154E-2</v>
      </c>
      <c r="I140" s="26"/>
      <c r="J140" s="16">
        <f t="shared" si="11"/>
        <v>-10.675615999999589</v>
      </c>
      <c r="K140" s="16"/>
      <c r="L140" s="16"/>
      <c r="M140" s="16"/>
      <c r="N140" s="16"/>
      <c r="O140" s="16"/>
      <c r="P140" s="5"/>
      <c r="Q140" s="16">
        <f>'Prices Monthly'!T140-'Prices Monthly'!T139</f>
        <v>-9.9999999999999645E-2</v>
      </c>
      <c r="R140" s="16">
        <f>'Prices Monthly'!Q140-'Prices Monthly'!Q139</f>
        <v>4.9000000000010147E-2</v>
      </c>
      <c r="S140" s="16">
        <f>'Prices Monthly'!S140-'Prices Monthly'!S139</f>
        <v>0.15500000000000025</v>
      </c>
      <c r="T140" s="16">
        <f>'Prices Monthly'!J140-'Prices Monthly'!J139</f>
        <v>4.6599999999998545</v>
      </c>
    </row>
    <row r="141" spans="1:20" x14ac:dyDescent="0.2">
      <c r="A141" s="9">
        <v>32688</v>
      </c>
      <c r="B141" s="16">
        <f>'Prices Monthly'!L140+J141</f>
        <v>1417.5937279999994</v>
      </c>
      <c r="C141" s="16">
        <f t="shared" si="9"/>
        <v>1</v>
      </c>
      <c r="D141" s="16">
        <f>D140+C141*('Prices Monthly'!L141-'Prices Monthly'!L140)/'Prices Monthly'!L140</f>
        <v>0.82956859375657288</v>
      </c>
      <c r="E141" s="16">
        <f t="shared" si="10"/>
        <v>4.6789996299623771E-2</v>
      </c>
      <c r="F141" s="16">
        <f t="shared" si="12"/>
        <v>0.87635859005619665</v>
      </c>
      <c r="G141" s="26">
        <f>IF(('Prices Monthly'!L141-'Prices Monthly'!L140)*C141&gt;0,1,0)</f>
        <v>1</v>
      </c>
      <c r="H141" s="16">
        <f>ABS('Prices Monthly'!L141-'Prices Monthly'!L140)/'Prices Monthly'!L140</f>
        <v>5.6219503571176013E-2</v>
      </c>
      <c r="I141" s="26"/>
      <c r="J141" s="16">
        <f t="shared" si="11"/>
        <v>3.4937279999995665</v>
      </c>
      <c r="K141" s="16"/>
      <c r="L141" s="16"/>
      <c r="M141" s="16"/>
      <c r="N141" s="16"/>
      <c r="O141" s="16"/>
      <c r="P141" s="5"/>
      <c r="Q141" s="16">
        <f>'Prices Monthly'!T141-'Prices Monthly'!T140</f>
        <v>-0.16000000000000014</v>
      </c>
      <c r="R141" s="16">
        <f>'Prices Monthly'!Q141-'Prices Monthly'!Q140</f>
        <v>-0.25600000000000023</v>
      </c>
      <c r="S141" s="16">
        <f>'Prices Monthly'!S141-'Prices Monthly'!S140</f>
        <v>-0.19000000000000039</v>
      </c>
      <c r="T141" s="16">
        <f>'Prices Monthly'!J141-'Prices Monthly'!J140</f>
        <v>65.7800000000002</v>
      </c>
    </row>
    <row r="142" spans="1:20" x14ac:dyDescent="0.2">
      <c r="A142" s="9">
        <v>32718</v>
      </c>
      <c r="B142" s="16">
        <f>'Prices Monthly'!L141+J142</f>
        <v>1516.992624</v>
      </c>
      <c r="C142" s="16">
        <f t="shared" si="9"/>
        <v>1</v>
      </c>
      <c r="D142" s="16">
        <f>D141+C142*('Prices Monthly'!L142-'Prices Monthly'!L141)/'Prices Monthly'!L141</f>
        <v>0.8458714860972264</v>
      </c>
      <c r="E142" s="16">
        <f t="shared" si="10"/>
        <v>3.0487103958970252E-2</v>
      </c>
      <c r="F142" s="16">
        <f t="shared" si="12"/>
        <v>0.87635859005619665</v>
      </c>
      <c r="G142" s="26">
        <f>IF(('Prices Monthly'!L142-'Prices Monthly'!L141)*C142&gt;0,1,0)</f>
        <v>1</v>
      </c>
      <c r="H142" s="16">
        <f>ABS('Prices Monthly'!L142-'Prices Monthly'!L141)/'Prices Monthly'!L141</f>
        <v>1.6302892340653546E-2</v>
      </c>
      <c r="I142" s="26"/>
      <c r="J142" s="16">
        <f t="shared" si="11"/>
        <v>23.392624000000026</v>
      </c>
      <c r="K142" s="16"/>
      <c r="L142" s="16"/>
      <c r="M142" s="16"/>
      <c r="N142" s="16"/>
      <c r="O142" s="16"/>
      <c r="P142" s="5"/>
      <c r="Q142" s="16">
        <f>'Prices Monthly'!T142-'Prices Monthly'!T141</f>
        <v>-4.9999999999999822E-2</v>
      </c>
      <c r="R142" s="16">
        <f>'Prices Monthly'!Q142-'Prices Monthly'!Q141</f>
        <v>-0.11099999999999977</v>
      </c>
      <c r="S142" s="16">
        <f>'Prices Monthly'!S142-'Prices Monthly'!S141</f>
        <v>-0.3490000000000002</v>
      </c>
      <c r="T142" s="16">
        <f>'Prices Monthly'!J142-'Prices Monthly'!J141</f>
        <v>105.59999999999991</v>
      </c>
    </row>
    <row r="143" spans="1:20" x14ac:dyDescent="0.2">
      <c r="A143" s="9">
        <v>32750</v>
      </c>
      <c r="B143" s="16">
        <f>'Prices Monthly'!L142+J143</f>
        <v>1529.4644800000001</v>
      </c>
      <c r="C143" s="16">
        <f t="shared" ref="C143:C206" si="13">IF(J143&gt;0,1,-1)</f>
        <v>1</v>
      </c>
      <c r="D143" s="16">
        <f>D142+C143*('Prices Monthly'!L143-'Prices Monthly'!L142)/'Prices Monthly'!L142</f>
        <v>0.88257229969451223</v>
      </c>
      <c r="E143" s="16">
        <f t="shared" ref="E143:E206" si="14">F143-D143</f>
        <v>0</v>
      </c>
      <c r="F143" s="16">
        <f t="shared" si="12"/>
        <v>0.88257229969451223</v>
      </c>
      <c r="G143" s="26">
        <f>IF(('Prices Monthly'!L143-'Prices Monthly'!L142)*C143&gt;0,1,0)</f>
        <v>1</v>
      </c>
      <c r="H143" s="16">
        <f>ABS('Prices Monthly'!L143-'Prices Monthly'!L142)/'Prices Monthly'!L142</f>
        <v>3.6700813597285838E-2</v>
      </c>
      <c r="I143" s="26"/>
      <c r="J143" s="16">
        <f t="shared" si="11"/>
        <v>11.514479999999981</v>
      </c>
      <c r="K143" s="16"/>
      <c r="L143" s="16"/>
      <c r="M143" s="16"/>
      <c r="N143" s="16"/>
      <c r="O143" s="16"/>
      <c r="P143" s="5"/>
      <c r="Q143" s="16">
        <f>'Prices Monthly'!T143-'Prices Monthly'!T142</f>
        <v>-4.0000000000000036E-2</v>
      </c>
      <c r="R143" s="16">
        <f>'Prices Monthly'!Q143-'Prices Monthly'!Q142</f>
        <v>-0.4800000000000102</v>
      </c>
      <c r="S143" s="16">
        <f>'Prices Monthly'!S143-'Prices Monthly'!S142</f>
        <v>-0.23399999999999999</v>
      </c>
      <c r="T143" s="16">
        <f>'Prices Monthly'!J143-'Prices Monthly'!J142</f>
        <v>141.66000000000008</v>
      </c>
    </row>
    <row r="144" spans="1:20" x14ac:dyDescent="0.2">
      <c r="A144" s="9">
        <v>32780</v>
      </c>
      <c r="B144" s="16">
        <f>'Prices Monthly'!L143+J144</f>
        <v>1598.1133280000006</v>
      </c>
      <c r="C144" s="16">
        <f t="shared" si="13"/>
        <v>1</v>
      </c>
      <c r="D144" s="16">
        <f>D143+C144*('Prices Monthly'!L144-'Prices Monthly'!L143)/'Prices Monthly'!L143</f>
        <v>0.87549326102033853</v>
      </c>
      <c r="E144" s="16">
        <f t="shared" si="14"/>
        <v>7.0790386741736988E-3</v>
      </c>
      <c r="F144" s="16">
        <f t="shared" si="12"/>
        <v>0.88257229969451223</v>
      </c>
      <c r="G144" s="26">
        <f>IF(('Prices Monthly'!L144-'Prices Monthly'!L143)*C144&gt;0,1,0)</f>
        <v>0</v>
      </c>
      <c r="H144" s="16">
        <f>ABS('Prices Monthly'!L144-'Prices Monthly'!L143)/'Prices Monthly'!L143</f>
        <v>7.0790386741736459E-3</v>
      </c>
      <c r="I144" s="26"/>
      <c r="J144" s="16">
        <f t="shared" si="11"/>
        <v>24.453328000000411</v>
      </c>
      <c r="K144" s="16"/>
      <c r="L144" s="16"/>
      <c r="M144" s="16"/>
      <c r="N144" s="16"/>
      <c r="O144" s="16"/>
      <c r="P144" s="5"/>
      <c r="Q144" s="16">
        <f>'Prices Monthly'!T144-'Prices Monthly'!T143</f>
        <v>-0.10000000000000053</v>
      </c>
      <c r="R144" s="16">
        <f>'Prices Monthly'!Q144-'Prices Monthly'!Q143</f>
        <v>-6.7000000000000171E-2</v>
      </c>
      <c r="S144" s="16">
        <f>'Prices Monthly'!S144-'Prices Monthly'!S143</f>
        <v>-0.31899999999999951</v>
      </c>
      <c r="T144" s="16">
        <f>'Prices Monthly'!J144-'Prices Monthly'!J143</f>
        <v>-29.180000000000064</v>
      </c>
    </row>
    <row r="145" spans="1:20" x14ac:dyDescent="0.2">
      <c r="A145" s="9">
        <v>32809</v>
      </c>
      <c r="B145" s="16">
        <f>'Prices Monthly'!L144+J145</f>
        <v>1575.3666559999999</v>
      </c>
      <c r="C145" s="16">
        <f t="shared" si="13"/>
        <v>1</v>
      </c>
      <c r="D145" s="16">
        <f>D144+C145*('Prices Monthly'!L145-'Prices Monthly'!L144)/'Prices Monthly'!L144</f>
        <v>0.96603290211293258</v>
      </c>
      <c r="E145" s="16">
        <f t="shared" si="14"/>
        <v>0</v>
      </c>
      <c r="F145" s="16">
        <f t="shared" si="12"/>
        <v>0.96603290211293258</v>
      </c>
      <c r="G145" s="26">
        <f>IF(('Prices Monthly'!L145-'Prices Monthly'!L144)*C145&gt;0,1,0)</f>
        <v>1</v>
      </c>
      <c r="H145" s="16">
        <f>ABS('Prices Monthly'!L145-'Prices Monthly'!L144)/'Prices Monthly'!L144</f>
        <v>9.0539641092594034E-2</v>
      </c>
      <c r="I145" s="26"/>
      <c r="J145" s="16">
        <f t="shared" si="11"/>
        <v>12.846656000000038</v>
      </c>
      <c r="K145" s="16"/>
      <c r="L145" s="16"/>
      <c r="M145" s="16"/>
      <c r="N145" s="16"/>
      <c r="O145" s="16"/>
      <c r="P145" s="5"/>
      <c r="Q145" s="16">
        <f>'Prices Monthly'!T145-'Prices Monthly'!T144</f>
        <v>-0.21999999999999975</v>
      </c>
      <c r="R145" s="16">
        <f>'Prices Monthly'!Q145-'Prices Monthly'!Q144</f>
        <v>-5.4999999999989946E-2</v>
      </c>
      <c r="S145" s="16">
        <f>'Prices Monthly'!S145-'Prices Monthly'!S144</f>
        <v>-0.17000000000000037</v>
      </c>
      <c r="T145" s="16">
        <f>'Prices Monthly'!J145-'Prices Monthly'!J144</f>
        <v>153.28999999999996</v>
      </c>
    </row>
    <row r="146" spans="1:20" x14ac:dyDescent="0.2">
      <c r="A146" s="9">
        <v>32841</v>
      </c>
      <c r="B146" s="16">
        <f>'Prices Monthly'!L145+J146</f>
        <v>1723.4126319999996</v>
      </c>
      <c r="C146" s="16">
        <f t="shared" si="13"/>
        <v>1</v>
      </c>
      <c r="D146" s="16">
        <f>D145+C146*('Prices Monthly'!L146-'Prices Monthly'!L145)/'Prices Monthly'!L145</f>
        <v>0.98636165991080704</v>
      </c>
      <c r="E146" s="16">
        <f t="shared" si="14"/>
        <v>0</v>
      </c>
      <c r="F146" s="16">
        <f t="shared" si="12"/>
        <v>0.98636165991080704</v>
      </c>
      <c r="G146" s="26">
        <f>IF(('Prices Monthly'!L146-'Prices Monthly'!L145)*C146&gt;0,1,0)</f>
        <v>1</v>
      </c>
      <c r="H146" s="16">
        <f>ABS('Prices Monthly'!L146-'Prices Monthly'!L145)/'Prices Monthly'!L145</f>
        <v>2.032875779787446E-2</v>
      </c>
      <c r="I146" s="26"/>
      <c r="J146" s="16">
        <f t="shared" si="11"/>
        <v>19.422631999999581</v>
      </c>
      <c r="K146" s="16"/>
      <c r="L146" s="16"/>
      <c r="M146" s="16"/>
      <c r="N146" s="16"/>
      <c r="O146" s="16"/>
      <c r="P146" s="5"/>
      <c r="Q146" s="16">
        <f>'Prices Monthly'!T146-'Prices Monthly'!T145</f>
        <v>9.9999999999997868E-3</v>
      </c>
      <c r="R146" s="16">
        <f>'Prices Monthly'!Q146-'Prices Monthly'!Q145</f>
        <v>0.34199999999999964</v>
      </c>
      <c r="S146" s="16">
        <f>'Prices Monthly'!S146-'Prices Monthly'!S145</f>
        <v>-0.1379999999999999</v>
      </c>
      <c r="T146" s="16">
        <f>'Prices Monthly'!J146-'Prices Monthly'!J145</f>
        <v>-11.230000000000018</v>
      </c>
    </row>
    <row r="147" spans="1:20" x14ac:dyDescent="0.2">
      <c r="A147" s="9">
        <v>32872</v>
      </c>
      <c r="B147" s="16">
        <f>'Prices Monthly'!L146+J147</f>
        <v>1725.6210160000001</v>
      </c>
      <c r="C147" s="16">
        <f t="shared" si="13"/>
        <v>-1</v>
      </c>
      <c r="D147" s="16">
        <f>D146+C147*('Prices Monthly'!L147-'Prices Monthly'!L146)/'Prices Monthly'!L146</f>
        <v>0.91204452515528123</v>
      </c>
      <c r="E147" s="16">
        <f t="shared" si="14"/>
        <v>7.4317134755525815E-2</v>
      </c>
      <c r="F147" s="16">
        <f t="shared" si="12"/>
        <v>0.98636165991080704</v>
      </c>
      <c r="G147" s="26">
        <f>IF(('Prices Monthly'!L147-'Prices Monthly'!L146)*C147&gt;0,1,0)</f>
        <v>0</v>
      </c>
      <c r="H147" s="16">
        <f>ABS('Prices Monthly'!L147-'Prices Monthly'!L146)/'Prices Monthly'!L146</f>
        <v>7.4317134755525788E-2</v>
      </c>
      <c r="I147" s="26"/>
      <c r="J147" s="16">
        <f t="shared" si="11"/>
        <v>-13.008983999999971</v>
      </c>
      <c r="K147" s="16"/>
      <c r="L147" s="16"/>
      <c r="M147" s="16"/>
      <c r="N147" s="16"/>
      <c r="O147" s="16"/>
      <c r="P147" s="5"/>
      <c r="Q147" s="16">
        <f>'Prices Monthly'!T147-'Prices Monthly'!T146</f>
        <v>-8.9999999999999858E-2</v>
      </c>
      <c r="R147" s="16">
        <f>'Prices Monthly'!Q147-'Prices Monthly'!Q146</f>
        <v>-8.9999999999994529E-3</v>
      </c>
      <c r="S147" s="16">
        <f>'Prices Monthly'!S147-'Prices Monthly'!S146</f>
        <v>-0.17700000000000005</v>
      </c>
      <c r="T147" s="16">
        <f>'Prices Monthly'!J147-'Prices Monthly'!J146</f>
        <v>208.90999999999985</v>
      </c>
    </row>
    <row r="148" spans="1:20" x14ac:dyDescent="0.2">
      <c r="A148" s="9">
        <v>32903</v>
      </c>
      <c r="B148" s="16">
        <f>'Prices Monthly'!L147+J148</f>
        <v>1876.4371279999998</v>
      </c>
      <c r="C148" s="16">
        <f t="shared" si="13"/>
        <v>1</v>
      </c>
      <c r="D148" s="16">
        <f>D147+C148*('Prices Monthly'!L148-'Prices Monthly'!L147)/'Prices Monthly'!L147</f>
        <v>0.98679932214003374</v>
      </c>
      <c r="E148" s="16">
        <f t="shared" si="14"/>
        <v>0</v>
      </c>
      <c r="F148" s="16">
        <f t="shared" si="12"/>
        <v>0.98679932214003374</v>
      </c>
      <c r="G148" s="26">
        <f>IF(('Prices Monthly'!L148-'Prices Monthly'!L147)*C148&gt;0,1,0)</f>
        <v>1</v>
      </c>
      <c r="H148" s="16">
        <f>ABS('Prices Monthly'!L148-'Prices Monthly'!L147)/'Prices Monthly'!L147</f>
        <v>7.47547969847525E-2</v>
      </c>
      <c r="I148" s="26"/>
      <c r="J148" s="16">
        <f t="shared" si="11"/>
        <v>8.5971279999999695</v>
      </c>
      <c r="K148" s="16"/>
      <c r="L148" s="16"/>
      <c r="M148" s="16"/>
      <c r="N148" s="16"/>
      <c r="O148" s="16"/>
      <c r="P148" s="5"/>
      <c r="Q148" s="16">
        <f>'Prices Monthly'!T148-'Prices Monthly'!T147</f>
        <v>3.0000000000000249E-2</v>
      </c>
      <c r="R148" s="16">
        <f>'Prices Monthly'!Q148-'Prices Monthly'!Q147</f>
        <v>-9.1000000000000192E-2</v>
      </c>
      <c r="S148" s="16">
        <f>'Prices Monthly'!S148-'Prices Monthly'!S147</f>
        <v>0.70799999999999974</v>
      </c>
      <c r="T148" s="16">
        <f>'Prices Monthly'!J148-'Prices Monthly'!J147</f>
        <v>-89.230000000000018</v>
      </c>
    </row>
    <row r="149" spans="1:20" x14ac:dyDescent="0.2">
      <c r="A149" s="9">
        <v>32931</v>
      </c>
      <c r="B149" s="16">
        <f>'Prices Monthly'!L148+J149</f>
        <v>2001.858616</v>
      </c>
      <c r="C149" s="16">
        <f t="shared" si="13"/>
        <v>-1</v>
      </c>
      <c r="D149" s="16">
        <f>D148+C149*('Prices Monthly'!L149-'Prices Monthly'!L148)/'Prices Monthly'!L148</f>
        <v>1.0651168063365597</v>
      </c>
      <c r="E149" s="16">
        <f t="shared" si="14"/>
        <v>0</v>
      </c>
      <c r="F149" s="16">
        <f t="shared" si="12"/>
        <v>1.0651168063365597</v>
      </c>
      <c r="G149" s="26">
        <f>IF(('Prices Monthly'!L149-'Prices Monthly'!L148)*C149&gt;0,1,0)</f>
        <v>1</v>
      </c>
      <c r="H149" s="16">
        <f>ABS('Prices Monthly'!L149-'Prices Monthly'!L148)/'Prices Monthly'!L148</f>
        <v>7.8317484196525983E-2</v>
      </c>
      <c r="I149" s="26"/>
      <c r="J149" s="16">
        <f t="shared" si="11"/>
        <v>-5.6113840000000073</v>
      </c>
      <c r="K149" s="16"/>
      <c r="L149" s="16"/>
      <c r="M149" s="16"/>
      <c r="N149" s="16"/>
      <c r="O149" s="16"/>
      <c r="P149" s="5"/>
      <c r="Q149" s="16">
        <f>'Prices Monthly'!T149-'Prices Monthly'!T148</f>
        <v>0.24000000000000021</v>
      </c>
      <c r="R149" s="16">
        <f>'Prices Monthly'!Q149-'Prices Monthly'!Q148</f>
        <v>0.48200000000000021</v>
      </c>
      <c r="S149" s="16">
        <f>'Prices Monthly'!S149-'Prices Monthly'!S148</f>
        <v>0.13500000000000068</v>
      </c>
      <c r="T149" s="16">
        <f>'Prices Monthly'!J149-'Prices Monthly'!J148</f>
        <v>-85.879999999999654</v>
      </c>
    </row>
    <row r="150" spans="1:20" x14ac:dyDescent="0.2">
      <c r="A150" s="9">
        <v>32962</v>
      </c>
      <c r="B150" s="16">
        <f>'Prices Monthly'!L149+J150</f>
        <v>1812.7512959999999</v>
      </c>
      <c r="C150" s="16">
        <f t="shared" si="13"/>
        <v>-1</v>
      </c>
      <c r="D150" s="16">
        <f>D149+C150*('Prices Monthly'!L150-'Prices Monthly'!L149)/'Prices Monthly'!L149</f>
        <v>1.0893513692334655</v>
      </c>
      <c r="E150" s="16">
        <f t="shared" si="14"/>
        <v>0</v>
      </c>
      <c r="F150" s="16">
        <f t="shared" si="12"/>
        <v>1.0893513692334655</v>
      </c>
      <c r="G150" s="26">
        <f>IF(('Prices Monthly'!L150-'Prices Monthly'!L149)*C150&gt;0,1,0)</f>
        <v>1</v>
      </c>
      <c r="H150" s="16">
        <f>ABS('Prices Monthly'!L150-'Prices Monthly'!L149)/'Prices Monthly'!L149</f>
        <v>2.423456289690578E-2</v>
      </c>
      <c r="I150" s="26"/>
      <c r="J150" s="16">
        <f t="shared" si="11"/>
        <v>-37.498704000000032</v>
      </c>
      <c r="K150" s="16"/>
      <c r="L150" s="16"/>
      <c r="M150" s="16"/>
      <c r="N150" s="16"/>
      <c r="O150" s="16"/>
      <c r="P150" s="5"/>
      <c r="Q150" s="16">
        <f>'Prices Monthly'!T150-'Prices Monthly'!T149</f>
        <v>0.17999999999999972</v>
      </c>
      <c r="R150" s="16">
        <f>'Prices Monthly'!Q150-'Prices Monthly'!Q149</f>
        <v>0.47199999999999953</v>
      </c>
      <c r="S150" s="16">
        <f>'Prices Monthly'!S150-'Prices Monthly'!S149</f>
        <v>9.1000000000000192E-2</v>
      </c>
      <c r="T150" s="16">
        <f>'Prices Monthly'!J150-'Prices Monthly'!J149</f>
        <v>41.539999999999964</v>
      </c>
    </row>
    <row r="151" spans="1:20" x14ac:dyDescent="0.2">
      <c r="A151" s="9">
        <v>32991</v>
      </c>
      <c r="B151" s="16">
        <f>'Prices Monthly'!L150+J151</f>
        <v>1773.0532320000002</v>
      </c>
      <c r="C151" s="16">
        <f t="shared" si="13"/>
        <v>-1</v>
      </c>
      <c r="D151" s="16">
        <f>D150+C151*('Prices Monthly'!L151-'Prices Monthly'!L150)/'Prices Monthly'!L150</f>
        <v>1.1027998380023325</v>
      </c>
      <c r="E151" s="16">
        <f t="shared" si="14"/>
        <v>0</v>
      </c>
      <c r="F151" s="16">
        <f t="shared" si="12"/>
        <v>1.1027998380023325</v>
      </c>
      <c r="G151" s="26">
        <f>IF(('Prices Monthly'!L151-'Prices Monthly'!L150)*C151&gt;0,1,0)</f>
        <v>1</v>
      </c>
      <c r="H151" s="16">
        <f>ABS('Prices Monthly'!L151-'Prices Monthly'!L150)/'Prices Monthly'!L150</f>
        <v>1.344846876886689E-2</v>
      </c>
      <c r="I151" s="26"/>
      <c r="J151" s="16">
        <f t="shared" si="11"/>
        <v>-32.356767999999967</v>
      </c>
      <c r="K151" s="16"/>
      <c r="L151" s="16"/>
      <c r="M151" s="16"/>
      <c r="N151" s="16"/>
      <c r="O151" s="16"/>
      <c r="P151" s="5"/>
      <c r="Q151" s="16">
        <f>'Prices Monthly'!T151-'Prices Monthly'!T150</f>
        <v>0.25999999999999979</v>
      </c>
      <c r="R151" s="16">
        <f>'Prices Monthly'!Q151-'Prices Monthly'!Q150</f>
        <v>0.12600000000000033</v>
      </c>
      <c r="S151" s="16">
        <f>'Prices Monthly'!S151-'Prices Monthly'!S150</f>
        <v>-4.6000000000000263E-2</v>
      </c>
      <c r="T151" s="16">
        <f>'Prices Monthly'!J151-'Prices Monthly'!J150</f>
        <v>112.86999999999989</v>
      </c>
    </row>
    <row r="152" spans="1:20" x14ac:dyDescent="0.2">
      <c r="A152" s="9">
        <v>33023</v>
      </c>
      <c r="B152" s="16">
        <f>'Prices Monthly'!L151+J152</f>
        <v>1758.4402960000002</v>
      </c>
      <c r="C152" s="16">
        <f t="shared" si="13"/>
        <v>-1</v>
      </c>
      <c r="D152" s="16">
        <f>D151+C152*('Prices Monthly'!L152-'Prices Monthly'!L151)/'Prices Monthly'!L151</f>
        <v>1.0978647686924001</v>
      </c>
      <c r="E152" s="16">
        <f t="shared" si="14"/>
        <v>4.9350693099323717E-3</v>
      </c>
      <c r="F152" s="16">
        <f t="shared" si="12"/>
        <v>1.1027998380023325</v>
      </c>
      <c r="G152" s="26">
        <f>IF(('Prices Monthly'!L152-'Prices Monthly'!L151)*C152&gt;0,1,0)</f>
        <v>0</v>
      </c>
      <c r="H152" s="16">
        <f>ABS('Prices Monthly'!L152-'Prices Monthly'!L151)/'Prices Monthly'!L151</f>
        <v>4.9350693099324376E-3</v>
      </c>
      <c r="I152" s="26"/>
      <c r="J152" s="16">
        <f t="shared" si="11"/>
        <v>-22.689703999999999</v>
      </c>
      <c r="K152" s="16"/>
      <c r="L152" s="16"/>
      <c r="M152" s="16"/>
      <c r="N152" s="16"/>
      <c r="O152" s="16"/>
      <c r="P152" s="5"/>
      <c r="Q152" s="16">
        <f>'Prices Monthly'!T152-'Prices Monthly'!T151</f>
        <v>6.0000000000000497E-2</v>
      </c>
      <c r="R152" s="16">
        <f>'Prices Monthly'!Q152-'Prices Monthly'!Q151</f>
        <v>0.15000000000000036</v>
      </c>
      <c r="S152" s="16">
        <f>'Prices Monthly'!S152-'Prices Monthly'!S151</f>
        <v>-0.23399999999999999</v>
      </c>
      <c r="T152" s="16">
        <f>'Prices Monthly'!J152-'Prices Monthly'!J151</f>
        <v>-118.2800000000002</v>
      </c>
    </row>
    <row r="153" spans="1:20" x14ac:dyDescent="0.2">
      <c r="A153" s="9">
        <v>33053</v>
      </c>
      <c r="B153" s="16">
        <f>'Prices Monthly'!L152+J153</f>
        <v>1781.9653760000001</v>
      </c>
      <c r="C153" s="16">
        <f t="shared" si="13"/>
        <v>-1</v>
      </c>
      <c r="D153" s="16">
        <f>D152+C153*('Prices Monthly'!L153-'Prices Monthly'!L152)/'Prices Monthly'!L152</f>
        <v>1.1318886356808688</v>
      </c>
      <c r="E153" s="16">
        <f t="shared" si="14"/>
        <v>0</v>
      </c>
      <c r="F153" s="16">
        <f t="shared" si="12"/>
        <v>1.1318886356808688</v>
      </c>
      <c r="G153" s="26">
        <f>IF(('Prices Monthly'!L153-'Prices Monthly'!L152)*C153&gt;0,1,0)</f>
        <v>1</v>
      </c>
      <c r="H153" s="16">
        <f>ABS('Prices Monthly'!L153-'Prices Monthly'!L152)/'Prices Monthly'!L152</f>
        <v>3.4023866988468807E-2</v>
      </c>
      <c r="I153" s="26"/>
      <c r="J153" s="16">
        <f t="shared" si="11"/>
        <v>-7.9546240000000488</v>
      </c>
      <c r="K153" s="16"/>
      <c r="L153" s="16"/>
      <c r="M153" s="16"/>
      <c r="N153" s="16"/>
      <c r="O153" s="16"/>
      <c r="P153" s="5"/>
      <c r="Q153" s="16">
        <f>'Prices Monthly'!T153-'Prices Monthly'!T152</f>
        <v>0.3199999999999994</v>
      </c>
      <c r="R153" s="16">
        <f>'Prices Monthly'!Q153-'Prices Monthly'!Q152</f>
        <v>0.17999999999999972</v>
      </c>
      <c r="S153" s="16">
        <f>'Prices Monthly'!S153-'Prices Monthly'!S152</f>
        <v>0.42799999999999994</v>
      </c>
      <c r="T153" s="16">
        <f>'Prices Monthly'!J153-'Prices Monthly'!J152</f>
        <v>-102.3599999999999</v>
      </c>
    </row>
    <row r="154" spans="1:20" x14ac:dyDescent="0.2">
      <c r="A154" s="9">
        <v>33082</v>
      </c>
      <c r="B154" s="16">
        <f>'Prices Monthly'!L153+J154</f>
        <v>1695.0581119999999</v>
      </c>
      <c r="C154" s="16">
        <f t="shared" si="13"/>
        <v>-1</v>
      </c>
      <c r="D154" s="16">
        <f>D153+C154*('Prices Monthly'!L154-'Prices Monthly'!L153)/'Prices Monthly'!L153</f>
        <v>1.1429874083960485</v>
      </c>
      <c r="E154" s="16">
        <f t="shared" si="14"/>
        <v>0</v>
      </c>
      <c r="F154" s="16">
        <f t="shared" si="12"/>
        <v>1.1429874083960485</v>
      </c>
      <c r="G154" s="26">
        <f>IF(('Prices Monthly'!L154-'Prices Monthly'!L153)*C154&gt;0,1,0)</f>
        <v>1</v>
      </c>
      <c r="H154" s="16">
        <f>ABS('Prices Monthly'!L154-'Prices Monthly'!L153)/'Prices Monthly'!L153</f>
        <v>1.1098772715179729E-2</v>
      </c>
      <c r="I154" s="26"/>
      <c r="J154" s="16">
        <f t="shared" si="11"/>
        <v>-33.961887999999945</v>
      </c>
      <c r="K154" s="16"/>
      <c r="L154" s="16"/>
      <c r="M154" s="16"/>
      <c r="N154" s="16"/>
      <c r="O154" s="16"/>
      <c r="P154" s="5"/>
      <c r="Q154" s="16">
        <f>'Prices Monthly'!T154-'Prices Monthly'!T153</f>
        <v>-5.9999999999999609E-2</v>
      </c>
      <c r="R154" s="16">
        <f>'Prices Monthly'!Q154-'Prices Monthly'!Q153</f>
        <v>-0.23000000000000043</v>
      </c>
      <c r="S154" s="16">
        <f>'Prices Monthly'!S154-'Prices Monthly'!S153</f>
        <v>0.13499999999999979</v>
      </c>
      <c r="T154" s="16">
        <f>'Prices Monthly'!J154-'Prices Monthly'!J153</f>
        <v>121.29999999999995</v>
      </c>
    </row>
    <row r="155" spans="1:20" x14ac:dyDescent="0.2">
      <c r="A155" s="9">
        <v>33115</v>
      </c>
      <c r="B155" s="16">
        <f>'Prices Monthly'!L154+J155</f>
        <v>1721.97704</v>
      </c>
      <c r="C155" s="16">
        <f t="shared" si="13"/>
        <v>1</v>
      </c>
      <c r="D155" s="16">
        <f>D154+C155*('Prices Monthly'!L155-'Prices Monthly'!L154)/'Prices Monthly'!L154</f>
        <v>1.1666681251924551</v>
      </c>
      <c r="E155" s="16">
        <f t="shared" si="14"/>
        <v>0</v>
      </c>
      <c r="F155" s="16">
        <f t="shared" si="12"/>
        <v>1.1666681251924551</v>
      </c>
      <c r="G155" s="26">
        <f>IF(('Prices Monthly'!L155-'Prices Monthly'!L154)*C155&gt;0,1,0)</f>
        <v>1</v>
      </c>
      <c r="H155" s="16">
        <f>ABS('Prices Monthly'!L155-'Prices Monthly'!L154)/'Prices Monthly'!L154</f>
        <v>2.3680716796406667E-2</v>
      </c>
      <c r="I155" s="26"/>
      <c r="J155" s="16">
        <f t="shared" si="11"/>
        <v>12.147039999999992</v>
      </c>
      <c r="K155" s="16"/>
      <c r="L155" s="16"/>
      <c r="M155" s="16"/>
      <c r="N155" s="16"/>
      <c r="O155" s="16"/>
      <c r="P155" s="5"/>
      <c r="Q155" s="16">
        <f>'Prices Monthly'!T155-'Prices Monthly'!T154</f>
        <v>0.26999999999999957</v>
      </c>
      <c r="R155" s="16">
        <f>'Prices Monthly'!Q155-'Prices Monthly'!Q154</f>
        <v>6.0000000000000497E-2</v>
      </c>
      <c r="S155" s="16">
        <f>'Prices Monthly'!S155-'Prices Monthly'!S154</f>
        <v>0.42199999999999971</v>
      </c>
      <c r="T155" s="16">
        <f>'Prices Monthly'!J155-'Prices Monthly'!J154</f>
        <v>66.210000000000036</v>
      </c>
    </row>
    <row r="156" spans="1:20" x14ac:dyDescent="0.2">
      <c r="A156" s="9">
        <v>33145</v>
      </c>
      <c r="B156" s="16">
        <f>'Prices Monthly'!L155+J156</f>
        <v>1724.8529679999999</v>
      </c>
      <c r="C156" s="16">
        <f t="shared" si="13"/>
        <v>-1</v>
      </c>
      <c r="D156" s="16">
        <f>D155+C156*('Prices Monthly'!L156-'Prices Monthly'!L155)/'Prices Monthly'!L155</f>
        <v>1.2049068472547064</v>
      </c>
      <c r="E156" s="16">
        <f t="shared" si="14"/>
        <v>0</v>
      </c>
      <c r="F156" s="16">
        <f t="shared" si="12"/>
        <v>1.2049068472547064</v>
      </c>
      <c r="G156" s="26">
        <f>IF(('Prices Monthly'!L156-'Prices Monthly'!L155)*C156&gt;0,1,0)</f>
        <v>1</v>
      </c>
      <c r="H156" s="16">
        <f>ABS('Prices Monthly'!L156-'Prices Monthly'!L155)/'Prices Monthly'!L155</f>
        <v>3.823872206225138E-2</v>
      </c>
      <c r="I156" s="26"/>
      <c r="J156" s="16">
        <f t="shared" si="11"/>
        <v>-25.467031999999989</v>
      </c>
      <c r="K156" s="16"/>
      <c r="L156" s="16"/>
      <c r="M156" s="16"/>
      <c r="N156" s="16"/>
      <c r="O156" s="16"/>
      <c r="P156" s="5"/>
      <c r="Q156" s="16">
        <f>'Prices Monthly'!T156-'Prices Monthly'!T155</f>
        <v>0.12000000000000011</v>
      </c>
      <c r="R156" s="16">
        <f>'Prices Monthly'!Q156-'Prices Monthly'!Q155</f>
        <v>0.37000000000000011</v>
      </c>
      <c r="S156" s="16">
        <f>'Prices Monthly'!S156-'Prices Monthly'!S155</f>
        <v>-0.25099999999999945</v>
      </c>
      <c r="T156" s="16">
        <f>'Prices Monthly'!J156-'Prices Monthly'!J155</f>
        <v>-201.09999999999991</v>
      </c>
    </row>
    <row r="157" spans="1:20" x14ac:dyDescent="0.2">
      <c r="A157" s="9">
        <v>33176</v>
      </c>
      <c r="B157" s="16">
        <f>'Prices Monthly'!L156+J157</f>
        <v>1662.5391200000001</v>
      </c>
      <c r="C157" s="16">
        <f t="shared" si="13"/>
        <v>-1</v>
      </c>
      <c r="D157" s="16">
        <f>D156+C157*('Prices Monthly'!L157-'Prices Monthly'!L156)/'Prices Monthly'!L156</f>
        <v>1.2183083763121443</v>
      </c>
      <c r="E157" s="16">
        <f t="shared" si="14"/>
        <v>0</v>
      </c>
      <c r="F157" s="16">
        <f t="shared" si="12"/>
        <v>1.2183083763121443</v>
      </c>
      <c r="G157" s="26">
        <f>IF(('Prices Monthly'!L157-'Prices Monthly'!L156)*C157&gt;0,1,0)</f>
        <v>1</v>
      </c>
      <c r="H157" s="16">
        <f>ABS('Prices Monthly'!L157-'Prices Monthly'!L156)/'Prices Monthly'!L156</f>
        <v>1.3401529057437772E-2</v>
      </c>
      <c r="I157" s="26"/>
      <c r="J157" s="16">
        <f t="shared" si="11"/>
        <v>-20.850880000000018</v>
      </c>
      <c r="K157" s="16"/>
      <c r="L157" s="16"/>
      <c r="M157" s="16"/>
      <c r="N157" s="16"/>
      <c r="O157" s="16"/>
      <c r="P157" s="5"/>
      <c r="Q157" s="16">
        <f>'Prices Monthly'!T157-'Prices Monthly'!T156</f>
        <v>-9.9999999999997868E-3</v>
      </c>
      <c r="R157" s="16">
        <f>'Prices Monthly'!Q157-'Prices Monthly'!Q156</f>
        <v>0.13999999999999968</v>
      </c>
      <c r="S157" s="16">
        <f>'Prices Monthly'!S157-'Prices Monthly'!S156</f>
        <v>0.12999999999999989</v>
      </c>
      <c r="T157" s="16">
        <f>'Prices Monthly'!J157-'Prices Monthly'!J156</f>
        <v>59.880000000000109</v>
      </c>
    </row>
    <row r="158" spans="1:20" x14ac:dyDescent="0.2">
      <c r="A158" s="9">
        <v>33206</v>
      </c>
      <c r="B158" s="16">
        <f>'Prices Monthly'!L157+J158</f>
        <v>1654.6779039999999</v>
      </c>
      <c r="C158" s="16">
        <f t="shared" si="13"/>
        <v>-1</v>
      </c>
      <c r="D158" s="16">
        <f>D157+C158*('Prices Monthly'!L158-'Prices Monthly'!L157)/'Prices Monthly'!L157</f>
        <v>1.1894312486109346</v>
      </c>
      <c r="E158" s="16">
        <f t="shared" si="14"/>
        <v>2.8877127701209648E-2</v>
      </c>
      <c r="F158" s="16">
        <f t="shared" si="12"/>
        <v>1.2183083763121443</v>
      </c>
      <c r="G158" s="26">
        <f>IF(('Prices Monthly'!L158-'Prices Monthly'!L157)*C158&gt;0,1,0)</f>
        <v>0</v>
      </c>
      <c r="H158" s="16">
        <f>ABS('Prices Monthly'!L158-'Prices Monthly'!L157)/'Prices Monthly'!L157</f>
        <v>2.8877127701209659E-2</v>
      </c>
      <c r="I158" s="26"/>
      <c r="J158" s="16">
        <f t="shared" si="11"/>
        <v>-6.1520960000000011</v>
      </c>
      <c r="K158" s="16"/>
      <c r="L158" s="16"/>
      <c r="M158" s="16"/>
      <c r="N158" s="16"/>
      <c r="O158" s="16"/>
      <c r="P158" s="5"/>
      <c r="Q158" s="16">
        <f>'Prices Monthly'!T158-'Prices Monthly'!T157</f>
        <v>-0.19000000000000039</v>
      </c>
      <c r="R158" s="16">
        <f>'Prices Monthly'!Q158-'Prices Monthly'!Q157</f>
        <v>4.9999999999999822E-2</v>
      </c>
      <c r="S158" s="16">
        <f>'Prices Monthly'!S158-'Prices Monthly'!S157</f>
        <v>-0.11599999999999966</v>
      </c>
      <c r="T158" s="16">
        <f>'Prices Monthly'!J158-'Prices Monthly'!J157</f>
        <v>-23.369999999999891</v>
      </c>
    </row>
    <row r="159" spans="1:20" x14ac:dyDescent="0.2">
      <c r="A159" s="9">
        <v>33236</v>
      </c>
      <c r="B159" s="16">
        <f>'Prices Monthly'!L158+J159</f>
        <v>1721.2313039999999</v>
      </c>
      <c r="C159" s="16">
        <f t="shared" si="13"/>
        <v>1</v>
      </c>
      <c r="D159" s="16">
        <f>D158+C159*('Prices Monthly'!L159-'Prices Monthly'!L158)/'Prices Monthly'!L158</f>
        <v>1.1992276542546942</v>
      </c>
      <c r="E159" s="16">
        <f t="shared" si="14"/>
        <v>1.9080722057450039E-2</v>
      </c>
      <c r="F159" s="16">
        <f t="shared" si="12"/>
        <v>1.2183083763121443</v>
      </c>
      <c r="G159" s="26">
        <f>IF(('Prices Monthly'!L159-'Prices Monthly'!L158)*C159&gt;0,1,0)</f>
        <v>1</v>
      </c>
      <c r="H159" s="16">
        <f>ABS('Prices Monthly'!L159-'Prices Monthly'!L158)/'Prices Monthly'!L158</f>
        <v>9.7964056437596248E-3</v>
      </c>
      <c r="I159" s="26"/>
      <c r="J159" s="16">
        <f t="shared" si="11"/>
        <v>12.441304000000031</v>
      </c>
      <c r="K159" s="16"/>
      <c r="L159" s="16"/>
      <c r="M159" s="16"/>
      <c r="N159" s="16"/>
      <c r="O159" s="16"/>
      <c r="P159" s="5"/>
      <c r="Q159" s="16">
        <f>'Prices Monthly'!T159-'Prices Monthly'!T158</f>
        <v>-3.9999999999999147E-2</v>
      </c>
      <c r="R159" s="16">
        <f>'Prices Monthly'!Q159-'Prices Monthly'!Q158</f>
        <v>-0.12999999999999989</v>
      </c>
      <c r="S159" s="16">
        <f>'Prices Monthly'!S159-'Prices Monthly'!S158</f>
        <v>-0.14400000000000013</v>
      </c>
      <c r="T159" s="16">
        <f>'Prices Monthly'!J159-'Prices Monthly'!J158</f>
        <v>58.319999999999709</v>
      </c>
    </row>
    <row r="160" spans="1:20" x14ac:dyDescent="0.2">
      <c r="A160" s="9">
        <v>33268</v>
      </c>
      <c r="B160" s="16">
        <f>'Prices Monthly'!L159+J160</f>
        <v>1735.016656</v>
      </c>
      <c r="C160" s="16">
        <f t="shared" si="13"/>
        <v>1</v>
      </c>
      <c r="D160" s="16">
        <f>D159+C160*('Prices Monthly'!L160-'Prices Monthly'!L159)/'Prices Monthly'!L159</f>
        <v>1.1619985130632922</v>
      </c>
      <c r="E160" s="16">
        <f t="shared" si="14"/>
        <v>5.6309863248852121E-2</v>
      </c>
      <c r="F160" s="16">
        <f t="shared" si="12"/>
        <v>1.2183083763121443</v>
      </c>
      <c r="G160" s="26">
        <f>IF(('Prices Monthly'!L160-'Prices Monthly'!L159)*C160&gt;0,1,0)</f>
        <v>0</v>
      </c>
      <c r="H160" s="16">
        <f>ABS('Prices Monthly'!L160-'Prices Monthly'!L159)/'Prices Monthly'!L159</f>
        <v>3.7229141191402068E-2</v>
      </c>
      <c r="I160" s="26"/>
      <c r="J160" s="16">
        <f t="shared" si="11"/>
        <v>9.486655999999936</v>
      </c>
      <c r="K160" s="16"/>
      <c r="L160" s="16"/>
      <c r="M160" s="16"/>
      <c r="N160" s="16"/>
      <c r="O160" s="16"/>
      <c r="P160" s="5"/>
      <c r="Q160" s="16">
        <f>'Prices Monthly'!T160-'Prices Monthly'!T159</f>
        <v>4.9999999999999822E-2</v>
      </c>
      <c r="R160" s="16">
        <f>'Prices Monthly'!Q160-'Prices Monthly'!Q159</f>
        <v>-0.17999999999999972</v>
      </c>
      <c r="S160" s="16">
        <f>'Prices Monthly'!S160-'Prices Monthly'!S159</f>
        <v>5.8999999999999275E-2</v>
      </c>
      <c r="T160" s="16">
        <f>'Prices Monthly'!J160-'Prices Monthly'!J159</f>
        <v>-85.309999999999945</v>
      </c>
    </row>
    <row r="161" spans="1:20" x14ac:dyDescent="0.2">
      <c r="A161" s="9">
        <v>33296</v>
      </c>
      <c r="B161" s="16">
        <f>'Prices Monthly'!L160+J161</f>
        <v>1664.3317520000001</v>
      </c>
      <c r="C161" s="16">
        <f t="shared" si="13"/>
        <v>1</v>
      </c>
      <c r="D161" s="16">
        <f>D160+C161*('Prices Monthly'!L161-'Prices Monthly'!L160)/'Prices Monthly'!L160</f>
        <v>1.1855404593821168</v>
      </c>
      <c r="E161" s="16">
        <f t="shared" si="14"/>
        <v>3.2767916930027452E-2</v>
      </c>
      <c r="F161" s="16">
        <f t="shared" si="12"/>
        <v>1.2183083763121443</v>
      </c>
      <c r="G161" s="26">
        <f>IF(('Prices Monthly'!L161-'Prices Monthly'!L160)*C161&gt;0,1,0)</f>
        <v>1</v>
      </c>
      <c r="H161" s="16">
        <f>ABS('Prices Monthly'!L161-'Prices Monthly'!L160)/'Prices Monthly'!L160</f>
        <v>2.3541946318824607E-2</v>
      </c>
      <c r="I161" s="26"/>
      <c r="J161" s="16">
        <f t="shared" si="11"/>
        <v>3.0417520000000082</v>
      </c>
      <c r="K161" s="16"/>
      <c r="L161" s="16"/>
      <c r="M161" s="16"/>
      <c r="N161" s="16"/>
      <c r="O161" s="16"/>
      <c r="P161" s="5"/>
      <c r="Q161" s="16">
        <f>'Prices Monthly'!T161-'Prices Monthly'!T160</f>
        <v>-4.9999999999999822E-2</v>
      </c>
      <c r="R161" s="16">
        <f>'Prices Monthly'!Q161-'Prices Monthly'!Q160</f>
        <v>-0.25</v>
      </c>
      <c r="S161" s="16">
        <f>'Prices Monthly'!S161-'Prices Monthly'!S160</f>
        <v>-0.23899999999999988</v>
      </c>
      <c r="T161" s="16">
        <f>'Prices Monthly'!J161-'Prices Monthly'!J160</f>
        <v>80.909999999999854</v>
      </c>
    </row>
    <row r="162" spans="1:20" x14ac:dyDescent="0.2">
      <c r="A162" s="9">
        <v>33327</v>
      </c>
      <c r="B162" s="16">
        <f>'Prices Monthly'!L161+J162</f>
        <v>1716.354728</v>
      </c>
      <c r="C162" s="16">
        <f t="shared" si="13"/>
        <v>1</v>
      </c>
      <c r="D162" s="16">
        <f>D161+C162*('Prices Monthly'!L162-'Prices Monthly'!L161)/'Prices Monthly'!L161</f>
        <v>1.1505192878930552</v>
      </c>
      <c r="E162" s="16">
        <f t="shared" si="14"/>
        <v>6.7789088419089039E-2</v>
      </c>
      <c r="F162" s="16">
        <f t="shared" si="12"/>
        <v>1.2183083763121443</v>
      </c>
      <c r="G162" s="26">
        <f>IF(('Prices Monthly'!L162-'Prices Monthly'!L161)*C162&gt;0,1,0)</f>
        <v>0</v>
      </c>
      <c r="H162" s="16">
        <f>ABS('Prices Monthly'!L162-'Prices Monthly'!L161)/'Prices Monthly'!L161</f>
        <v>3.5021171489061503E-2</v>
      </c>
      <c r="I162" s="26"/>
      <c r="J162" s="16">
        <f t="shared" si="11"/>
        <v>15.954727999999987</v>
      </c>
      <c r="K162" s="16"/>
      <c r="L162" s="16"/>
      <c r="M162" s="16"/>
      <c r="N162" s="16"/>
      <c r="O162" s="16"/>
      <c r="P162" s="5"/>
      <c r="Q162" s="16">
        <f>'Prices Monthly'!T162-'Prices Monthly'!T161</f>
        <v>-0.19000000000000039</v>
      </c>
      <c r="R162" s="16">
        <f>'Prices Monthly'!Q162-'Prices Monthly'!Q161</f>
        <v>-9.9999999999997868E-3</v>
      </c>
      <c r="S162" s="16">
        <f>'Prices Monthly'!S162-'Prices Monthly'!S161</f>
        <v>-0.71199999999999974</v>
      </c>
      <c r="T162" s="16">
        <f>'Prices Monthly'!J162-'Prices Monthly'!J161</f>
        <v>-179.58999999999992</v>
      </c>
    </row>
    <row r="163" spans="1:20" x14ac:dyDescent="0.2">
      <c r="A163" s="9">
        <v>33355</v>
      </c>
      <c r="B163" s="16">
        <f>'Prices Monthly'!L162+J163</f>
        <v>1661.5263279999999</v>
      </c>
      <c r="C163" s="16">
        <f t="shared" si="13"/>
        <v>1</v>
      </c>
      <c r="D163" s="16">
        <f>D162+C163*('Prices Monthly'!L163-'Prices Monthly'!L162)/'Prices Monthly'!L162</f>
        <v>1.1849587552422949</v>
      </c>
      <c r="E163" s="16">
        <f t="shared" si="14"/>
        <v>3.33496210698494E-2</v>
      </c>
      <c r="F163" s="16">
        <f t="shared" si="12"/>
        <v>1.2183083763121443</v>
      </c>
      <c r="G163" s="26">
        <f>IF(('Prices Monthly'!L163-'Prices Monthly'!L162)*C163&gt;0,1,0)</f>
        <v>1</v>
      </c>
      <c r="H163" s="16">
        <f>ABS('Prices Monthly'!L163-'Prices Monthly'!L162)/'Prices Monthly'!L162</f>
        <v>3.4439467349239722E-2</v>
      </c>
      <c r="I163" s="26"/>
      <c r="J163" s="16">
        <f t="shared" si="11"/>
        <v>20.676328000000016</v>
      </c>
      <c r="K163" s="16"/>
      <c r="L163" s="16"/>
      <c r="M163" s="16"/>
      <c r="N163" s="16"/>
      <c r="O163" s="16"/>
      <c r="P163" s="5"/>
      <c r="Q163" s="16">
        <f>'Prices Monthly'!T163-'Prices Monthly'!T162</f>
        <v>-0.23000000000000043</v>
      </c>
      <c r="R163" s="16">
        <f>'Prices Monthly'!Q163-'Prices Monthly'!Q162</f>
        <v>-0.10000000000000053</v>
      </c>
      <c r="S163" s="16">
        <f>'Prices Monthly'!S163-'Prices Monthly'!S162</f>
        <v>-0.20299999999999985</v>
      </c>
      <c r="T163" s="16">
        <f>'Prices Monthly'!J163-'Prices Monthly'!J162</f>
        <v>93.350000000000136</v>
      </c>
    </row>
    <row r="164" spans="1:20" x14ac:dyDescent="0.2">
      <c r="A164" s="9">
        <v>33388</v>
      </c>
      <c r="B164" s="16">
        <f>'Prices Monthly'!L163+J164</f>
        <v>1719.56468</v>
      </c>
      <c r="C164" s="16">
        <f t="shared" si="13"/>
        <v>1</v>
      </c>
      <c r="D164" s="16">
        <f>D163+C164*('Prices Monthly'!L164-'Prices Monthly'!L163)/'Prices Monthly'!L163</f>
        <v>1.2561398835827766</v>
      </c>
      <c r="E164" s="16">
        <f t="shared" si="14"/>
        <v>0</v>
      </c>
      <c r="F164" s="16">
        <f t="shared" si="12"/>
        <v>1.2561398835827766</v>
      </c>
      <c r="G164" s="26">
        <f>IF(('Prices Monthly'!L164-'Prices Monthly'!L163)*C164&gt;0,1,0)</f>
        <v>1</v>
      </c>
      <c r="H164" s="16">
        <f>ABS('Prices Monthly'!L164-'Prices Monthly'!L163)/'Prices Monthly'!L163</f>
        <v>7.1181128340481792E-2</v>
      </c>
      <c r="I164" s="26"/>
      <c r="J164" s="16">
        <f t="shared" si="11"/>
        <v>22.204680000000049</v>
      </c>
      <c r="K164" s="16"/>
      <c r="L164" s="16"/>
      <c r="M164" s="16"/>
      <c r="N164" s="16"/>
      <c r="O164" s="16"/>
      <c r="P164" s="5"/>
      <c r="Q164" s="16">
        <f>'Prices Monthly'!T164-'Prices Monthly'!T163</f>
        <v>-0.14999999999999947</v>
      </c>
      <c r="R164" s="16">
        <f>'Prices Monthly'!Q164-'Prices Monthly'!Q163</f>
        <v>-0.67999999999999972</v>
      </c>
      <c r="S164" s="16">
        <f>'Prices Monthly'!S164-'Prices Monthly'!S163</f>
        <v>-0.60999999999999988</v>
      </c>
      <c r="T164" s="16">
        <f>'Prices Monthly'!J164-'Prices Monthly'!J163</f>
        <v>76.230000000000018</v>
      </c>
    </row>
    <row r="165" spans="1:20" x14ac:dyDescent="0.2">
      <c r="A165" s="9">
        <v>33418</v>
      </c>
      <c r="B165" s="16">
        <f>'Prices Monthly'!L164+J165</f>
        <v>1862.040984</v>
      </c>
      <c r="C165" s="16">
        <f t="shared" si="13"/>
        <v>1</v>
      </c>
      <c r="D165" s="16">
        <f>D164+C165*('Prices Monthly'!L165-'Prices Monthly'!L164)/'Prices Monthly'!L164</f>
        <v>1.2827324101753033</v>
      </c>
      <c r="E165" s="16">
        <f t="shared" si="14"/>
        <v>0</v>
      </c>
      <c r="F165" s="16">
        <f t="shared" si="12"/>
        <v>1.2827324101753033</v>
      </c>
      <c r="G165" s="26">
        <f>IF(('Prices Monthly'!L165-'Prices Monthly'!L164)*C165&gt;0,1,0)</f>
        <v>1</v>
      </c>
      <c r="H165" s="16">
        <f>ABS('Prices Monthly'!L165-'Prices Monthly'!L164)/'Prices Monthly'!L164</f>
        <v>2.659252659252654E-2</v>
      </c>
      <c r="I165" s="26"/>
      <c r="J165" s="16">
        <f t="shared" si="11"/>
        <v>43.860983999999952</v>
      </c>
      <c r="K165" s="16"/>
      <c r="L165" s="16"/>
      <c r="M165" s="16"/>
      <c r="N165" s="16"/>
      <c r="O165" s="16"/>
      <c r="P165" s="5"/>
      <c r="Q165" s="16">
        <f>'Prices Monthly'!T165-'Prices Monthly'!T164</f>
        <v>3.0000000000000249E-2</v>
      </c>
      <c r="R165" s="16">
        <f>'Prices Monthly'!Q165-'Prices Monthly'!Q164</f>
        <v>-4.0000000000000036E-2</v>
      </c>
      <c r="S165" s="16">
        <f>'Prices Monthly'!S165-'Prices Monthly'!S164</f>
        <v>-8.0000000000000071E-2</v>
      </c>
      <c r="T165" s="16">
        <f>'Prices Monthly'!J165-'Prices Monthly'!J164</f>
        <v>-8.2400000000002365</v>
      </c>
    </row>
    <row r="166" spans="1:20" x14ac:dyDescent="0.2">
      <c r="A166" s="9">
        <v>33449</v>
      </c>
      <c r="B166" s="16">
        <f>'Prices Monthly'!L165+J166</f>
        <v>1866.823408</v>
      </c>
      <c r="C166" s="16">
        <f t="shared" si="13"/>
        <v>1</v>
      </c>
      <c r="D166" s="16">
        <f>D165+C166*('Prices Monthly'!L166-'Prices Monthly'!L165)/'Prices Monthly'!L165</f>
        <v>1.2853040270258227</v>
      </c>
      <c r="E166" s="16">
        <f t="shared" si="14"/>
        <v>0</v>
      </c>
      <c r="F166" s="16">
        <f t="shared" si="12"/>
        <v>1.2853040270258227</v>
      </c>
      <c r="G166" s="26">
        <f>IF(('Prices Monthly'!L166-'Prices Monthly'!L165)*C166&gt;0,1,0)</f>
        <v>1</v>
      </c>
      <c r="H166" s="16">
        <f>ABS('Prices Monthly'!L166-'Prices Monthly'!L165)/'Prices Monthly'!L165</f>
        <v>2.5716168505193885E-3</v>
      </c>
      <c r="I166" s="26"/>
      <c r="J166" s="16">
        <f t="shared" si="11"/>
        <v>0.29340799999998435</v>
      </c>
      <c r="K166" s="16"/>
      <c r="L166" s="16"/>
      <c r="M166" s="16"/>
      <c r="N166" s="16"/>
      <c r="O166" s="16"/>
      <c r="P166" s="5"/>
      <c r="Q166" s="16">
        <f>'Prices Monthly'!T166-'Prices Monthly'!T165</f>
        <v>-0.12000000000000011</v>
      </c>
      <c r="R166" s="16">
        <f>'Prices Monthly'!Q166-'Prices Monthly'!Q165</f>
        <v>0.29000000000000004</v>
      </c>
      <c r="S166" s="16">
        <f>'Prices Monthly'!S166-'Prices Monthly'!S165</f>
        <v>0.23999999999999977</v>
      </c>
      <c r="T166" s="16">
        <f>'Prices Monthly'!J166-'Prices Monthly'!J165</f>
        <v>134.80999999999995</v>
      </c>
    </row>
    <row r="167" spans="1:20" x14ac:dyDescent="0.2">
      <c r="A167" s="9">
        <v>33480</v>
      </c>
      <c r="B167" s="16">
        <f>'Prices Monthly'!L166+J167</f>
        <v>1865.8378479999999</v>
      </c>
      <c r="C167" s="16">
        <f t="shared" si="13"/>
        <v>-1</v>
      </c>
      <c r="D167" s="16">
        <f>D166+C167*('Prices Monthly'!L167-'Prices Monthly'!L166)/'Prices Monthly'!L166</f>
        <v>1.2646930177436544</v>
      </c>
      <c r="E167" s="16">
        <f t="shared" si="14"/>
        <v>2.0611009282168302E-2</v>
      </c>
      <c r="F167" s="16">
        <f t="shared" si="12"/>
        <v>1.2853040270258227</v>
      </c>
      <c r="G167" s="26">
        <f>IF(('Prices Monthly'!L167-'Prices Monthly'!L166)*C167&gt;0,1,0)</f>
        <v>0</v>
      </c>
      <c r="H167" s="16">
        <f>ABS('Prices Monthly'!L167-'Prices Monthly'!L166)/'Prices Monthly'!L166</f>
        <v>2.0611009282168385E-2</v>
      </c>
      <c r="I167" s="26"/>
      <c r="J167" s="16">
        <f t="shared" si="11"/>
        <v>-5.492151999999991</v>
      </c>
      <c r="K167" s="16"/>
      <c r="L167" s="16"/>
      <c r="M167" s="16"/>
      <c r="N167" s="16"/>
      <c r="O167" s="16"/>
      <c r="P167" s="5"/>
      <c r="Q167" s="16">
        <f>'Prices Monthly'!T167-'Prices Monthly'!T166</f>
        <v>-0.11000000000000032</v>
      </c>
      <c r="R167" s="16">
        <f>'Prices Monthly'!Q167-'Prices Monthly'!Q166</f>
        <v>-0.25999999999999979</v>
      </c>
      <c r="S167" s="16">
        <f>'Prices Monthly'!S167-'Prices Monthly'!S166</f>
        <v>0.24000000000000021</v>
      </c>
      <c r="T167" s="16">
        <f>'Prices Monthly'!J167-'Prices Monthly'!J166</f>
        <v>19.570000000000164</v>
      </c>
    </row>
    <row r="168" spans="1:20" x14ac:dyDescent="0.2">
      <c r="A168" s="9">
        <v>33509</v>
      </c>
      <c r="B168" s="16">
        <f>'Prices Monthly'!L167+J168</f>
        <v>1925.6156560000002</v>
      </c>
      <c r="C168" s="16">
        <f t="shared" si="13"/>
        <v>1</v>
      </c>
      <c r="D168" s="16">
        <f>D167+C168*('Prices Monthly'!L168-'Prices Monthly'!L167)/'Prices Monthly'!L167</f>
        <v>1.2945636916009244</v>
      </c>
      <c r="E168" s="16">
        <f t="shared" si="14"/>
        <v>0</v>
      </c>
      <c r="F168" s="16">
        <f t="shared" si="12"/>
        <v>1.2945636916009244</v>
      </c>
      <c r="G168" s="26">
        <f>IF(('Prices Monthly'!L168-'Prices Monthly'!L167)*C168&gt;0,1,0)</f>
        <v>1</v>
      </c>
      <c r="H168" s="16">
        <f>ABS('Prices Monthly'!L168-'Prices Monthly'!L167)/'Prices Monthly'!L167</f>
        <v>2.9870673857269988E-2</v>
      </c>
      <c r="I168" s="26"/>
      <c r="J168" s="16">
        <f t="shared" si="11"/>
        <v>15.715656000000013</v>
      </c>
      <c r="K168" s="16"/>
      <c r="L168" s="16"/>
      <c r="M168" s="16"/>
      <c r="N168" s="16"/>
      <c r="O168" s="16"/>
      <c r="P168" s="5"/>
      <c r="Q168" s="16">
        <f>'Prices Monthly'!T168-'Prices Monthly'!T167</f>
        <v>-0.26999999999999957</v>
      </c>
      <c r="R168" s="16">
        <f>'Prices Monthly'!Q168-'Prices Monthly'!Q167</f>
        <v>-0.15000000000000036</v>
      </c>
      <c r="S168" s="16">
        <f>'Prices Monthly'!S168-'Prices Monthly'!S167</f>
        <v>-0.41000000000000014</v>
      </c>
      <c r="T168" s="16">
        <f>'Prices Monthly'!J168-'Prices Monthly'!J167</f>
        <v>-51.269999999999982</v>
      </c>
    </row>
    <row r="169" spans="1:20" x14ac:dyDescent="0.2">
      <c r="A169" s="9">
        <v>33541</v>
      </c>
      <c r="B169" s="16">
        <f>'Prices Monthly'!L168+J169</f>
        <v>1995.9089840000001</v>
      </c>
      <c r="C169" s="16">
        <f t="shared" si="13"/>
        <v>1</v>
      </c>
      <c r="D169" s="16">
        <f>D168+C169*('Prices Monthly'!L169-'Prices Monthly'!L168)/'Prices Monthly'!L168</f>
        <v>1.3160894039982909</v>
      </c>
      <c r="E169" s="16">
        <f t="shared" si="14"/>
        <v>0</v>
      </c>
      <c r="F169" s="16">
        <f t="shared" si="12"/>
        <v>1.3160894039982909</v>
      </c>
      <c r="G169" s="26">
        <f>IF(('Prices Monthly'!L169-'Prices Monthly'!L168)*C169&gt;0,1,0)</f>
        <v>1</v>
      </c>
      <c r="H169" s="16">
        <f>ABS('Prices Monthly'!L169-'Prices Monthly'!L168)/'Prices Monthly'!L168</f>
        <v>2.1525712397366437E-2</v>
      </c>
      <c r="I169" s="26"/>
      <c r="J169" s="16">
        <f t="shared" si="11"/>
        <v>28.958983999999987</v>
      </c>
      <c r="K169" s="16"/>
      <c r="L169" s="16"/>
      <c r="M169" s="16"/>
      <c r="N169" s="16"/>
      <c r="O169" s="16"/>
      <c r="P169" s="5"/>
      <c r="Q169" s="16">
        <f>'Prices Monthly'!T169-'Prices Monthly'!T168</f>
        <v>-0.23000000000000043</v>
      </c>
      <c r="R169" s="16">
        <f>'Prices Monthly'!Q169-'Prices Monthly'!Q168</f>
        <v>-0.16000000000000014</v>
      </c>
      <c r="S169" s="16">
        <f>'Prices Monthly'!S169-'Prices Monthly'!S168</f>
        <v>0.10499999999999998</v>
      </c>
      <c r="T169" s="16">
        <f>'Prices Monthly'!J169-'Prices Monthly'!J168</f>
        <v>-19.130000000000109</v>
      </c>
    </row>
    <row r="170" spans="1:20" x14ac:dyDescent="0.2">
      <c r="A170" s="9">
        <v>33571</v>
      </c>
      <c r="B170" s="16">
        <f>'Prices Monthly'!L169+J170</f>
        <v>2030.724696</v>
      </c>
      <c r="C170" s="16">
        <f t="shared" si="13"/>
        <v>1</v>
      </c>
      <c r="D170" s="16">
        <f>D169+C170*('Prices Monthly'!L170-'Prices Monthly'!L169)/'Prices Monthly'!L169</f>
        <v>1.3540978547445743</v>
      </c>
      <c r="E170" s="16">
        <f t="shared" si="14"/>
        <v>0</v>
      </c>
      <c r="F170" s="16">
        <f t="shared" si="12"/>
        <v>1.3540978547445743</v>
      </c>
      <c r="G170" s="26">
        <f>IF(('Prices Monthly'!L170-'Prices Monthly'!L169)*C170&gt;0,1,0)</f>
        <v>1</v>
      </c>
      <c r="H170" s="16">
        <f>ABS('Prices Monthly'!L170-'Prices Monthly'!L169)/'Prices Monthly'!L169</f>
        <v>3.8008450746283458E-2</v>
      </c>
      <c r="I170" s="26"/>
      <c r="J170" s="16">
        <f t="shared" si="11"/>
        <v>21.434696000000034</v>
      </c>
      <c r="K170" s="16"/>
      <c r="L170" s="16"/>
      <c r="M170" s="16"/>
      <c r="N170" s="16"/>
      <c r="O170" s="16"/>
      <c r="P170" s="5"/>
      <c r="Q170" s="16">
        <f>'Prices Monthly'!T170-'Prices Monthly'!T169</f>
        <v>-0.31999999999999984</v>
      </c>
      <c r="R170" s="16">
        <f>'Prices Monthly'!Q170-'Prices Monthly'!Q169</f>
        <v>-0.20000000000000018</v>
      </c>
      <c r="S170" s="16">
        <f>'Prices Monthly'!S170-'Prices Monthly'!S169</f>
        <v>-8.4999999999999964E-2</v>
      </c>
      <c r="T170" s="16">
        <f>'Prices Monthly'!J170-'Prices Monthly'!J169</f>
        <v>74.920000000000073</v>
      </c>
    </row>
    <row r="171" spans="1:20" x14ac:dyDescent="0.2">
      <c r="A171" s="9">
        <v>33600</v>
      </c>
      <c r="B171" s="16">
        <f>'Prices Monthly'!L170+J171</f>
        <v>2116.969936</v>
      </c>
      <c r="C171" s="16">
        <f t="shared" si="13"/>
        <v>1</v>
      </c>
      <c r="D171" s="16">
        <f>D170+C171*('Prices Monthly'!L171-'Prices Monthly'!L170)/'Prices Monthly'!L170</f>
        <v>1.3722072301940724</v>
      </c>
      <c r="E171" s="16">
        <f t="shared" si="14"/>
        <v>0</v>
      </c>
      <c r="F171" s="16">
        <f t="shared" si="12"/>
        <v>1.3722072301940724</v>
      </c>
      <c r="G171" s="26">
        <f>IF(('Prices Monthly'!L171-'Prices Monthly'!L170)*C171&gt;0,1,0)</f>
        <v>1</v>
      </c>
      <c r="H171" s="16">
        <f>ABS('Prices Monthly'!L171-'Prices Monthly'!L170)/'Prices Monthly'!L170</f>
        <v>1.8109375449497995E-2</v>
      </c>
      <c r="I171" s="26"/>
      <c r="J171" s="16">
        <f t="shared" si="11"/>
        <v>31.309935999999993</v>
      </c>
      <c r="K171" s="16"/>
      <c r="L171" s="16"/>
      <c r="M171" s="16"/>
      <c r="N171" s="16"/>
      <c r="O171" s="16"/>
      <c r="P171" s="5"/>
      <c r="Q171" s="16">
        <f>'Prices Monthly'!T171-'Prices Monthly'!T170</f>
        <v>8.9999999999999858E-2</v>
      </c>
      <c r="R171" s="16">
        <f>'Prices Monthly'!Q171-'Prices Monthly'!Q170</f>
        <v>-0.1899999999999995</v>
      </c>
      <c r="S171" s="16">
        <f>'Prices Monthly'!S171-'Prices Monthly'!S170</f>
        <v>0.19499999999999984</v>
      </c>
      <c r="T171" s="16">
        <f>'Prices Monthly'!J171-'Prices Monthly'!J170</f>
        <v>11.050000000000182</v>
      </c>
    </row>
    <row r="172" spans="1:20" x14ac:dyDescent="0.2">
      <c r="A172" s="9">
        <v>33633</v>
      </c>
      <c r="B172" s="16">
        <f>'Prices Monthly'!L171+J172</f>
        <v>2122.7888399999997</v>
      </c>
      <c r="C172" s="16">
        <f t="shared" si="13"/>
        <v>-1</v>
      </c>
      <c r="D172" s="16">
        <f>D171+C172*('Prices Monthly'!L172-'Prices Monthly'!L171)/'Prices Monthly'!L171</f>
        <v>1.3727535161559359</v>
      </c>
      <c r="E172" s="16">
        <f t="shared" si="14"/>
        <v>0</v>
      </c>
      <c r="F172" s="16">
        <f t="shared" si="12"/>
        <v>1.3727535161559359</v>
      </c>
      <c r="G172" s="26">
        <f>IF(('Prices Monthly'!L172-'Prices Monthly'!L171)*C172&gt;0,1,0)</f>
        <v>1</v>
      </c>
      <c r="H172" s="16">
        <f>ABS('Prices Monthly'!L172-'Prices Monthly'!L171)/'Prices Monthly'!L171</f>
        <v>5.4628596186352013E-4</v>
      </c>
      <c r="I172" s="26"/>
      <c r="J172" s="16">
        <f t="shared" si="11"/>
        <v>-0.64116000000000817</v>
      </c>
      <c r="K172" s="16"/>
      <c r="L172" s="16"/>
      <c r="M172" s="16"/>
      <c r="N172" s="16"/>
      <c r="O172" s="16"/>
      <c r="P172" s="5"/>
      <c r="Q172" s="16">
        <f>'Prices Monthly'!T172-'Prices Monthly'!T171</f>
        <v>0.39000000000000012</v>
      </c>
      <c r="R172" s="16">
        <f>'Prices Monthly'!Q172-'Prices Monthly'!Q171</f>
        <v>8.0000000000000071E-2</v>
      </c>
      <c r="S172" s="16">
        <f>'Prices Monthly'!S172-'Prices Monthly'!S171</f>
        <v>0.18000000000000016</v>
      </c>
      <c r="T172" s="16">
        <f>'Prices Monthly'!J172-'Prices Monthly'!J171</f>
        <v>216.25999999999976</v>
      </c>
    </row>
    <row r="173" spans="1:20" x14ac:dyDescent="0.2">
      <c r="A173" s="9">
        <v>33662</v>
      </c>
      <c r="B173" s="16">
        <f>'Prices Monthly'!L172+J173</f>
        <v>2090.143008</v>
      </c>
      <c r="C173" s="16">
        <f t="shared" si="13"/>
        <v>-1</v>
      </c>
      <c r="D173" s="16">
        <f>D172+C173*('Prices Monthly'!L173-'Prices Monthly'!L172)/'Prices Monthly'!L172</f>
        <v>1.3466164082478942</v>
      </c>
      <c r="E173" s="16">
        <f t="shared" si="14"/>
        <v>2.613710790804169E-2</v>
      </c>
      <c r="F173" s="16">
        <f t="shared" si="12"/>
        <v>1.3727535161559359</v>
      </c>
      <c r="G173" s="26">
        <f>IF(('Prices Monthly'!L173-'Prices Monthly'!L172)*C173&gt;0,1,0)</f>
        <v>0</v>
      </c>
      <c r="H173" s="16">
        <f>ABS('Prices Monthly'!L173-'Prices Monthly'!L172)/'Prices Monthly'!L172</f>
        <v>2.6137107908041766E-2</v>
      </c>
      <c r="I173" s="26"/>
      <c r="J173" s="16">
        <f t="shared" si="11"/>
        <v>-32.126992000000016</v>
      </c>
      <c r="K173" s="16"/>
      <c r="L173" s="16"/>
      <c r="M173" s="16"/>
      <c r="N173" s="16"/>
      <c r="O173" s="16"/>
      <c r="P173" s="5"/>
      <c r="Q173" s="16">
        <f>'Prices Monthly'!T173-'Prices Monthly'!T172</f>
        <v>-4.9999999999999822E-2</v>
      </c>
      <c r="R173" s="16">
        <f>'Prices Monthly'!Q173-'Prices Monthly'!Q172</f>
        <v>0.45000000000000018</v>
      </c>
      <c r="S173" s="16">
        <f>'Prices Monthly'!S173-'Prices Monthly'!S172</f>
        <v>0.24500000000000011</v>
      </c>
      <c r="T173" s="16">
        <f>'Prices Monthly'!J173-'Prices Monthly'!J172</f>
        <v>3.4100000000003092</v>
      </c>
    </row>
    <row r="174" spans="1:20" x14ac:dyDescent="0.2">
      <c r="A174" s="9">
        <v>33691</v>
      </c>
      <c r="B174" s="16">
        <f>'Prices Monthly'!L173+J174</f>
        <v>2160.7927279999999</v>
      </c>
      <c r="C174" s="16">
        <f t="shared" si="13"/>
        <v>-1</v>
      </c>
      <c r="D174" s="16">
        <f>D173+C174*('Prices Monthly'!L174-'Prices Monthly'!L173)/'Prices Monthly'!L173</f>
        <v>1.2787846193291066</v>
      </c>
      <c r="E174" s="16">
        <f t="shared" si="14"/>
        <v>9.3968896826829296E-2</v>
      </c>
      <c r="F174" s="16">
        <f t="shared" si="12"/>
        <v>1.3727535161559359</v>
      </c>
      <c r="G174" s="26">
        <f>IF(('Prices Monthly'!L174-'Prices Monthly'!L173)*C174&gt;0,1,0)</f>
        <v>0</v>
      </c>
      <c r="H174" s="16">
        <f>ABS('Prices Monthly'!L174-'Prices Monthly'!L173)/'Prices Monthly'!L173</f>
        <v>6.7831788918787495E-2</v>
      </c>
      <c r="I174" s="26"/>
      <c r="J174" s="16">
        <f t="shared" si="11"/>
        <v>-16.947272000000019</v>
      </c>
      <c r="K174" s="16"/>
      <c r="L174" s="16"/>
      <c r="M174" s="16"/>
      <c r="N174" s="16"/>
      <c r="O174" s="16"/>
      <c r="P174" s="5"/>
      <c r="Q174" s="16">
        <f>'Prices Monthly'!T174-'Prices Monthly'!T173</f>
        <v>-3.0000000000000249E-2</v>
      </c>
      <c r="R174" s="16">
        <f>'Prices Monthly'!Q174-'Prices Monthly'!Q173</f>
        <v>0.17999999999999972</v>
      </c>
      <c r="S174" s="16">
        <f>'Prices Monthly'!S174-'Prices Monthly'!S173</f>
        <v>-0.26000000000000023</v>
      </c>
      <c r="T174" s="16">
        <f>'Prices Monthly'!J174-'Prices Monthly'!J173</f>
        <v>12.319999999999709</v>
      </c>
    </row>
    <row r="175" spans="1:20" x14ac:dyDescent="0.2">
      <c r="A175" s="9">
        <v>33723</v>
      </c>
      <c r="B175" s="16">
        <f>'Prices Monthly'!L174+J175</f>
        <v>2322.9698560000002</v>
      </c>
      <c r="C175" s="16">
        <f t="shared" si="13"/>
        <v>-1</v>
      </c>
      <c r="D175" s="16">
        <f>D174+C175*('Prices Monthly'!L175-'Prices Monthly'!L174)/'Prices Monthly'!L174</f>
        <v>1.2673460222343382</v>
      </c>
      <c r="E175" s="16">
        <f t="shared" si="14"/>
        <v>0.10540749392159765</v>
      </c>
      <c r="F175" s="16">
        <f t="shared" si="12"/>
        <v>1.3727535161559359</v>
      </c>
      <c r="G175" s="26">
        <f>IF(('Prices Monthly'!L175-'Prices Monthly'!L174)*C175&gt;0,1,0)</f>
        <v>0</v>
      </c>
      <c r="H175" s="16">
        <f>ABS('Prices Monthly'!L175-'Prices Monthly'!L174)/'Prices Monthly'!L174</f>
        <v>1.1438597094768308E-2</v>
      </c>
      <c r="I175" s="26"/>
      <c r="J175" s="16">
        <f t="shared" si="11"/>
        <v>-2.4901439999999697</v>
      </c>
      <c r="K175" s="16"/>
      <c r="L175" s="16"/>
      <c r="M175" s="16"/>
      <c r="N175" s="16"/>
      <c r="O175" s="16"/>
      <c r="P175" s="5"/>
      <c r="Q175" s="16">
        <f>'Prices Monthly'!T175-'Prices Monthly'!T174</f>
        <v>-0.10000000000000009</v>
      </c>
      <c r="R175" s="16">
        <f>'Prices Monthly'!Q175-'Prices Monthly'!Q174</f>
        <v>0.17999999999999972</v>
      </c>
      <c r="S175" s="16">
        <f>'Prices Monthly'!S175-'Prices Monthly'!S174</f>
        <v>0.22500000000000009</v>
      </c>
      <c r="T175" s="16">
        <f>'Prices Monthly'!J175-'Prices Monthly'!J174</f>
        <v>19.380000000000109</v>
      </c>
    </row>
    <row r="176" spans="1:20" x14ac:dyDescent="0.2">
      <c r="A176" s="9">
        <v>33754</v>
      </c>
      <c r="B176" s="16">
        <f>'Prices Monthly'!L175+J176</f>
        <v>2349.6255040000001</v>
      </c>
      <c r="C176" s="16">
        <f t="shared" si="13"/>
        <v>-1</v>
      </c>
      <c r="D176" s="16">
        <f>D175+C176*('Prices Monthly'!L176-'Prices Monthly'!L175)/'Prices Monthly'!L175</f>
        <v>1.2897944291627328</v>
      </c>
      <c r="E176" s="16">
        <f t="shared" si="14"/>
        <v>8.2959086993203091E-2</v>
      </c>
      <c r="F176" s="16">
        <f t="shared" si="12"/>
        <v>1.3727535161559359</v>
      </c>
      <c r="G176" s="26">
        <f>IF(('Prices Monthly'!L176-'Prices Monthly'!L175)*C176&gt;0,1,0)</f>
        <v>1</v>
      </c>
      <c r="H176" s="16">
        <f>ABS('Prices Monthly'!L176-'Prices Monthly'!L175)/'Prices Monthly'!L175</f>
        <v>2.2448406928394567E-2</v>
      </c>
      <c r="I176" s="26"/>
      <c r="J176" s="16">
        <f t="shared" si="11"/>
        <v>-2.4344959999999833</v>
      </c>
      <c r="K176" s="16"/>
      <c r="L176" s="16"/>
      <c r="M176" s="16"/>
      <c r="N176" s="16"/>
      <c r="O176" s="16"/>
      <c r="P176" s="5"/>
      <c r="Q176" s="16">
        <f>'Prices Monthly'!T176-'Prices Monthly'!T175</f>
        <v>0.39000000000000012</v>
      </c>
      <c r="R176" s="16">
        <f>'Prices Monthly'!Q176-'Prices Monthly'!Q175</f>
        <v>0.16999999999999993</v>
      </c>
      <c r="S176" s="16">
        <f>'Prices Monthly'!S176-'Prices Monthly'!S175</f>
        <v>-0.21999999999999975</v>
      </c>
      <c r="T176" s="16">
        <f>'Prices Monthly'!J176-'Prices Monthly'!J175</f>
        <v>37.550000000000182</v>
      </c>
    </row>
    <row r="177" spans="1:20" x14ac:dyDescent="0.2">
      <c r="A177" s="9">
        <v>33782</v>
      </c>
      <c r="B177" s="16">
        <f>'Prices Monthly'!L176+J177</f>
        <v>2267.3900400000002</v>
      </c>
      <c r="C177" s="16">
        <f t="shared" si="13"/>
        <v>-1</v>
      </c>
      <c r="D177" s="16">
        <f>D176+C177*('Prices Monthly'!L177-'Prices Monthly'!L176)/'Prices Monthly'!L176</f>
        <v>1.242918477769676</v>
      </c>
      <c r="E177" s="16">
        <f t="shared" si="14"/>
        <v>0.12983503838625987</v>
      </c>
      <c r="F177" s="16">
        <f t="shared" si="12"/>
        <v>1.3727535161559359</v>
      </c>
      <c r="G177" s="26">
        <f>IF(('Prices Monthly'!L177-'Prices Monthly'!L176)*C177&gt;0,1,0)</f>
        <v>0</v>
      </c>
      <c r="H177" s="16">
        <f>ABS('Prices Monthly'!L177-'Prices Monthly'!L176)/'Prices Monthly'!L176</f>
        <v>4.6875951393056781E-2</v>
      </c>
      <c r="I177" s="26"/>
      <c r="J177" s="16">
        <f t="shared" si="11"/>
        <v>-31.869960000000013</v>
      </c>
      <c r="K177" s="16"/>
      <c r="L177" s="16"/>
      <c r="M177" s="16"/>
      <c r="N177" s="16"/>
      <c r="O177" s="16"/>
      <c r="P177" s="5"/>
      <c r="Q177" s="16">
        <f>'Prices Monthly'!T177-'Prices Monthly'!T176</f>
        <v>-2.0000000000000462E-2</v>
      </c>
      <c r="R177" s="16">
        <f>'Prices Monthly'!Q177-'Prices Monthly'!Q176</f>
        <v>-0.10999999999999943</v>
      </c>
      <c r="S177" s="16">
        <f>'Prices Monthly'!S177-'Prices Monthly'!S176</f>
        <v>-1.0000000000000231E-2</v>
      </c>
      <c r="T177" s="16">
        <f>'Prices Monthly'!J177-'Prices Monthly'!J176</f>
        <v>18.589999999999691</v>
      </c>
    </row>
    <row r="178" spans="1:20" x14ac:dyDescent="0.2">
      <c r="A178" s="9">
        <v>33815</v>
      </c>
      <c r="B178" s="16">
        <f>'Prices Monthly'!L177+J178</f>
        <v>2412.9548719999998</v>
      </c>
      <c r="C178" s="16">
        <f t="shared" si="13"/>
        <v>1</v>
      </c>
      <c r="D178" s="16">
        <f>D177+C178*('Prices Monthly'!L178-'Prices Monthly'!L177)/'Prices Monthly'!L177</f>
        <v>1.1784617175995085</v>
      </c>
      <c r="E178" s="16">
        <f t="shared" si="14"/>
        <v>0.19429179855642742</v>
      </c>
      <c r="F178" s="16">
        <f t="shared" si="12"/>
        <v>1.3727535161559359</v>
      </c>
      <c r="G178" s="26">
        <f>IF(('Prices Monthly'!L178-'Prices Monthly'!L177)*C178&gt;0,1,0)</f>
        <v>0</v>
      </c>
      <c r="H178" s="16">
        <f>ABS('Prices Monthly'!L178-'Prices Monthly'!L177)/'Prices Monthly'!L177</f>
        <v>6.4456760170167549E-2</v>
      </c>
      <c r="I178" s="26"/>
      <c r="J178" s="16">
        <f t="shared" si="11"/>
        <v>5.9148720000000115</v>
      </c>
      <c r="K178" s="16"/>
      <c r="L178" s="16"/>
      <c r="M178" s="16"/>
      <c r="N178" s="16"/>
      <c r="O178" s="16"/>
      <c r="P178" s="5"/>
      <c r="Q178" s="16">
        <f>'Prices Monthly'!T178-'Prices Monthly'!T177</f>
        <v>-0.10999999999999943</v>
      </c>
      <c r="R178" s="16">
        <f>'Prices Monthly'!Q178-'Prices Monthly'!Q177</f>
        <v>9.9999999999999645E-2</v>
      </c>
      <c r="S178" s="16">
        <f>'Prices Monthly'!S178-'Prices Monthly'!S177</f>
        <v>9.5000000000000195E-2</v>
      </c>
      <c r="T178" s="16">
        <f>'Prices Monthly'!J178-'Prices Monthly'!J177</f>
        <v>-88.039999999999964</v>
      </c>
    </row>
    <row r="179" spans="1:20" x14ac:dyDescent="0.2">
      <c r="A179" s="9">
        <v>33845</v>
      </c>
      <c r="B179" s="16">
        <f>'Prices Monthly'!L178+J179</f>
        <v>2254.5695679999999</v>
      </c>
      <c r="C179" s="16">
        <f t="shared" si="13"/>
        <v>1</v>
      </c>
      <c r="D179" s="16">
        <f>D178+C179*('Prices Monthly'!L179-'Prices Monthly'!L178)/'Prices Monthly'!L178</f>
        <v>1.2189166243667129</v>
      </c>
      <c r="E179" s="16">
        <f t="shared" si="14"/>
        <v>0.153836891789223</v>
      </c>
      <c r="F179" s="16">
        <f t="shared" si="12"/>
        <v>1.3727535161559359</v>
      </c>
      <c r="G179" s="26">
        <f>IF(('Prices Monthly'!L179-'Prices Monthly'!L178)*C179&gt;0,1,0)</f>
        <v>1</v>
      </c>
      <c r="H179" s="16">
        <f>ABS('Prices Monthly'!L179-'Prices Monthly'!L178)/'Prices Monthly'!L178</f>
        <v>4.0454906767204396E-2</v>
      </c>
      <c r="I179" s="26"/>
      <c r="J179" s="16">
        <f t="shared" si="11"/>
        <v>2.6795679999999722</v>
      </c>
      <c r="K179" s="16"/>
      <c r="L179" s="16"/>
      <c r="M179" s="16"/>
      <c r="N179" s="16"/>
      <c r="O179" s="16"/>
      <c r="P179" s="5"/>
      <c r="Q179" s="16">
        <f>'Prices Monthly'!T179-'Prices Monthly'!T178</f>
        <v>-0.15000000000000036</v>
      </c>
      <c r="R179" s="16">
        <f>'Prices Monthly'!Q179-'Prices Monthly'!Q178</f>
        <v>0.12000000000000011</v>
      </c>
      <c r="S179" s="16">
        <f>'Prices Monthly'!S179-'Prices Monthly'!S178</f>
        <v>-0.36000000000000032</v>
      </c>
      <c r="T179" s="16">
        <f>'Prices Monthly'!J179-'Prices Monthly'!J178</f>
        <v>70.480000000000018</v>
      </c>
    </row>
    <row r="180" spans="1:20" x14ac:dyDescent="0.2">
      <c r="A180" s="9">
        <v>33876</v>
      </c>
      <c r="B180" s="16">
        <f>'Prices Monthly'!L179+J180</f>
        <v>2352.3463839999999</v>
      </c>
      <c r="C180" s="16">
        <f t="shared" si="13"/>
        <v>1</v>
      </c>
      <c r="D180" s="16">
        <f>D179+C180*('Prices Monthly'!L180-'Prices Monthly'!L179)/'Prices Monthly'!L179</f>
        <v>1.2406666104955484</v>
      </c>
      <c r="E180" s="16">
        <f t="shared" si="14"/>
        <v>0.1320869056603875</v>
      </c>
      <c r="F180" s="16">
        <f t="shared" si="12"/>
        <v>1.3727535161559359</v>
      </c>
      <c r="G180" s="26">
        <f>IF(('Prices Monthly'!L180-'Prices Monthly'!L179)*C180&gt;0,1,0)</f>
        <v>1</v>
      </c>
      <c r="H180" s="16">
        <f>ABS('Prices Monthly'!L180-'Prices Monthly'!L179)/'Prices Monthly'!L179</f>
        <v>2.1749986128835396E-2</v>
      </c>
      <c r="I180" s="26"/>
      <c r="J180" s="16">
        <f t="shared" si="11"/>
        <v>9.3563840000000233</v>
      </c>
      <c r="K180" s="16"/>
      <c r="L180" s="16"/>
      <c r="M180" s="16"/>
      <c r="N180" s="16"/>
      <c r="O180" s="16"/>
      <c r="P180" s="5"/>
      <c r="Q180" s="16">
        <f>'Prices Monthly'!T180-'Prices Monthly'!T179</f>
        <v>-0.22999999999999998</v>
      </c>
      <c r="R180" s="16">
        <f>'Prices Monthly'!Q180-'Prices Monthly'!Q179</f>
        <v>-0.19000000000000039</v>
      </c>
      <c r="S180" s="16">
        <f>'Prices Monthly'!S180-'Prices Monthly'!S179</f>
        <v>-4.9999999999999822E-2</v>
      </c>
      <c r="T180" s="16">
        <f>'Prices Monthly'!J180-'Prices Monthly'!J179</f>
        <v>108.01999999999998</v>
      </c>
    </row>
    <row r="181" spans="1:20" x14ac:dyDescent="0.2">
      <c r="A181" s="9">
        <v>33907</v>
      </c>
      <c r="B181" s="16">
        <f>'Prices Monthly'!L180+J181</f>
        <v>2418.2364159999997</v>
      </c>
      <c r="C181" s="16">
        <f t="shared" si="13"/>
        <v>1</v>
      </c>
      <c r="D181" s="16">
        <f>D180+C181*('Prices Monthly'!L181-'Prices Monthly'!L180)/'Prices Monthly'!L180</f>
        <v>1.2407083824623817</v>
      </c>
      <c r="E181" s="16">
        <f t="shared" si="14"/>
        <v>0.1320451336935542</v>
      </c>
      <c r="F181" s="16">
        <f t="shared" si="12"/>
        <v>1.3727535161559359</v>
      </c>
      <c r="G181" s="26">
        <f>IF(('Prices Monthly'!L181-'Prices Monthly'!L180)*C181&gt;0,1,0)</f>
        <v>1</v>
      </c>
      <c r="H181" s="16">
        <f>ABS('Prices Monthly'!L181-'Prices Monthly'!L180)/'Prices Monthly'!L180</f>
        <v>4.1771966833210304E-5</v>
      </c>
      <c r="I181" s="26"/>
      <c r="J181" s="16">
        <f t="shared" si="11"/>
        <v>24.28641600000001</v>
      </c>
      <c r="K181" s="16"/>
      <c r="L181" s="16"/>
      <c r="M181" s="16"/>
      <c r="N181" s="16"/>
      <c r="O181" s="16"/>
      <c r="P181" s="5"/>
      <c r="Q181" s="16">
        <f>'Prices Monthly'!T181-'Prices Monthly'!T180</f>
        <v>-0.10999999999999988</v>
      </c>
      <c r="R181" s="16">
        <f>'Prices Monthly'!Q181-'Prices Monthly'!Q180</f>
        <v>-0.27999999999999936</v>
      </c>
      <c r="S181" s="16">
        <f>'Prices Monthly'!S181-'Prices Monthly'!S180</f>
        <v>-0.30500000000000016</v>
      </c>
      <c r="T181" s="16">
        <f>'Prices Monthly'!J181-'Prices Monthly'!J180</f>
        <v>7.4000000000000909</v>
      </c>
    </row>
    <row r="182" spans="1:20" x14ac:dyDescent="0.2">
      <c r="A182" s="9">
        <v>33936</v>
      </c>
      <c r="B182" s="16">
        <f>'Prices Monthly'!L181+J182</f>
        <v>2416.0059200000001</v>
      </c>
      <c r="C182" s="16">
        <f t="shared" si="13"/>
        <v>1</v>
      </c>
      <c r="D182" s="16">
        <f>D181+C182*('Prices Monthly'!L182-'Prices Monthly'!L181)/'Prices Monthly'!L181</f>
        <v>1.281710032386151</v>
      </c>
      <c r="E182" s="16">
        <f t="shared" si="14"/>
        <v>9.1043483769784883E-2</v>
      </c>
      <c r="F182" s="16">
        <f t="shared" si="12"/>
        <v>1.3727535161559359</v>
      </c>
      <c r="G182" s="26">
        <f>IF(('Prices Monthly'!L182-'Prices Monthly'!L181)*C182&gt;0,1,0)</f>
        <v>1</v>
      </c>
      <c r="H182" s="16">
        <f>ABS('Prices Monthly'!L182-'Prices Monthly'!L181)/'Prices Monthly'!L181</f>
        <v>4.1001649923769277E-2</v>
      </c>
      <c r="I182" s="26"/>
      <c r="J182" s="16">
        <f t="shared" si="11"/>
        <v>21.955919999999967</v>
      </c>
      <c r="K182" s="16"/>
      <c r="L182" s="16"/>
      <c r="M182" s="16"/>
      <c r="N182" s="16"/>
      <c r="O182" s="16"/>
      <c r="P182" s="5"/>
      <c r="Q182" s="16">
        <f>'Prices Monthly'!T182-'Prices Monthly'!T181</f>
        <v>4.0000000000000036E-2</v>
      </c>
      <c r="R182" s="16">
        <f>'Prices Monthly'!Q182-'Prices Monthly'!Q181</f>
        <v>-0.28000000000000025</v>
      </c>
      <c r="S182" s="16">
        <f>'Prices Monthly'!S182-'Prices Monthly'!S181</f>
        <v>-8.4999999999999964E-2</v>
      </c>
      <c r="T182" s="16">
        <f>'Prices Monthly'!J182-'Prices Monthly'!J181</f>
        <v>186.26999999999998</v>
      </c>
    </row>
    <row r="183" spans="1:20" x14ac:dyDescent="0.2">
      <c r="A183" s="9">
        <v>33968</v>
      </c>
      <c r="B183" s="16">
        <f>'Prices Monthly'!L182+J183</f>
        <v>2501.6090159999999</v>
      </c>
      <c r="C183" s="16">
        <f t="shared" si="13"/>
        <v>1</v>
      </c>
      <c r="D183" s="16">
        <f>D182+C183*('Prices Monthly'!L183-'Prices Monthly'!L182)/'Prices Monthly'!L182</f>
        <v>1.2896026257069386</v>
      </c>
      <c r="E183" s="16">
        <f t="shared" si="14"/>
        <v>8.3150890448997261E-2</v>
      </c>
      <c r="F183" s="16">
        <f t="shared" si="12"/>
        <v>1.3727535161559359</v>
      </c>
      <c r="G183" s="26">
        <f>IF(('Prices Monthly'!L183-'Prices Monthly'!L182)*C183&gt;0,1,0)</f>
        <v>1</v>
      </c>
      <c r="H183" s="16">
        <f>ABS('Prices Monthly'!L183-'Prices Monthly'!L182)/'Prices Monthly'!L182</f>
        <v>7.8925933207876029E-3</v>
      </c>
      <c r="I183" s="26"/>
      <c r="J183" s="16">
        <f t="shared" si="11"/>
        <v>9.3990160000000067</v>
      </c>
      <c r="K183" s="16"/>
      <c r="L183" s="16"/>
      <c r="M183" s="16"/>
      <c r="N183" s="16"/>
      <c r="O183" s="16"/>
      <c r="P183" s="5"/>
      <c r="Q183" s="16">
        <f>'Prices Monthly'!T183-'Prices Monthly'!T182</f>
        <v>-0.12000000000000011</v>
      </c>
      <c r="R183" s="16">
        <f>'Prices Monthly'!Q183-'Prices Monthly'!Q182</f>
        <v>0.26999999999999957</v>
      </c>
      <c r="S183" s="16">
        <f>'Prices Monthly'!S183-'Prices Monthly'!S182</f>
        <v>0.24000000000000021</v>
      </c>
      <c r="T183" s="16">
        <f>'Prices Monthly'!J183-'Prices Monthly'!J182</f>
        <v>43.170000000000073</v>
      </c>
    </row>
    <row r="184" spans="1:20" x14ac:dyDescent="0.2">
      <c r="A184" s="9">
        <v>33999</v>
      </c>
      <c r="B184" s="16">
        <f>'Prices Monthly'!L183+J184</f>
        <v>2507.114536</v>
      </c>
      <c r="C184" s="16">
        <f t="shared" si="13"/>
        <v>-1</v>
      </c>
      <c r="D184" s="16">
        <f>D183+C184*('Prices Monthly'!L184-'Prices Monthly'!L183)/'Prices Monthly'!L183</f>
        <v>1.2034321080070485</v>
      </c>
      <c r="E184" s="16">
        <f t="shared" si="14"/>
        <v>0.16932140814888741</v>
      </c>
      <c r="F184" s="16">
        <f t="shared" si="12"/>
        <v>1.3727535161559359</v>
      </c>
      <c r="G184" s="26">
        <f>IF(('Prices Monthly'!L184-'Prices Monthly'!L183)*C184&gt;0,1,0)</f>
        <v>0</v>
      </c>
      <c r="H184" s="16">
        <f>ABS('Prices Monthly'!L184-'Prices Monthly'!L183)/'Prices Monthly'!L183</f>
        <v>8.6170517699890051E-2</v>
      </c>
      <c r="I184" s="26"/>
      <c r="J184" s="16">
        <f t="shared" si="11"/>
        <v>-4.7654639999999784</v>
      </c>
      <c r="K184" s="16"/>
      <c r="L184" s="16"/>
      <c r="M184" s="16"/>
      <c r="N184" s="16"/>
      <c r="O184" s="16"/>
      <c r="P184" s="5"/>
      <c r="Q184" s="16">
        <f>'Prices Monthly'!T184-'Prices Monthly'!T183</f>
        <v>6.0000000000000053E-2</v>
      </c>
      <c r="R184" s="16">
        <f>'Prices Monthly'!Q184-'Prices Monthly'!Q183</f>
        <v>0.16000000000000014</v>
      </c>
      <c r="S184" s="16">
        <f>'Prices Monthly'!S184-'Prices Monthly'!S183</f>
        <v>-0.18999999999999995</v>
      </c>
      <c r="T184" s="16">
        <f>'Prices Monthly'!J184-'Prices Monthly'!J183</f>
        <v>146.46000000000004</v>
      </c>
    </row>
    <row r="185" spans="1:20" x14ac:dyDescent="0.2">
      <c r="A185" s="9">
        <v>34027</v>
      </c>
      <c r="B185" s="16">
        <f>'Prices Monthly'!L184+J185</f>
        <v>2719.7471679999999</v>
      </c>
      <c r="C185" s="16">
        <f t="shared" si="13"/>
        <v>-1</v>
      </c>
      <c r="D185" s="16">
        <f>D184+C185*('Prices Monthly'!L185-'Prices Monthly'!L184)/'Prices Monthly'!L184</f>
        <v>1.1582652843456878</v>
      </c>
      <c r="E185" s="16">
        <f t="shared" si="14"/>
        <v>0.21448823181024812</v>
      </c>
      <c r="F185" s="16">
        <f t="shared" si="12"/>
        <v>1.3727535161559359</v>
      </c>
      <c r="G185" s="26">
        <f>IF(('Prices Monthly'!L185-'Prices Monthly'!L184)*C185&gt;0,1,0)</f>
        <v>0</v>
      </c>
      <c r="H185" s="16">
        <f>ABS('Prices Monthly'!L185-'Prices Monthly'!L184)/'Prices Monthly'!L184</f>
        <v>4.5166823661360621E-2</v>
      </c>
      <c r="I185" s="26"/>
      <c r="J185" s="16">
        <f t="shared" si="11"/>
        <v>-8.5828320000000105</v>
      </c>
      <c r="K185" s="16"/>
      <c r="L185" s="16"/>
      <c r="M185" s="16"/>
      <c r="N185" s="16"/>
      <c r="O185" s="16"/>
      <c r="P185" s="5"/>
      <c r="Q185" s="16">
        <f>'Prices Monthly'!T185-'Prices Monthly'!T184</f>
        <v>-0.43999999999999995</v>
      </c>
      <c r="R185" s="16">
        <f>'Prices Monthly'!Q185-'Prices Monthly'!Q184</f>
        <v>9.9999999999997868E-3</v>
      </c>
      <c r="S185" s="16">
        <f>'Prices Monthly'!S185-'Prices Monthly'!S184</f>
        <v>-1.0000000000000231E-2</v>
      </c>
      <c r="T185" s="16">
        <f>'Prices Monthly'!J185-'Prices Monthly'!J184</f>
        <v>224.48999999999978</v>
      </c>
    </row>
    <row r="186" spans="1:20" x14ac:dyDescent="0.2">
      <c r="A186" s="9">
        <v>34058</v>
      </c>
      <c r="B186" s="16">
        <f>'Prices Monthly'!L185+J186</f>
        <v>2882.2395919999999</v>
      </c>
      <c r="C186" s="16">
        <f t="shared" si="13"/>
        <v>1</v>
      </c>
      <c r="D186" s="16">
        <f>D185+C186*('Prices Monthly'!L186-'Prices Monthly'!L185)/'Prices Monthly'!L185</f>
        <v>1.1914716696225187</v>
      </c>
      <c r="E186" s="16">
        <f t="shared" si="14"/>
        <v>0.18128184653341717</v>
      </c>
      <c r="F186" s="16">
        <f t="shared" si="12"/>
        <v>1.3727535161559359</v>
      </c>
      <c r="G186" s="26">
        <f>IF(('Prices Monthly'!L186-'Prices Monthly'!L185)*C186&gt;0,1,0)</f>
        <v>1</v>
      </c>
      <c r="H186" s="16">
        <f>ABS('Prices Monthly'!L186-'Prices Monthly'!L185)/'Prices Monthly'!L185</f>
        <v>3.3206385276830945E-2</v>
      </c>
      <c r="I186" s="26"/>
      <c r="J186" s="16">
        <f t="shared" si="11"/>
        <v>30.679592000000007</v>
      </c>
      <c r="K186" s="16"/>
      <c r="L186" s="16"/>
      <c r="M186" s="16"/>
      <c r="N186" s="16"/>
      <c r="O186" s="16"/>
      <c r="P186" s="5"/>
      <c r="Q186" s="16">
        <f>'Prices Monthly'!T186-'Prices Monthly'!T185</f>
        <v>0.31000000000000005</v>
      </c>
      <c r="R186" s="16">
        <f>'Prices Monthly'!Q186-'Prices Monthly'!Q185</f>
        <v>0.28000000000000025</v>
      </c>
      <c r="S186" s="16">
        <f>'Prices Monthly'!S186-'Prices Monthly'!S185</f>
        <v>-0.11499999999999977</v>
      </c>
      <c r="T186" s="16">
        <f>'Prices Monthly'!J186-'Prices Monthly'!J185</f>
        <v>169.41000000000031</v>
      </c>
    </row>
    <row r="187" spans="1:20" x14ac:dyDescent="0.2">
      <c r="A187" s="9">
        <v>34088</v>
      </c>
      <c r="B187" s="16">
        <f>'Prices Monthly'!L186+J187</f>
        <v>2914.6355279999998</v>
      </c>
      <c r="C187" s="16">
        <f t="shared" si="13"/>
        <v>-1</v>
      </c>
      <c r="D187" s="16">
        <f>D186+C187*('Prices Monthly'!L187-'Prices Monthly'!L186)/'Prices Monthly'!L186</f>
        <v>1.141102556342926</v>
      </c>
      <c r="E187" s="16">
        <f t="shared" si="14"/>
        <v>0.23165095981300987</v>
      </c>
      <c r="F187" s="16">
        <f t="shared" si="12"/>
        <v>1.3727535161559359</v>
      </c>
      <c r="G187" s="26">
        <f>IF(('Prices Monthly'!L187-'Prices Monthly'!L186)*C187&gt;0,1,0)</f>
        <v>0</v>
      </c>
      <c r="H187" s="16">
        <f>ABS('Prices Monthly'!L187-'Prices Monthly'!L186)/'Prices Monthly'!L186</f>
        <v>5.0369113279592731E-2</v>
      </c>
      <c r="I187" s="26"/>
      <c r="J187" s="16">
        <f t="shared" si="11"/>
        <v>-31.614472000000013</v>
      </c>
      <c r="K187" s="16"/>
      <c r="L187" s="16"/>
      <c r="M187" s="16"/>
      <c r="N187" s="16"/>
      <c r="O187" s="16"/>
      <c r="P187" s="5"/>
      <c r="Q187" s="16">
        <f>'Prices Monthly'!T187-'Prices Monthly'!T186</f>
        <v>-0.12999999999999989</v>
      </c>
      <c r="R187" s="16">
        <f>'Prices Monthly'!Q187-'Prices Monthly'!Q186</f>
        <v>-0.12999999999999989</v>
      </c>
      <c r="S187" s="16">
        <f>'Prices Monthly'!S187-'Prices Monthly'!S186</f>
        <v>9.4999999999999751E-2</v>
      </c>
      <c r="T187" s="16">
        <f>'Prices Monthly'!J187-'Prices Monthly'!J186</f>
        <v>9.0199999999999818</v>
      </c>
    </row>
    <row r="188" spans="1:20" x14ac:dyDescent="0.2">
      <c r="A188" s="9">
        <v>34118</v>
      </c>
      <c r="B188" s="16">
        <f>'Prices Monthly'!L187+J188</f>
        <v>3108.007216</v>
      </c>
      <c r="C188" s="16">
        <f t="shared" si="13"/>
        <v>1</v>
      </c>
      <c r="D188" s="16">
        <f>D187+C188*('Prices Monthly'!L188-'Prices Monthly'!L187)/'Prices Monthly'!L187</f>
        <v>1.1737104441493016</v>
      </c>
      <c r="E188" s="16">
        <f t="shared" si="14"/>
        <v>0.19904307200663429</v>
      </c>
      <c r="F188" s="16">
        <f t="shared" si="12"/>
        <v>1.3727535161559359</v>
      </c>
      <c r="G188" s="26">
        <f>IF(('Prices Monthly'!L188-'Prices Monthly'!L187)*C188&gt;0,1,0)</f>
        <v>1</v>
      </c>
      <c r="H188" s="16">
        <f>ABS('Prices Monthly'!L188-'Prices Monthly'!L187)/'Prices Monthly'!L187</f>
        <v>3.2607887806375468E-2</v>
      </c>
      <c r="I188" s="26"/>
      <c r="J188" s="16">
        <f t="shared" si="11"/>
        <v>13.35721599999999</v>
      </c>
      <c r="K188" s="16"/>
      <c r="L188" s="16"/>
      <c r="M188" s="16"/>
      <c r="N188" s="16"/>
      <c r="O188" s="16"/>
      <c r="P188" s="5"/>
      <c r="Q188" s="16">
        <f>'Prices Monthly'!T188-'Prices Monthly'!T187</f>
        <v>-0.17000000000000037</v>
      </c>
      <c r="R188" s="16">
        <f>'Prices Monthly'!Q188-'Prices Monthly'!Q187</f>
        <v>-4.9999999999999822E-2</v>
      </c>
      <c r="S188" s="16">
        <f>'Prices Monthly'!S188-'Prices Monthly'!S187</f>
        <v>0.25499999999999989</v>
      </c>
      <c r="T188" s="16">
        <f>'Prices Monthly'!J188-'Prices Monthly'!J187</f>
        <v>109.76999999999998</v>
      </c>
    </row>
    <row r="189" spans="1:20" x14ac:dyDescent="0.2">
      <c r="A189" s="9">
        <v>34149</v>
      </c>
      <c r="B189" s="16">
        <f>'Prices Monthly'!L188+J189</f>
        <v>3206.9978160000001</v>
      </c>
      <c r="C189" s="16">
        <f t="shared" si="13"/>
        <v>1</v>
      </c>
      <c r="D189" s="16">
        <f>D188+C189*('Prices Monthly'!L189-'Prices Monthly'!L188)/'Prices Monthly'!L188</f>
        <v>1.284116757909644</v>
      </c>
      <c r="E189" s="16">
        <f t="shared" si="14"/>
        <v>8.8636758246291913E-2</v>
      </c>
      <c r="F189" s="16">
        <f t="shared" si="12"/>
        <v>1.3727535161559359</v>
      </c>
      <c r="G189" s="26">
        <f>IF(('Prices Monthly'!L189-'Prices Monthly'!L188)*C189&gt;0,1,0)</f>
        <v>1</v>
      </c>
      <c r="H189" s="16">
        <f>ABS('Prices Monthly'!L189-'Prices Monthly'!L188)/'Prices Monthly'!L188</f>
        <v>0.11040631376034246</v>
      </c>
      <c r="I189" s="26"/>
      <c r="J189" s="16">
        <f t="shared" si="11"/>
        <v>11.437816000000021</v>
      </c>
      <c r="K189" s="16"/>
      <c r="L189" s="16"/>
      <c r="M189" s="16"/>
      <c r="N189" s="16"/>
      <c r="O189" s="16"/>
      <c r="P189" s="5"/>
      <c r="Q189" s="16">
        <f>'Prices Monthly'!T189-'Prices Monthly'!T188</f>
        <v>-7.9999999999999627E-2</v>
      </c>
      <c r="R189" s="16">
        <f>'Prices Monthly'!Q189-'Prices Monthly'!Q188</f>
        <v>-0.12999999999999989</v>
      </c>
      <c r="S189" s="16">
        <f>'Prices Monthly'!S189-'Prices Monthly'!S188</f>
        <v>-0.19999999999999973</v>
      </c>
      <c r="T189" s="16">
        <f>'Prices Monthly'!J189-'Prices Monthly'!J188</f>
        <v>237.92999999999984</v>
      </c>
    </row>
    <row r="190" spans="1:20" x14ac:dyDescent="0.2">
      <c r="A190" s="9">
        <v>34180</v>
      </c>
      <c r="B190" s="16">
        <f>'Prices Monthly'!L189+J190</f>
        <v>3561.3603439999997</v>
      </c>
      <c r="C190" s="16">
        <f t="shared" si="13"/>
        <v>1</v>
      </c>
      <c r="D190" s="16">
        <f>D189+C190*('Prices Monthly'!L190-'Prices Monthly'!L189)/'Prices Monthly'!L189</f>
        <v>1.3416896716700466</v>
      </c>
      <c r="E190" s="16">
        <f t="shared" si="14"/>
        <v>3.106384448588928E-2</v>
      </c>
      <c r="F190" s="16">
        <f t="shared" si="12"/>
        <v>1.3727535161559359</v>
      </c>
      <c r="G190" s="26">
        <f>IF(('Prices Monthly'!L190-'Prices Monthly'!L189)*C190&gt;0,1,0)</f>
        <v>1</v>
      </c>
      <c r="H190" s="16">
        <f>ABS('Prices Monthly'!L190-'Prices Monthly'!L189)/'Prices Monthly'!L189</f>
        <v>5.7572913760402654E-2</v>
      </c>
      <c r="I190" s="26"/>
      <c r="J190" s="16">
        <f t="shared" si="11"/>
        <v>12.990343999999965</v>
      </c>
      <c r="K190" s="16"/>
      <c r="L190" s="16"/>
      <c r="M190" s="16"/>
      <c r="N190" s="16"/>
      <c r="O190" s="16"/>
      <c r="P190" s="5"/>
      <c r="Q190" s="16">
        <f>'Prices Monthly'!T190-'Prices Monthly'!T189</f>
        <v>6.0000000000000053E-2</v>
      </c>
      <c r="R190" s="16">
        <f>'Prices Monthly'!Q190-'Prices Monthly'!Q189</f>
        <v>-0.45000000000000018</v>
      </c>
      <c r="S190" s="16">
        <f>'Prices Monthly'!S190-'Prices Monthly'!S189</f>
        <v>-0.24000000000000021</v>
      </c>
      <c r="T190" s="16">
        <f>'Prices Monthly'!J190-'Prices Monthly'!J189</f>
        <v>653.16000000000031</v>
      </c>
    </row>
    <row r="191" spans="1:20" x14ac:dyDescent="0.2">
      <c r="A191" s="9">
        <v>34209</v>
      </c>
      <c r="B191" s="16">
        <f>'Prices Monthly'!L190+J191</f>
        <v>3769.3825279999996</v>
      </c>
      <c r="C191" s="16">
        <f t="shared" si="13"/>
        <v>1</v>
      </c>
      <c r="D191" s="16">
        <f>D190+C191*('Prices Monthly'!L191-'Prices Monthly'!L190)/'Prices Monthly'!L190</f>
        <v>1.24207233356854</v>
      </c>
      <c r="E191" s="16">
        <f t="shared" si="14"/>
        <v>0.13068118258739592</v>
      </c>
      <c r="F191" s="16">
        <f t="shared" si="12"/>
        <v>1.3727535161559359</v>
      </c>
      <c r="G191" s="26">
        <f>IF(('Prices Monthly'!L191-'Prices Monthly'!L190)*C191&gt;0,1,0)</f>
        <v>0</v>
      </c>
      <c r="H191" s="16">
        <f>ABS('Prices Monthly'!L191-'Prices Monthly'!L190)/'Prices Monthly'!L190</f>
        <v>9.961733810150665E-2</v>
      </c>
      <c r="I191" s="26"/>
      <c r="J191" s="16">
        <f t="shared" si="11"/>
        <v>16.722528000000004</v>
      </c>
      <c r="K191" s="16"/>
      <c r="L191" s="16"/>
      <c r="M191" s="16"/>
      <c r="N191" s="16"/>
      <c r="O191" s="16"/>
      <c r="P191" s="5"/>
      <c r="Q191" s="16">
        <f>'Prices Monthly'!T191-'Prices Monthly'!T190</f>
        <v>0.10999999999999988</v>
      </c>
      <c r="R191" s="16">
        <f>'Prices Monthly'!Q191-'Prices Monthly'!Q190</f>
        <v>0.28000000000000025</v>
      </c>
      <c r="S191" s="16">
        <f>'Prices Monthly'!S191-'Prices Monthly'!S190</f>
        <v>-0.13499999999999979</v>
      </c>
      <c r="T191" s="16">
        <f>'Prices Monthly'!J191-'Prices Monthly'!J190</f>
        <v>-532.90000000000009</v>
      </c>
    </row>
    <row r="192" spans="1:20" x14ac:dyDescent="0.2">
      <c r="A192" s="9">
        <v>34241</v>
      </c>
      <c r="B192" s="16">
        <f>'Prices Monthly'!L191+J192</f>
        <v>3360.8536799999997</v>
      </c>
      <c r="C192" s="16">
        <f t="shared" si="13"/>
        <v>-1</v>
      </c>
      <c r="D192" s="16">
        <f>D191+C192*('Prices Monthly'!L192-'Prices Monthly'!L191)/'Prices Monthly'!L191</f>
        <v>1.168899075369696</v>
      </c>
      <c r="E192" s="16">
        <f t="shared" si="14"/>
        <v>0.20385444078623993</v>
      </c>
      <c r="F192" s="16">
        <f t="shared" si="12"/>
        <v>1.3727535161559359</v>
      </c>
      <c r="G192" s="26">
        <f>IF(('Prices Monthly'!L192-'Prices Monthly'!L191)*C192&gt;0,1,0)</f>
        <v>0</v>
      </c>
      <c r="H192" s="16">
        <f>ABS('Prices Monthly'!L192-'Prices Monthly'!L191)/'Prices Monthly'!L191</f>
        <v>7.3173258198844043E-2</v>
      </c>
      <c r="I192" s="26"/>
      <c r="J192" s="16">
        <f t="shared" si="11"/>
        <v>-17.976320000000005</v>
      </c>
      <c r="K192" s="16"/>
      <c r="L192" s="16"/>
      <c r="M192" s="16"/>
      <c r="N192" s="16"/>
      <c r="O192" s="16"/>
      <c r="P192" s="5"/>
      <c r="Q192" s="16">
        <f>'Prices Monthly'!T192-'Prices Monthly'!T191</f>
        <v>4.0000000000000036E-2</v>
      </c>
      <c r="R192" s="16">
        <f>'Prices Monthly'!Q192-'Prices Monthly'!Q191</f>
        <v>-0.20999999999999996</v>
      </c>
      <c r="S192" s="16">
        <f>'Prices Monthly'!S192-'Prices Monthly'!S191</f>
        <v>-0.10499999999999998</v>
      </c>
      <c r="T192" s="16">
        <f>'Prices Monthly'!J192-'Prices Monthly'!J191</f>
        <v>261.82000000000016</v>
      </c>
    </row>
    <row r="193" spans="1:20" x14ac:dyDescent="0.2">
      <c r="A193" s="9">
        <v>34272</v>
      </c>
      <c r="B193" s="16">
        <f>'Prices Monthly'!L192+J193</f>
        <v>3632.9294560000003</v>
      </c>
      <c r="C193" s="16">
        <f t="shared" si="13"/>
        <v>1</v>
      </c>
      <c r="D193" s="16">
        <f>D192+C193*('Prices Monthly'!L193-'Prices Monthly'!L192)/'Prices Monthly'!L192</f>
        <v>1.127173460585646</v>
      </c>
      <c r="E193" s="16">
        <f t="shared" si="14"/>
        <v>0.24558005557028983</v>
      </c>
      <c r="F193" s="16">
        <f t="shared" si="12"/>
        <v>1.3727535161559359</v>
      </c>
      <c r="G193" s="26">
        <f>IF(('Prices Monthly'!L193-'Prices Monthly'!L192)*C193&gt;0,1,0)</f>
        <v>0</v>
      </c>
      <c r="H193" s="16">
        <f>ABS('Prices Monthly'!L193-'Prices Monthly'!L192)/'Prices Monthly'!L192</f>
        <v>4.172561478405E-2</v>
      </c>
      <c r="I193" s="26"/>
      <c r="J193" s="16">
        <f t="shared" si="11"/>
        <v>6.8594559999999962</v>
      </c>
      <c r="K193" s="16"/>
      <c r="L193" s="16"/>
      <c r="M193" s="16"/>
      <c r="N193" s="16"/>
      <c r="O193" s="16"/>
      <c r="P193" s="5"/>
      <c r="Q193" s="16">
        <f>'Prices Monthly'!T193-'Prices Monthly'!T192</f>
        <v>4.9999999999999822E-2</v>
      </c>
      <c r="R193" s="16">
        <f>'Prices Monthly'!Q193-'Prices Monthly'!Q192</f>
        <v>-0.24000000000000021</v>
      </c>
      <c r="S193" s="16">
        <f>'Prices Monthly'!S193-'Prices Monthly'!S192</f>
        <v>-0.30500000000000016</v>
      </c>
      <c r="T193" s="16">
        <f>'Prices Monthly'!J193-'Prices Monthly'!J192</f>
        <v>-441.16000000000031</v>
      </c>
    </row>
    <row r="194" spans="1:20" x14ac:dyDescent="0.2">
      <c r="A194" s="9">
        <v>34300</v>
      </c>
      <c r="B194" s="16">
        <f>'Prices Monthly'!L193+J194</f>
        <v>3483.5670719999998</v>
      </c>
      <c r="C194" s="16">
        <f t="shared" si="13"/>
        <v>1</v>
      </c>
      <c r="D194" s="16">
        <f>D193+C194*('Prices Monthly'!L194-'Prices Monthly'!L193)/'Prices Monthly'!L193</f>
        <v>1.1731851390564514</v>
      </c>
      <c r="E194" s="16">
        <f t="shared" si="14"/>
        <v>0.1995683770994845</v>
      </c>
      <c r="F194" s="16">
        <f t="shared" si="12"/>
        <v>1.3727535161559359</v>
      </c>
      <c r="G194" s="26">
        <f>IF(('Prices Monthly'!L194-'Prices Monthly'!L193)*C194&gt;0,1,0)</f>
        <v>1</v>
      </c>
      <c r="H194" s="16">
        <f>ABS('Prices Monthly'!L194-'Prices Monthly'!L193)/'Prices Monthly'!L193</f>
        <v>4.6011678470805291E-2</v>
      </c>
      <c r="I194" s="26"/>
      <c r="J194" s="16">
        <f t="shared" ref="J194:J257" si="15">0.0008*T193-70*Q193-40*R193-10*S193</f>
        <v>8.7970720000000213</v>
      </c>
      <c r="K194" s="16"/>
      <c r="L194" s="16"/>
      <c r="M194" s="16"/>
      <c r="N194" s="16"/>
      <c r="O194" s="16"/>
      <c r="P194" s="5"/>
      <c r="Q194" s="16">
        <f>'Prices Monthly'!T194-'Prices Monthly'!T193</f>
        <v>-4.9999999999999822E-2</v>
      </c>
      <c r="R194" s="16">
        <f>'Prices Monthly'!Q194-'Prices Monthly'!Q193</f>
        <v>-0.10000000000000053</v>
      </c>
      <c r="S194" s="16">
        <f>'Prices Monthly'!S194-'Prices Monthly'!S193</f>
        <v>0.14500000000000002</v>
      </c>
      <c r="T194" s="16">
        <f>'Prices Monthly'!J194-'Prices Monthly'!J193</f>
        <v>222.44999999999982</v>
      </c>
    </row>
    <row r="195" spans="1:20" x14ac:dyDescent="0.2">
      <c r="A195" s="9">
        <v>34333</v>
      </c>
      <c r="B195" s="16">
        <f>'Prices Monthly'!L194+J195</f>
        <v>3640.8779600000003</v>
      </c>
      <c r="C195" s="16">
        <f t="shared" si="13"/>
        <v>1</v>
      </c>
      <c r="D195" s="16">
        <f>D194+C195*('Prices Monthly'!L195-'Prices Monthly'!L194)/'Prices Monthly'!L194</f>
        <v>1.2456818031093864</v>
      </c>
      <c r="E195" s="16">
        <f t="shared" si="14"/>
        <v>0.12707171304654952</v>
      </c>
      <c r="F195" s="16">
        <f t="shared" si="12"/>
        <v>1.3727535161559359</v>
      </c>
      <c r="G195" s="26">
        <f>IF(('Prices Monthly'!L195-'Prices Monthly'!L194)*C195&gt;0,1,0)</f>
        <v>1</v>
      </c>
      <c r="H195" s="16">
        <f>ABS('Prices Monthly'!L195-'Prices Monthly'!L194)/'Prices Monthly'!L194</f>
        <v>7.249666405293495E-2</v>
      </c>
      <c r="I195" s="26"/>
      <c r="J195" s="16">
        <f t="shared" si="15"/>
        <v>6.2279600000000084</v>
      </c>
      <c r="K195" s="16"/>
      <c r="L195" s="16"/>
      <c r="M195" s="16"/>
      <c r="N195" s="16"/>
      <c r="O195" s="16"/>
      <c r="P195" s="5"/>
      <c r="Q195" s="16">
        <f>'Prices Monthly'!T195-'Prices Monthly'!T194</f>
        <v>-0.31000000000000005</v>
      </c>
      <c r="R195" s="16">
        <f>'Prices Monthly'!Q195-'Prices Monthly'!Q194</f>
        <v>-0.13999999999999968</v>
      </c>
      <c r="S195" s="16">
        <f>'Prices Monthly'!S195-'Prices Monthly'!S194</f>
        <v>-2.0000000000000018E-2</v>
      </c>
      <c r="T195" s="16">
        <f>'Prices Monthly'!J195-'Prices Monthly'!J194</f>
        <v>300.54999999999973</v>
      </c>
    </row>
    <row r="196" spans="1:20" x14ac:dyDescent="0.2">
      <c r="A196" s="9">
        <v>34363</v>
      </c>
      <c r="B196" s="16">
        <f>'Prices Monthly'!L195+J196</f>
        <v>3925.8904400000001</v>
      </c>
      <c r="C196" s="16">
        <f t="shared" si="13"/>
        <v>1</v>
      </c>
      <c r="D196" s="16">
        <f>D195+C196*('Prices Monthly'!L196-'Prices Monthly'!L195)/'Prices Monthly'!L195</f>
        <v>1.291924251450266</v>
      </c>
      <c r="E196" s="16">
        <f t="shared" si="14"/>
        <v>8.0829264705669868E-2</v>
      </c>
      <c r="F196" s="16">
        <f t="shared" si="12"/>
        <v>1.3727535161559359</v>
      </c>
      <c r="G196" s="26">
        <f>IF(('Prices Monthly'!L196-'Prices Monthly'!L195)*C196&gt;0,1,0)</f>
        <v>1</v>
      </c>
      <c r="H196" s="16">
        <f>ABS('Prices Monthly'!L196-'Prices Monthly'!L195)/'Prices Monthly'!L195</f>
        <v>4.6242448340879587E-2</v>
      </c>
      <c r="I196" s="26"/>
      <c r="J196" s="16">
        <f t="shared" si="15"/>
        <v>27.740439999999989</v>
      </c>
      <c r="K196" s="16"/>
      <c r="L196" s="16"/>
      <c r="M196" s="16"/>
      <c r="N196" s="16"/>
      <c r="O196" s="16"/>
      <c r="P196" s="5"/>
      <c r="Q196" s="16">
        <f>'Prices Monthly'!T196-'Prices Monthly'!T195</f>
        <v>-0.2200000000000002</v>
      </c>
      <c r="R196" s="16">
        <f>'Prices Monthly'!Q196-'Prices Monthly'!Q195</f>
        <v>-0.11000000000000032</v>
      </c>
      <c r="S196" s="16">
        <f>'Prices Monthly'!S196-'Prices Monthly'!S195</f>
        <v>6.4999999999999947E-2</v>
      </c>
      <c r="T196" s="16">
        <f>'Prices Monthly'!J196-'Prices Monthly'!J195</f>
        <v>190.69000000000051</v>
      </c>
    </row>
    <row r="197" spans="1:20" x14ac:dyDescent="0.2">
      <c r="A197" s="9">
        <v>34391</v>
      </c>
      <c r="B197" s="16">
        <f>'Prices Monthly'!L196+J197</f>
        <v>4097.712552</v>
      </c>
      <c r="C197" s="16">
        <f t="shared" si="13"/>
        <v>1</v>
      </c>
      <c r="D197" s="16">
        <f>D196+C197*('Prices Monthly'!L197-'Prices Monthly'!L196)/'Prices Monthly'!L196</f>
        <v>1.3771854194054252</v>
      </c>
      <c r="E197" s="16">
        <f t="shared" si="14"/>
        <v>0</v>
      </c>
      <c r="F197" s="16">
        <f t="shared" si="12"/>
        <v>1.3771854194054252</v>
      </c>
      <c r="G197" s="26">
        <f>IF(('Prices Monthly'!L197-'Prices Monthly'!L196)*C197&gt;0,1,0)</f>
        <v>1</v>
      </c>
      <c r="H197" s="16">
        <f>ABS('Prices Monthly'!L197-'Prices Monthly'!L196)/'Prices Monthly'!L196</f>
        <v>8.5261167955159117E-2</v>
      </c>
      <c r="I197" s="26"/>
      <c r="J197" s="16">
        <f t="shared" si="15"/>
        <v>19.302552000000027</v>
      </c>
      <c r="K197" s="16"/>
      <c r="L197" s="16"/>
      <c r="M197" s="16"/>
      <c r="N197" s="16"/>
      <c r="O197" s="16"/>
      <c r="P197" s="5"/>
      <c r="Q197" s="16">
        <f>'Prices Monthly'!T197-'Prices Monthly'!T196</f>
        <v>-0.13999999999999968</v>
      </c>
      <c r="R197" s="16">
        <f>'Prices Monthly'!Q197-'Prices Monthly'!Q196</f>
        <v>0.11000000000000032</v>
      </c>
      <c r="S197" s="16">
        <f>'Prices Monthly'!S197-'Prices Monthly'!S196</f>
        <v>-0.10999999999999988</v>
      </c>
      <c r="T197" s="16">
        <f>'Prices Monthly'!J197-'Prices Monthly'!J196</f>
        <v>269.44999999999982</v>
      </c>
    </row>
    <row r="198" spans="1:20" x14ac:dyDescent="0.2">
      <c r="A198" s="9">
        <v>34423</v>
      </c>
      <c r="B198" s="16">
        <f>'Prices Monthly'!L197+J198</f>
        <v>4432.85556</v>
      </c>
      <c r="C198" s="16">
        <f t="shared" si="13"/>
        <v>1</v>
      </c>
      <c r="D198" s="16">
        <f>D197+C198*('Prices Monthly'!L198-'Prices Monthly'!L197)/'Prices Monthly'!L197</f>
        <v>1.4428182281281496</v>
      </c>
      <c r="E198" s="16">
        <f t="shared" si="14"/>
        <v>0</v>
      </c>
      <c r="F198" s="16">
        <f t="shared" si="12"/>
        <v>1.4428182281281496</v>
      </c>
      <c r="G198" s="26">
        <f>IF(('Prices Monthly'!L198-'Prices Monthly'!L197)*C198&gt;0,1,0)</f>
        <v>1</v>
      </c>
      <c r="H198" s="16">
        <f>ABS('Prices Monthly'!L198-'Prices Monthly'!L197)/'Prices Monthly'!L197</f>
        <v>6.5632808722724534E-2</v>
      </c>
      <c r="I198" s="26"/>
      <c r="J198" s="16">
        <f t="shared" si="15"/>
        <v>6.7155599999999636</v>
      </c>
      <c r="K198" s="16"/>
      <c r="L198" s="16"/>
      <c r="M198" s="16"/>
      <c r="N198" s="16"/>
      <c r="O198" s="16"/>
      <c r="P198" s="5"/>
      <c r="Q198" s="16">
        <f>'Prices Monthly'!T198-'Prices Monthly'!T197</f>
        <v>0.14999999999999991</v>
      </c>
      <c r="R198" s="16">
        <f>'Prices Monthly'!Q198-'Prices Monthly'!Q197</f>
        <v>2.0000000000000462E-2</v>
      </c>
      <c r="S198" s="16">
        <f>'Prices Monthly'!S198-'Prices Monthly'!S197</f>
        <v>-2.0000000000000018E-2</v>
      </c>
      <c r="T198" s="16">
        <f>'Prices Monthly'!J198-'Prices Monthly'!J197</f>
        <v>392.52000000000044</v>
      </c>
    </row>
    <row r="199" spans="1:20" x14ac:dyDescent="0.2">
      <c r="A199" s="9">
        <v>34453</v>
      </c>
      <c r="B199" s="16">
        <f>'Prices Monthly'!L198+J199</f>
        <v>4705.8540160000002</v>
      </c>
      <c r="C199" s="16">
        <f t="shared" si="13"/>
        <v>-1</v>
      </c>
      <c r="D199" s="16">
        <f>D198+C199*('Prices Monthly'!L199-'Prices Monthly'!L198)/'Prices Monthly'!L198</f>
        <v>1.4553356133854514</v>
      </c>
      <c r="E199" s="16">
        <f t="shared" si="14"/>
        <v>0</v>
      </c>
      <c r="F199" s="16">
        <f t="shared" si="12"/>
        <v>1.4553356133854514</v>
      </c>
      <c r="G199" s="26">
        <f>IF(('Prices Monthly'!L199-'Prices Monthly'!L198)*C199&gt;0,1,0)</f>
        <v>1</v>
      </c>
      <c r="H199" s="16">
        <f>ABS('Prices Monthly'!L199-'Prices Monthly'!L198)/'Prices Monthly'!L198</f>
        <v>1.25173852573018E-2</v>
      </c>
      <c r="I199" s="26"/>
      <c r="J199" s="16">
        <f t="shared" si="15"/>
        <v>-10.78598400000001</v>
      </c>
      <c r="K199" s="16"/>
      <c r="L199" s="16"/>
      <c r="M199" s="16"/>
      <c r="N199" s="16"/>
      <c r="O199" s="16"/>
      <c r="P199" s="5"/>
      <c r="Q199" s="16">
        <f>'Prices Monthly'!T199-'Prices Monthly'!T198</f>
        <v>0.23999999999999977</v>
      </c>
      <c r="R199" s="16">
        <f>'Prices Monthly'!Q199-'Prices Monthly'!Q198</f>
        <v>9.9999999999997868E-3</v>
      </c>
      <c r="S199" s="16">
        <f>'Prices Monthly'!S199-'Prices Monthly'!S198</f>
        <v>-0.14999999999999991</v>
      </c>
      <c r="T199" s="16">
        <f>'Prices Monthly'!J199-'Prices Monthly'!J198</f>
        <v>5.089999999999236</v>
      </c>
    </row>
    <row r="200" spans="1:20" x14ac:dyDescent="0.2">
      <c r="A200" s="9">
        <v>34482</v>
      </c>
      <c r="B200" s="16">
        <f>'Prices Monthly'!L199+J200</f>
        <v>4641.9040720000003</v>
      </c>
      <c r="C200" s="16">
        <f t="shared" si="13"/>
        <v>-1</v>
      </c>
      <c r="D200" s="16">
        <f>D199+C200*('Prices Monthly'!L200-'Prices Monthly'!L199)/'Prices Monthly'!L199</f>
        <v>1.4196176470508586</v>
      </c>
      <c r="E200" s="16">
        <f t="shared" si="14"/>
        <v>3.5717966334592788E-2</v>
      </c>
      <c r="F200" s="16">
        <f t="shared" si="12"/>
        <v>1.4553356133854514</v>
      </c>
      <c r="G200" s="26">
        <f>IF(('Prices Monthly'!L200-'Prices Monthly'!L199)*C200&gt;0,1,0)</f>
        <v>0</v>
      </c>
      <c r="H200" s="16">
        <f>ABS('Prices Monthly'!L200-'Prices Monthly'!L199)/'Prices Monthly'!L199</f>
        <v>3.571796633459285E-2</v>
      </c>
      <c r="I200" s="26"/>
      <c r="J200" s="16">
        <f t="shared" si="15"/>
        <v>-15.695927999999974</v>
      </c>
      <c r="K200" s="16"/>
      <c r="L200" s="16"/>
      <c r="M200" s="16"/>
      <c r="N200" s="16"/>
      <c r="O200" s="16"/>
      <c r="P200" s="5"/>
      <c r="Q200" s="16">
        <f>'Prices Monthly'!T200-'Prices Monthly'!T199</f>
        <v>-0.1599999999999997</v>
      </c>
      <c r="R200" s="16">
        <f>'Prices Monthly'!Q200-'Prices Monthly'!Q199</f>
        <v>-0.15000000000000036</v>
      </c>
      <c r="S200" s="16">
        <f>'Prices Monthly'!S200-'Prices Monthly'!S199</f>
        <v>-0.26900000000000013</v>
      </c>
      <c r="T200" s="16">
        <f>'Prices Monthly'!J200-'Prices Monthly'!J199</f>
        <v>461.64000000000033</v>
      </c>
    </row>
    <row r="201" spans="1:20" x14ac:dyDescent="0.2">
      <c r="A201" s="9">
        <v>34514</v>
      </c>
      <c r="B201" s="16">
        <f>'Prices Monthly'!L200+J201</f>
        <v>4844.2193120000002</v>
      </c>
      <c r="C201" s="16">
        <f t="shared" si="13"/>
        <v>1</v>
      </c>
      <c r="D201" s="16">
        <f>D200+C201*('Prices Monthly'!L201-'Prices Monthly'!L200)/'Prices Monthly'!L200</f>
        <v>1.4420888118200523</v>
      </c>
      <c r="E201" s="16">
        <f t="shared" si="14"/>
        <v>1.3246801565399036E-2</v>
      </c>
      <c r="F201" s="16">
        <f t="shared" ref="F201:F264" si="16">MAX(F200,D201)</f>
        <v>1.4553356133854514</v>
      </c>
      <c r="G201" s="26">
        <f>IF(('Prices Monthly'!L201-'Prices Monthly'!L200)*C201&gt;0,1,0)</f>
        <v>1</v>
      </c>
      <c r="H201" s="16">
        <f>ABS('Prices Monthly'!L201-'Prices Monthly'!L200)/'Prices Monthly'!L200</f>
        <v>2.24711647691937E-2</v>
      </c>
      <c r="I201" s="26"/>
      <c r="J201" s="16">
        <f t="shared" si="15"/>
        <v>20.259311999999994</v>
      </c>
      <c r="K201" s="16"/>
      <c r="L201" s="16"/>
      <c r="M201" s="16"/>
      <c r="N201" s="16"/>
      <c r="O201" s="16"/>
      <c r="P201" s="5"/>
      <c r="Q201" s="16">
        <f>'Prices Monthly'!T201-'Prices Monthly'!T200</f>
        <v>0.12999999999999989</v>
      </c>
      <c r="R201" s="16">
        <f>'Prices Monthly'!Q201-'Prices Monthly'!Q200</f>
        <v>-0.16999999999999993</v>
      </c>
      <c r="S201" s="16">
        <f>'Prices Monthly'!S201-'Prices Monthly'!S200</f>
        <v>0.15900000000000003</v>
      </c>
      <c r="T201" s="16">
        <f>'Prices Monthly'!J201-'Prices Monthly'!J200</f>
        <v>328.35999999999967</v>
      </c>
    </row>
    <row r="202" spans="1:20" x14ac:dyDescent="0.2">
      <c r="A202" s="9">
        <v>34545</v>
      </c>
      <c r="B202" s="16">
        <f>'Prices Monthly'!L201+J202</f>
        <v>4928.7326880000001</v>
      </c>
      <c r="C202" s="16">
        <f t="shared" si="13"/>
        <v>-1</v>
      </c>
      <c r="D202" s="16">
        <f>D201+C202*('Prices Monthly'!L202-'Prices Monthly'!L201)/'Prices Monthly'!L201</f>
        <v>1.3986248310887188</v>
      </c>
      <c r="E202" s="16">
        <f t="shared" si="14"/>
        <v>5.6710782296732543E-2</v>
      </c>
      <c r="F202" s="16">
        <f t="shared" si="16"/>
        <v>1.4553356133854514</v>
      </c>
      <c r="G202" s="26">
        <f>IF(('Prices Monthly'!L202-'Prices Monthly'!L201)*C202&gt;0,1,0)</f>
        <v>0</v>
      </c>
      <c r="H202" s="16">
        <f>ABS('Prices Monthly'!L202-'Prices Monthly'!L201)/'Prices Monthly'!L201</f>
        <v>4.3463980731333507E-2</v>
      </c>
      <c r="I202" s="26"/>
      <c r="J202" s="16">
        <f t="shared" si="15"/>
        <v>-3.6273119999999968</v>
      </c>
      <c r="K202" s="16"/>
      <c r="L202" s="16"/>
      <c r="M202" s="16"/>
      <c r="N202" s="16"/>
      <c r="O202" s="16"/>
      <c r="P202" s="5"/>
      <c r="Q202" s="16">
        <f>'Prices Monthly'!T202-'Prices Monthly'!T201</f>
        <v>-0.12000000000000011</v>
      </c>
      <c r="R202" s="16">
        <f>'Prices Monthly'!Q202-'Prices Monthly'!Q201</f>
        <v>8.0000000000000071E-2</v>
      </c>
      <c r="S202" s="16">
        <f>'Prices Monthly'!S202-'Prices Monthly'!S201</f>
        <v>-6.4999999999999947E-2</v>
      </c>
      <c r="T202" s="16">
        <f>'Prices Monthly'!J202-'Prices Monthly'!J201</f>
        <v>-23.519999999999527</v>
      </c>
    </row>
    <row r="203" spans="1:20" x14ac:dyDescent="0.2">
      <c r="A203" s="9">
        <v>34576</v>
      </c>
      <c r="B203" s="16">
        <f>'Prices Monthly'!L202+J203</f>
        <v>5152.5711839999994</v>
      </c>
      <c r="C203" s="16">
        <f t="shared" si="13"/>
        <v>1</v>
      </c>
      <c r="D203" s="16">
        <f>D202+C203*('Prices Monthly'!L203-'Prices Monthly'!L202)/'Prices Monthly'!L202</f>
        <v>1.2179220949878085</v>
      </c>
      <c r="E203" s="16">
        <f t="shared" si="14"/>
        <v>0.23741351839764291</v>
      </c>
      <c r="F203" s="16">
        <f t="shared" si="16"/>
        <v>1.4553356133854514</v>
      </c>
      <c r="G203" s="26">
        <f>IF(('Prices Monthly'!L203-'Prices Monthly'!L202)*C203&gt;0,1,0)</f>
        <v>0</v>
      </c>
      <c r="H203" s="16">
        <f>ABS('Prices Monthly'!L203-'Prices Monthly'!L202)/'Prices Monthly'!L202</f>
        <v>0.18070273610091045</v>
      </c>
      <c r="I203" s="26"/>
      <c r="J203" s="16">
        <f t="shared" si="15"/>
        <v>5.8311840000000048</v>
      </c>
      <c r="K203" s="16"/>
      <c r="L203" s="16"/>
      <c r="M203" s="16"/>
      <c r="N203" s="16"/>
      <c r="O203" s="16"/>
      <c r="P203" s="5"/>
      <c r="Q203" s="16">
        <f>'Prices Monthly'!T203-'Prices Monthly'!T202</f>
        <v>-0.20000000000000018</v>
      </c>
      <c r="R203" s="16">
        <f>'Prices Monthly'!Q203-'Prices Monthly'!Q202</f>
        <v>-0.38999999999999968</v>
      </c>
      <c r="S203" s="16">
        <f>'Prices Monthly'!S203-'Prices Monthly'!S202</f>
        <v>-0.25</v>
      </c>
      <c r="T203" s="16">
        <f>'Prices Monthly'!J203-'Prices Monthly'!J202</f>
        <v>-1040.0299999999997</v>
      </c>
    </row>
    <row r="204" spans="1:20" x14ac:dyDescent="0.2">
      <c r="A204" s="9">
        <v>34606</v>
      </c>
      <c r="B204" s="16">
        <f>'Prices Monthly'!L203+J204</f>
        <v>4247.9779760000001</v>
      </c>
      <c r="C204" s="16">
        <f t="shared" si="13"/>
        <v>1</v>
      </c>
      <c r="D204" s="16">
        <f>D203+C204*('Prices Monthly'!L204-'Prices Monthly'!L203)/'Prices Monthly'!L203</f>
        <v>1.0935905663790115</v>
      </c>
      <c r="E204" s="16">
        <f t="shared" si="14"/>
        <v>0.36174504700643983</v>
      </c>
      <c r="F204" s="16">
        <f t="shared" si="16"/>
        <v>1.4553356133854514</v>
      </c>
      <c r="G204" s="26">
        <f>IF(('Prices Monthly'!L204-'Prices Monthly'!L203)*C204&gt;0,1,0)</f>
        <v>0</v>
      </c>
      <c r="H204" s="16">
        <f>ABS('Prices Monthly'!L204-'Prices Monthly'!L203)/'Prices Monthly'!L203</f>
        <v>0.1243315286087969</v>
      </c>
      <c r="I204" s="26"/>
      <c r="J204" s="16">
        <f t="shared" si="15"/>
        <v>31.267975999999997</v>
      </c>
      <c r="K204" s="16"/>
      <c r="L204" s="16"/>
      <c r="M204" s="16"/>
      <c r="N204" s="16"/>
      <c r="O204" s="16"/>
      <c r="P204" s="5"/>
      <c r="Q204" s="16">
        <f>'Prices Monthly'!T204-'Prices Monthly'!T203</f>
        <v>-4.9999999999999822E-2</v>
      </c>
      <c r="R204" s="16">
        <f>'Prices Monthly'!Q204-'Prices Monthly'!Q203</f>
        <v>-0.36000000000000032</v>
      </c>
      <c r="S204" s="16">
        <f>'Prices Monthly'!S204-'Prices Monthly'!S203</f>
        <v>-0.52</v>
      </c>
      <c r="T204" s="16">
        <f>'Prices Monthly'!J204-'Prices Monthly'!J203</f>
        <v>-359.38000000000011</v>
      </c>
    </row>
    <row r="205" spans="1:20" x14ac:dyDescent="0.2">
      <c r="A205" s="9">
        <v>34636</v>
      </c>
      <c r="B205" s="16">
        <f>'Prices Monthly'!L204+J205</f>
        <v>3715.2524960000001</v>
      </c>
      <c r="C205" s="16">
        <f t="shared" si="13"/>
        <v>1</v>
      </c>
      <c r="D205" s="16">
        <f>D204+C205*('Prices Monthly'!L205-'Prices Monthly'!L204)/'Prices Monthly'!L204</f>
        <v>1.2157022323776465</v>
      </c>
      <c r="E205" s="16">
        <f t="shared" si="14"/>
        <v>0.23963338100780485</v>
      </c>
      <c r="F205" s="16">
        <f t="shared" si="16"/>
        <v>1.4553356133854514</v>
      </c>
      <c r="G205" s="26">
        <f>IF(('Prices Monthly'!L205-'Prices Monthly'!L204)*C205&gt;0,1,0)</f>
        <v>1</v>
      </c>
      <c r="H205" s="16">
        <f>ABS('Prices Monthly'!L205-'Prices Monthly'!L204)/'Prices Monthly'!L204</f>
        <v>0.12211166599863502</v>
      </c>
      <c r="I205" s="26"/>
      <c r="J205" s="16">
        <f t="shared" si="15"/>
        <v>22.812495999999999</v>
      </c>
      <c r="K205" s="16"/>
      <c r="L205" s="16"/>
      <c r="M205" s="16"/>
      <c r="N205" s="16"/>
      <c r="O205" s="16"/>
      <c r="P205" s="5"/>
      <c r="Q205" s="16">
        <f>'Prices Monthly'!T205-'Prices Monthly'!T204</f>
        <v>-0.18999999999999995</v>
      </c>
      <c r="R205" s="16">
        <f>'Prices Monthly'!Q205-'Prices Monthly'!Q204</f>
        <v>0.19000000000000039</v>
      </c>
      <c r="S205" s="16">
        <f>'Prices Monthly'!S205-'Prices Monthly'!S204</f>
        <v>5.9999999999999942E-2</v>
      </c>
      <c r="T205" s="16">
        <f>'Prices Monthly'!J205-'Prices Monthly'!J204</f>
        <v>196.60999999999967</v>
      </c>
    </row>
    <row r="206" spans="1:20" x14ac:dyDescent="0.2">
      <c r="A206" s="9">
        <v>34667</v>
      </c>
      <c r="B206" s="16">
        <f>'Prices Monthly'!L205+J206</f>
        <v>4148.5872879999997</v>
      </c>
      <c r="C206" s="16">
        <f t="shared" si="13"/>
        <v>1</v>
      </c>
      <c r="D206" s="16">
        <f>D205+C206*('Prices Monthly'!L206-'Prices Monthly'!L205)/'Prices Monthly'!L205</f>
        <v>1.2928430828529889</v>
      </c>
      <c r="E206" s="16">
        <f t="shared" si="14"/>
        <v>0.16249253053246249</v>
      </c>
      <c r="F206" s="16">
        <f t="shared" si="16"/>
        <v>1.4553356133854514</v>
      </c>
      <c r="G206" s="26">
        <f>IF(('Prices Monthly'!L206-'Prices Monthly'!L205)*C206&gt;0,1,0)</f>
        <v>1</v>
      </c>
      <c r="H206" s="16">
        <f>ABS('Prices Monthly'!L206-'Prices Monthly'!L205)/'Prices Monthly'!L205</f>
        <v>7.7140850475342276E-2</v>
      </c>
      <c r="I206" s="26"/>
      <c r="J206" s="16">
        <f t="shared" si="15"/>
        <v>5.2572879999999813</v>
      </c>
      <c r="K206" s="16"/>
      <c r="L206" s="16"/>
      <c r="M206" s="16"/>
      <c r="N206" s="16"/>
      <c r="O206" s="16"/>
      <c r="P206" s="5"/>
      <c r="Q206" s="16">
        <f>'Prices Monthly'!T206-'Prices Monthly'!T205</f>
        <v>-0.10000000000000009</v>
      </c>
      <c r="R206" s="16">
        <f>'Prices Monthly'!Q206-'Prices Monthly'!Q205</f>
        <v>-8.0000000000000071E-2</v>
      </c>
      <c r="S206" s="16">
        <f>'Prices Monthly'!S206-'Prices Monthly'!S205</f>
        <v>0.245</v>
      </c>
      <c r="T206" s="16">
        <f>'Prices Monthly'!J206-'Prices Monthly'!J205</f>
        <v>351.57999999999993</v>
      </c>
    </row>
    <row r="207" spans="1:20" x14ac:dyDescent="0.2">
      <c r="A207" s="9">
        <v>34698</v>
      </c>
      <c r="B207" s="16">
        <f>'Prices Monthly'!L206+J207</f>
        <v>4470.981264</v>
      </c>
      <c r="C207" s="16">
        <f t="shared" ref="C207:C270" si="17">IF(J207&gt;0,1,-1)</f>
        <v>1</v>
      </c>
      <c r="D207" s="16">
        <f>D206+C207*('Prices Monthly'!L207-'Prices Monthly'!L206)/'Prices Monthly'!L206</f>
        <v>1.3004994536391281</v>
      </c>
      <c r="E207" s="16">
        <f t="shared" ref="E207:E270" si="18">F207-D207</f>
        <v>0.15483615974632325</v>
      </c>
      <c r="F207" s="16">
        <f t="shared" si="16"/>
        <v>1.4553356133854514</v>
      </c>
      <c r="G207" s="26">
        <f>IF(('Prices Monthly'!L207-'Prices Monthly'!L206)*C207&gt;0,1,0)</f>
        <v>1</v>
      </c>
      <c r="H207" s="16">
        <f>ABS('Prices Monthly'!L207-'Prices Monthly'!L206)/'Prices Monthly'!L206</f>
        <v>7.6563707861392293E-3</v>
      </c>
      <c r="I207" s="26"/>
      <c r="J207" s="16">
        <f t="shared" si="15"/>
        <v>8.0312640000000108</v>
      </c>
      <c r="K207" s="16"/>
      <c r="L207" s="16"/>
      <c r="M207" s="16"/>
      <c r="N207" s="16"/>
      <c r="O207" s="16"/>
      <c r="P207" s="5"/>
      <c r="Q207" s="16">
        <f>'Prices Monthly'!T207-'Prices Monthly'!T206</f>
        <v>-2.9999999999999805E-2</v>
      </c>
      <c r="R207" s="16">
        <f>'Prices Monthly'!Q207-'Prices Monthly'!Q206</f>
        <v>1.9999999999999574E-2</v>
      </c>
      <c r="S207" s="16">
        <f>'Prices Monthly'!S207-'Prices Monthly'!S206</f>
        <v>1.1299999999999999</v>
      </c>
      <c r="T207" s="16">
        <f>'Prices Monthly'!J207-'Prices Monthly'!J206</f>
        <v>-20.309999999999491</v>
      </c>
    </row>
    <row r="208" spans="1:20" x14ac:dyDescent="0.2">
      <c r="A208" s="9">
        <v>34727</v>
      </c>
      <c r="B208" s="16">
        <f>'Prices Monthly'!L207+J208</f>
        <v>4487.103752</v>
      </c>
      <c r="C208" s="16">
        <f t="shared" si="17"/>
        <v>-1</v>
      </c>
      <c r="D208" s="16">
        <f>D207+C208*('Prices Monthly'!L208-'Prices Monthly'!L207)/'Prices Monthly'!L207</f>
        <v>1.2926900111514916</v>
      </c>
      <c r="E208" s="16">
        <f t="shared" si="18"/>
        <v>0.16264560223395974</v>
      </c>
      <c r="F208" s="16">
        <f t="shared" si="16"/>
        <v>1.4553356133854514</v>
      </c>
      <c r="G208" s="26">
        <f>IF(('Prices Monthly'!L208-'Prices Monthly'!L207)*C208&gt;0,1,0)</f>
        <v>0</v>
      </c>
      <c r="H208" s="16">
        <f>ABS('Prices Monthly'!L208-'Prices Monthly'!L207)/'Prices Monthly'!L207</f>
        <v>7.8094424876365073E-3</v>
      </c>
      <c r="I208" s="26"/>
      <c r="J208" s="16">
        <f t="shared" si="15"/>
        <v>-10.016247999999996</v>
      </c>
      <c r="K208" s="16"/>
      <c r="L208" s="16"/>
      <c r="M208" s="16"/>
      <c r="N208" s="16"/>
      <c r="O208" s="16"/>
      <c r="P208" s="5"/>
      <c r="Q208" s="16">
        <f>'Prices Monthly'!T208-'Prices Monthly'!T207</f>
        <v>2.9999999999999805E-2</v>
      </c>
      <c r="R208" s="16">
        <f>'Prices Monthly'!Q208-'Prices Monthly'!Q207</f>
        <v>9.9999999999997868E-3</v>
      </c>
      <c r="S208" s="16">
        <f>'Prices Monthly'!S208-'Prices Monthly'!S207</f>
        <v>-0.14999999999999991</v>
      </c>
      <c r="T208" s="16">
        <f>'Prices Monthly'!J208-'Prices Monthly'!J207</f>
        <v>177.89999999999964</v>
      </c>
    </row>
    <row r="209" spans="1:20" x14ac:dyDescent="0.2">
      <c r="A209" s="9">
        <v>34755</v>
      </c>
      <c r="B209" s="16">
        <f>'Prices Monthly'!L208+J209</f>
        <v>4531.3823199999997</v>
      </c>
      <c r="C209" s="16">
        <f t="shared" si="17"/>
        <v>-1</v>
      </c>
      <c r="D209" s="16">
        <f>D208+C209*('Prices Monthly'!L209-'Prices Monthly'!L208)/'Prices Monthly'!L208</f>
        <v>1.3063300655175445</v>
      </c>
      <c r="E209" s="16">
        <f t="shared" si="18"/>
        <v>0.14900554786790687</v>
      </c>
      <c r="F209" s="16">
        <f t="shared" si="16"/>
        <v>1.4553356133854514</v>
      </c>
      <c r="G209" s="26">
        <f>IF(('Prices Monthly'!L209-'Prices Monthly'!L208)*C209&gt;0,1,0)</f>
        <v>1</v>
      </c>
      <c r="H209" s="16">
        <f>ABS('Prices Monthly'!L209-'Prices Monthly'!L208)/'Prices Monthly'!L208</f>
        <v>1.3640054366052926E-2</v>
      </c>
      <c r="I209" s="26"/>
      <c r="J209" s="16">
        <f t="shared" si="15"/>
        <v>-0.8576799999999789</v>
      </c>
      <c r="K209" s="16"/>
      <c r="L209" s="16"/>
      <c r="M209" s="16"/>
      <c r="N209" s="16"/>
      <c r="O209" s="16"/>
      <c r="P209" s="5"/>
      <c r="Q209" s="16">
        <f>'Prices Monthly'!T209-'Prices Monthly'!T208</f>
        <v>-2.0000000000000018E-2</v>
      </c>
      <c r="R209" s="16">
        <f>'Prices Monthly'!Q209-'Prices Monthly'!Q208</f>
        <v>0.48000000000000043</v>
      </c>
      <c r="S209" s="16">
        <f>'Prices Monthly'!S209-'Prices Monthly'!S208</f>
        <v>-0.10499999999999998</v>
      </c>
      <c r="T209" s="16">
        <f>'Prices Monthly'!J209-'Prices Monthly'!J208</f>
        <v>-276.32999999999993</v>
      </c>
    </row>
    <row r="210" spans="1:20" x14ac:dyDescent="0.2">
      <c r="A210" s="9">
        <v>34788</v>
      </c>
      <c r="B210" s="16">
        <f>'Prices Monthly'!L209+J210</f>
        <v>4453.4489359999998</v>
      </c>
      <c r="C210" s="16">
        <f t="shared" si="17"/>
        <v>-1</v>
      </c>
      <c r="D210" s="16">
        <f>D209+C210*('Prices Monthly'!L210-'Prices Monthly'!L209)/'Prices Monthly'!L209</f>
        <v>1.2909310649762082</v>
      </c>
      <c r="E210" s="16">
        <f t="shared" si="18"/>
        <v>0.16440454840924312</v>
      </c>
      <c r="F210" s="16">
        <f t="shared" si="16"/>
        <v>1.4553356133854514</v>
      </c>
      <c r="G210" s="26">
        <f>IF(('Prices Monthly'!L210-'Prices Monthly'!L209)*C210&gt;0,1,0)</f>
        <v>0</v>
      </c>
      <c r="H210" s="16">
        <f>ABS('Prices Monthly'!L210-'Prices Monthly'!L209)/'Prices Monthly'!L209</f>
        <v>1.5399000541336192E-2</v>
      </c>
      <c r="I210" s="26"/>
      <c r="J210" s="16">
        <f t="shared" si="15"/>
        <v>-16.971064000000016</v>
      </c>
      <c r="K210" s="16"/>
      <c r="L210" s="16"/>
      <c r="M210" s="16"/>
      <c r="N210" s="16"/>
      <c r="O210" s="16"/>
      <c r="P210" s="5"/>
      <c r="Q210" s="16">
        <f>'Prices Monthly'!T210-'Prices Monthly'!T209</f>
        <v>5.0000000000000266E-2</v>
      </c>
      <c r="R210" s="16">
        <f>'Prices Monthly'!Q210-'Prices Monthly'!Q209</f>
        <v>4.9999999999999822E-2</v>
      </c>
      <c r="S210" s="16">
        <f>'Prices Monthly'!S210-'Prices Monthly'!S209</f>
        <v>-0.21999999999999997</v>
      </c>
      <c r="T210" s="16">
        <f>'Prices Monthly'!J210-'Prices Monthly'!J209</f>
        <v>-38.6899999999996</v>
      </c>
    </row>
    <row r="211" spans="1:20" x14ac:dyDescent="0.2">
      <c r="A211" s="9">
        <v>34818</v>
      </c>
      <c r="B211" s="16">
        <f>'Prices Monthly'!L210+J211</f>
        <v>4535.929048</v>
      </c>
      <c r="C211" s="16">
        <f t="shared" si="17"/>
        <v>-1</v>
      </c>
      <c r="D211" s="16">
        <f>D210+C211*('Prices Monthly'!L211-'Prices Monthly'!L210)/'Prices Monthly'!L210</f>
        <v>1.2523102325057176</v>
      </c>
      <c r="E211" s="16">
        <f t="shared" si="18"/>
        <v>0.20302538087973376</v>
      </c>
      <c r="F211" s="16">
        <f t="shared" si="16"/>
        <v>1.4553356133854514</v>
      </c>
      <c r="G211" s="26">
        <f>IF(('Prices Monthly'!L211-'Prices Monthly'!L210)*C211&gt;0,1,0)</f>
        <v>0</v>
      </c>
      <c r="H211" s="16">
        <f>ABS('Prices Monthly'!L211-'Prices Monthly'!L210)/'Prices Monthly'!L210</f>
        <v>3.8620832470490668E-2</v>
      </c>
      <c r="I211" s="26"/>
      <c r="J211" s="16">
        <f t="shared" si="15"/>
        <v>-3.3309520000000119</v>
      </c>
      <c r="K211" s="16"/>
      <c r="L211" s="16"/>
      <c r="M211" s="16"/>
      <c r="N211" s="16"/>
      <c r="O211" s="16"/>
      <c r="P211" s="5"/>
      <c r="Q211" s="16">
        <f>'Prices Monthly'!T211-'Prices Monthly'!T210</f>
        <v>-5.0000000000000266E-2</v>
      </c>
      <c r="R211" s="16">
        <f>'Prices Monthly'!Q211-'Prices Monthly'!Q210</f>
        <v>3.0000000000000249E-2</v>
      </c>
      <c r="S211" s="16">
        <f>'Prices Monthly'!S211-'Prices Monthly'!S210</f>
        <v>-0.32000000000000006</v>
      </c>
      <c r="T211" s="16">
        <f>'Prices Monthly'!J211-'Prices Monthly'!J210</f>
        <v>495.16999999999916</v>
      </c>
    </row>
    <row r="212" spans="1:20" x14ac:dyDescent="0.2">
      <c r="A212" s="9">
        <v>34849</v>
      </c>
      <c r="B212" s="16">
        <f>'Prices Monthly'!L211+J212</f>
        <v>4720.466136</v>
      </c>
      <c r="C212" s="16">
        <f t="shared" si="17"/>
        <v>1</v>
      </c>
      <c r="D212" s="16">
        <f>D211+C212*('Prices Monthly'!L212-'Prices Monthly'!L211)/'Prices Monthly'!L211</f>
        <v>1.2055869894527986</v>
      </c>
      <c r="E212" s="16">
        <f t="shared" si="18"/>
        <v>0.24974862393265274</v>
      </c>
      <c r="F212" s="16">
        <f t="shared" si="16"/>
        <v>1.4553356133854514</v>
      </c>
      <c r="G212" s="26">
        <f>IF(('Prices Monthly'!L212-'Prices Monthly'!L211)*C212&gt;0,1,0)</f>
        <v>0</v>
      </c>
      <c r="H212" s="16">
        <f>ABS('Prices Monthly'!L212-'Prices Monthly'!L211)/'Prices Monthly'!L211</f>
        <v>4.6723243052918882E-2</v>
      </c>
      <c r="I212" s="26"/>
      <c r="J212" s="16">
        <f t="shared" si="15"/>
        <v>5.8961360000000091</v>
      </c>
      <c r="K212" s="16"/>
      <c r="L212" s="16"/>
      <c r="M212" s="16"/>
      <c r="N212" s="16"/>
      <c r="O212" s="16"/>
      <c r="P212" s="5"/>
      <c r="Q212" s="16">
        <f>'Prices Monthly'!T212-'Prices Monthly'!T211</f>
        <v>0.16000000000000014</v>
      </c>
      <c r="R212" s="16">
        <f>'Prices Monthly'!Q212-'Prices Monthly'!Q211</f>
        <v>0.16999999999999993</v>
      </c>
      <c r="S212" s="16">
        <f>'Prices Monthly'!S212-'Prices Monthly'!S211</f>
        <v>2.5000000000000133E-2</v>
      </c>
      <c r="T212" s="16">
        <f>'Prices Monthly'!J212-'Prices Monthly'!J211</f>
        <v>-291.84999999999945</v>
      </c>
    </row>
    <row r="213" spans="1:20" x14ac:dyDescent="0.2">
      <c r="A213" s="9">
        <v>34879</v>
      </c>
      <c r="B213" s="16">
        <f>'Prices Monthly'!L212+J213</f>
        <v>4475.8065200000001</v>
      </c>
      <c r="C213" s="16">
        <f t="shared" si="17"/>
        <v>-1</v>
      </c>
      <c r="D213" s="16">
        <f>D212+C213*('Prices Monthly'!L213-'Prices Monthly'!L212)/'Prices Monthly'!L212</f>
        <v>1.1974522228934532</v>
      </c>
      <c r="E213" s="16">
        <f t="shared" si="18"/>
        <v>0.25788339049199815</v>
      </c>
      <c r="F213" s="16">
        <f t="shared" si="16"/>
        <v>1.4553356133854514</v>
      </c>
      <c r="G213" s="26">
        <f>IF(('Prices Monthly'!L213-'Prices Monthly'!L212)*C213&gt;0,1,0)</f>
        <v>0</v>
      </c>
      <c r="H213" s="16">
        <f>ABS('Prices Monthly'!L213-'Prices Monthly'!L212)/'Prices Monthly'!L212</f>
        <v>8.1347665593453911E-3</v>
      </c>
      <c r="I213" s="26"/>
      <c r="J213" s="16">
        <f t="shared" si="15"/>
        <v>-18.483480000000007</v>
      </c>
      <c r="K213" s="16"/>
      <c r="L213" s="16"/>
      <c r="M213" s="16"/>
      <c r="N213" s="16"/>
      <c r="O213" s="16"/>
      <c r="P213" s="5"/>
      <c r="Q213" s="16">
        <f>'Prices Monthly'!T213-'Prices Monthly'!T212</f>
        <v>0.31000000000000005</v>
      </c>
      <c r="R213" s="16">
        <f>'Prices Monthly'!Q213-'Prices Monthly'!Q212</f>
        <v>0.15000000000000036</v>
      </c>
      <c r="S213" s="16">
        <f>'Prices Monthly'!S213-'Prices Monthly'!S212</f>
        <v>0.40500000000000003</v>
      </c>
      <c r="T213" s="16">
        <f>'Prices Monthly'!J213-'Prices Monthly'!J212</f>
        <v>309.93000000000029</v>
      </c>
    </row>
    <row r="214" spans="1:20" x14ac:dyDescent="0.2">
      <c r="A214" s="9">
        <v>34909</v>
      </c>
      <c r="B214" s="16">
        <f>'Prices Monthly'!L213+J214</f>
        <v>4499.3479440000001</v>
      </c>
      <c r="C214" s="16">
        <f t="shared" si="17"/>
        <v>-1</v>
      </c>
      <c r="D214" s="16">
        <f>D213+C214*('Prices Monthly'!L214-'Prices Monthly'!L213)/'Prices Monthly'!L213</f>
        <v>1.1973065548620685</v>
      </c>
      <c r="E214" s="16">
        <f t="shared" si="18"/>
        <v>0.25802905852338287</v>
      </c>
      <c r="F214" s="16">
        <f t="shared" si="16"/>
        <v>1.4553356133854514</v>
      </c>
      <c r="G214" s="26">
        <f>IF(('Prices Monthly'!L214-'Prices Monthly'!L213)*C214&gt;0,1,0)</f>
        <v>0</v>
      </c>
      <c r="H214" s="16">
        <f>ABS('Prices Monthly'!L214-'Prices Monthly'!L213)/'Prices Monthly'!L213</f>
        <v>1.4566803138480735E-4</v>
      </c>
      <c r="I214" s="26"/>
      <c r="J214" s="16">
        <f t="shared" si="15"/>
        <v>-31.502056000000017</v>
      </c>
      <c r="K214" s="16"/>
      <c r="L214" s="16"/>
      <c r="M214" s="16"/>
      <c r="N214" s="16"/>
      <c r="O214" s="16"/>
      <c r="P214" s="5"/>
      <c r="Q214" s="16">
        <f>'Prices Monthly'!T214-'Prices Monthly'!T213</f>
        <v>2.9999999999999805E-2</v>
      </c>
      <c r="R214" s="16">
        <f>'Prices Monthly'!Q214-'Prices Monthly'!Q213</f>
        <v>0.11999999999999922</v>
      </c>
      <c r="S214" s="16">
        <f>'Prices Monthly'!S214-'Prices Monthly'!S213</f>
        <v>-8.0000000000000071E-2</v>
      </c>
      <c r="T214" s="16">
        <f>'Prices Monthly'!J214-'Prices Monthly'!J213</f>
        <v>-276.65000000000055</v>
      </c>
    </row>
    <row r="215" spans="1:20" x14ac:dyDescent="0.2">
      <c r="A215" s="9">
        <v>34941</v>
      </c>
      <c r="B215" s="16">
        <f>'Prices Monthly'!L214+J215</f>
        <v>4525.1886800000002</v>
      </c>
      <c r="C215" s="16">
        <f t="shared" si="17"/>
        <v>-1</v>
      </c>
      <c r="D215" s="16">
        <f>D214+C215*('Prices Monthly'!L215-'Prices Monthly'!L214)/'Prices Monthly'!L214</f>
        <v>1.1806013065011469</v>
      </c>
      <c r="E215" s="16">
        <f t="shared" si="18"/>
        <v>0.27473430688430445</v>
      </c>
      <c r="F215" s="16">
        <f t="shared" si="16"/>
        <v>1.4553356133854514</v>
      </c>
      <c r="G215" s="26">
        <f>IF(('Prices Monthly'!L215-'Prices Monthly'!L214)*C215&gt;0,1,0)</f>
        <v>0</v>
      </c>
      <c r="H215" s="16">
        <f>ABS('Prices Monthly'!L215-'Prices Monthly'!L214)/'Prices Monthly'!L214</f>
        <v>1.6705248360921594E-2</v>
      </c>
      <c r="I215" s="26"/>
      <c r="J215" s="16">
        <f t="shared" si="15"/>
        <v>-6.3213199999999548</v>
      </c>
      <c r="K215" s="16"/>
      <c r="L215" s="16"/>
      <c r="M215" s="16"/>
      <c r="N215" s="16"/>
      <c r="O215" s="16"/>
      <c r="P215" s="5"/>
      <c r="Q215" s="16">
        <f>'Prices Monthly'!T215-'Prices Monthly'!T214</f>
        <v>0.14000000000000012</v>
      </c>
      <c r="R215" s="16">
        <f>'Prices Monthly'!Q215-'Prices Monthly'!Q214</f>
        <v>-2.9999999999999361E-2</v>
      </c>
      <c r="S215" s="16">
        <f>'Prices Monthly'!S215-'Prices Monthly'!S214</f>
        <v>0.14500000000000002</v>
      </c>
      <c r="T215" s="16">
        <f>'Prices Monthly'!J215-'Prices Monthly'!J214</f>
        <v>168.90000000000055</v>
      </c>
    </row>
    <row r="216" spans="1:20" x14ac:dyDescent="0.2">
      <c r="A216" s="9">
        <v>34971</v>
      </c>
      <c r="B216" s="16">
        <f>'Prices Monthly'!L215+J216</f>
        <v>4597.2951199999998</v>
      </c>
      <c r="C216" s="16">
        <f t="shared" si="17"/>
        <v>-1</v>
      </c>
      <c r="D216" s="16">
        <f>D215+C216*('Prices Monthly'!L216-'Prices Monthly'!L215)/'Prices Monthly'!L215</f>
        <v>1.1885453767736112</v>
      </c>
      <c r="E216" s="16">
        <f t="shared" si="18"/>
        <v>0.2667902366118402</v>
      </c>
      <c r="F216" s="16">
        <f t="shared" si="16"/>
        <v>1.4553356133854514</v>
      </c>
      <c r="G216" s="26">
        <f>IF(('Prices Monthly'!L216-'Prices Monthly'!L215)*C216&gt;0,1,0)</f>
        <v>1</v>
      </c>
      <c r="H216" s="16">
        <f>ABS('Prices Monthly'!L216-'Prices Monthly'!L215)/'Prices Monthly'!L215</f>
        <v>7.9440702724643247E-3</v>
      </c>
      <c r="I216" s="26"/>
      <c r="J216" s="16">
        <f t="shared" si="15"/>
        <v>-9.9148800000000321</v>
      </c>
      <c r="K216" s="16"/>
      <c r="L216" s="16"/>
      <c r="M216" s="16"/>
      <c r="N216" s="16"/>
      <c r="O216" s="16"/>
      <c r="P216" s="5"/>
      <c r="Q216" s="16">
        <f>'Prices Monthly'!T216-'Prices Monthly'!T215</f>
        <v>0.20999999999999996</v>
      </c>
      <c r="R216" s="16">
        <f>'Prices Monthly'!Q216-'Prices Monthly'!Q215</f>
        <v>-2.0000000000000462E-2</v>
      </c>
      <c r="S216" s="16">
        <f>'Prices Monthly'!S216-'Prices Monthly'!S215</f>
        <v>-0.20500000000000007</v>
      </c>
      <c r="T216" s="16">
        <f>'Prices Monthly'!J216-'Prices Monthly'!J215</f>
        <v>-120.94000000000051</v>
      </c>
    </row>
    <row r="217" spans="1:20" x14ac:dyDescent="0.2">
      <c r="A217" s="9">
        <v>35000</v>
      </c>
      <c r="B217" s="16">
        <f>'Prices Monthly'!L216+J217</f>
        <v>4558.6632479999998</v>
      </c>
      <c r="C217" s="16">
        <f t="shared" si="17"/>
        <v>-1</v>
      </c>
      <c r="D217" s="16">
        <f>D216+C217*('Prices Monthly'!L217-'Prices Monthly'!L216)/'Prices Monthly'!L216</f>
        <v>1.1590897898825834</v>
      </c>
      <c r="E217" s="16">
        <f t="shared" si="18"/>
        <v>0.29624582350286799</v>
      </c>
      <c r="F217" s="16">
        <f t="shared" si="16"/>
        <v>1.4553356133854514</v>
      </c>
      <c r="G217" s="26">
        <f>IF(('Prices Monthly'!L217-'Prices Monthly'!L216)*C217&gt;0,1,0)</f>
        <v>0</v>
      </c>
      <c r="H217" s="16">
        <f>ABS('Prices Monthly'!L217-'Prices Monthly'!L216)/'Prices Monthly'!L216</f>
        <v>2.9455586891027702E-2</v>
      </c>
      <c r="I217" s="26"/>
      <c r="J217" s="16">
        <f t="shared" si="15"/>
        <v>-11.946751999999979</v>
      </c>
      <c r="K217" s="16"/>
      <c r="L217" s="16"/>
      <c r="M217" s="16"/>
      <c r="N217" s="16"/>
      <c r="O217" s="16"/>
      <c r="P217" s="5"/>
      <c r="Q217" s="16">
        <f>'Prices Monthly'!T217-'Prices Monthly'!T216</f>
        <v>0.14999999999999991</v>
      </c>
      <c r="R217" s="16">
        <f>'Prices Monthly'!Q217-'Prices Monthly'!Q216</f>
        <v>0.11000000000000032</v>
      </c>
      <c r="S217" s="16">
        <f>'Prices Monthly'!S217-'Prices Monthly'!S216</f>
        <v>9.000000000000008E-2</v>
      </c>
      <c r="T217" s="16">
        <f>'Prices Monthly'!J217-'Prices Monthly'!J216</f>
        <v>375.56999999999971</v>
      </c>
    </row>
    <row r="218" spans="1:20" x14ac:dyDescent="0.2">
      <c r="A218" s="9">
        <v>35032</v>
      </c>
      <c r="B218" s="16">
        <f>'Prices Monthly'!L217+J218</f>
        <v>4689.7404559999995</v>
      </c>
      <c r="C218" s="16">
        <f t="shared" si="17"/>
        <v>-1</v>
      </c>
      <c r="D218" s="16">
        <f>D217+C218*('Prices Monthly'!L218-'Prices Monthly'!L217)/'Prices Monthly'!L217</f>
        <v>1.122479542583827</v>
      </c>
      <c r="E218" s="16">
        <f t="shared" si="18"/>
        <v>0.33285607080162438</v>
      </c>
      <c r="F218" s="16">
        <f t="shared" si="16"/>
        <v>1.4553356133854514</v>
      </c>
      <c r="G218" s="26">
        <f>IF(('Prices Monthly'!L218-'Prices Monthly'!L217)*C218&gt;0,1,0)</f>
        <v>0</v>
      </c>
      <c r="H218" s="16">
        <f>ABS('Prices Monthly'!L218-'Prices Monthly'!L217)/'Prices Monthly'!L217</f>
        <v>3.6610247298756331E-2</v>
      </c>
      <c r="I218" s="26"/>
      <c r="J218" s="16">
        <f t="shared" si="15"/>
        <v>-15.499544000000006</v>
      </c>
      <c r="K218" s="16"/>
      <c r="L218" s="16"/>
      <c r="M218" s="16"/>
      <c r="N218" s="16"/>
      <c r="O218" s="16"/>
      <c r="P218" s="5"/>
      <c r="Q218" s="16">
        <f>'Prices Monthly'!T218-'Prices Monthly'!T217</f>
        <v>4.0000000000000036E-2</v>
      </c>
      <c r="R218" s="16">
        <f>'Prices Monthly'!Q218-'Prices Monthly'!Q217</f>
        <v>0.13999999999999968</v>
      </c>
      <c r="S218" s="16">
        <f>'Prices Monthly'!S218-'Prices Monthly'!S217</f>
        <v>2.0000000000000018E-2</v>
      </c>
      <c r="T218" s="16">
        <f>'Prices Monthly'!J218-'Prices Monthly'!J217</f>
        <v>370.64000000000033</v>
      </c>
    </row>
    <row r="219" spans="1:20" x14ac:dyDescent="0.2">
      <c r="A219" s="9">
        <v>35063</v>
      </c>
      <c r="B219" s="16">
        <f>'Prices Monthly'!L218+J219</f>
        <v>4869.1965120000004</v>
      </c>
      <c r="C219" s="16">
        <f t="shared" si="17"/>
        <v>-1</v>
      </c>
      <c r="D219" s="16">
        <f>D218+C219*('Prices Monthly'!L219-'Prices Monthly'!L218)/'Prices Monthly'!L218</f>
        <v>1.0926773898416435</v>
      </c>
      <c r="E219" s="16">
        <f t="shared" si="18"/>
        <v>0.36265822354380783</v>
      </c>
      <c r="F219" s="16">
        <f t="shared" si="16"/>
        <v>1.4553356133854514</v>
      </c>
      <c r="G219" s="26">
        <f>IF(('Prices Monthly'!L219-'Prices Monthly'!L218)*C219&gt;0,1,0)</f>
        <v>0</v>
      </c>
      <c r="H219" s="16">
        <f>ABS('Prices Monthly'!L219-'Prices Monthly'!L218)/'Prices Monthly'!L218</f>
        <v>2.9802152742183428E-2</v>
      </c>
      <c r="I219" s="26"/>
      <c r="J219" s="16">
        <f t="shared" si="15"/>
        <v>-8.3034879999999909</v>
      </c>
      <c r="K219" s="16"/>
      <c r="L219" s="16"/>
      <c r="M219" s="16"/>
      <c r="N219" s="16"/>
      <c r="O219" s="16"/>
      <c r="P219" s="5"/>
      <c r="Q219" s="16">
        <f>'Prices Monthly'!T219-'Prices Monthly'!T218</f>
        <v>6.999999999999984E-2</v>
      </c>
      <c r="R219" s="16">
        <f>'Prices Monthly'!Q219-'Prices Monthly'!Q218</f>
        <v>0.12999999999999989</v>
      </c>
      <c r="S219" s="16">
        <f>'Prices Monthly'!S219-'Prices Monthly'!S218</f>
        <v>-0.16500000000000004</v>
      </c>
      <c r="T219" s="16">
        <f>'Prices Monthly'!J219-'Prices Monthly'!J218</f>
        <v>1062.1000000000004</v>
      </c>
    </row>
    <row r="220" spans="1:20" x14ac:dyDescent="0.2">
      <c r="A220" s="9">
        <v>35094</v>
      </c>
      <c r="B220" s="16">
        <f>'Prices Monthly'!L219+J220</f>
        <v>5015.2596800000001</v>
      </c>
      <c r="C220" s="16">
        <f t="shared" si="17"/>
        <v>-1</v>
      </c>
      <c r="D220" s="16">
        <f>D219+C220*('Prices Monthly'!L220-'Prices Monthly'!L219)/'Prices Monthly'!L219</f>
        <v>1.1535271845800992</v>
      </c>
      <c r="E220" s="16">
        <f t="shared" si="18"/>
        <v>0.30180842880535219</v>
      </c>
      <c r="F220" s="16">
        <f t="shared" si="16"/>
        <v>1.4553356133854514</v>
      </c>
      <c r="G220" s="26">
        <f>IF(('Prices Monthly'!L220-'Prices Monthly'!L219)*C220&gt;0,1,0)</f>
        <v>1</v>
      </c>
      <c r="H220" s="16">
        <f>ABS('Prices Monthly'!L220-'Prices Monthly'!L219)/'Prices Monthly'!L219</f>
        <v>6.084979473845567E-2</v>
      </c>
      <c r="I220" s="26"/>
      <c r="J220" s="16">
        <f t="shared" si="15"/>
        <v>-7.600319999999984</v>
      </c>
      <c r="K220" s="16"/>
      <c r="L220" s="16"/>
      <c r="M220" s="16"/>
      <c r="N220" s="16"/>
      <c r="O220" s="16"/>
      <c r="P220" s="5"/>
      <c r="Q220" s="16">
        <f>'Prices Monthly'!T220-'Prices Monthly'!T219</f>
        <v>0.26000000000000023</v>
      </c>
      <c r="R220" s="16">
        <f>'Prices Monthly'!Q220-'Prices Monthly'!Q219</f>
        <v>6.0000000000000497E-2</v>
      </c>
      <c r="S220" s="16">
        <f>'Prices Monthly'!S220-'Prices Monthly'!S219</f>
        <v>6.0000000000000053E-2</v>
      </c>
      <c r="T220" s="16">
        <f>'Prices Monthly'!J220-'Prices Monthly'!J219</f>
        <v>-122.53999999999996</v>
      </c>
    </row>
    <row r="221" spans="1:20" x14ac:dyDescent="0.2">
      <c r="A221" s="9">
        <v>35123</v>
      </c>
      <c r="B221" s="16">
        <f>'Prices Monthly'!L220+J221</f>
        <v>4695.9219680000006</v>
      </c>
      <c r="C221" s="16">
        <f t="shared" si="17"/>
        <v>-1</v>
      </c>
      <c r="D221" s="16">
        <f>D220+C221*('Prices Monthly'!L221-'Prices Monthly'!L220)/'Prices Monthly'!L220</f>
        <v>1.1463831463541949</v>
      </c>
      <c r="E221" s="16">
        <f t="shared" si="18"/>
        <v>0.30895246703125645</v>
      </c>
      <c r="F221" s="16">
        <f t="shared" si="16"/>
        <v>1.4553356133854514</v>
      </c>
      <c r="G221" s="26">
        <f>IF(('Prices Monthly'!L221-'Prices Monthly'!L220)*C221&gt;0,1,0)</f>
        <v>0</v>
      </c>
      <c r="H221" s="16">
        <f>ABS('Prices Monthly'!L221-'Prices Monthly'!L220)/'Prices Monthly'!L220</f>
        <v>7.1440382259042009E-3</v>
      </c>
      <c r="I221" s="26"/>
      <c r="J221" s="16">
        <f t="shared" si="15"/>
        <v>-21.298032000000038</v>
      </c>
      <c r="K221" s="16"/>
      <c r="L221" s="16"/>
      <c r="M221" s="16"/>
      <c r="N221" s="16"/>
      <c r="O221" s="16"/>
      <c r="P221" s="5"/>
      <c r="Q221" s="16">
        <f>'Prices Monthly'!T221-'Prices Monthly'!T220</f>
        <v>6.999999999999984E-2</v>
      </c>
      <c r="R221" s="16">
        <f>'Prices Monthly'!Q221-'Prices Monthly'!Q220</f>
        <v>-0.33999999999999986</v>
      </c>
      <c r="S221" s="16">
        <f>'Prices Monthly'!S221-'Prices Monthly'!S220</f>
        <v>0.10999999999999988</v>
      </c>
      <c r="T221" s="16">
        <f>'Prices Monthly'!J221-'Prices Monthly'!J220</f>
        <v>808.94999999999982</v>
      </c>
    </row>
    <row r="222" spans="1:20" x14ac:dyDescent="0.2">
      <c r="A222" s="9">
        <v>35154</v>
      </c>
      <c r="B222" s="16">
        <f>'Prices Monthly'!L221+J222</f>
        <v>4759.16716</v>
      </c>
      <c r="C222" s="16">
        <f t="shared" si="17"/>
        <v>1</v>
      </c>
      <c r="D222" s="16">
        <f>D221+C222*('Prices Monthly'!L222-'Prices Monthly'!L221)/'Prices Monthly'!L221</f>
        <v>1.2147614814977039</v>
      </c>
      <c r="E222" s="16">
        <f t="shared" si="18"/>
        <v>0.24057413188774746</v>
      </c>
      <c r="F222" s="16">
        <f t="shared" si="16"/>
        <v>1.4553356133854514</v>
      </c>
      <c r="G222" s="26">
        <f>IF(('Prices Monthly'!L222-'Prices Monthly'!L221)*C222&gt;0,1,0)</f>
        <v>1</v>
      </c>
      <c r="H222" s="16">
        <f>ABS('Prices Monthly'!L222-'Prices Monthly'!L221)/'Prices Monthly'!L221</f>
        <v>6.8378335143508981E-2</v>
      </c>
      <c r="I222" s="26"/>
      <c r="J222" s="16">
        <f t="shared" si="15"/>
        <v>8.247160000000008</v>
      </c>
      <c r="K222" s="16"/>
      <c r="L222" s="16"/>
      <c r="M222" s="16"/>
      <c r="N222" s="16"/>
      <c r="O222" s="16"/>
      <c r="P222" s="5"/>
      <c r="Q222" s="16">
        <f>'Prices Monthly'!T222-'Prices Monthly'!T221</f>
        <v>0.3100000000000005</v>
      </c>
      <c r="R222" s="16">
        <f>'Prices Monthly'!Q222-'Prices Monthly'!Q221</f>
        <v>-0.13000000000000078</v>
      </c>
      <c r="S222" s="16">
        <f>'Prices Monthly'!S222-'Prices Monthly'!S221</f>
        <v>-5.0000000000000044E-2</v>
      </c>
      <c r="T222" s="16">
        <f>'Prices Monthly'!J222-'Prices Monthly'!J221</f>
        <v>-45.159999999999854</v>
      </c>
    </row>
    <row r="223" spans="1:20" x14ac:dyDescent="0.2">
      <c r="A223" s="9">
        <v>35182</v>
      </c>
      <c r="B223" s="16">
        <f>'Prices Monthly'!L222+J223</f>
        <v>5059.743872</v>
      </c>
      <c r="C223" s="16">
        <f t="shared" si="17"/>
        <v>-1</v>
      </c>
      <c r="D223" s="16">
        <f>D222+C223*('Prices Monthly'!L223-'Prices Monthly'!L222)/'Prices Monthly'!L222</f>
        <v>1.2147575412166041</v>
      </c>
      <c r="E223" s="16">
        <f t="shared" si="18"/>
        <v>0.2405780721688473</v>
      </c>
      <c r="F223" s="16">
        <f t="shared" si="16"/>
        <v>1.4553356133854514</v>
      </c>
      <c r="G223" s="26">
        <f>IF(('Prices Monthly'!L223-'Prices Monthly'!L222)*C223&gt;0,1,0)</f>
        <v>0</v>
      </c>
      <c r="H223" s="16">
        <f>ABS('Prices Monthly'!L223-'Prices Monthly'!L222)/'Prices Monthly'!L222</f>
        <v>3.9402810997396575E-6</v>
      </c>
      <c r="I223" s="26"/>
      <c r="J223" s="16">
        <f t="shared" si="15"/>
        <v>-16.036128000000005</v>
      </c>
      <c r="K223" s="16"/>
      <c r="L223" s="16"/>
      <c r="M223" s="16"/>
      <c r="N223" s="16"/>
      <c r="O223" s="16"/>
      <c r="P223" s="5"/>
      <c r="Q223" s="16">
        <f>'Prices Monthly'!T223-'Prices Monthly'!T222</f>
        <v>-8.0000000000000071E-2</v>
      </c>
      <c r="R223" s="16">
        <f>'Prices Monthly'!Q223-'Prices Monthly'!Q222</f>
        <v>0.20000000000000018</v>
      </c>
      <c r="S223" s="16">
        <f>'Prices Monthly'!S223-'Prices Monthly'!S222</f>
        <v>-1.4999999999999902E-2</v>
      </c>
      <c r="T223" s="16">
        <f>'Prices Monthly'!J223-'Prices Monthly'!J222</f>
        <v>-184.71000000000004</v>
      </c>
    </row>
    <row r="224" spans="1:20" x14ac:dyDescent="0.2">
      <c r="A224" s="9">
        <v>35215</v>
      </c>
      <c r="B224" s="16">
        <f>'Prices Monthly'!L223+J224</f>
        <v>5073.4022320000004</v>
      </c>
      <c r="C224" s="16">
        <f t="shared" si="17"/>
        <v>-1</v>
      </c>
      <c r="D224" s="16">
        <f>D223+C224*('Prices Monthly'!L224-'Prices Monthly'!L223)/'Prices Monthly'!L223</f>
        <v>1.1765645470087944</v>
      </c>
      <c r="E224" s="16">
        <f t="shared" si="18"/>
        <v>0.27877106637665694</v>
      </c>
      <c r="F224" s="16">
        <f t="shared" si="16"/>
        <v>1.4553356133854514</v>
      </c>
      <c r="G224" s="26">
        <f>IF(('Prices Monthly'!L224-'Prices Monthly'!L223)*C224&gt;0,1,0)</f>
        <v>0</v>
      </c>
      <c r="H224" s="16">
        <f>ABS('Prices Monthly'!L224-'Prices Monthly'!L223)/'Prices Monthly'!L223</f>
        <v>3.8192994207809541E-2</v>
      </c>
      <c r="I224" s="26"/>
      <c r="J224" s="16">
        <f t="shared" si="15"/>
        <v>-2.3977680000000032</v>
      </c>
      <c r="K224" s="16"/>
      <c r="L224" s="16"/>
      <c r="M224" s="16"/>
      <c r="N224" s="16"/>
      <c r="O224" s="16"/>
      <c r="P224" s="5"/>
      <c r="Q224" s="16">
        <f>'Prices Monthly'!T224-'Prices Monthly'!T223</f>
        <v>8.0000000000000071E-2</v>
      </c>
      <c r="R224" s="16">
        <f>'Prices Monthly'!Q224-'Prices Monthly'!Q223</f>
        <v>8.9999999999999858E-2</v>
      </c>
      <c r="S224" s="16">
        <f>'Prices Monthly'!S224-'Prices Monthly'!S223</f>
        <v>-9.4999999999999973E-2</v>
      </c>
      <c r="T224" s="16">
        <f>'Prices Monthly'!J224-'Prices Monthly'!J223</f>
        <v>-305.01000000000022</v>
      </c>
    </row>
    <row r="225" spans="1:20" x14ac:dyDescent="0.2">
      <c r="A225" s="9">
        <v>35245</v>
      </c>
      <c r="B225" s="16">
        <f>'Prices Monthly'!L224+J225</f>
        <v>5261.1659920000002</v>
      </c>
      <c r="C225" s="16">
        <f t="shared" si="17"/>
        <v>-1</v>
      </c>
      <c r="D225" s="16">
        <f>D224+C225*('Prices Monthly'!L225-'Prices Monthly'!L224)/'Prices Monthly'!L224</f>
        <v>1.1720708984622088</v>
      </c>
      <c r="E225" s="16">
        <f t="shared" si="18"/>
        <v>0.28326471492324257</v>
      </c>
      <c r="F225" s="16">
        <f t="shared" si="16"/>
        <v>1.4553356133854514</v>
      </c>
      <c r="G225" s="26">
        <f>IF(('Prices Monthly'!L225-'Prices Monthly'!L224)*C225&gt;0,1,0)</f>
        <v>0</v>
      </c>
      <c r="H225" s="16">
        <f>ABS('Prices Monthly'!L225-'Prices Monthly'!L224)/'Prices Monthly'!L224</f>
        <v>4.4936485465856034E-3</v>
      </c>
      <c r="I225" s="26"/>
      <c r="J225" s="16">
        <f t="shared" si="15"/>
        <v>-8.4940080000000009</v>
      </c>
      <c r="K225" s="16"/>
      <c r="L225" s="16"/>
      <c r="M225" s="16"/>
      <c r="N225" s="16"/>
      <c r="O225" s="16"/>
      <c r="P225" s="5"/>
      <c r="Q225" s="16">
        <f>'Prices Monthly'!T225-'Prices Monthly'!T224</f>
        <v>-0.16000000000000014</v>
      </c>
      <c r="R225" s="16">
        <f>'Prices Monthly'!Q225-'Prices Monthly'!Q224</f>
        <v>-0.27999999999999936</v>
      </c>
      <c r="S225" s="16">
        <f>'Prices Monthly'!S225-'Prices Monthly'!S224</f>
        <v>8.9999999999999858E-2</v>
      </c>
      <c r="T225" s="16">
        <f>'Prices Monthly'!J225-'Prices Monthly'!J224</f>
        <v>-211.46000000000004</v>
      </c>
    </row>
    <row r="226" spans="1:20" x14ac:dyDescent="0.2">
      <c r="A226" s="9">
        <v>35276</v>
      </c>
      <c r="B226" s="16">
        <f>'Prices Monthly'!L225+J226</f>
        <v>5314.6708319999998</v>
      </c>
      <c r="C226" s="16">
        <f t="shared" si="17"/>
        <v>1</v>
      </c>
      <c r="D226" s="16">
        <f>D225+C226*('Prices Monthly'!L226-'Prices Monthly'!L225)/'Prices Monthly'!L225</f>
        <v>1.2118945258883707</v>
      </c>
      <c r="E226" s="16">
        <f t="shared" si="18"/>
        <v>0.24344108749708071</v>
      </c>
      <c r="F226" s="16">
        <f t="shared" si="16"/>
        <v>1.4553356133854514</v>
      </c>
      <c r="G226" s="26">
        <f>IF(('Prices Monthly'!L226-'Prices Monthly'!L225)*C226&gt;0,1,0)</f>
        <v>1</v>
      </c>
      <c r="H226" s="16">
        <f>ABS('Prices Monthly'!L226-'Prices Monthly'!L225)/'Prices Monthly'!L225</f>
        <v>3.9823627426161967E-2</v>
      </c>
      <c r="I226" s="26"/>
      <c r="J226" s="16">
        <f t="shared" si="15"/>
        <v>21.330831999999987</v>
      </c>
      <c r="K226" s="16"/>
      <c r="L226" s="16"/>
      <c r="M226" s="16"/>
      <c r="N226" s="16"/>
      <c r="O226" s="16"/>
      <c r="P226" s="5"/>
      <c r="Q226" s="16">
        <f>'Prices Monthly'!T226-'Prices Monthly'!T225</f>
        <v>-0.10000000000000009</v>
      </c>
      <c r="R226" s="16">
        <f>'Prices Monthly'!Q226-'Prices Monthly'!Q225</f>
        <v>-2.0000000000000462E-2</v>
      </c>
      <c r="S226" s="16">
        <f>'Prices Monthly'!S226-'Prices Monthly'!S225</f>
        <v>-7.4999999999999956E-2</v>
      </c>
      <c r="T226" s="16">
        <f>'Prices Monthly'!J226-'Prices Monthly'!J225</f>
        <v>292.15999999999985</v>
      </c>
    </row>
    <row r="227" spans="1:20" x14ac:dyDescent="0.2">
      <c r="A227" s="9">
        <v>35307</v>
      </c>
      <c r="B227" s="16">
        <f>'Prices Monthly'!L226+J227</f>
        <v>5512.9237280000007</v>
      </c>
      <c r="C227" s="16">
        <f t="shared" si="17"/>
        <v>1</v>
      </c>
      <c r="D227" s="16">
        <f>D226+C227*('Prices Monthly'!L227-'Prices Monthly'!L226)/'Prices Monthly'!L226</f>
        <v>1.2441756815275804</v>
      </c>
      <c r="E227" s="16">
        <f t="shared" si="18"/>
        <v>0.21115993185787096</v>
      </c>
      <c r="F227" s="16">
        <f t="shared" si="16"/>
        <v>1.4553356133854514</v>
      </c>
      <c r="G227" s="26">
        <f>IF(('Prices Monthly'!L227-'Prices Monthly'!L226)*C227&gt;0,1,0)</f>
        <v>1</v>
      </c>
      <c r="H227" s="16">
        <f>ABS('Prices Monthly'!L227-'Prices Monthly'!L226)/'Prices Monthly'!L226</f>
        <v>3.2281155639209642E-2</v>
      </c>
      <c r="I227" s="26"/>
      <c r="J227" s="16">
        <f t="shared" si="15"/>
        <v>8.7837280000000248</v>
      </c>
      <c r="K227" s="16"/>
      <c r="L227" s="16"/>
      <c r="M227" s="16"/>
      <c r="N227" s="16"/>
      <c r="O227" s="16"/>
      <c r="P227" s="5"/>
      <c r="Q227" s="16">
        <f>'Prices Monthly'!T227-'Prices Monthly'!T226</f>
        <v>-5.0000000000000266E-2</v>
      </c>
      <c r="R227" s="16">
        <f>'Prices Monthly'!Q227-'Prices Monthly'!Q226</f>
        <v>-0.29999999999999982</v>
      </c>
      <c r="S227" s="16">
        <f>'Prices Monthly'!S227-'Prices Monthly'!S226</f>
        <v>0.19999999999999996</v>
      </c>
      <c r="T227" s="16">
        <f>'Prices Monthly'!J227-'Prices Monthly'!J226</f>
        <v>26.079999999999927</v>
      </c>
    </row>
    <row r="228" spans="1:20" x14ac:dyDescent="0.2">
      <c r="A228" s="9">
        <v>35336</v>
      </c>
      <c r="B228" s="16">
        <f>'Prices Monthly'!L227+J228</f>
        <v>5695.3408639999998</v>
      </c>
      <c r="C228" s="16">
        <f t="shared" si="17"/>
        <v>1</v>
      </c>
      <c r="D228" s="16">
        <f>D227+C228*('Prices Monthly'!L228-'Prices Monthly'!L227)/'Prices Monthly'!L227</f>
        <v>1.1987289760705262</v>
      </c>
      <c r="E228" s="16">
        <f t="shared" si="18"/>
        <v>0.25660663731492517</v>
      </c>
      <c r="F228" s="16">
        <f t="shared" si="16"/>
        <v>1.4553356133854514</v>
      </c>
      <c r="G228" s="26">
        <f>IF(('Prices Monthly'!L228-'Prices Monthly'!L227)*C228&gt;0,1,0)</f>
        <v>0</v>
      </c>
      <c r="H228" s="16">
        <f>ABS('Prices Monthly'!L228-'Prices Monthly'!L227)/'Prices Monthly'!L227</f>
        <v>4.5446705457054141E-2</v>
      </c>
      <c r="I228" s="26"/>
      <c r="J228" s="16">
        <f t="shared" si="15"/>
        <v>13.520864000000012</v>
      </c>
      <c r="K228" s="16"/>
      <c r="L228" s="16"/>
      <c r="M228" s="16"/>
      <c r="N228" s="16"/>
      <c r="O228" s="16"/>
      <c r="P228" s="5"/>
      <c r="Q228" s="16">
        <f>'Prices Monthly'!T228-'Prices Monthly'!T227</f>
        <v>6.0000000000000053E-2</v>
      </c>
      <c r="R228" s="16">
        <f>'Prices Monthly'!Q228-'Prices Monthly'!Q227</f>
        <v>8.9999999999999858E-2</v>
      </c>
      <c r="S228" s="16">
        <f>'Prices Monthly'!S228-'Prices Monthly'!S227</f>
        <v>-3.9999999999999813E-2</v>
      </c>
      <c r="T228" s="16">
        <f>'Prices Monthly'!J228-'Prices Monthly'!J227</f>
        <v>-418.32999999999993</v>
      </c>
    </row>
    <row r="229" spans="1:20" x14ac:dyDescent="0.2">
      <c r="A229" s="9">
        <v>35368</v>
      </c>
      <c r="B229" s="16">
        <f>'Prices Monthly'!L228+J229</f>
        <v>5415.8653360000008</v>
      </c>
      <c r="C229" s="16">
        <f t="shared" si="17"/>
        <v>-1</v>
      </c>
      <c r="D229" s="16">
        <f>D228+C229*('Prices Monthly'!L229-'Prices Monthly'!L228)/'Prices Monthly'!L228</f>
        <v>1.1712011347842959</v>
      </c>
      <c r="E229" s="16">
        <f t="shared" si="18"/>
        <v>0.28413447860115548</v>
      </c>
      <c r="F229" s="16">
        <f t="shared" si="16"/>
        <v>1.4553356133854514</v>
      </c>
      <c r="G229" s="26">
        <f>IF(('Prices Monthly'!L229-'Prices Monthly'!L228)*C229&gt;0,1,0)</f>
        <v>0</v>
      </c>
      <c r="H229" s="16">
        <f>ABS('Prices Monthly'!L229-'Prices Monthly'!L228)/'Prices Monthly'!L228</f>
        <v>2.7527841286230412E-2</v>
      </c>
      <c r="I229" s="26"/>
      <c r="J229" s="16">
        <f t="shared" si="15"/>
        <v>-7.7346639999999987</v>
      </c>
      <c r="K229" s="16"/>
      <c r="L229" s="16"/>
      <c r="M229" s="16"/>
      <c r="N229" s="16"/>
      <c r="O229" s="16"/>
      <c r="P229" s="5"/>
      <c r="Q229" s="16">
        <f>'Prices Monthly'!T229-'Prices Monthly'!T228</f>
        <v>-4.9999999999999822E-2</v>
      </c>
      <c r="R229" s="16">
        <f>'Prices Monthly'!Q229-'Prices Monthly'!Q228</f>
        <v>-4.0000000000000036E-2</v>
      </c>
      <c r="S229" s="16">
        <f>'Prices Monthly'!S229-'Prices Monthly'!S228</f>
        <v>-2.0000000000000018E-2</v>
      </c>
      <c r="T229" s="16">
        <f>'Prices Monthly'!J229-'Prices Monthly'!J228</f>
        <v>279.31999999999971</v>
      </c>
    </row>
    <row r="230" spans="1:20" x14ac:dyDescent="0.2">
      <c r="A230" s="9">
        <v>35398</v>
      </c>
      <c r="B230" s="16">
        <f>'Prices Monthly'!L229+J230</f>
        <v>5578.4234559999995</v>
      </c>
      <c r="C230" s="16">
        <f t="shared" si="17"/>
        <v>1</v>
      </c>
      <c r="D230" s="16">
        <f>D229+C230*('Prices Monthly'!L230-'Prices Monthly'!L229)/'Prices Monthly'!L229</f>
        <v>1.164079169559727</v>
      </c>
      <c r="E230" s="16">
        <f t="shared" si="18"/>
        <v>0.29125644382572435</v>
      </c>
      <c r="F230" s="16">
        <f t="shared" si="16"/>
        <v>1.4553356133854514</v>
      </c>
      <c r="G230" s="26">
        <f>IF(('Prices Monthly'!L230-'Prices Monthly'!L229)*C230&gt;0,1,0)</f>
        <v>0</v>
      </c>
      <c r="H230" s="16">
        <f>ABS('Prices Monthly'!L230-'Prices Monthly'!L229)/'Prices Monthly'!L229</f>
        <v>7.1219652245688245E-3</v>
      </c>
      <c r="I230" s="26"/>
      <c r="J230" s="16">
        <f t="shared" si="15"/>
        <v>5.5234559999999888</v>
      </c>
      <c r="K230" s="16"/>
      <c r="L230" s="16"/>
      <c r="M230" s="16"/>
      <c r="N230" s="16"/>
      <c r="O230" s="16"/>
      <c r="P230" s="5"/>
      <c r="Q230" s="16">
        <f>'Prices Monthly'!T230-'Prices Monthly'!T229</f>
        <v>-0.14999999999999991</v>
      </c>
      <c r="R230" s="16">
        <f>'Prices Monthly'!Q230-'Prices Monthly'!Q229</f>
        <v>-0.30999999999999961</v>
      </c>
      <c r="S230" s="16">
        <f>'Prices Monthly'!S230-'Prices Monthly'!S229</f>
        <v>-0.20500000000000007</v>
      </c>
      <c r="T230" s="16">
        <f>'Prices Monthly'!J230-'Prices Monthly'!J229</f>
        <v>-705.10999999999967</v>
      </c>
    </row>
    <row r="231" spans="1:20" x14ac:dyDescent="0.2">
      <c r="A231" s="9">
        <v>35427</v>
      </c>
      <c r="B231" s="16">
        <f>'Prices Monthly'!L230+J231</f>
        <v>5557.5959119999998</v>
      </c>
      <c r="C231" s="16">
        <f t="shared" si="17"/>
        <v>1</v>
      </c>
      <c r="D231" s="16">
        <f>D230+C231*('Prices Monthly'!L231-'Prices Monthly'!L230)/'Prices Monthly'!L230</f>
        <v>1.1799686803500278</v>
      </c>
      <c r="E231" s="16">
        <f t="shared" si="18"/>
        <v>0.27536693303542359</v>
      </c>
      <c r="F231" s="16">
        <f t="shared" si="16"/>
        <v>1.4553356133854514</v>
      </c>
      <c r="G231" s="26">
        <f>IF(('Prices Monthly'!L231-'Prices Monthly'!L230)*C231&gt;0,1,0)</f>
        <v>1</v>
      </c>
      <c r="H231" s="16">
        <f>ABS('Prices Monthly'!L231-'Prices Monthly'!L230)/'Prices Monthly'!L230</f>
        <v>1.5889510790300761E-2</v>
      </c>
      <c r="I231" s="26"/>
      <c r="J231" s="16">
        <f t="shared" si="15"/>
        <v>24.38591199999998</v>
      </c>
      <c r="K231" s="16"/>
      <c r="L231" s="16"/>
      <c r="M231" s="16"/>
      <c r="N231" s="16"/>
      <c r="O231" s="16"/>
      <c r="P231" s="5"/>
      <c r="Q231" s="16">
        <f>'Prices Monthly'!T231-'Prices Monthly'!T230</f>
        <v>-0.24000000000000021</v>
      </c>
      <c r="R231" s="16">
        <f>'Prices Monthly'!Q231-'Prices Monthly'!Q230</f>
        <v>-0.33999999999999986</v>
      </c>
      <c r="S231" s="16">
        <f>'Prices Monthly'!S231-'Prices Monthly'!S230</f>
        <v>1.0000000000000009E-2</v>
      </c>
      <c r="T231" s="16">
        <f>'Prices Monthly'!J231-'Prices Monthly'!J230</f>
        <v>61.279999999999745</v>
      </c>
    </row>
    <row r="232" spans="1:20" x14ac:dyDescent="0.2">
      <c r="A232" s="9">
        <v>35460</v>
      </c>
      <c r="B232" s="16">
        <f>'Prices Monthly'!L231+J232</f>
        <v>5651.4790240000002</v>
      </c>
      <c r="C232" s="16">
        <f t="shared" si="17"/>
        <v>1</v>
      </c>
      <c r="D232" s="16">
        <f>D231+C232*('Prices Monthly'!L232-'Prices Monthly'!L231)/'Prices Monthly'!L231</f>
        <v>1.1698212544765825</v>
      </c>
      <c r="E232" s="16">
        <f t="shared" si="18"/>
        <v>0.28551435890886889</v>
      </c>
      <c r="F232" s="16">
        <f t="shared" si="16"/>
        <v>1.4553356133854514</v>
      </c>
      <c r="G232" s="26">
        <f>IF(('Prices Monthly'!L232-'Prices Monthly'!L231)*C232&gt;0,1,0)</f>
        <v>0</v>
      </c>
      <c r="H232" s="16">
        <f>ABS('Prices Monthly'!L232-'Prices Monthly'!L231)/'Prices Monthly'!L231</f>
        <v>1.0147425873445368E-2</v>
      </c>
      <c r="I232" s="26"/>
      <c r="J232" s="16">
        <f t="shared" si="15"/>
        <v>30.349024000000007</v>
      </c>
      <c r="K232" s="16"/>
      <c r="L232" s="16"/>
      <c r="M232" s="16"/>
      <c r="N232" s="16"/>
      <c r="O232" s="16"/>
      <c r="P232" s="5"/>
      <c r="Q232" s="16">
        <f>'Prices Monthly'!T232-'Prices Monthly'!T231</f>
        <v>-4.0000000000000036E-2</v>
      </c>
      <c r="R232" s="16">
        <f>'Prices Monthly'!Q232-'Prices Monthly'!Q231</f>
        <v>2.9999999999999361E-2</v>
      </c>
      <c r="S232" s="16">
        <f>'Prices Monthly'!S232-'Prices Monthly'!S231</f>
        <v>-0.12999999999999989</v>
      </c>
      <c r="T232" s="16">
        <f>'Prices Monthly'!J232-'Prices Monthly'!J231</f>
        <v>361.53000000000065</v>
      </c>
    </row>
    <row r="233" spans="1:20" x14ac:dyDescent="0.2">
      <c r="A233" s="9">
        <v>35488</v>
      </c>
      <c r="B233" s="16">
        <f>'Prices Monthly'!L232+J233</f>
        <v>5567.2792239999999</v>
      </c>
      <c r="C233" s="16">
        <f t="shared" si="17"/>
        <v>1</v>
      </c>
      <c r="D233" s="16">
        <f>D232+C233*('Prices Monthly'!L233-'Prices Monthly'!L232)/'Prices Monthly'!L232</f>
        <v>1.1260998193452312</v>
      </c>
      <c r="E233" s="16">
        <f t="shared" si="18"/>
        <v>0.32923579404022019</v>
      </c>
      <c r="F233" s="16">
        <f t="shared" si="16"/>
        <v>1.4553356133854514</v>
      </c>
      <c r="G233" s="26">
        <f>IF(('Prices Monthly'!L233-'Prices Monthly'!L232)*C233&gt;0,1,0)</f>
        <v>0</v>
      </c>
      <c r="H233" s="16">
        <f>ABS('Prices Monthly'!L233-'Prices Monthly'!L232)/'Prices Monthly'!L232</f>
        <v>4.3721435131351294E-2</v>
      </c>
      <c r="I233" s="26"/>
      <c r="J233" s="16">
        <f t="shared" si="15"/>
        <v>3.1892240000000274</v>
      </c>
      <c r="K233" s="16"/>
      <c r="L233" s="16"/>
      <c r="M233" s="16"/>
      <c r="N233" s="16"/>
      <c r="O233" s="16"/>
      <c r="P233" s="5"/>
      <c r="Q233" s="16">
        <f>'Prices Monthly'!T233-'Prices Monthly'!T232</f>
        <v>6.0000000000000053E-2</v>
      </c>
      <c r="R233" s="16">
        <f>'Prices Monthly'!Q233-'Prices Monthly'!Q232</f>
        <v>-0.22999999999999954</v>
      </c>
      <c r="S233" s="16">
        <f>'Prices Monthly'!S233-'Prices Monthly'!S232</f>
        <v>-0.15000000000000013</v>
      </c>
      <c r="T233" s="16">
        <f>'Prices Monthly'!J233-'Prices Monthly'!J232</f>
        <v>-586.90000000000055</v>
      </c>
    </row>
    <row r="234" spans="1:20" x14ac:dyDescent="0.2">
      <c r="A234" s="9">
        <v>35518</v>
      </c>
      <c r="B234" s="16">
        <f>'Prices Monthly'!L233+J234</f>
        <v>5326.8504800000001</v>
      </c>
      <c r="C234" s="16">
        <f t="shared" si="17"/>
        <v>1</v>
      </c>
      <c r="D234" s="16">
        <f>D233+C234*('Prices Monthly'!L234-'Prices Monthly'!L233)/'Prices Monthly'!L233</f>
        <v>1.0568360592481032</v>
      </c>
      <c r="E234" s="16">
        <f t="shared" si="18"/>
        <v>0.39849955413734817</v>
      </c>
      <c r="F234" s="16">
        <f t="shared" si="16"/>
        <v>1.4553356133854514</v>
      </c>
      <c r="G234" s="26">
        <f>IF(('Prices Monthly'!L234-'Prices Monthly'!L233)*C234&gt;0,1,0)</f>
        <v>0</v>
      </c>
      <c r="H234" s="16">
        <f>ABS('Prices Monthly'!L234-'Prices Monthly'!L233)/'Prices Monthly'!L233</f>
        <v>6.9263760097127883E-2</v>
      </c>
      <c r="I234" s="26"/>
      <c r="J234" s="16">
        <f t="shared" si="15"/>
        <v>6.0304799999999794</v>
      </c>
      <c r="K234" s="16"/>
      <c r="L234" s="16"/>
      <c r="M234" s="16"/>
      <c r="N234" s="16"/>
      <c r="O234" s="16"/>
      <c r="P234" s="5"/>
      <c r="Q234" s="16">
        <f>'Prices Monthly'!T234-'Prices Monthly'!T233</f>
        <v>-0.20000000000000018</v>
      </c>
      <c r="R234" s="16">
        <f>'Prices Monthly'!Q234-'Prices Monthly'!Q233</f>
        <v>0</v>
      </c>
      <c r="S234" s="16">
        <f>'Prices Monthly'!S234-'Prices Monthly'!S233</f>
        <v>-7.0000000000000062E-2</v>
      </c>
      <c r="T234" s="16">
        <f>'Prices Monthly'!J234-'Prices Monthly'!J233</f>
        <v>-378.28999999999996</v>
      </c>
    </row>
    <row r="235" spans="1:20" x14ac:dyDescent="0.2">
      <c r="A235" s="9">
        <v>35549</v>
      </c>
      <c r="B235" s="16">
        <f>'Prices Monthly'!L234+J235</f>
        <v>4966.6773679999997</v>
      </c>
      <c r="C235" s="16">
        <f t="shared" si="17"/>
        <v>1</v>
      </c>
      <c r="D235" s="16">
        <f>D234+C235*('Prices Monthly'!L235-'Prices Monthly'!L234)/'Prices Monthly'!L234</f>
        <v>1.0794175772559702</v>
      </c>
      <c r="E235" s="16">
        <f t="shared" si="18"/>
        <v>0.37591803612948116</v>
      </c>
      <c r="F235" s="16">
        <f t="shared" si="16"/>
        <v>1.4553356133854514</v>
      </c>
      <c r="G235" s="26">
        <f>IF(('Prices Monthly'!L235-'Prices Monthly'!L234)*C235&gt;0,1,0)</f>
        <v>1</v>
      </c>
      <c r="H235" s="16">
        <f>ABS('Prices Monthly'!L235-'Prices Monthly'!L234)/'Prices Monthly'!L234</f>
        <v>2.258151800786707E-2</v>
      </c>
      <c r="I235" s="26"/>
      <c r="J235" s="16">
        <f t="shared" si="15"/>
        <v>14.397368000000013</v>
      </c>
      <c r="K235" s="16"/>
      <c r="L235" s="16"/>
      <c r="M235" s="16"/>
      <c r="N235" s="16"/>
      <c r="O235" s="16"/>
      <c r="P235" s="5"/>
      <c r="Q235" s="16">
        <f>'Prices Monthly'!T235-'Prices Monthly'!T234</f>
        <v>0.25</v>
      </c>
      <c r="R235" s="16">
        <f>'Prices Monthly'!Q235-'Prices Monthly'!Q234</f>
        <v>0.41999999999999993</v>
      </c>
      <c r="S235" s="16">
        <f>'Prices Monthly'!S235-'Prices Monthly'!S234</f>
        <v>6.1000000000000165E-2</v>
      </c>
      <c r="T235" s="16">
        <f>'Prices Monthly'!J235-'Prices Monthly'!J234</f>
        <v>434.5600000000004</v>
      </c>
    </row>
    <row r="236" spans="1:20" x14ac:dyDescent="0.2">
      <c r="A236" s="9">
        <v>35580</v>
      </c>
      <c r="B236" s="16">
        <f>'Prices Monthly'!L235+J236</f>
        <v>5029.5476479999998</v>
      </c>
      <c r="C236" s="16">
        <f t="shared" si="17"/>
        <v>-1</v>
      </c>
      <c r="D236" s="16">
        <f>D235+C236*('Prices Monthly'!L236-'Prices Monthly'!L235)/'Prices Monthly'!L235</f>
        <v>1.0558517384412525</v>
      </c>
      <c r="E236" s="16">
        <f t="shared" si="18"/>
        <v>0.3994838749441989</v>
      </c>
      <c r="F236" s="16">
        <f t="shared" si="16"/>
        <v>1.4553356133854514</v>
      </c>
      <c r="G236" s="26">
        <f>IF(('Prices Monthly'!L236-'Prices Monthly'!L235)*C236&gt;0,1,0)</f>
        <v>0</v>
      </c>
      <c r="H236" s="16">
        <f>ABS('Prices Monthly'!L236-'Prices Monthly'!L235)/'Prices Monthly'!L235</f>
        <v>2.3565838814717719E-2</v>
      </c>
      <c r="I236" s="26"/>
      <c r="J236" s="16">
        <f t="shared" si="15"/>
        <v>-34.562351999999997</v>
      </c>
      <c r="K236" s="16"/>
      <c r="L236" s="16"/>
      <c r="M236" s="16"/>
      <c r="N236" s="16"/>
      <c r="O236" s="16"/>
      <c r="P236" s="5"/>
      <c r="Q236" s="16">
        <f>'Prices Monthly'!T236-'Prices Monthly'!T235</f>
        <v>-2.9999999999999805E-2</v>
      </c>
      <c r="R236" s="16">
        <f>'Prices Monthly'!Q236-'Prices Monthly'!Q235</f>
        <v>5.9999999999999609E-2</v>
      </c>
      <c r="S236" s="16">
        <f>'Prices Monthly'!S236-'Prices Monthly'!S235</f>
        <v>-9.4000000000000083E-2</v>
      </c>
      <c r="T236" s="16">
        <f>'Prices Monthly'!J236-'Prices Monthly'!J235</f>
        <v>-141.25</v>
      </c>
    </row>
    <row r="237" spans="1:20" x14ac:dyDescent="0.2">
      <c r="A237" s="9">
        <v>35609</v>
      </c>
      <c r="B237" s="16">
        <f>'Prices Monthly'!L236+J237</f>
        <v>5183.9769999999999</v>
      </c>
      <c r="C237" s="16">
        <f t="shared" si="17"/>
        <v>1</v>
      </c>
      <c r="D237" s="16">
        <f>D236+C237*('Prices Monthly'!L237-'Prices Monthly'!L236)/'Prices Monthly'!L236</f>
        <v>1.0217219600118281</v>
      </c>
      <c r="E237" s="16">
        <f t="shared" si="18"/>
        <v>0.43361365337362323</v>
      </c>
      <c r="F237" s="16">
        <f t="shared" si="16"/>
        <v>1.4553356133854514</v>
      </c>
      <c r="G237" s="26">
        <f>IF(('Prices Monthly'!L237-'Prices Monthly'!L236)*C237&gt;0,1,0)</f>
        <v>0</v>
      </c>
      <c r="H237" s="16">
        <f>ABS('Prices Monthly'!L237-'Prices Monthly'!L236)/'Prices Monthly'!L236</f>
        <v>3.4129778429424391E-2</v>
      </c>
      <c r="I237" s="26"/>
      <c r="J237" s="16">
        <f t="shared" si="15"/>
        <v>0.5270000000000028</v>
      </c>
      <c r="K237" s="16"/>
      <c r="L237" s="16"/>
      <c r="M237" s="16"/>
      <c r="N237" s="16"/>
      <c r="O237" s="16"/>
      <c r="P237" s="5"/>
      <c r="Q237" s="16">
        <f>'Prices Monthly'!T237-'Prices Monthly'!T236</f>
        <v>-0.14000000000000012</v>
      </c>
      <c r="R237" s="16">
        <f>'Prices Monthly'!Q237-'Prices Monthly'!Q236</f>
        <v>2.0000000000000462E-2</v>
      </c>
      <c r="S237" s="16">
        <f>'Prices Monthly'!S237-'Prices Monthly'!S236</f>
        <v>-5.0000000000000044E-2</v>
      </c>
      <c r="T237" s="16">
        <f>'Prices Monthly'!J237-'Prices Monthly'!J236</f>
        <v>-64.880000000000109</v>
      </c>
    </row>
    <row r="238" spans="1:20" x14ac:dyDescent="0.2">
      <c r="A238" s="9">
        <v>35641</v>
      </c>
      <c r="B238" s="16">
        <f>'Prices Monthly'!L237+J238</f>
        <v>5015.988096</v>
      </c>
      <c r="C238" s="16">
        <f t="shared" si="17"/>
        <v>1</v>
      </c>
      <c r="D238" s="16">
        <f>D237+C238*('Prices Monthly'!L238-'Prices Monthly'!L237)/'Prices Monthly'!L237</f>
        <v>0.96750687334518803</v>
      </c>
      <c r="E238" s="16">
        <f t="shared" si="18"/>
        <v>0.48782874004026333</v>
      </c>
      <c r="F238" s="16">
        <f t="shared" si="16"/>
        <v>1.4553356133854514</v>
      </c>
      <c r="G238" s="26">
        <f>IF(('Prices Monthly'!L238-'Prices Monthly'!L237)*C238&gt;0,1,0)</f>
        <v>0</v>
      </c>
      <c r="H238" s="16">
        <f>ABS('Prices Monthly'!L238-'Prices Monthly'!L237)/'Prices Monthly'!L237</f>
        <v>5.4215086666640093E-2</v>
      </c>
      <c r="I238" s="26"/>
      <c r="J238" s="16">
        <f t="shared" si="15"/>
        <v>9.4480959999999889</v>
      </c>
      <c r="K238" s="16"/>
      <c r="L238" s="16"/>
      <c r="M238" s="16"/>
      <c r="N238" s="16"/>
      <c r="O238" s="16"/>
      <c r="P238" s="5"/>
      <c r="Q238" s="16">
        <f>'Prices Monthly'!T238-'Prices Monthly'!T237</f>
        <v>-2.9999999999999805E-2</v>
      </c>
      <c r="R238" s="16">
        <f>'Prices Monthly'!Q238-'Prices Monthly'!Q237</f>
        <v>-0.33000000000000007</v>
      </c>
      <c r="S238" s="16">
        <f>'Prices Monthly'!S238-'Prices Monthly'!S237</f>
        <v>0.14300000000000002</v>
      </c>
      <c r="T238" s="16">
        <f>'Prices Monthly'!J238-'Prices Monthly'!J237</f>
        <v>-197.19000000000051</v>
      </c>
    </row>
    <row r="239" spans="1:20" x14ac:dyDescent="0.2">
      <c r="A239" s="9">
        <v>35672</v>
      </c>
      <c r="B239" s="16">
        <f>'Prices Monthly'!L238+J239</f>
        <v>4748.8222479999995</v>
      </c>
      <c r="C239" s="16">
        <f t="shared" si="17"/>
        <v>1</v>
      </c>
      <c r="D239" s="16">
        <f>D238+C239*('Prices Monthly'!L239-'Prices Monthly'!L238)/'Prices Monthly'!L238</f>
        <v>0.92645186089563569</v>
      </c>
      <c r="E239" s="16">
        <f t="shared" si="18"/>
        <v>0.52888375248981567</v>
      </c>
      <c r="F239" s="16">
        <f t="shared" si="16"/>
        <v>1.4553356133854514</v>
      </c>
      <c r="G239" s="26">
        <f>IF(('Prices Monthly'!L239-'Prices Monthly'!L238)*C239&gt;0,1,0)</f>
        <v>0</v>
      </c>
      <c r="H239" s="16">
        <f>ABS('Prices Monthly'!L239-'Prices Monthly'!L238)/'Prices Monthly'!L238</f>
        <v>4.1055012449552314E-2</v>
      </c>
      <c r="I239" s="26"/>
      <c r="J239" s="16">
        <f t="shared" si="15"/>
        <v>13.712247999999988</v>
      </c>
      <c r="K239" s="16"/>
      <c r="L239" s="16"/>
      <c r="M239" s="16"/>
      <c r="N239" s="16"/>
      <c r="O239" s="16"/>
      <c r="P239" s="5"/>
      <c r="Q239" s="16">
        <f>'Prices Monthly'!T239-'Prices Monthly'!T238</f>
        <v>-6.0000000000000053E-2</v>
      </c>
      <c r="R239" s="16">
        <f>'Prices Monthly'!Q239-'Prices Monthly'!Q238</f>
        <v>-0.24000000000000021</v>
      </c>
      <c r="S239" s="16">
        <f>'Prices Monthly'!S239-'Prices Monthly'!S238</f>
        <v>4.0000000000000036E-2</v>
      </c>
      <c r="T239" s="16">
        <f>'Prices Monthly'!J239-'Prices Monthly'!J238</f>
        <v>-673.01999999999953</v>
      </c>
    </row>
    <row r="240" spans="1:20" x14ac:dyDescent="0.2">
      <c r="A240" s="9">
        <v>35700</v>
      </c>
      <c r="B240" s="16">
        <f>'Prices Monthly'!L239+J240</f>
        <v>4553.5715840000003</v>
      </c>
      <c r="C240" s="16">
        <f t="shared" si="17"/>
        <v>1</v>
      </c>
      <c r="D240" s="16">
        <f>D239+C240*('Prices Monthly'!L240-'Prices Monthly'!L239)/'Prices Monthly'!L239</f>
        <v>0.82620322136569435</v>
      </c>
      <c r="E240" s="16">
        <f t="shared" si="18"/>
        <v>0.62913239201975701</v>
      </c>
      <c r="F240" s="16">
        <f t="shared" si="16"/>
        <v>1.4553356133854514</v>
      </c>
      <c r="G240" s="26">
        <f>IF(('Prices Monthly'!L240-'Prices Monthly'!L239)*C240&gt;0,1,0)</f>
        <v>0</v>
      </c>
      <c r="H240" s="16">
        <f>ABS('Prices Monthly'!L240-'Prices Monthly'!L239)/'Prices Monthly'!L239</f>
        <v>0.10024863952994131</v>
      </c>
      <c r="I240" s="26"/>
      <c r="J240" s="16">
        <f t="shared" si="15"/>
        <v>12.861584000000013</v>
      </c>
      <c r="K240" s="16"/>
      <c r="L240" s="16"/>
      <c r="M240" s="16"/>
      <c r="N240" s="16"/>
      <c r="O240" s="16"/>
      <c r="P240" s="5"/>
      <c r="Q240" s="16">
        <f>'Prices Monthly'!T240-'Prices Monthly'!T239</f>
        <v>-8.0000000000000071E-2</v>
      </c>
      <c r="R240" s="16">
        <f>'Prices Monthly'!Q240-'Prices Monthly'!Q239</f>
        <v>-0.25</v>
      </c>
      <c r="S240" s="16">
        <f>'Prices Monthly'!S240-'Prices Monthly'!S239</f>
        <v>3.400000000000003E-2</v>
      </c>
      <c r="T240" s="16">
        <f>'Prices Monthly'!J240-'Prices Monthly'!J239</f>
        <v>-880.02000000000044</v>
      </c>
    </row>
    <row r="241" spans="1:20" x14ac:dyDescent="0.2">
      <c r="A241" s="9">
        <v>35733</v>
      </c>
      <c r="B241" s="16">
        <f>'Prices Monthly'!L240+J241</f>
        <v>4100.0659839999998</v>
      </c>
      <c r="C241" s="16">
        <f t="shared" si="17"/>
        <v>1</v>
      </c>
      <c r="D241" s="16">
        <f>D240+C241*('Prices Monthly'!L241-'Prices Monthly'!L240)/'Prices Monthly'!L240</f>
        <v>0.83904861888032523</v>
      </c>
      <c r="E241" s="16">
        <f t="shared" si="18"/>
        <v>0.61628699450512614</v>
      </c>
      <c r="F241" s="16">
        <f t="shared" si="16"/>
        <v>1.4553356133854514</v>
      </c>
      <c r="G241" s="26">
        <f>IF(('Prices Monthly'!L241-'Prices Monthly'!L240)*C241&gt;0,1,0)</f>
        <v>1</v>
      </c>
      <c r="H241" s="16">
        <f>ABS('Prices Monthly'!L241-'Prices Monthly'!L240)/'Prices Monthly'!L240</f>
        <v>1.2845397514630869E-2</v>
      </c>
      <c r="I241" s="26"/>
      <c r="J241" s="16">
        <f t="shared" si="15"/>
        <v>14.555984000000006</v>
      </c>
      <c r="K241" s="16"/>
      <c r="L241" s="16"/>
      <c r="M241" s="16"/>
      <c r="N241" s="16"/>
      <c r="O241" s="16"/>
      <c r="P241" s="5"/>
      <c r="Q241" s="16">
        <f>'Prices Monthly'!T241-'Prices Monthly'!T240</f>
        <v>-0.31999999999999984</v>
      </c>
      <c r="R241" s="16">
        <f>'Prices Monthly'!Q241-'Prices Monthly'!Q240</f>
        <v>-0.34999999999999964</v>
      </c>
      <c r="S241" s="16">
        <f>'Prices Monthly'!S241-'Prices Monthly'!S240</f>
        <v>-9.4000000000000083E-2</v>
      </c>
      <c r="T241" s="16">
        <f>'Prices Monthly'!J241-'Prices Monthly'!J240</f>
        <v>250.98000000000047</v>
      </c>
    </row>
    <row r="242" spans="1:20" x14ac:dyDescent="0.2">
      <c r="A242" s="9">
        <v>35763</v>
      </c>
      <c r="B242" s="16">
        <f>'Prices Monthly'!L241+J242</f>
        <v>4175.5307839999996</v>
      </c>
      <c r="C242" s="16">
        <f t="shared" si="17"/>
        <v>1</v>
      </c>
      <c r="D242" s="16">
        <f>D241+C242*('Prices Monthly'!L242-'Prices Monthly'!L241)/'Prices Monthly'!L241</f>
        <v>0.86859919778457595</v>
      </c>
      <c r="E242" s="16">
        <f t="shared" si="18"/>
        <v>0.58673641560087542</v>
      </c>
      <c r="F242" s="16">
        <f t="shared" si="16"/>
        <v>1.4553356133854514</v>
      </c>
      <c r="G242" s="26">
        <f>IF(('Prices Monthly'!L242-'Prices Monthly'!L241)*C242&gt;0,1,0)</f>
        <v>1</v>
      </c>
      <c r="H242" s="16">
        <f>ABS('Prices Monthly'!L242-'Prices Monthly'!L241)/'Prices Monthly'!L241</f>
        <v>2.9550578904250776E-2</v>
      </c>
      <c r="I242" s="26"/>
      <c r="J242" s="16">
        <f t="shared" si="15"/>
        <v>37.540783999999974</v>
      </c>
      <c r="K242" s="16"/>
      <c r="L242" s="16"/>
      <c r="M242" s="16"/>
      <c r="N242" s="16"/>
      <c r="O242" s="16"/>
      <c r="P242" s="5"/>
      <c r="Q242" s="16">
        <f>'Prices Monthly'!T242-'Prices Monthly'!T241</f>
        <v>0.27</v>
      </c>
      <c r="R242" s="16">
        <f>'Prices Monthly'!Q242-'Prices Monthly'!Q241</f>
        <v>0.47999999999999954</v>
      </c>
      <c r="S242" s="16">
        <f>'Prices Monthly'!S242-'Prices Monthly'!S241</f>
        <v>4.9000000000000155E-2</v>
      </c>
      <c r="T242" s="16">
        <f>'Prices Monthly'!J242-'Prices Monthly'!J241</f>
        <v>430.77999999999975</v>
      </c>
    </row>
    <row r="243" spans="1:20" x14ac:dyDescent="0.2">
      <c r="A243" s="9">
        <v>35791</v>
      </c>
      <c r="B243" s="16">
        <f>'Prices Monthly'!L242+J243</f>
        <v>4222.0246240000006</v>
      </c>
      <c r="C243" s="16">
        <f t="shared" si="17"/>
        <v>-1</v>
      </c>
      <c r="D243" s="16">
        <f>D242+C243*('Prices Monthly'!L243-'Prices Monthly'!L242)/'Prices Monthly'!L242</f>
        <v>0.83980524810533042</v>
      </c>
      <c r="E243" s="16">
        <f t="shared" si="18"/>
        <v>0.61553036528012095</v>
      </c>
      <c r="F243" s="16">
        <f t="shared" si="16"/>
        <v>1.4553356133854514</v>
      </c>
      <c r="G243" s="26">
        <f>IF(('Prices Monthly'!L243-'Prices Monthly'!L242)*C243&gt;0,1,0)</f>
        <v>0</v>
      </c>
      <c r="H243" s="16">
        <f>ABS('Prices Monthly'!L243-'Prices Monthly'!L242)/'Prices Monthly'!L242</f>
        <v>2.8793949679245482E-2</v>
      </c>
      <c r="I243" s="26"/>
      <c r="J243" s="16">
        <f t="shared" si="15"/>
        <v>-38.245375999999986</v>
      </c>
      <c r="K243" s="16"/>
      <c r="L243" s="16"/>
      <c r="M243" s="16"/>
      <c r="N243" s="16"/>
      <c r="O243" s="16"/>
      <c r="P243" s="5"/>
      <c r="Q243" s="16">
        <f>'Prices Monthly'!T243-'Prices Monthly'!T242</f>
        <v>0.33000000000000007</v>
      </c>
      <c r="R243" s="16">
        <f>'Prices Monthly'!Q243-'Prices Monthly'!Q242</f>
        <v>0.40000000000000036</v>
      </c>
      <c r="S243" s="16">
        <f>'Prices Monthly'!S243-'Prices Monthly'!S242</f>
        <v>-8.4000000000000075E-2</v>
      </c>
      <c r="T243" s="16">
        <f>'Prices Monthly'!J243-'Prices Monthly'!J242</f>
        <v>170.19000000000051</v>
      </c>
    </row>
    <row r="244" spans="1:20" x14ac:dyDescent="0.2">
      <c r="A244" s="9">
        <v>35825</v>
      </c>
      <c r="B244" s="16">
        <f>'Prices Monthly'!L243+J244</f>
        <v>4344.8161519999994</v>
      </c>
      <c r="C244" s="16">
        <f t="shared" si="17"/>
        <v>-1</v>
      </c>
      <c r="D244" s="16">
        <f>D243+C244*('Prices Monthly'!L244-'Prices Monthly'!L243)/'Prices Monthly'!L243</f>
        <v>0.86667990301733011</v>
      </c>
      <c r="E244" s="16">
        <f t="shared" si="18"/>
        <v>0.58865571036812125</v>
      </c>
      <c r="F244" s="16">
        <f t="shared" si="16"/>
        <v>1.4553356133854514</v>
      </c>
      <c r="G244" s="26">
        <f>IF(('Prices Monthly'!L244-'Prices Monthly'!L243)*C244&gt;0,1,0)</f>
        <v>1</v>
      </c>
      <c r="H244" s="16">
        <f>ABS('Prices Monthly'!L244-'Prices Monthly'!L243)/'Prices Monthly'!L243</f>
        <v>2.6874654911999703E-2</v>
      </c>
      <c r="I244" s="26"/>
      <c r="J244" s="16">
        <f t="shared" si="15"/>
        <v>-38.123848000000017</v>
      </c>
      <c r="K244" s="16"/>
      <c r="L244" s="16"/>
      <c r="M244" s="16"/>
      <c r="N244" s="16"/>
      <c r="O244" s="16"/>
      <c r="P244" s="5"/>
      <c r="Q244" s="16">
        <f>'Prices Monthly'!T244-'Prices Monthly'!T243</f>
        <v>6.999999999999984E-2</v>
      </c>
      <c r="R244" s="16">
        <f>'Prices Monthly'!Q244-'Prices Monthly'!Q243</f>
        <v>-8.9999999999999858E-2</v>
      </c>
      <c r="S244" s="16">
        <f>'Prices Monthly'!S244-'Prices Monthly'!S243</f>
        <v>0.20999999999999996</v>
      </c>
      <c r="T244" s="16">
        <f>'Prices Monthly'!J244-'Prices Monthly'!J243</f>
        <v>-52.490000000000691</v>
      </c>
    </row>
    <row r="245" spans="1:20" x14ac:dyDescent="0.2">
      <c r="A245" s="9">
        <v>35853</v>
      </c>
      <c r="B245" s="16">
        <f>'Prices Monthly'!L244+J245</f>
        <v>4261.7080079999996</v>
      </c>
      <c r="C245" s="16">
        <f t="shared" si="17"/>
        <v>-1</v>
      </c>
      <c r="D245" s="16">
        <f>D244+C245*('Prices Monthly'!L245-'Prices Monthly'!L244)/'Prices Monthly'!L244</f>
        <v>0.85080472863893775</v>
      </c>
      <c r="E245" s="16">
        <f t="shared" si="18"/>
        <v>0.60453088474651362</v>
      </c>
      <c r="F245" s="16">
        <f t="shared" si="16"/>
        <v>1.4553356133854514</v>
      </c>
      <c r="G245" s="26">
        <f>IF(('Prices Monthly'!L245-'Prices Monthly'!L244)*C245&gt;0,1,0)</f>
        <v>0</v>
      </c>
      <c r="H245" s="16">
        <f>ABS('Prices Monthly'!L245-'Prices Monthly'!L244)/'Prices Monthly'!L244</f>
        <v>1.587517437839233E-2</v>
      </c>
      <c r="I245" s="26"/>
      <c r="J245" s="16">
        <f t="shared" si="15"/>
        <v>-3.4419919999999946</v>
      </c>
      <c r="K245" s="16"/>
      <c r="L245" s="16"/>
      <c r="M245" s="16"/>
      <c r="N245" s="16"/>
      <c r="O245" s="16"/>
      <c r="P245" s="5"/>
      <c r="Q245" s="16">
        <f>'Prices Monthly'!T245-'Prices Monthly'!T244</f>
        <v>2.0000000000000018E-2</v>
      </c>
      <c r="R245" s="16">
        <f>'Prices Monthly'!Q245-'Prices Monthly'!Q244</f>
        <v>-0.12999999999999989</v>
      </c>
      <c r="S245" s="16">
        <f>'Prices Monthly'!S245-'Prices Monthly'!S244</f>
        <v>2.0000000000000018E-2</v>
      </c>
      <c r="T245" s="16">
        <f>'Prices Monthly'!J245-'Prices Monthly'!J244</f>
        <v>-68.529999999999745</v>
      </c>
    </row>
    <row r="246" spans="1:20" x14ac:dyDescent="0.2">
      <c r="A246" s="9">
        <v>35882</v>
      </c>
      <c r="B246" s="16">
        <f>'Prices Monthly'!L245+J246</f>
        <v>4336.4051759999993</v>
      </c>
      <c r="C246" s="16">
        <f t="shared" si="17"/>
        <v>1</v>
      </c>
      <c r="D246" s="16">
        <f>D245+C246*('Prices Monthly'!L246-'Prices Monthly'!L245)/'Prices Monthly'!L245</f>
        <v>0.90359895693156667</v>
      </c>
      <c r="E246" s="16">
        <f t="shared" si="18"/>
        <v>0.5517366564538847</v>
      </c>
      <c r="F246" s="16">
        <f t="shared" si="16"/>
        <v>1.4553356133854514</v>
      </c>
      <c r="G246" s="26">
        <f>IF(('Prices Monthly'!L246-'Prices Monthly'!L245)*C246&gt;0,1,0)</f>
        <v>1</v>
      </c>
      <c r="H246" s="16">
        <f>ABS('Prices Monthly'!L246-'Prices Monthly'!L245)/'Prices Monthly'!L245</f>
        <v>5.2794228292628892E-2</v>
      </c>
      <c r="I246" s="26"/>
      <c r="J246" s="16">
        <f t="shared" si="15"/>
        <v>3.5451759999999943</v>
      </c>
      <c r="K246" s="16"/>
      <c r="L246" s="16"/>
      <c r="M246" s="16"/>
      <c r="N246" s="16"/>
      <c r="O246" s="16"/>
      <c r="P246" s="5"/>
      <c r="Q246" s="16">
        <f>'Prices Monthly'!T246-'Prices Monthly'!T245</f>
        <v>2.0000000000000018E-2</v>
      </c>
      <c r="R246" s="16">
        <f>'Prices Monthly'!Q246-'Prices Monthly'!Q245</f>
        <v>0.54</v>
      </c>
      <c r="S246" s="16">
        <f>'Prices Monthly'!S246-'Prices Monthly'!S245</f>
        <v>-0.14999999999999991</v>
      </c>
      <c r="T246" s="16">
        <f>'Prices Monthly'!J246-'Prices Monthly'!J245</f>
        <v>358.21000000000004</v>
      </c>
    </row>
    <row r="247" spans="1:20" x14ac:dyDescent="0.2">
      <c r="A247" s="9">
        <v>35914</v>
      </c>
      <c r="B247" s="16">
        <f>'Prices Monthly'!L246+J247</f>
        <v>4540.3965680000001</v>
      </c>
      <c r="C247" s="16">
        <f t="shared" si="17"/>
        <v>-1</v>
      </c>
      <c r="D247" s="16">
        <f>D246+C247*('Prices Monthly'!L247-'Prices Monthly'!L246)/'Prices Monthly'!L246</f>
        <v>0.91290488181335183</v>
      </c>
      <c r="E247" s="16">
        <f t="shared" si="18"/>
        <v>0.54243073157209953</v>
      </c>
      <c r="F247" s="16">
        <f t="shared" si="16"/>
        <v>1.4553356133854514</v>
      </c>
      <c r="G247" s="26">
        <f>IF(('Prices Monthly'!L247-'Prices Monthly'!L246)*C247&gt;0,1,0)</f>
        <v>1</v>
      </c>
      <c r="H247" s="16">
        <f>ABS('Prices Monthly'!L247-'Prices Monthly'!L246)/'Prices Monthly'!L246</f>
        <v>9.3059248817851208E-3</v>
      </c>
      <c r="I247" s="26"/>
      <c r="J247" s="16">
        <f t="shared" si="15"/>
        <v>-21.213432000000005</v>
      </c>
      <c r="K247" s="16"/>
      <c r="L247" s="16"/>
      <c r="M247" s="16"/>
      <c r="N247" s="16"/>
      <c r="O247" s="16"/>
      <c r="P247" s="5"/>
      <c r="Q247" s="16">
        <f>'Prices Monthly'!T247-'Prices Monthly'!T246</f>
        <v>-0.10999999999999988</v>
      </c>
      <c r="R247" s="16">
        <f>'Prices Monthly'!Q247-'Prices Monthly'!Q246</f>
        <v>-0.38000000000000078</v>
      </c>
      <c r="S247" s="16">
        <f>'Prices Monthly'!S247-'Prices Monthly'!S246</f>
        <v>1.9999999999999796E-2</v>
      </c>
      <c r="T247" s="16">
        <f>'Prices Monthly'!J247-'Prices Monthly'!J246</f>
        <v>-356.09000000000015</v>
      </c>
    </row>
    <row r="248" spans="1:20" x14ac:dyDescent="0.2">
      <c r="A248" s="9">
        <v>35945</v>
      </c>
      <c r="B248" s="16">
        <f>'Prices Monthly'!L247+J248</f>
        <v>4541.5751279999995</v>
      </c>
      <c r="C248" s="16">
        <f t="shared" si="17"/>
        <v>1</v>
      </c>
      <c r="D248" s="16">
        <f>D247+C248*('Prices Monthly'!L248-'Prices Monthly'!L247)/'Prices Monthly'!L247</f>
        <v>0.91885510265085268</v>
      </c>
      <c r="E248" s="16">
        <f t="shared" si="18"/>
        <v>0.53648051073459868</v>
      </c>
      <c r="F248" s="16">
        <f t="shared" si="16"/>
        <v>1.4553356133854514</v>
      </c>
      <c r="G248" s="26">
        <f>IF(('Prices Monthly'!L248-'Prices Monthly'!L247)*C248&gt;0,1,0)</f>
        <v>1</v>
      </c>
      <c r="H248" s="16">
        <f>ABS('Prices Monthly'!L248-'Prices Monthly'!L247)/'Prices Monthly'!L247</f>
        <v>5.9502208375008473E-3</v>
      </c>
      <c r="I248" s="26"/>
      <c r="J248" s="16">
        <f t="shared" si="15"/>
        <v>22.415128000000024</v>
      </c>
      <c r="K248" s="16"/>
      <c r="L248" s="16"/>
      <c r="M248" s="16"/>
      <c r="N248" s="16"/>
      <c r="O248" s="16"/>
      <c r="P248" s="5"/>
      <c r="Q248" s="16">
        <f>'Prices Monthly'!T248-'Prices Monthly'!T247</f>
        <v>-7.0000000000000284E-2</v>
      </c>
      <c r="R248" s="16">
        <f>'Prices Monthly'!Q248-'Prices Monthly'!Q247</f>
        <v>-1.9999999999999574E-2</v>
      </c>
      <c r="S248" s="16">
        <f>'Prices Monthly'!S248-'Prices Monthly'!S247</f>
        <v>-4.9999999999999822E-2</v>
      </c>
      <c r="T248" s="16">
        <f>'Prices Monthly'!J248-'Prices Monthly'!J247</f>
        <v>-222.89999999999964</v>
      </c>
    </row>
    <row r="249" spans="1:20" x14ac:dyDescent="0.2">
      <c r="A249" s="9">
        <v>35973</v>
      </c>
      <c r="B249" s="16">
        <f>'Prices Monthly'!L248+J249</f>
        <v>4552.07168</v>
      </c>
      <c r="C249" s="16">
        <f t="shared" si="17"/>
        <v>1</v>
      </c>
      <c r="D249" s="16">
        <f>D248+C249*('Prices Monthly'!L249-'Prices Monthly'!L248)/'Prices Monthly'!L248</f>
        <v>0.83106020378260448</v>
      </c>
      <c r="E249" s="16">
        <f t="shared" si="18"/>
        <v>0.62427540960284689</v>
      </c>
      <c r="F249" s="16">
        <f t="shared" si="16"/>
        <v>1.4553356133854514</v>
      </c>
      <c r="G249" s="26">
        <f>IF(('Prices Monthly'!L249-'Prices Monthly'!L248)*C249&gt;0,1,0)</f>
        <v>0</v>
      </c>
      <c r="H249" s="16">
        <f>ABS('Prices Monthly'!L249-'Prices Monthly'!L248)/'Prices Monthly'!L248</f>
        <v>8.7794898868248233E-2</v>
      </c>
      <c r="I249" s="26"/>
      <c r="J249" s="16">
        <f t="shared" si="15"/>
        <v>6.0216800000000017</v>
      </c>
      <c r="K249" s="16"/>
      <c r="L249" s="16"/>
      <c r="M249" s="16"/>
      <c r="N249" s="16"/>
      <c r="O249" s="16"/>
      <c r="P249" s="5"/>
      <c r="Q249" s="16">
        <f>'Prices Monthly'!T249-'Prices Monthly'!T248</f>
        <v>-0.18999999999999995</v>
      </c>
      <c r="R249" s="16">
        <f>'Prices Monthly'!Q249-'Prices Monthly'!Q248</f>
        <v>-0.24000000000000021</v>
      </c>
      <c r="S249" s="16">
        <f>'Prices Monthly'!S249-'Prices Monthly'!S248</f>
        <v>-6.0000000000000053E-2</v>
      </c>
      <c r="T249" s="16">
        <f>'Prices Monthly'!J249-'Prices Monthly'!J248</f>
        <v>-435.73999999999978</v>
      </c>
    </row>
    <row r="250" spans="1:20" x14ac:dyDescent="0.2">
      <c r="A250" s="9">
        <v>36006</v>
      </c>
      <c r="B250" s="16">
        <f>'Prices Monthly'!L249+J250</f>
        <v>4170.081408</v>
      </c>
      <c r="C250" s="16">
        <f t="shared" si="17"/>
        <v>1</v>
      </c>
      <c r="D250" s="16">
        <f>D249+C250*('Prices Monthly'!L250-'Prices Monthly'!L249)/'Prices Monthly'!L249</f>
        <v>0.70483429690691568</v>
      </c>
      <c r="E250" s="16">
        <f t="shared" si="18"/>
        <v>0.75050131647853568</v>
      </c>
      <c r="F250" s="16">
        <f t="shared" si="16"/>
        <v>1.4553356133854514</v>
      </c>
      <c r="G250" s="26">
        <f>IF(('Prices Monthly'!L250-'Prices Monthly'!L249)*C250&gt;0,1,0)</f>
        <v>0</v>
      </c>
      <c r="H250" s="16">
        <f>ABS('Prices Monthly'!L250-'Prices Monthly'!L249)/'Prices Monthly'!L249</f>
        <v>0.12622590687568883</v>
      </c>
      <c r="I250" s="26"/>
      <c r="J250" s="16">
        <f t="shared" si="15"/>
        <v>23.151408000000007</v>
      </c>
      <c r="K250" s="16"/>
      <c r="L250" s="16"/>
      <c r="M250" s="16"/>
      <c r="N250" s="16"/>
      <c r="O250" s="16"/>
      <c r="P250" s="5"/>
      <c r="Q250" s="16">
        <f>'Prices Monthly'!T250-'Prices Monthly'!T249</f>
        <v>-0.14000000000000012</v>
      </c>
      <c r="R250" s="16">
        <f>'Prices Monthly'!Q250-'Prices Monthly'!Q249</f>
        <v>-0.20999999999999996</v>
      </c>
      <c r="S250" s="16">
        <f>'Prices Monthly'!S250-'Prices Monthly'!S249</f>
        <v>2.0000000000000018E-2</v>
      </c>
      <c r="T250" s="16">
        <f>'Prices Monthly'!J250-'Prices Monthly'!J249</f>
        <v>-682.42000000000053</v>
      </c>
    </row>
    <row r="251" spans="1:20" x14ac:dyDescent="0.2">
      <c r="A251" s="9">
        <v>36036</v>
      </c>
      <c r="B251" s="16">
        <f>'Prices Monthly'!L250+J251</f>
        <v>3640.934064</v>
      </c>
      <c r="C251" s="16">
        <f t="shared" si="17"/>
        <v>1</v>
      </c>
      <c r="D251" s="16">
        <f>D250+C251*('Prices Monthly'!L251-'Prices Monthly'!L250)/'Prices Monthly'!L250</f>
        <v>0.71281281479579595</v>
      </c>
      <c r="E251" s="16">
        <f t="shared" si="18"/>
        <v>0.74252279858965542</v>
      </c>
      <c r="F251" s="16">
        <f t="shared" si="16"/>
        <v>1.4553356133854514</v>
      </c>
      <c r="G251" s="26">
        <f>IF(('Prices Monthly'!L251-'Prices Monthly'!L250)*C251&gt;0,1,0)</f>
        <v>1</v>
      </c>
      <c r="H251" s="16">
        <f>ABS('Prices Monthly'!L251-'Prices Monthly'!L250)/'Prices Monthly'!L250</f>
        <v>7.978517888880262E-3</v>
      </c>
      <c r="I251" s="26"/>
      <c r="J251" s="16">
        <f t="shared" si="15"/>
        <v>17.454064000000006</v>
      </c>
      <c r="K251" s="16"/>
      <c r="L251" s="16"/>
      <c r="M251" s="16"/>
      <c r="N251" s="16"/>
      <c r="O251" s="16"/>
      <c r="P251" s="5"/>
      <c r="Q251" s="16">
        <f>'Prices Monthly'!T251-'Prices Monthly'!T250</f>
        <v>-6.999999999999984E-2</v>
      </c>
      <c r="R251" s="16">
        <f>'Prices Monthly'!Q251-'Prices Monthly'!Q250</f>
        <v>-0.45999999999999996</v>
      </c>
      <c r="S251" s="16">
        <f>'Prices Monthly'!S251-'Prices Monthly'!S250</f>
        <v>-0.20999999999999996</v>
      </c>
      <c r="T251" s="16">
        <f>'Prices Monthly'!J251-'Prices Monthly'!J250</f>
        <v>12.800000000000182</v>
      </c>
    </row>
    <row r="252" spans="1:20" x14ac:dyDescent="0.2">
      <c r="A252" s="9">
        <v>36067</v>
      </c>
      <c r="B252" s="16">
        <f>'Prices Monthly'!L251+J252</f>
        <v>3677.80024</v>
      </c>
      <c r="C252" s="16">
        <f t="shared" si="17"/>
        <v>1</v>
      </c>
      <c r="D252" s="16">
        <f>D251+C252*('Prices Monthly'!L252-'Prices Monthly'!L251)/'Prices Monthly'!L251</f>
        <v>0.62624484149612103</v>
      </c>
      <c r="E252" s="16">
        <f t="shared" si="18"/>
        <v>0.82909077188933034</v>
      </c>
      <c r="F252" s="16">
        <f t="shared" si="16"/>
        <v>1.4553356133854514</v>
      </c>
      <c r="G252" s="26">
        <f>IF(('Prices Monthly'!L252-'Prices Monthly'!L251)*C252&gt;0,1,0)</f>
        <v>0</v>
      </c>
      <c r="H252" s="16">
        <f>ABS('Prices Monthly'!L252-'Prices Monthly'!L251)/'Prices Monthly'!L251</f>
        <v>8.6567973299674972E-2</v>
      </c>
      <c r="I252" s="26"/>
      <c r="J252" s="16">
        <f t="shared" si="15"/>
        <v>25.410239999999988</v>
      </c>
      <c r="K252" s="16"/>
      <c r="L252" s="16"/>
      <c r="M252" s="16"/>
      <c r="N252" s="16"/>
      <c r="O252" s="16"/>
      <c r="P252" s="5"/>
      <c r="Q252" s="16">
        <f>'Prices Monthly'!T252-'Prices Monthly'!T251</f>
        <v>-0.39999999999999991</v>
      </c>
      <c r="R252" s="16">
        <f>'Prices Monthly'!Q252-'Prices Monthly'!Q251</f>
        <v>-0.5299999999999998</v>
      </c>
      <c r="S252" s="16">
        <f>'Prices Monthly'!S252-'Prices Monthly'!S251</f>
        <v>2.0000000000000018E-2</v>
      </c>
      <c r="T252" s="16">
        <f>'Prices Monthly'!J252-'Prices Monthly'!J251</f>
        <v>-943.90999999999985</v>
      </c>
    </row>
    <row r="253" spans="1:20" x14ac:dyDescent="0.2">
      <c r="A253" s="9">
        <v>36098</v>
      </c>
      <c r="B253" s="16">
        <f>'Prices Monthly'!L252+J253</f>
        <v>3384.4548720000003</v>
      </c>
      <c r="C253" s="16">
        <f t="shared" si="17"/>
        <v>1</v>
      </c>
      <c r="D253" s="16">
        <f>D252+C253*('Prices Monthly'!L253-'Prices Monthly'!L252)/'Prices Monthly'!L252</f>
        <v>0.65811333898279012</v>
      </c>
      <c r="E253" s="16">
        <f t="shared" si="18"/>
        <v>0.79722227440266125</v>
      </c>
      <c r="F253" s="16">
        <f t="shared" si="16"/>
        <v>1.4553356133854514</v>
      </c>
      <c r="G253" s="26">
        <f>IF(('Prices Monthly'!L253-'Prices Monthly'!L252)*C253&gt;0,1,0)</f>
        <v>1</v>
      </c>
      <c r="H253" s="16">
        <f>ABS('Prices Monthly'!L253-'Prices Monthly'!L252)/'Prices Monthly'!L252</f>
        <v>3.1868497486669055E-2</v>
      </c>
      <c r="I253" s="26"/>
      <c r="J253" s="16">
        <f t="shared" si="15"/>
        <v>48.244871999999987</v>
      </c>
      <c r="K253" s="16"/>
      <c r="L253" s="16"/>
      <c r="M253" s="16"/>
      <c r="N253" s="16"/>
      <c r="O253" s="16"/>
      <c r="P253" s="5"/>
      <c r="Q253" s="16">
        <f>'Prices Monthly'!T253-'Prices Monthly'!T252</f>
        <v>6.999999999999984E-2</v>
      </c>
      <c r="R253" s="16">
        <f>'Prices Monthly'!Q253-'Prices Monthly'!Q252</f>
        <v>0.29000000000000004</v>
      </c>
      <c r="S253" s="16">
        <f>'Prices Monthly'!S253-'Prices Monthly'!S252</f>
        <v>-0.17000000000000004</v>
      </c>
      <c r="T253" s="16">
        <f>'Prices Monthly'!J253-'Prices Monthly'!J252</f>
        <v>383.81999999999971</v>
      </c>
    </row>
    <row r="254" spans="1:20" x14ac:dyDescent="0.2">
      <c r="A254" s="9">
        <v>36127</v>
      </c>
      <c r="B254" s="16">
        <f>'Prices Monthly'!L253+J254</f>
        <v>3428.0370560000001</v>
      </c>
      <c r="C254" s="16">
        <f t="shared" si="17"/>
        <v>-1</v>
      </c>
      <c r="D254" s="16">
        <f>D253+C254*('Prices Monthly'!L254-'Prices Monthly'!L253)/'Prices Monthly'!L253</f>
        <v>0.62349926154555646</v>
      </c>
      <c r="E254" s="16">
        <f t="shared" si="18"/>
        <v>0.83183635183989491</v>
      </c>
      <c r="F254" s="16">
        <f t="shared" si="16"/>
        <v>1.4553356133854514</v>
      </c>
      <c r="G254" s="26">
        <f>IF(('Prices Monthly'!L254-'Prices Monthly'!L253)*C254&gt;0,1,0)</f>
        <v>0</v>
      </c>
      <c r="H254" s="16">
        <f>ABS('Prices Monthly'!L254-'Prices Monthly'!L253)/'Prices Monthly'!L253</f>
        <v>3.4614077437233617E-2</v>
      </c>
      <c r="I254" s="26"/>
      <c r="J254" s="16">
        <f t="shared" si="15"/>
        <v>-14.492943999999989</v>
      </c>
      <c r="K254" s="16"/>
      <c r="L254" s="16"/>
      <c r="M254" s="16"/>
      <c r="N254" s="16"/>
      <c r="O254" s="16"/>
      <c r="P254" s="5"/>
      <c r="Q254" s="16">
        <f>'Prices Monthly'!T254-'Prices Monthly'!T253</f>
        <v>-0.10999999999999988</v>
      </c>
      <c r="R254" s="16">
        <f>'Prices Monthly'!Q254-'Prices Monthly'!Q253</f>
        <v>0.31999999999999984</v>
      </c>
      <c r="S254" s="16">
        <f>'Prices Monthly'!S254-'Prices Monthly'!S253</f>
        <v>-7.0000000000000062E-2</v>
      </c>
      <c r="T254" s="16">
        <f>'Prices Monthly'!J254-'Prices Monthly'!J253</f>
        <v>167.47000000000025</v>
      </c>
    </row>
    <row r="255" spans="1:20" x14ac:dyDescent="0.2">
      <c r="A255" s="9">
        <v>36159</v>
      </c>
      <c r="B255" s="16">
        <f>'Prices Monthly'!L254+J255</f>
        <v>3557.423976</v>
      </c>
      <c r="C255" s="16">
        <f t="shared" si="17"/>
        <v>-1</v>
      </c>
      <c r="D255" s="16">
        <f>D254+C255*('Prices Monthly'!L255-'Prices Monthly'!L254)/'Prices Monthly'!L254</f>
        <v>0.7122745339583717</v>
      </c>
      <c r="E255" s="16">
        <f t="shared" si="18"/>
        <v>0.74306107942707966</v>
      </c>
      <c r="F255" s="16">
        <f t="shared" si="16"/>
        <v>1.4553356133854514</v>
      </c>
      <c r="G255" s="26">
        <f>IF(('Prices Monthly'!L255-'Prices Monthly'!L254)*C255&gt;0,1,0)</f>
        <v>1</v>
      </c>
      <c r="H255" s="16">
        <f>ABS('Prices Monthly'!L255-'Prices Monthly'!L254)/'Prices Monthly'!L254</f>
        <v>8.8775272412815284E-2</v>
      </c>
      <c r="I255" s="26"/>
      <c r="J255" s="16">
        <f t="shared" si="15"/>
        <v>-4.2660240000000016</v>
      </c>
      <c r="K255" s="16"/>
      <c r="L255" s="16"/>
      <c r="M255" s="16"/>
      <c r="N255" s="16"/>
      <c r="O255" s="16"/>
      <c r="P255" s="5"/>
      <c r="Q255" s="16">
        <f>'Prices Monthly'!T255-'Prices Monthly'!T254</f>
        <v>-0.35999999999999988</v>
      </c>
      <c r="R255" s="16">
        <f>'Prices Monthly'!Q255-'Prices Monthly'!Q254</f>
        <v>-0.41999999999999993</v>
      </c>
      <c r="S255" s="16">
        <f>'Prices Monthly'!S255-'Prices Monthly'!S254</f>
        <v>1.0000000000000009E-2</v>
      </c>
      <c r="T255" s="16">
        <f>'Prices Monthly'!J255-'Prices Monthly'!J254</f>
        <v>-427.69000000000005</v>
      </c>
    </row>
    <row r="256" spans="1:20" x14ac:dyDescent="0.2">
      <c r="A256" s="9">
        <v>36190</v>
      </c>
      <c r="B256" s="16">
        <f>'Prices Monthly'!L255+J256</f>
        <v>3287.0578479999999</v>
      </c>
      <c r="C256" s="16">
        <f t="shared" si="17"/>
        <v>1</v>
      </c>
      <c r="D256" s="16">
        <f>D255+C256*('Prices Monthly'!L256-'Prices Monthly'!L255)/'Prices Monthly'!L255</f>
        <v>0.664263441676751</v>
      </c>
      <c r="E256" s="16">
        <f t="shared" si="18"/>
        <v>0.79107217170870037</v>
      </c>
      <c r="F256" s="16">
        <f t="shared" si="16"/>
        <v>1.4553356133854514</v>
      </c>
      <c r="G256" s="26">
        <f>IF(('Prices Monthly'!L256-'Prices Monthly'!L255)*C256&gt;0,1,0)</f>
        <v>0</v>
      </c>
      <c r="H256" s="16">
        <f>ABS('Prices Monthly'!L256-'Prices Monthly'!L255)/'Prices Monthly'!L255</f>
        <v>4.8011092281620753E-2</v>
      </c>
      <c r="I256" s="26"/>
      <c r="J256" s="16">
        <f t="shared" si="15"/>
        <v>41.557847999999986</v>
      </c>
      <c r="K256" s="16"/>
      <c r="L256" s="16"/>
      <c r="M256" s="16"/>
      <c r="N256" s="16"/>
      <c r="O256" s="16"/>
      <c r="P256" s="5"/>
      <c r="Q256" s="16">
        <f>'Prices Monthly'!T256-'Prices Monthly'!T255</f>
        <v>2.9999999999999805E-2</v>
      </c>
      <c r="R256" s="16">
        <f>'Prices Monthly'!Q256-'Prices Monthly'!Q255</f>
        <v>0.18000000000000016</v>
      </c>
      <c r="S256" s="16">
        <f>'Prices Monthly'!S256-'Prices Monthly'!S255</f>
        <v>-7.999999999999996E-2</v>
      </c>
      <c r="T256" s="16">
        <f>'Prices Monthly'!J256-'Prices Monthly'!J255</f>
        <v>-144.80000000000018</v>
      </c>
    </row>
    <row r="257" spans="1:20" x14ac:dyDescent="0.2">
      <c r="A257" s="9">
        <v>36218</v>
      </c>
      <c r="B257" s="16">
        <f>'Prices Monthly'!L256+J257</f>
        <v>3081.0641599999999</v>
      </c>
      <c r="C257" s="16">
        <f t="shared" si="17"/>
        <v>-1</v>
      </c>
      <c r="D257" s="16">
        <f>D256+C257*('Prices Monthly'!L257-'Prices Monthly'!L256)/'Prices Monthly'!L256</f>
        <v>0.72335370345143302</v>
      </c>
      <c r="E257" s="16">
        <f t="shared" si="18"/>
        <v>0.73198190993401835</v>
      </c>
      <c r="F257" s="16">
        <f t="shared" si="16"/>
        <v>1.4553356133854514</v>
      </c>
      <c r="G257" s="26">
        <f>IF(('Prices Monthly'!L257-'Prices Monthly'!L256)*C257&gt;0,1,0)</f>
        <v>1</v>
      </c>
      <c r="H257" s="16">
        <f>ABS('Prices Monthly'!L257-'Prices Monthly'!L256)/'Prices Monthly'!L256</f>
        <v>5.9090261774682074E-2</v>
      </c>
      <c r="I257" s="26"/>
      <c r="J257" s="16">
        <f t="shared" si="15"/>
        <v>-8.6158399999999933</v>
      </c>
      <c r="K257" s="16"/>
      <c r="L257" s="16"/>
      <c r="M257" s="16"/>
      <c r="N257" s="16"/>
      <c r="O257" s="16"/>
      <c r="P257" s="5"/>
      <c r="Q257" s="16">
        <f>'Prices Monthly'!T257-'Prices Monthly'!T256</f>
        <v>-6.0000000000000053E-2</v>
      </c>
      <c r="R257" s="16">
        <f>'Prices Monthly'!Q257-'Prices Monthly'!Q256</f>
        <v>-0.27</v>
      </c>
      <c r="S257" s="16">
        <f>'Prices Monthly'!S257-'Prices Monthly'!S256</f>
        <v>-1.0000000000000009E-2</v>
      </c>
      <c r="T257" s="16">
        <f>'Prices Monthly'!J257-'Prices Monthly'!J256</f>
        <v>-200.77999999999975</v>
      </c>
    </row>
    <row r="258" spans="1:20" x14ac:dyDescent="0.2">
      <c r="A258" s="9">
        <v>36249</v>
      </c>
      <c r="B258" s="16">
        <f>'Prices Monthly'!L257+J258</f>
        <v>2922.0493759999999</v>
      </c>
      <c r="C258" s="16">
        <f t="shared" si="17"/>
        <v>1</v>
      </c>
      <c r="D258" s="16">
        <f>D257+C258*('Prices Monthly'!L258-'Prices Monthly'!L257)/'Prices Monthly'!L257</f>
        <v>0.71486417261152657</v>
      </c>
      <c r="E258" s="16">
        <f t="shared" si="18"/>
        <v>0.74047144077392479</v>
      </c>
      <c r="F258" s="16">
        <f t="shared" si="16"/>
        <v>1.4553356133854514</v>
      </c>
      <c r="G258" s="26">
        <f>IF(('Prices Monthly'!L258-'Prices Monthly'!L257)*C258&gt;0,1,0)</f>
        <v>0</v>
      </c>
      <c r="H258" s="16">
        <f>ABS('Prices Monthly'!L258-'Prices Monthly'!L257)/'Prices Monthly'!L257</f>
        <v>8.4895308399063982E-3</v>
      </c>
      <c r="I258" s="26"/>
      <c r="J258" s="16">
        <f t="shared" ref="J258:J321" si="19">0.0008*T257-70*Q257-40*R257-10*S257</f>
        <v>14.939376000000005</v>
      </c>
      <c r="K258" s="16"/>
      <c r="L258" s="16"/>
      <c r="M258" s="16"/>
      <c r="N258" s="16"/>
      <c r="O258" s="16"/>
      <c r="P258" s="5"/>
      <c r="Q258" s="16">
        <f>'Prices Monthly'!T258-'Prices Monthly'!T257</f>
        <v>8.9999999999999858E-2</v>
      </c>
      <c r="R258" s="16">
        <f>'Prices Monthly'!Q258-'Prices Monthly'!Q257</f>
        <v>0.11999999999999966</v>
      </c>
      <c r="S258" s="16">
        <f>'Prices Monthly'!S258-'Prices Monthly'!S257</f>
        <v>-6.0000000000000053E-2</v>
      </c>
      <c r="T258" s="16">
        <f>'Prices Monthly'!J258-'Prices Monthly'!J257</f>
        <v>-123.18000000000029</v>
      </c>
    </row>
    <row r="259" spans="1:20" x14ac:dyDescent="0.2">
      <c r="A259" s="9">
        <v>36279</v>
      </c>
      <c r="B259" s="16">
        <f>'Prices Monthly'!L258+J259</f>
        <v>2871.8314559999999</v>
      </c>
      <c r="C259" s="16">
        <f t="shared" si="17"/>
        <v>-1</v>
      </c>
      <c r="D259" s="16">
        <f>D258+C259*('Prices Monthly'!L259-'Prices Monthly'!L258)/'Prices Monthly'!L258</f>
        <v>0.59243969049053835</v>
      </c>
      <c r="E259" s="16">
        <f t="shared" si="18"/>
        <v>0.86289592289491301</v>
      </c>
      <c r="F259" s="16">
        <f t="shared" si="16"/>
        <v>1.4553356133854514</v>
      </c>
      <c r="G259" s="26">
        <f>IF(('Prices Monthly'!L259-'Prices Monthly'!L258)*C259&gt;0,1,0)</f>
        <v>0</v>
      </c>
      <c r="H259" s="16">
        <f>ABS('Prices Monthly'!L259-'Prices Monthly'!L258)/'Prices Monthly'!L258</f>
        <v>0.12242448212098823</v>
      </c>
      <c r="I259" s="26"/>
      <c r="J259" s="16">
        <f t="shared" si="19"/>
        <v>-10.598543999999976</v>
      </c>
      <c r="K259" s="16"/>
      <c r="L259" s="16"/>
      <c r="M259" s="16"/>
      <c r="N259" s="16"/>
      <c r="O259" s="16"/>
      <c r="P259" s="5"/>
      <c r="Q259" s="16">
        <f>'Prices Monthly'!T259-'Prices Monthly'!T258</f>
        <v>0.2200000000000002</v>
      </c>
      <c r="R259" s="16">
        <f>'Prices Monthly'!Q259-'Prices Monthly'!Q258</f>
        <v>4.0000000000000036E-2</v>
      </c>
      <c r="S259" s="16">
        <f>'Prices Monthly'!S259-'Prices Monthly'!S258</f>
        <v>-0.13</v>
      </c>
      <c r="T259" s="16">
        <f>'Prices Monthly'!J259-'Prices Monthly'!J258</f>
        <v>518.17000000000007</v>
      </c>
    </row>
    <row r="260" spans="1:20" x14ac:dyDescent="0.2">
      <c r="A260" s="9">
        <v>36309</v>
      </c>
      <c r="B260" s="16">
        <f>'Prices Monthly'!L259+J260</f>
        <v>3220.0245359999999</v>
      </c>
      <c r="C260" s="16">
        <f t="shared" si="17"/>
        <v>-1</v>
      </c>
      <c r="D260" s="16">
        <f>D259+C260*('Prices Monthly'!L260-'Prices Monthly'!L259)/'Prices Monthly'!L259</f>
        <v>0.56919307733754831</v>
      </c>
      <c r="E260" s="16">
        <f t="shared" si="18"/>
        <v>0.88614253604790305</v>
      </c>
      <c r="F260" s="16">
        <f t="shared" si="16"/>
        <v>1.4553356133854514</v>
      </c>
      <c r="G260" s="26">
        <f>IF(('Prices Monthly'!L260-'Prices Monthly'!L259)*C260&gt;0,1,0)</f>
        <v>0</v>
      </c>
      <c r="H260" s="16">
        <f>ABS('Prices Monthly'!L260-'Prices Monthly'!L259)/'Prices Monthly'!L259</f>
        <v>2.3246613152989988E-2</v>
      </c>
      <c r="I260" s="26"/>
      <c r="J260" s="16">
        <f t="shared" si="19"/>
        <v>-15.285464000000015</v>
      </c>
      <c r="K260" s="16"/>
      <c r="L260" s="16"/>
      <c r="M260" s="16"/>
      <c r="N260" s="16"/>
      <c r="O260" s="16"/>
      <c r="P260" s="5"/>
      <c r="Q260" s="16">
        <f>'Prices Monthly'!T260-'Prices Monthly'!T259</f>
        <v>-0.2799999999999998</v>
      </c>
      <c r="R260" s="16">
        <f>'Prices Monthly'!Q260-'Prices Monthly'!Q259</f>
        <v>-0.50999999999999979</v>
      </c>
      <c r="S260" s="16">
        <f>'Prices Monthly'!S260-'Prices Monthly'!S259</f>
        <v>-6.9999999999999951E-2</v>
      </c>
      <c r="T260" s="16">
        <f>'Prices Monthly'!J260-'Prices Monthly'!J259</f>
        <v>40.639999999999873</v>
      </c>
    </row>
    <row r="261" spans="1:20" x14ac:dyDescent="0.2">
      <c r="A261" s="9">
        <v>36340</v>
      </c>
      <c r="B261" s="16">
        <f>'Prices Monthly'!L260+J261</f>
        <v>3351.252512</v>
      </c>
      <c r="C261" s="16">
        <f t="shared" si="17"/>
        <v>1</v>
      </c>
      <c r="D261" s="16">
        <f>D260+C261*('Prices Monthly'!L261-'Prices Monthly'!L260)/'Prices Monthly'!L260</f>
        <v>0.60761906479571204</v>
      </c>
      <c r="E261" s="16">
        <f t="shared" si="18"/>
        <v>0.84771654858973933</v>
      </c>
      <c r="F261" s="16">
        <f t="shared" si="16"/>
        <v>1.4553356133854514</v>
      </c>
      <c r="G261" s="26">
        <f>IF(('Prices Monthly'!L261-'Prices Monthly'!L260)*C261&gt;0,1,0)</f>
        <v>1</v>
      </c>
      <c r="H261" s="16">
        <f>ABS('Prices Monthly'!L261-'Prices Monthly'!L260)/'Prices Monthly'!L260</f>
        <v>3.8425987458163682E-2</v>
      </c>
      <c r="I261" s="26"/>
      <c r="J261" s="16">
        <f t="shared" si="19"/>
        <v>40.732511999999986</v>
      </c>
      <c r="K261" s="16"/>
      <c r="L261" s="16"/>
      <c r="M261" s="16"/>
      <c r="N261" s="16"/>
      <c r="O261" s="16"/>
      <c r="P261" s="5"/>
      <c r="Q261" s="16">
        <f>'Prices Monthly'!T261-'Prices Monthly'!T260</f>
        <v>0.19999999999999973</v>
      </c>
      <c r="R261" s="16">
        <f>'Prices Monthly'!Q261-'Prices Monthly'!Q260</f>
        <v>0.1599999999999997</v>
      </c>
      <c r="S261" s="16">
        <f>'Prices Monthly'!S261-'Prices Monthly'!S260</f>
        <v>0.30999999999999994</v>
      </c>
      <c r="T261" s="16">
        <f>'Prices Monthly'!J261-'Prices Monthly'!J260</f>
        <v>237.90000000000009</v>
      </c>
    </row>
    <row r="262" spans="1:20" x14ac:dyDescent="0.2">
      <c r="A262" s="9">
        <v>36371</v>
      </c>
      <c r="B262" s="16">
        <f>'Prices Monthly'!L261+J262</f>
        <v>3414.4203200000002</v>
      </c>
      <c r="C262" s="16">
        <f t="shared" si="17"/>
        <v>-1</v>
      </c>
      <c r="D262" s="16">
        <f>D261+C262*('Prices Monthly'!L262-'Prices Monthly'!L261)/'Prices Monthly'!L261</f>
        <v>0.55448807428744051</v>
      </c>
      <c r="E262" s="16">
        <f t="shared" si="18"/>
        <v>0.90084753909801085</v>
      </c>
      <c r="F262" s="16">
        <f t="shared" si="16"/>
        <v>1.4553356133854514</v>
      </c>
      <c r="G262" s="26">
        <f>IF(('Prices Monthly'!L262-'Prices Monthly'!L261)*C262&gt;0,1,0)</f>
        <v>0</v>
      </c>
      <c r="H262" s="16">
        <f>ABS('Prices Monthly'!L262-'Prices Monthly'!L261)/'Prices Monthly'!L261</f>
        <v>5.313099050827147E-2</v>
      </c>
      <c r="I262" s="26"/>
      <c r="J262" s="16">
        <f t="shared" si="19"/>
        <v>-23.309679999999972</v>
      </c>
      <c r="K262" s="16"/>
      <c r="L262" s="16"/>
      <c r="M262" s="16"/>
      <c r="N262" s="16"/>
      <c r="O262" s="16"/>
      <c r="P262" s="5"/>
      <c r="Q262" s="16">
        <f>'Prices Monthly'!T262-'Prices Monthly'!T261</f>
        <v>9.0000000000000302E-2</v>
      </c>
      <c r="R262" s="16">
        <f>'Prices Monthly'!Q262-'Prices Monthly'!Q261</f>
        <v>0.79999999999999982</v>
      </c>
      <c r="S262" s="16">
        <f>'Prices Monthly'!S262-'Prices Monthly'!S261</f>
        <v>0.12</v>
      </c>
      <c r="T262" s="16">
        <f>'Prices Monthly'!J262-'Prices Monthly'!J261</f>
        <v>267.2800000000002</v>
      </c>
    </row>
    <row r="263" spans="1:20" x14ac:dyDescent="0.2">
      <c r="A263" s="9">
        <v>36400</v>
      </c>
      <c r="B263" s="16">
        <f>'Prices Monthly'!L262+J263</f>
        <v>3581.093824</v>
      </c>
      <c r="C263" s="16">
        <f t="shared" si="17"/>
        <v>-1</v>
      </c>
      <c r="D263" s="16">
        <f>D262+C263*('Prices Monthly'!L263-'Prices Monthly'!L262)/'Prices Monthly'!L262</f>
        <v>0.53948412442582383</v>
      </c>
      <c r="E263" s="16">
        <f t="shared" si="18"/>
        <v>0.91585148895962754</v>
      </c>
      <c r="F263" s="16">
        <f t="shared" si="16"/>
        <v>1.4553356133854514</v>
      </c>
      <c r="G263" s="26">
        <f>IF(('Prices Monthly'!L263-'Prices Monthly'!L262)*C263&gt;0,1,0)</f>
        <v>0</v>
      </c>
      <c r="H263" s="16">
        <f>ABS('Prices Monthly'!L263-'Prices Monthly'!L262)/'Prices Monthly'!L262</f>
        <v>1.5003949861616656E-2</v>
      </c>
      <c r="I263" s="26"/>
      <c r="J263" s="16">
        <f t="shared" si="19"/>
        <v>-39.286176000000019</v>
      </c>
      <c r="K263" s="16"/>
      <c r="L263" s="16"/>
      <c r="M263" s="16"/>
      <c r="N263" s="16"/>
      <c r="O263" s="16"/>
      <c r="P263" s="5"/>
      <c r="Q263" s="16">
        <f>'Prices Monthly'!T263-'Prices Monthly'!T262</f>
        <v>0.17999999999999972</v>
      </c>
      <c r="R263" s="16">
        <f>'Prices Monthly'!Q263-'Prices Monthly'!Q262</f>
        <v>0.15000000000000036</v>
      </c>
      <c r="S263" s="16">
        <f>'Prices Monthly'!S263-'Prices Monthly'!S262</f>
        <v>0.49</v>
      </c>
      <c r="T263" s="16">
        <f>'Prices Monthly'!J263-'Prices Monthly'!J262</f>
        <v>-3.2800000000002001</v>
      </c>
    </row>
    <row r="264" spans="1:20" x14ac:dyDescent="0.2">
      <c r="A264" s="9">
        <v>36432</v>
      </c>
      <c r="B264" s="16">
        <f>'Prices Monthly'!L263+J264</f>
        <v>3651.1973759999996</v>
      </c>
      <c r="C264" s="16">
        <f t="shared" si="17"/>
        <v>-1</v>
      </c>
      <c r="D264" s="16">
        <f>D263+C264*('Prices Monthly'!L264-'Prices Monthly'!L263)/'Prices Monthly'!L263</f>
        <v>0.55261989061081851</v>
      </c>
      <c r="E264" s="16">
        <f t="shared" si="18"/>
        <v>0.90271572277463286</v>
      </c>
      <c r="F264" s="16">
        <f t="shared" si="16"/>
        <v>1.4553356133854514</v>
      </c>
      <c r="G264" s="26">
        <f>IF(('Prices Monthly'!L264-'Prices Monthly'!L263)*C264&gt;0,1,0)</f>
        <v>1</v>
      </c>
      <c r="H264" s="16">
        <f>ABS('Prices Monthly'!L264-'Prices Monthly'!L263)/'Prices Monthly'!L263</f>
        <v>1.313576618499469E-2</v>
      </c>
      <c r="I264" s="26"/>
      <c r="J264" s="16">
        <f t="shared" si="19"/>
        <v>-23.502623999999997</v>
      </c>
      <c r="K264" s="16"/>
      <c r="L264" s="16"/>
      <c r="M264" s="16"/>
      <c r="N264" s="16"/>
      <c r="O264" s="16"/>
      <c r="P264" s="5"/>
      <c r="Q264" s="16">
        <f>'Prices Monthly'!T264-'Prices Monthly'!T263</f>
        <v>-0.16999999999999993</v>
      </c>
      <c r="R264" s="16">
        <f>'Prices Monthly'!Q264-'Prices Monthly'!Q263</f>
        <v>-0.5299999999999998</v>
      </c>
      <c r="S264" s="16">
        <f>'Prices Monthly'!S264-'Prices Monthly'!S263</f>
        <v>-6.999999999999984E-2</v>
      </c>
      <c r="T264" s="16">
        <f>'Prices Monthly'!J264-'Prices Monthly'!J263</f>
        <v>-227.79999999999973</v>
      </c>
    </row>
    <row r="265" spans="1:20" x14ac:dyDescent="0.2">
      <c r="A265" s="9">
        <v>36463</v>
      </c>
      <c r="B265" s="16">
        <f>'Prices Monthly'!L264+J265</f>
        <v>3660.0477599999999</v>
      </c>
      <c r="C265" s="16">
        <f t="shared" si="17"/>
        <v>1</v>
      </c>
      <c r="D265" s="16">
        <f>D264+C265*('Prices Monthly'!L265-'Prices Monthly'!L264)/'Prices Monthly'!L264</f>
        <v>0.59206915614193312</v>
      </c>
      <c r="E265" s="16">
        <f t="shared" si="18"/>
        <v>0.86326645724351825</v>
      </c>
      <c r="F265" s="16">
        <f t="shared" ref="F265:F328" si="20">MAX(F264,D265)</f>
        <v>1.4553356133854514</v>
      </c>
      <c r="G265" s="26">
        <f>IF(('Prices Monthly'!L265-'Prices Monthly'!L264)*C265&gt;0,1,0)</f>
        <v>1</v>
      </c>
      <c r="H265" s="16">
        <f>ABS('Prices Monthly'!L265-'Prices Monthly'!L264)/'Prices Monthly'!L264</f>
        <v>3.9449265531114608E-2</v>
      </c>
      <c r="I265" s="26"/>
      <c r="J265" s="16">
        <f t="shared" si="19"/>
        <v>33.617759999999983</v>
      </c>
      <c r="K265" s="16"/>
      <c r="L265" s="16"/>
      <c r="M265" s="16"/>
      <c r="N265" s="16"/>
      <c r="O265" s="16"/>
      <c r="P265" s="5"/>
      <c r="Q265" s="16">
        <f>'Prices Monthly'!T265-'Prices Monthly'!T264</f>
        <v>0.25</v>
      </c>
      <c r="R265" s="16">
        <f>'Prices Monthly'!Q265-'Prices Monthly'!Q264</f>
        <v>0.35999999999999988</v>
      </c>
      <c r="S265" s="16">
        <f>'Prices Monthly'!S265-'Prices Monthly'!S264</f>
        <v>7.9999999999999849E-2</v>
      </c>
      <c r="T265" s="16">
        <f>'Prices Monthly'!J265-'Prices Monthly'!J264</f>
        <v>399.20999999999958</v>
      </c>
    </row>
    <row r="266" spans="1:20" x14ac:dyDescent="0.2">
      <c r="A266" s="9">
        <v>36491</v>
      </c>
      <c r="B266" s="16">
        <f>'Prices Monthly'!L265+J266</f>
        <v>3737.1093679999999</v>
      </c>
      <c r="C266" s="16">
        <f t="shared" si="17"/>
        <v>-1</v>
      </c>
      <c r="D266" s="16">
        <f>D265+C266*('Prices Monthly'!L266-'Prices Monthly'!L265)/'Prices Monthly'!L265</f>
        <v>0.57263681914143705</v>
      </c>
      <c r="E266" s="16">
        <f t="shared" si="18"/>
        <v>0.88269879424401432</v>
      </c>
      <c r="F266" s="16">
        <f t="shared" si="20"/>
        <v>1.4553356133854514</v>
      </c>
      <c r="G266" s="26">
        <f>IF(('Prices Monthly'!L266-'Prices Monthly'!L265)*C266&gt;0,1,0)</f>
        <v>0</v>
      </c>
      <c r="H266" s="16">
        <f>ABS('Prices Monthly'!L266-'Prices Monthly'!L265)/'Prices Monthly'!L265</f>
        <v>1.943233700049609E-2</v>
      </c>
      <c r="I266" s="26"/>
      <c r="J266" s="16">
        <f t="shared" si="19"/>
        <v>-32.380631999999991</v>
      </c>
      <c r="K266" s="16"/>
      <c r="L266" s="16"/>
      <c r="M266" s="16"/>
      <c r="N266" s="16"/>
      <c r="O266" s="16"/>
      <c r="P266" s="5"/>
      <c r="Q266" s="16">
        <f>'Prices Monthly'!T266-'Prices Monthly'!T265</f>
        <v>0.14000000000000012</v>
      </c>
      <c r="R266" s="16">
        <f>'Prices Monthly'!Q266-'Prices Monthly'!Q265</f>
        <v>4.0000000000000036E-2</v>
      </c>
      <c r="S266" s="16">
        <f>'Prices Monthly'!S266-'Prices Monthly'!S265</f>
        <v>-0.14999999999999991</v>
      </c>
      <c r="T266" s="16">
        <f>'Prices Monthly'!J266-'Prices Monthly'!J265</f>
        <v>89.960000000000036</v>
      </c>
    </row>
    <row r="267" spans="1:20" x14ac:dyDescent="0.2">
      <c r="A267" s="9">
        <v>36524</v>
      </c>
      <c r="B267" s="16">
        <f>'Prices Monthly'!L266+J267</f>
        <v>3832.9119679999999</v>
      </c>
      <c r="C267" s="16">
        <f t="shared" si="17"/>
        <v>-1</v>
      </c>
      <c r="D267" s="16">
        <f>D266+C267*('Prices Monthly'!L267-'Prices Monthly'!L266)/'Prices Monthly'!L266</f>
        <v>0.54171096935716845</v>
      </c>
      <c r="E267" s="16">
        <f t="shared" si="18"/>
        <v>0.91362464402828292</v>
      </c>
      <c r="F267" s="16">
        <f t="shared" si="20"/>
        <v>1.4553356133854514</v>
      </c>
      <c r="G267" s="26">
        <f>IF(('Prices Monthly'!L267-'Prices Monthly'!L266)*C267&gt;0,1,0)</f>
        <v>0</v>
      </c>
      <c r="H267" s="16">
        <f>ABS('Prices Monthly'!L267-'Prices Monthly'!L266)/'Prices Monthly'!L266</f>
        <v>3.0925849784268555E-2</v>
      </c>
      <c r="I267" s="26"/>
      <c r="J267" s="16">
        <f t="shared" si="19"/>
        <v>-9.828032000000011</v>
      </c>
      <c r="K267" s="16"/>
      <c r="L267" s="16"/>
      <c r="M267" s="16"/>
      <c r="N267" s="16"/>
      <c r="O267" s="16"/>
      <c r="P267" s="5"/>
      <c r="Q267" s="16">
        <f>'Prices Monthly'!T267-'Prices Monthly'!T266</f>
        <v>-0.20000000000000018</v>
      </c>
      <c r="R267" s="16">
        <f>'Prices Monthly'!Q267-'Prices Monthly'!Q266</f>
        <v>-0.20999999999999996</v>
      </c>
      <c r="S267" s="16">
        <f>'Prices Monthly'!S267-'Prices Monthly'!S266</f>
        <v>5.0000000000000044E-2</v>
      </c>
      <c r="T267" s="16">
        <f>'Prices Monthly'!J267-'Prices Monthly'!J266</f>
        <v>219.21000000000004</v>
      </c>
    </row>
    <row r="268" spans="1:20" x14ac:dyDescent="0.2">
      <c r="A268" s="9">
        <v>36554</v>
      </c>
      <c r="B268" s="16">
        <f>'Prices Monthly'!L267+J268</f>
        <v>3983.6553679999997</v>
      </c>
      <c r="C268" s="16">
        <f t="shared" si="17"/>
        <v>1</v>
      </c>
      <c r="D268" s="16">
        <f>D267+C268*('Prices Monthly'!L268-'Prices Monthly'!L267)/'Prices Monthly'!L267</f>
        <v>0.58985842567510216</v>
      </c>
      <c r="E268" s="16">
        <f t="shared" si="18"/>
        <v>0.86547718771034921</v>
      </c>
      <c r="F268" s="16">
        <f t="shared" si="20"/>
        <v>1.4553356133854514</v>
      </c>
      <c r="G268" s="26">
        <f>IF(('Prices Monthly'!L268-'Prices Monthly'!L267)*C268&gt;0,1,0)</f>
        <v>1</v>
      </c>
      <c r="H268" s="16">
        <f>ABS('Prices Monthly'!L268-'Prices Monthly'!L267)/'Prices Monthly'!L267</f>
        <v>4.8147456317933698E-2</v>
      </c>
      <c r="I268" s="26"/>
      <c r="J268" s="16">
        <f t="shared" si="19"/>
        <v>22.075368000000012</v>
      </c>
      <c r="K268" s="16"/>
      <c r="L268" s="16"/>
      <c r="M268" s="16"/>
      <c r="N268" s="16"/>
      <c r="O268" s="16"/>
      <c r="P268" s="5"/>
      <c r="Q268" s="16">
        <f>'Prices Monthly'!T268-'Prices Monthly'!T267</f>
        <v>-9.9999999999997868E-3</v>
      </c>
      <c r="R268" s="16">
        <f>'Prices Monthly'!Q268-'Prices Monthly'!Q267</f>
        <v>9.9999999999997868E-3</v>
      </c>
      <c r="S268" s="16">
        <f>'Prices Monthly'!S268-'Prices Monthly'!S267</f>
        <v>-3.0000000000000027E-2</v>
      </c>
      <c r="T268" s="16">
        <f>'Prices Monthly'!J268-'Prices Monthly'!J267</f>
        <v>93.440000000000055</v>
      </c>
    </row>
    <row r="269" spans="1:20" x14ac:dyDescent="0.2">
      <c r="A269" s="9">
        <v>36582</v>
      </c>
      <c r="B269" s="16">
        <f>'Prices Monthly'!L268+J269</f>
        <v>4152.9947519999996</v>
      </c>
      <c r="C269" s="16">
        <f t="shared" si="17"/>
        <v>1</v>
      </c>
      <c r="D269" s="16">
        <f>D268+C269*('Prices Monthly'!L269-'Prices Monthly'!L268)/'Prices Monthly'!L268</f>
        <v>0.60646841719791356</v>
      </c>
      <c r="E269" s="16">
        <f t="shared" si="18"/>
        <v>0.84886719618753781</v>
      </c>
      <c r="F269" s="16">
        <f t="shared" si="20"/>
        <v>1.4553356133854514</v>
      </c>
      <c r="G269" s="26">
        <f>IF(('Prices Monthly'!L269-'Prices Monthly'!L268)*C269&gt;0,1,0)</f>
        <v>1</v>
      </c>
      <c r="H269" s="16">
        <f>ABS('Prices Monthly'!L269-'Prices Monthly'!L268)/'Prices Monthly'!L268</f>
        <v>1.6609991522811406E-2</v>
      </c>
      <c r="I269" s="26"/>
      <c r="J269" s="16">
        <f t="shared" si="19"/>
        <v>0.67475199999999391</v>
      </c>
      <c r="K269" s="16"/>
      <c r="L269" s="16"/>
      <c r="M269" s="16"/>
      <c r="N269" s="16"/>
      <c r="O269" s="16"/>
      <c r="P269" s="5"/>
      <c r="Q269" s="16">
        <f>'Prices Monthly'!T269-'Prices Monthly'!T268</f>
        <v>-0.13000000000000034</v>
      </c>
      <c r="R269" s="16">
        <f>'Prices Monthly'!Q269-'Prices Monthly'!Q268</f>
        <v>-0.1599999999999997</v>
      </c>
      <c r="S269" s="16">
        <f>'Prices Monthly'!S269-'Prices Monthly'!S268</f>
        <v>-0.10000000000000009</v>
      </c>
      <c r="T269" s="16">
        <f>'Prices Monthly'!J269-'Prices Monthly'!J268</f>
        <v>-40.440000000000055</v>
      </c>
    </row>
    <row r="270" spans="1:20" x14ac:dyDescent="0.2">
      <c r="A270" s="9">
        <v>36615</v>
      </c>
      <c r="B270" s="16">
        <f>'Prices Monthly'!L269+J270</f>
        <v>4237.7576479999998</v>
      </c>
      <c r="C270" s="16">
        <f t="shared" si="17"/>
        <v>1</v>
      </c>
      <c r="D270" s="16">
        <f>D269+C270*('Prices Monthly'!L270-'Prices Monthly'!L269)/'Prices Monthly'!L269</f>
        <v>0.57727355022596905</v>
      </c>
      <c r="E270" s="16">
        <f t="shared" si="18"/>
        <v>0.87806206315948232</v>
      </c>
      <c r="F270" s="16">
        <f t="shared" si="20"/>
        <v>1.4553356133854514</v>
      </c>
      <c r="G270" s="26">
        <f>IF(('Prices Monthly'!L270-'Prices Monthly'!L269)*C270&gt;0,1,0)</f>
        <v>0</v>
      </c>
      <c r="H270" s="16">
        <f>ABS('Prices Monthly'!L270-'Prices Monthly'!L269)/'Prices Monthly'!L269</f>
        <v>2.9194866971944542E-2</v>
      </c>
      <c r="I270" s="26"/>
      <c r="J270" s="16">
        <f t="shared" si="19"/>
        <v>16.467648000000011</v>
      </c>
      <c r="K270" s="16"/>
      <c r="L270" s="16"/>
      <c r="M270" s="16"/>
      <c r="N270" s="16"/>
      <c r="O270" s="16"/>
      <c r="P270" s="5"/>
      <c r="Q270" s="16">
        <f>'Prices Monthly'!T270-'Prices Monthly'!T269</f>
        <v>-2.9999999999999805E-2</v>
      </c>
      <c r="R270" s="16">
        <f>'Prices Monthly'!Q270-'Prices Monthly'!Q269</f>
        <v>-0.13000000000000034</v>
      </c>
      <c r="S270" s="16">
        <f>'Prices Monthly'!S270-'Prices Monthly'!S269</f>
        <v>0.22999999999999998</v>
      </c>
      <c r="T270" s="16">
        <f>'Prices Monthly'!J270-'Prices Monthly'!J269</f>
        <v>-161.46000000000004</v>
      </c>
    </row>
    <row r="271" spans="1:20" x14ac:dyDescent="0.2">
      <c r="A271" s="9">
        <v>36645</v>
      </c>
      <c r="B271" s="16">
        <f>'Prices Monthly'!L270+J271</f>
        <v>4102.9208319999998</v>
      </c>
      <c r="C271" s="16">
        <f t="shared" ref="C271:C334" si="21">IF(J271&gt;0,1,-1)</f>
        <v>1</v>
      </c>
      <c r="D271" s="16">
        <f>D270+C271*('Prices Monthly'!L271-'Prices Monthly'!L270)/'Prices Monthly'!L270</f>
        <v>0.61493780517649421</v>
      </c>
      <c r="E271" s="16">
        <f t="shared" ref="E271:E334" si="22">F271-D271</f>
        <v>0.84039780820895715</v>
      </c>
      <c r="F271" s="16">
        <f t="shared" si="20"/>
        <v>1.4553356133854514</v>
      </c>
      <c r="G271" s="26">
        <f>IF(('Prices Monthly'!L271-'Prices Monthly'!L270)*C271&gt;0,1,0)</f>
        <v>1</v>
      </c>
      <c r="H271" s="16">
        <f>ABS('Prices Monthly'!L271-'Prices Monthly'!L270)/'Prices Monthly'!L270</f>
        <v>3.7664254950525118E-2</v>
      </c>
      <c r="I271" s="26"/>
      <c r="J271" s="16">
        <f t="shared" si="19"/>
        <v>4.8708320000000001</v>
      </c>
      <c r="K271" s="16"/>
      <c r="L271" s="16"/>
      <c r="M271" s="16"/>
      <c r="N271" s="16"/>
      <c r="O271" s="16"/>
      <c r="P271" s="5"/>
      <c r="Q271" s="16">
        <f>'Prices Monthly'!T271-'Prices Monthly'!T270</f>
        <v>0.18999999999999995</v>
      </c>
      <c r="R271" s="16">
        <f>'Prices Monthly'!Q271-'Prices Monthly'!Q270</f>
        <v>0.69000000000000039</v>
      </c>
      <c r="S271" s="16">
        <f>'Prices Monthly'!S271-'Prices Monthly'!S270</f>
        <v>6.0000000000000053E-2</v>
      </c>
      <c r="T271" s="16">
        <f>'Prices Monthly'!J271-'Prices Monthly'!J270</f>
        <v>128.51000000000022</v>
      </c>
    </row>
    <row r="272" spans="1:20" x14ac:dyDescent="0.2">
      <c r="A272" s="9">
        <v>36673</v>
      </c>
      <c r="B272" s="16">
        <f>'Prices Monthly'!L271+J272</f>
        <v>4211.0028079999993</v>
      </c>
      <c r="C272" s="16">
        <f t="shared" si="21"/>
        <v>-1</v>
      </c>
      <c r="D272" s="16">
        <f>D271+C272*('Prices Monthly'!L272-'Prices Monthly'!L271)/'Prices Monthly'!L271</f>
        <v>0.63635629826275142</v>
      </c>
      <c r="E272" s="16">
        <f t="shared" si="22"/>
        <v>0.81897931512269995</v>
      </c>
      <c r="F272" s="16">
        <f t="shared" si="20"/>
        <v>1.4553356133854514</v>
      </c>
      <c r="G272" s="26">
        <f>IF(('Prices Monthly'!L272-'Prices Monthly'!L271)*C272&gt;0,1,0)</f>
        <v>1</v>
      </c>
      <c r="H272" s="16">
        <f>ABS('Prices Monthly'!L272-'Prices Monthly'!L271)/'Prices Monthly'!L271</f>
        <v>2.1418493086257158E-2</v>
      </c>
      <c r="I272" s="26"/>
      <c r="J272" s="16">
        <f t="shared" si="19"/>
        <v>-41.397192000000011</v>
      </c>
      <c r="K272" s="16"/>
      <c r="L272" s="16"/>
      <c r="M272" s="16"/>
      <c r="N272" s="16"/>
      <c r="O272" s="16"/>
      <c r="P272" s="5"/>
      <c r="Q272" s="16">
        <f>'Prices Monthly'!T272-'Prices Monthly'!T271</f>
        <v>6.0000000000000053E-2</v>
      </c>
      <c r="R272" s="16">
        <f>'Prices Monthly'!Q272-'Prices Monthly'!Q271</f>
        <v>0.12000000000000011</v>
      </c>
      <c r="S272" s="16">
        <f>'Prices Monthly'!S272-'Prices Monthly'!S271</f>
        <v>0</v>
      </c>
      <c r="T272" s="16">
        <f>'Prices Monthly'!J272-'Prices Monthly'!J271</f>
        <v>-82.490000000000236</v>
      </c>
    </row>
    <row r="273" spans="1:20" x14ac:dyDescent="0.2">
      <c r="A273" s="9">
        <v>36706</v>
      </c>
      <c r="B273" s="16">
        <f>'Prices Monthly'!L272+J273</f>
        <v>4152.2540079999999</v>
      </c>
      <c r="C273" s="16">
        <f t="shared" si="21"/>
        <v>-1</v>
      </c>
      <c r="D273" s="16">
        <f>D272+C273*('Prices Monthly'!L273-'Prices Monthly'!L272)/'Prices Monthly'!L272</f>
        <v>0.63511871018973598</v>
      </c>
      <c r="E273" s="16">
        <f t="shared" si="22"/>
        <v>0.82021690319571539</v>
      </c>
      <c r="F273" s="16">
        <f t="shared" si="20"/>
        <v>1.4553356133854514</v>
      </c>
      <c r="G273" s="26">
        <f>IF(('Prices Monthly'!L273-'Prices Monthly'!L272)*C273&gt;0,1,0)</f>
        <v>0</v>
      </c>
      <c r="H273" s="16">
        <f>ABS('Prices Monthly'!L273-'Prices Monthly'!L272)/'Prices Monthly'!L272</f>
        <v>1.2375880730154244E-3</v>
      </c>
      <c r="I273" s="26"/>
      <c r="J273" s="16">
        <f t="shared" si="19"/>
        <v>-9.0659920000000085</v>
      </c>
      <c r="K273" s="16"/>
      <c r="L273" s="16"/>
      <c r="M273" s="16"/>
      <c r="N273" s="16"/>
      <c r="O273" s="16"/>
      <c r="P273" s="5"/>
      <c r="Q273" s="16">
        <f>'Prices Monthly'!T273-'Prices Monthly'!T272</f>
        <v>0.10999999999999988</v>
      </c>
      <c r="R273" s="16">
        <f>'Prices Monthly'!Q273-'Prices Monthly'!Q272</f>
        <v>-6.0000000000000497E-2</v>
      </c>
      <c r="S273" s="16">
        <f>'Prices Monthly'!S273-'Prices Monthly'!S272</f>
        <v>0.28000000000000003</v>
      </c>
      <c r="T273" s="16">
        <f>'Prices Monthly'!J273-'Prices Monthly'!J272</f>
        <v>150.01000000000022</v>
      </c>
    </row>
    <row r="274" spans="1:20" x14ac:dyDescent="0.2">
      <c r="A274" s="9">
        <v>36736</v>
      </c>
      <c r="B274" s="16">
        <f>'Prices Monthly'!L273+J274</f>
        <v>4158.4900080000007</v>
      </c>
      <c r="C274" s="16">
        <f t="shared" si="21"/>
        <v>-1</v>
      </c>
      <c r="D274" s="16">
        <f>D273+C274*('Prices Monthly'!L274-'Prices Monthly'!L273)/'Prices Monthly'!L273</f>
        <v>0.65140587894410129</v>
      </c>
      <c r="E274" s="16">
        <f t="shared" si="22"/>
        <v>0.80392973444135007</v>
      </c>
      <c r="F274" s="16">
        <f t="shared" si="20"/>
        <v>1.4553356133854514</v>
      </c>
      <c r="G274" s="26">
        <f>IF(('Prices Monthly'!L274-'Prices Monthly'!L273)*C274&gt;0,1,0)</f>
        <v>1</v>
      </c>
      <c r="H274" s="16">
        <f>ABS('Prices Monthly'!L274-'Prices Monthly'!L273)/'Prices Monthly'!L273</f>
        <v>1.6287168754365346E-2</v>
      </c>
      <c r="I274" s="26"/>
      <c r="J274" s="16">
        <f t="shared" si="19"/>
        <v>-7.9799919999999709</v>
      </c>
      <c r="K274" s="16"/>
      <c r="L274" s="16"/>
      <c r="M274" s="16"/>
      <c r="N274" s="16"/>
      <c r="O274" s="16"/>
      <c r="P274" s="5"/>
      <c r="Q274" s="16">
        <f>'Prices Monthly'!T274-'Prices Monthly'!T273</f>
        <v>-0.10999999999999988</v>
      </c>
      <c r="R274" s="16">
        <f>'Prices Monthly'!Q274-'Prices Monthly'!Q273</f>
        <v>-0.12000000000000011</v>
      </c>
      <c r="S274" s="16">
        <f>'Prices Monthly'!S274-'Prices Monthly'!S273</f>
        <v>7.0000000000000062E-2</v>
      </c>
      <c r="T274" s="16">
        <f>'Prices Monthly'!J274-'Prices Monthly'!J273</f>
        <v>-157.11999999999989</v>
      </c>
    </row>
    <row r="275" spans="1:20" x14ac:dyDescent="0.2">
      <c r="A275" s="9">
        <v>36768</v>
      </c>
      <c r="B275" s="16">
        <f>'Prices Monthly'!L274+J275</f>
        <v>4110.2843039999998</v>
      </c>
      <c r="C275" s="16">
        <f t="shared" si="21"/>
        <v>1</v>
      </c>
      <c r="D275" s="16">
        <f>D274+C275*('Prices Monthly'!L275-'Prices Monthly'!L274)/'Prices Monthly'!L274</f>
        <v>0.63131614120374546</v>
      </c>
      <c r="E275" s="16">
        <f t="shared" si="22"/>
        <v>0.8240194721817059</v>
      </c>
      <c r="F275" s="16">
        <f t="shared" si="20"/>
        <v>1.4553356133854514</v>
      </c>
      <c r="G275" s="26">
        <f>IF(('Prices Monthly'!L275-'Prices Monthly'!L274)*C275&gt;0,1,0)</f>
        <v>0</v>
      </c>
      <c r="H275" s="16">
        <f>ABS('Prices Monthly'!L275-'Prices Monthly'!L274)/'Prices Monthly'!L274</f>
        <v>2.0089737740355804E-2</v>
      </c>
      <c r="I275" s="26"/>
      <c r="J275" s="16">
        <f t="shared" si="19"/>
        <v>11.674303999999994</v>
      </c>
      <c r="K275" s="16"/>
      <c r="L275" s="16"/>
      <c r="M275" s="16"/>
      <c r="N275" s="16"/>
      <c r="O275" s="16"/>
      <c r="P275" s="5"/>
      <c r="Q275" s="16">
        <f>'Prices Monthly'!T275-'Prices Monthly'!T274</f>
        <v>-0.16000000000000014</v>
      </c>
      <c r="R275" s="16">
        <f>'Prices Monthly'!Q275-'Prices Monthly'!Q274</f>
        <v>-0.34999999999999964</v>
      </c>
      <c r="S275" s="16">
        <f>'Prices Monthly'!S275-'Prices Monthly'!S274</f>
        <v>-0.32000000000000006</v>
      </c>
      <c r="T275" s="16">
        <f>'Prices Monthly'!J275-'Prices Monthly'!J274</f>
        <v>-110.40000000000009</v>
      </c>
    </row>
    <row r="276" spans="1:20" x14ac:dyDescent="0.2">
      <c r="A276" s="9">
        <v>36798</v>
      </c>
      <c r="B276" s="16">
        <f>'Prices Monthly'!L275+J276</f>
        <v>4044.5816799999998</v>
      </c>
      <c r="C276" s="16">
        <f t="shared" si="21"/>
        <v>1</v>
      </c>
      <c r="D276" s="16">
        <f>D275+C276*('Prices Monthly'!L276-'Prices Monthly'!L275)/'Prices Monthly'!L275</f>
        <v>0.64154204733057463</v>
      </c>
      <c r="E276" s="16">
        <f t="shared" si="22"/>
        <v>0.81379356605487674</v>
      </c>
      <c r="F276" s="16">
        <f t="shared" si="20"/>
        <v>1.4553356133854514</v>
      </c>
      <c r="G276" s="26">
        <f>IF(('Prices Monthly'!L276-'Prices Monthly'!L275)*C276&gt;0,1,0)</f>
        <v>1</v>
      </c>
      <c r="H276" s="16">
        <f>ABS('Prices Monthly'!L276-'Prices Monthly'!L275)/'Prices Monthly'!L275</f>
        <v>1.0225906126829163E-2</v>
      </c>
      <c r="I276" s="26"/>
      <c r="J276" s="16">
        <f t="shared" si="19"/>
        <v>28.311679999999996</v>
      </c>
      <c r="K276" s="16"/>
      <c r="L276" s="16"/>
      <c r="M276" s="16"/>
      <c r="N276" s="16"/>
      <c r="O276" s="16"/>
      <c r="P276" s="5"/>
      <c r="Q276" s="16">
        <f>'Prices Monthly'!T276-'Prices Monthly'!T275</f>
        <v>0</v>
      </c>
      <c r="R276" s="16">
        <f>'Prices Monthly'!Q276-'Prices Monthly'!Q275</f>
        <v>0</v>
      </c>
      <c r="S276" s="16">
        <f>'Prices Monthly'!S276-'Prices Monthly'!S275</f>
        <v>-9.000000000000008E-2</v>
      </c>
      <c r="T276" s="16">
        <f>'Prices Monthly'!J276-'Prices Monthly'!J275</f>
        <v>107.69000000000005</v>
      </c>
    </row>
    <row r="277" spans="1:20" x14ac:dyDescent="0.2">
      <c r="A277" s="9">
        <v>36827</v>
      </c>
      <c r="B277" s="16">
        <f>'Prices Monthly'!L276+J277</f>
        <v>4058.3261520000001</v>
      </c>
      <c r="C277" s="16">
        <f t="shared" si="21"/>
        <v>1</v>
      </c>
      <c r="D277" s="16">
        <f>D276+C277*('Prices Monthly'!L277-'Prices Monthly'!L276)/'Prices Monthly'!L276</f>
        <v>0.62427704119354888</v>
      </c>
      <c r="E277" s="16">
        <f t="shared" si="22"/>
        <v>0.83105857219190249</v>
      </c>
      <c r="F277" s="16">
        <f t="shared" si="20"/>
        <v>1.4553356133854514</v>
      </c>
      <c r="G277" s="26">
        <f>IF(('Prices Monthly'!L277-'Prices Monthly'!L276)*C277&gt;0,1,0)</f>
        <v>0</v>
      </c>
      <c r="H277" s="16">
        <f>ABS('Prices Monthly'!L277-'Prices Monthly'!L276)/'Prices Monthly'!L276</f>
        <v>1.7265006137025779E-2</v>
      </c>
      <c r="I277" s="26"/>
      <c r="J277" s="16">
        <f t="shared" si="19"/>
        <v>0.98615200000000081</v>
      </c>
      <c r="K277" s="16"/>
      <c r="L277" s="16"/>
      <c r="M277" s="16"/>
      <c r="N277" s="16"/>
      <c r="O277" s="16"/>
      <c r="P277" s="5"/>
      <c r="Q277" s="16">
        <f>'Prices Monthly'!T277-'Prices Monthly'!T276</f>
        <v>-0.1599999999999997</v>
      </c>
      <c r="R277" s="16">
        <f>'Prices Monthly'!Q277-'Prices Monthly'!Q276</f>
        <v>-8.9999999999999858E-2</v>
      </c>
      <c r="S277" s="16">
        <f>'Prices Monthly'!S277-'Prices Monthly'!S276</f>
        <v>5.0000000000000044E-2</v>
      </c>
      <c r="T277" s="16">
        <f>'Prices Monthly'!J277-'Prices Monthly'!J276</f>
        <v>67.349999999999909</v>
      </c>
    </row>
    <row r="278" spans="1:20" x14ac:dyDescent="0.2">
      <c r="A278" s="9">
        <v>36859</v>
      </c>
      <c r="B278" s="16">
        <f>'Prices Monthly'!L277+J278</f>
        <v>4001.6438800000001</v>
      </c>
      <c r="C278" s="16">
        <f t="shared" si="21"/>
        <v>1</v>
      </c>
      <c r="D278" s="16">
        <f>D277+C278*('Prices Monthly'!L278-'Prices Monthly'!L277)/'Prices Monthly'!L277</f>
        <v>0.64069420673706345</v>
      </c>
      <c r="E278" s="16">
        <f t="shared" si="22"/>
        <v>0.81464140664838791</v>
      </c>
      <c r="F278" s="16">
        <f t="shared" si="20"/>
        <v>1.4553356133854514</v>
      </c>
      <c r="G278" s="26">
        <f>IF(('Prices Monthly'!L278-'Prices Monthly'!L277)*C278&gt;0,1,0)</f>
        <v>1</v>
      </c>
      <c r="H278" s="16">
        <f>ABS('Prices Monthly'!L278-'Prices Monthly'!L277)/'Prices Monthly'!L277</f>
        <v>1.6417165543514526E-2</v>
      </c>
      <c r="I278" s="26"/>
      <c r="J278" s="16">
        <f t="shared" si="19"/>
        <v>14.353879999999972</v>
      </c>
      <c r="K278" s="16"/>
      <c r="L278" s="16"/>
      <c r="M278" s="16"/>
      <c r="N278" s="16"/>
      <c r="O278" s="16"/>
      <c r="P278" s="5"/>
      <c r="Q278" s="16">
        <f>'Prices Monthly'!T278-'Prices Monthly'!T277</f>
        <v>-0.16000000000000014</v>
      </c>
      <c r="R278" s="16">
        <f>'Prices Monthly'!Q278-'Prices Monthly'!Q277</f>
        <v>0.33000000000000007</v>
      </c>
      <c r="S278" s="16">
        <f>'Prices Monthly'!S278-'Prices Monthly'!S277</f>
        <v>-5.0000000000000044E-2</v>
      </c>
      <c r="T278" s="16">
        <f>'Prices Monthly'!J278-'Prices Monthly'!J277</f>
        <v>165.75</v>
      </c>
    </row>
    <row r="279" spans="1:20" x14ac:dyDescent="0.2">
      <c r="A279" s="9">
        <v>36890</v>
      </c>
      <c r="B279" s="16">
        <f>'Prices Monthly'!L278+J279</f>
        <v>4051.3825999999999</v>
      </c>
      <c r="C279" s="16">
        <f t="shared" si="21"/>
        <v>-1</v>
      </c>
      <c r="D279" s="16">
        <f>D278+C279*('Prices Monthly'!L279-'Prices Monthly'!L278)/'Prices Monthly'!L278</f>
        <v>0.5958333098152202</v>
      </c>
      <c r="E279" s="16">
        <f t="shared" si="22"/>
        <v>0.85950230357023116</v>
      </c>
      <c r="F279" s="16">
        <f t="shared" si="20"/>
        <v>1.4553356133854514</v>
      </c>
      <c r="G279" s="26">
        <f>IF(('Prices Monthly'!L279-'Prices Monthly'!L278)*C279&gt;0,1,0)</f>
        <v>0</v>
      </c>
      <c r="H279" s="16">
        <f>ABS('Prices Monthly'!L279-'Prices Monthly'!L278)/'Prices Monthly'!L278</f>
        <v>4.4860896921843293E-2</v>
      </c>
      <c r="I279" s="26"/>
      <c r="J279" s="16">
        <f t="shared" si="19"/>
        <v>-1.3673999999999924</v>
      </c>
      <c r="K279" s="16"/>
      <c r="L279" s="16"/>
      <c r="M279" s="16"/>
      <c r="N279" s="16"/>
      <c r="O279" s="16"/>
      <c r="P279" s="5"/>
      <c r="Q279" s="16">
        <f>'Prices Monthly'!T279-'Prices Monthly'!T278</f>
        <v>-1.0000000000000231E-2</v>
      </c>
      <c r="R279" s="16">
        <f>'Prices Monthly'!Q279-'Prices Monthly'!Q278</f>
        <v>-0.14000000000000057</v>
      </c>
      <c r="S279" s="16">
        <f>'Prices Monthly'!S279-'Prices Monthly'!S278</f>
        <v>-1.0000000000000009E-2</v>
      </c>
      <c r="T279" s="16">
        <f>'Prices Monthly'!J279-'Prices Monthly'!J278</f>
        <v>130.07999999999993</v>
      </c>
    </row>
    <row r="280" spans="1:20" x14ac:dyDescent="0.2">
      <c r="A280" s="9">
        <v>36921</v>
      </c>
      <c r="B280" s="16">
        <f>'Prices Monthly'!L279+J280</f>
        <v>4241.0640640000001</v>
      </c>
      <c r="C280" s="16">
        <f t="shared" si="21"/>
        <v>1</v>
      </c>
      <c r="D280" s="16">
        <f>D279+C280*('Prices Monthly'!L280-'Prices Monthly'!L279)/'Prices Monthly'!L279</f>
        <v>0.61263788927565999</v>
      </c>
      <c r="E280" s="16">
        <f t="shared" si="22"/>
        <v>0.84269772410979138</v>
      </c>
      <c r="F280" s="16">
        <f t="shared" si="20"/>
        <v>1.4553356133854514</v>
      </c>
      <c r="G280" s="26">
        <f>IF(('Prices Monthly'!L280-'Prices Monthly'!L279)*C280&gt;0,1,0)</f>
        <v>1</v>
      </c>
      <c r="H280" s="16">
        <f>ABS('Prices Monthly'!L280-'Prices Monthly'!L279)/'Prices Monthly'!L279</f>
        <v>1.6804579460439773E-2</v>
      </c>
      <c r="I280" s="26"/>
      <c r="J280" s="16">
        <f t="shared" si="19"/>
        <v>6.5040640000000387</v>
      </c>
      <c r="K280" s="16"/>
      <c r="L280" s="16"/>
      <c r="M280" s="16"/>
      <c r="N280" s="16"/>
      <c r="O280" s="16"/>
      <c r="P280" s="5"/>
      <c r="Q280" s="16">
        <f>'Prices Monthly'!T280-'Prices Monthly'!T279</f>
        <v>-6.999999999999984E-2</v>
      </c>
      <c r="R280" s="16">
        <f>'Prices Monthly'!Q280-'Prices Monthly'!Q279</f>
        <v>-8.9999999999999858E-2</v>
      </c>
      <c r="S280" s="16">
        <f>'Prices Monthly'!S280-'Prices Monthly'!S279</f>
        <v>-0.10999999999999988</v>
      </c>
      <c r="T280" s="16">
        <f>'Prices Monthly'!J280-'Prices Monthly'!J279</f>
        <v>-1.2299999999995634</v>
      </c>
    </row>
    <row r="281" spans="1:20" x14ac:dyDescent="0.2">
      <c r="A281" s="9">
        <v>36949</v>
      </c>
      <c r="B281" s="16">
        <f>'Prices Monthly'!L280+J281</f>
        <v>4315.3190160000004</v>
      </c>
      <c r="C281" s="16">
        <f t="shared" si="21"/>
        <v>1</v>
      </c>
      <c r="D281" s="16">
        <f>D280+C281*('Prices Monthly'!L281-'Prices Monthly'!L280)/'Prices Monthly'!L280</f>
        <v>0.6427838346692295</v>
      </c>
      <c r="E281" s="16">
        <f t="shared" si="22"/>
        <v>0.81255177871622186</v>
      </c>
      <c r="F281" s="16">
        <f t="shared" si="20"/>
        <v>1.4553356133854514</v>
      </c>
      <c r="G281" s="26">
        <f>IF(('Prices Monthly'!L281-'Prices Monthly'!L280)*C281&gt;0,1,0)</f>
        <v>1</v>
      </c>
      <c r="H281" s="16">
        <f>ABS('Prices Monthly'!L281-'Prices Monthly'!L280)/'Prices Monthly'!L280</f>
        <v>3.0145945393569525E-2</v>
      </c>
      <c r="I281" s="26"/>
      <c r="J281" s="16">
        <f t="shared" si="19"/>
        <v>9.5990159999999811</v>
      </c>
      <c r="K281" s="16"/>
      <c r="L281" s="16"/>
      <c r="M281" s="16"/>
      <c r="N281" s="16"/>
      <c r="O281" s="16"/>
      <c r="P281" s="5"/>
      <c r="Q281" s="16">
        <f>'Prices Monthly'!T281-'Prices Monthly'!T280</f>
        <v>0.12000000000000011</v>
      </c>
      <c r="R281" s="16">
        <f>'Prices Monthly'!Q281-'Prices Monthly'!Q280</f>
        <v>0.25999999999999979</v>
      </c>
      <c r="S281" s="16">
        <f>'Prices Monthly'!S281-'Prices Monthly'!S280</f>
        <v>9.9999999999999867E-2</v>
      </c>
      <c r="T281" s="16">
        <f>'Prices Monthly'!J281-'Prices Monthly'!J280</f>
        <v>95.639999999999418</v>
      </c>
    </row>
    <row r="282" spans="1:20" x14ac:dyDescent="0.2">
      <c r="A282" s="9">
        <v>36980</v>
      </c>
      <c r="B282" s="16">
        <f>'Prices Monthly'!L281+J282</f>
        <v>4415.7965120000008</v>
      </c>
      <c r="C282" s="16">
        <f t="shared" si="21"/>
        <v>-1</v>
      </c>
      <c r="D282" s="16">
        <f>D281+C282*('Prices Monthly'!L282-'Prices Monthly'!L281)/'Prices Monthly'!L281</f>
        <v>0.63800423723758681</v>
      </c>
      <c r="E282" s="16">
        <f t="shared" si="22"/>
        <v>0.81733137614786455</v>
      </c>
      <c r="F282" s="16">
        <f t="shared" si="20"/>
        <v>1.4553356133854514</v>
      </c>
      <c r="G282" s="26">
        <f>IF(('Prices Monthly'!L282-'Prices Monthly'!L281)*C282&gt;0,1,0)</f>
        <v>0</v>
      </c>
      <c r="H282" s="16">
        <f>ABS('Prices Monthly'!L282-'Prices Monthly'!L281)/'Prices Monthly'!L281</f>
        <v>4.7795974316426973E-3</v>
      </c>
      <c r="I282" s="26"/>
      <c r="J282" s="16">
        <f t="shared" si="19"/>
        <v>-19.723488</v>
      </c>
      <c r="K282" s="16"/>
      <c r="L282" s="16"/>
      <c r="M282" s="16"/>
      <c r="N282" s="16"/>
      <c r="O282" s="16"/>
      <c r="P282" s="5"/>
      <c r="Q282" s="16">
        <f>'Prices Monthly'!T282-'Prices Monthly'!T281</f>
        <v>-2.0000000000000018E-2</v>
      </c>
      <c r="R282" s="16">
        <f>'Prices Monthly'!Q282-'Prices Monthly'!Q281</f>
        <v>0.12000000000000011</v>
      </c>
      <c r="S282" s="16">
        <f>'Prices Monthly'!S282-'Prices Monthly'!S281</f>
        <v>-9.9999999999999867E-2</v>
      </c>
      <c r="T282" s="16">
        <f>'Prices Monthly'!J282-'Prices Monthly'!J281</f>
        <v>-1.7199999999993452</v>
      </c>
    </row>
    <row r="283" spans="1:20" x14ac:dyDescent="0.2">
      <c r="A283" s="9">
        <v>37009</v>
      </c>
      <c r="B283" s="16">
        <f>'Prices Monthly'!L282+J283</f>
        <v>4454.3186240000005</v>
      </c>
      <c r="C283" s="16">
        <f t="shared" si="21"/>
        <v>-1</v>
      </c>
      <c r="D283" s="16">
        <f>D282+C283*('Prices Monthly'!L283-'Prices Monthly'!L282)/'Prices Monthly'!L282</f>
        <v>0.6408448913509257</v>
      </c>
      <c r="E283" s="16">
        <f t="shared" si="22"/>
        <v>0.81449072203452566</v>
      </c>
      <c r="F283" s="16">
        <f t="shared" si="20"/>
        <v>1.4553356133854514</v>
      </c>
      <c r="G283" s="26">
        <f>IF(('Prices Monthly'!L283-'Prices Monthly'!L282)*C283&gt;0,1,0)</f>
        <v>1</v>
      </c>
      <c r="H283" s="16">
        <f>ABS('Prices Monthly'!L283-'Prices Monthly'!L282)/'Prices Monthly'!L282</f>
        <v>2.8406541133389248E-3</v>
      </c>
      <c r="I283" s="26"/>
      <c r="J283" s="16">
        <f t="shared" si="19"/>
        <v>-2.401376000000004</v>
      </c>
      <c r="K283" s="16"/>
      <c r="L283" s="16"/>
      <c r="M283" s="16"/>
      <c r="N283" s="16"/>
      <c r="O283" s="16"/>
      <c r="P283" s="5"/>
      <c r="Q283" s="16">
        <f>'Prices Monthly'!T283-'Prices Monthly'!T282</f>
        <v>-0.26000000000000023</v>
      </c>
      <c r="R283" s="16">
        <f>'Prices Monthly'!Q283-'Prices Monthly'!Q282</f>
        <v>-0.29999999999999982</v>
      </c>
      <c r="S283" s="16">
        <f>'Prices Monthly'!S283-'Prices Monthly'!S282</f>
        <v>-0.12000000000000011</v>
      </c>
      <c r="T283" s="16">
        <f>'Prices Monthly'!J283-'Prices Monthly'!J282</f>
        <v>-163.93000000000029</v>
      </c>
    </row>
    <row r="284" spans="1:20" x14ac:dyDescent="0.2">
      <c r="A284" s="9">
        <v>37041</v>
      </c>
      <c r="B284" s="16">
        <f>'Prices Monthly'!L283+J284</f>
        <v>4475.3288560000001</v>
      </c>
      <c r="C284" s="16">
        <f t="shared" si="21"/>
        <v>1</v>
      </c>
      <c r="D284" s="16">
        <f>D283+C284*('Prices Monthly'!L284-'Prices Monthly'!L283)/'Prices Monthly'!L283</f>
        <v>0.68614806007502027</v>
      </c>
      <c r="E284" s="16">
        <f t="shared" si="22"/>
        <v>0.76918755331043109</v>
      </c>
      <c r="F284" s="16">
        <f t="shared" si="20"/>
        <v>1.4553356133854514</v>
      </c>
      <c r="G284" s="26">
        <f>IF(('Prices Monthly'!L284-'Prices Monthly'!L283)*C284&gt;0,1,0)</f>
        <v>1</v>
      </c>
      <c r="H284" s="16">
        <f>ABS('Prices Monthly'!L284-'Prices Monthly'!L283)/'Prices Monthly'!L283</f>
        <v>4.5303168724094615E-2</v>
      </c>
      <c r="I284" s="26"/>
      <c r="J284" s="16">
        <f t="shared" si="19"/>
        <v>31.268856000000014</v>
      </c>
      <c r="K284" s="16"/>
      <c r="L284" s="16"/>
      <c r="M284" s="16"/>
      <c r="N284" s="16"/>
      <c r="O284" s="16"/>
      <c r="P284" s="5"/>
      <c r="Q284" s="16">
        <f>'Prices Monthly'!T284-'Prices Monthly'!T283</f>
        <v>-7.9999999999999849E-2</v>
      </c>
      <c r="R284" s="16">
        <f>'Prices Monthly'!Q284-'Prices Monthly'!Q283</f>
        <v>-0.20999999999999996</v>
      </c>
      <c r="S284" s="16">
        <f>'Prices Monthly'!S284-'Prices Monthly'!S283</f>
        <v>-1.0000000000000009E-2</v>
      </c>
      <c r="T284" s="16">
        <f>'Prices Monthly'!J284-'Prices Monthly'!J283</f>
        <v>275.78999999999996</v>
      </c>
    </row>
    <row r="285" spans="1:20" x14ac:dyDescent="0.2">
      <c r="A285" s="9">
        <v>37071</v>
      </c>
      <c r="B285" s="16">
        <f>'Prices Monthly'!L284+J285</f>
        <v>4659.7106320000003</v>
      </c>
      <c r="C285" s="16">
        <f t="shared" si="21"/>
        <v>1</v>
      </c>
      <c r="D285" s="16">
        <f>D284+C285*('Prices Monthly'!L285-'Prices Monthly'!L284)/'Prices Monthly'!L284</f>
        <v>0.70918164821293761</v>
      </c>
      <c r="E285" s="16">
        <f t="shared" si="22"/>
        <v>0.74615396517251376</v>
      </c>
      <c r="F285" s="16">
        <f t="shared" si="20"/>
        <v>1.4553356133854514</v>
      </c>
      <c r="G285" s="26">
        <f>IF(('Prices Monthly'!L285-'Prices Monthly'!L284)*C285&gt;0,1,0)</f>
        <v>1</v>
      </c>
      <c r="H285" s="16">
        <f>ABS('Prices Monthly'!L285-'Prices Monthly'!L284)/'Prices Monthly'!L284</f>
        <v>2.3033588137917376E-2</v>
      </c>
      <c r="I285" s="26"/>
      <c r="J285" s="16">
        <f t="shared" si="19"/>
        <v>14.320631999999987</v>
      </c>
      <c r="K285" s="16"/>
      <c r="L285" s="16"/>
      <c r="M285" s="16"/>
      <c r="N285" s="16"/>
      <c r="O285" s="16"/>
      <c r="P285" s="5"/>
      <c r="Q285" s="16">
        <f>'Prices Monthly'!T285-'Prices Monthly'!T284</f>
        <v>-3.0000000000000027E-2</v>
      </c>
      <c r="R285" s="16">
        <f>'Prices Monthly'!Q285-'Prices Monthly'!Q284</f>
        <v>-8.0000000000000071E-2</v>
      </c>
      <c r="S285" s="16">
        <f>'Prices Monthly'!S285-'Prices Monthly'!S284</f>
        <v>-8.9999999999999858E-2</v>
      </c>
      <c r="T285" s="16">
        <f>'Prices Monthly'!J285-'Prices Monthly'!J284</f>
        <v>125.64999999999964</v>
      </c>
    </row>
    <row r="286" spans="1:20" x14ac:dyDescent="0.2">
      <c r="A286" s="9">
        <v>37100</v>
      </c>
      <c r="B286" s="16">
        <f>'Prices Monthly'!L285+J286</f>
        <v>4758.6905200000001</v>
      </c>
      <c r="C286" s="16">
        <f t="shared" si="21"/>
        <v>1</v>
      </c>
      <c r="D286" s="16">
        <f>D285+C286*('Prices Monthly'!L286-'Prices Monthly'!L285)/'Prices Monthly'!L285</f>
        <v>0.76654646886107458</v>
      </c>
      <c r="E286" s="16">
        <f t="shared" si="22"/>
        <v>0.68878914452437678</v>
      </c>
      <c r="F286" s="16">
        <f t="shared" si="20"/>
        <v>1.4553356133854514</v>
      </c>
      <c r="G286" s="26">
        <f>IF(('Prices Monthly'!L286-'Prices Monthly'!L285)*C286&gt;0,1,0)</f>
        <v>1</v>
      </c>
      <c r="H286" s="16">
        <f>ABS('Prices Monthly'!L286-'Prices Monthly'!L285)/'Prices Monthly'!L285</f>
        <v>5.7364820648137013E-2</v>
      </c>
      <c r="I286" s="26"/>
      <c r="J286" s="16">
        <f t="shared" si="19"/>
        <v>6.3005200000000032</v>
      </c>
      <c r="K286" s="16"/>
      <c r="L286" s="16"/>
      <c r="M286" s="16"/>
      <c r="N286" s="16"/>
      <c r="O286" s="16"/>
      <c r="P286" s="5"/>
      <c r="Q286" s="16">
        <f>'Prices Monthly'!T286-'Prices Monthly'!T285</f>
        <v>-3.0000000000000027E-2</v>
      </c>
      <c r="R286" s="16">
        <f>'Prices Monthly'!Q286-'Prices Monthly'!Q285</f>
        <v>0.36000000000000032</v>
      </c>
      <c r="S286" s="16">
        <f>'Prices Monthly'!S286-'Prices Monthly'!S285</f>
        <v>0.11999999999999988</v>
      </c>
      <c r="T286" s="16">
        <f>'Prices Monthly'!J286-'Prices Monthly'!J285</f>
        <v>300.22000000000025</v>
      </c>
    </row>
    <row r="287" spans="1:20" x14ac:dyDescent="0.2">
      <c r="A287" s="9">
        <v>37133</v>
      </c>
      <c r="B287" s="16">
        <f>'Prices Monthly'!L286+J287</f>
        <v>5011.7501760000005</v>
      </c>
      <c r="C287" s="16">
        <f t="shared" si="21"/>
        <v>-1</v>
      </c>
      <c r="D287" s="16">
        <f>D286+C287*('Prices Monthly'!L287-'Prices Monthly'!L286)/'Prices Monthly'!L286</f>
        <v>0.77606684792499692</v>
      </c>
      <c r="E287" s="16">
        <f t="shared" si="22"/>
        <v>0.67926876546045445</v>
      </c>
      <c r="F287" s="16">
        <f t="shared" si="20"/>
        <v>1.4553356133854514</v>
      </c>
      <c r="G287" s="26">
        <f>IF(('Prices Monthly'!L287-'Prices Monthly'!L286)*C287&gt;0,1,0)</f>
        <v>1</v>
      </c>
      <c r="H287" s="16">
        <f>ABS('Prices Monthly'!L287-'Prices Monthly'!L286)/'Prices Monthly'!L286</f>
        <v>9.52037906392229E-3</v>
      </c>
      <c r="I287" s="26"/>
      <c r="J287" s="16">
        <f t="shared" si="19"/>
        <v>-13.259824000000009</v>
      </c>
      <c r="K287" s="16"/>
      <c r="L287" s="16"/>
      <c r="M287" s="16"/>
      <c r="N287" s="16"/>
      <c r="O287" s="16"/>
      <c r="P287" s="5"/>
      <c r="Q287" s="16">
        <f>'Prices Monthly'!T287-'Prices Monthly'!T286</f>
        <v>-3.9999999999999813E-2</v>
      </c>
      <c r="R287" s="16">
        <f>'Prices Monthly'!Q287-'Prices Monthly'!Q286</f>
        <v>-0.25</v>
      </c>
      <c r="S287" s="16">
        <f>'Prices Monthly'!S287-'Prices Monthly'!S286</f>
        <v>8.0000000000000071E-2</v>
      </c>
      <c r="T287" s="16">
        <f>'Prices Monthly'!J287-'Prices Monthly'!J286</f>
        <v>-56.8100000000004</v>
      </c>
    </row>
    <row r="288" spans="1:20" x14ac:dyDescent="0.2">
      <c r="A288" s="9">
        <v>37163</v>
      </c>
      <c r="B288" s="16">
        <f>'Prices Monthly'!L287+J288</f>
        <v>4989.1245520000002</v>
      </c>
      <c r="C288" s="16">
        <f t="shared" si="21"/>
        <v>1</v>
      </c>
      <c r="D288" s="16">
        <f>D287+C288*('Prices Monthly'!L288-'Prices Monthly'!L287)/'Prices Monthly'!L287</f>
        <v>0.8351044134491804</v>
      </c>
      <c r="E288" s="16">
        <f t="shared" si="22"/>
        <v>0.62023119993627096</v>
      </c>
      <c r="F288" s="16">
        <f t="shared" si="20"/>
        <v>1.4553356133854514</v>
      </c>
      <c r="G288" s="26">
        <f>IF(('Prices Monthly'!L288-'Prices Monthly'!L287)*C288&gt;0,1,0)</f>
        <v>1</v>
      </c>
      <c r="H288" s="16">
        <f>ABS('Prices Monthly'!L288-'Prices Monthly'!L287)/'Prices Monthly'!L287</f>
        <v>5.9037565524183447E-2</v>
      </c>
      <c r="I288" s="26"/>
      <c r="J288" s="16">
        <f t="shared" si="19"/>
        <v>11.954551999999985</v>
      </c>
      <c r="K288" s="16"/>
      <c r="L288" s="16"/>
      <c r="M288" s="16"/>
      <c r="N288" s="16"/>
      <c r="O288" s="16"/>
      <c r="P288" s="5"/>
      <c r="Q288" s="16">
        <f>'Prices Monthly'!T288-'Prices Monthly'!T287</f>
        <v>1.9999999999999796E-2</v>
      </c>
      <c r="R288" s="16">
        <f>'Prices Monthly'!Q288-'Prices Monthly'!Q287</f>
        <v>0.3199999999999994</v>
      </c>
      <c r="S288" s="16">
        <f>'Prices Monthly'!S288-'Prices Monthly'!S287</f>
        <v>8.9999999999999858E-2</v>
      </c>
      <c r="T288" s="16">
        <f>'Prices Monthly'!J288-'Prices Monthly'!J287</f>
        <v>214.43000000000029</v>
      </c>
    </row>
    <row r="289" spans="1:20" x14ac:dyDescent="0.2">
      <c r="A289" s="9">
        <v>37194</v>
      </c>
      <c r="B289" s="16">
        <f>'Prices Monthly'!L288+J289</f>
        <v>5256.0815440000006</v>
      </c>
      <c r="C289" s="16">
        <f t="shared" si="21"/>
        <v>-1</v>
      </c>
      <c r="D289" s="16">
        <f>D288+C289*('Prices Monthly'!L289-'Prices Monthly'!L288)/'Prices Monthly'!L288</f>
        <v>0.82245029213277243</v>
      </c>
      <c r="E289" s="16">
        <f t="shared" si="22"/>
        <v>0.63288532125267893</v>
      </c>
      <c r="F289" s="16">
        <f t="shared" si="20"/>
        <v>1.4553356133854514</v>
      </c>
      <c r="G289" s="26">
        <f>IF(('Prices Monthly'!L289-'Prices Monthly'!L288)*C289&gt;0,1,0)</f>
        <v>0</v>
      </c>
      <c r="H289" s="16">
        <f>ABS('Prices Monthly'!L289-'Prices Monthly'!L288)/'Prices Monthly'!L288</f>
        <v>1.2654121316408015E-2</v>
      </c>
      <c r="I289" s="26"/>
      <c r="J289" s="16">
        <f t="shared" si="19"/>
        <v>-14.92845599999996</v>
      </c>
      <c r="K289" s="16"/>
      <c r="L289" s="16"/>
      <c r="M289" s="16"/>
      <c r="N289" s="16"/>
      <c r="O289" s="16"/>
      <c r="P289" s="5"/>
      <c r="Q289" s="16">
        <f>'Prices Monthly'!T289-'Prices Monthly'!T288</f>
        <v>0.17999999999999994</v>
      </c>
      <c r="R289" s="16">
        <f>'Prices Monthly'!Q289-'Prices Monthly'!Q288</f>
        <v>0.23000000000000043</v>
      </c>
      <c r="S289" s="16">
        <f>'Prices Monthly'!S289-'Prices Monthly'!S288</f>
        <v>4.0000000000000036E-2</v>
      </c>
      <c r="T289" s="16">
        <f>'Prices Monthly'!J289-'Prices Monthly'!J288</f>
        <v>-115.05000000000018</v>
      </c>
    </row>
    <row r="290" spans="1:20" x14ac:dyDescent="0.2">
      <c r="A290" s="9">
        <v>37224</v>
      </c>
      <c r="B290" s="16">
        <f>'Prices Monthly'!L289+J290</f>
        <v>5315.4179599999998</v>
      </c>
      <c r="C290" s="16">
        <f t="shared" si="21"/>
        <v>-1</v>
      </c>
      <c r="D290" s="16">
        <f>D289+C290*('Prices Monthly'!L290-'Prices Monthly'!L289)/'Prices Monthly'!L289</f>
        <v>0.77299650015081756</v>
      </c>
      <c r="E290" s="16">
        <f t="shared" si="22"/>
        <v>0.68233911323463381</v>
      </c>
      <c r="F290" s="16">
        <f t="shared" si="20"/>
        <v>1.4553356133854514</v>
      </c>
      <c r="G290" s="26">
        <f>IF(('Prices Monthly'!L290-'Prices Monthly'!L289)*C290&gt;0,1,0)</f>
        <v>0</v>
      </c>
      <c r="H290" s="16">
        <f>ABS('Prices Monthly'!L290-'Prices Monthly'!L289)/'Prices Monthly'!L289</f>
        <v>4.9453791981954855E-2</v>
      </c>
      <c r="I290" s="26"/>
      <c r="J290" s="16">
        <f t="shared" si="19"/>
        <v>-22.292040000000014</v>
      </c>
      <c r="K290" s="16"/>
      <c r="L290" s="16"/>
      <c r="M290" s="16"/>
      <c r="N290" s="16"/>
      <c r="O290" s="16"/>
      <c r="P290" s="5"/>
      <c r="Q290" s="16">
        <f>'Prices Monthly'!T290-'Prices Monthly'!T289</f>
        <v>6.0000000000000053E-2</v>
      </c>
      <c r="R290" s="16">
        <f>'Prices Monthly'!Q290-'Prices Monthly'!Q289</f>
        <v>-4.9999999999999822E-2</v>
      </c>
      <c r="S290" s="16">
        <f>'Prices Monthly'!S290-'Prices Monthly'!S289</f>
        <v>-6.0000000000000053E-2</v>
      </c>
      <c r="T290" s="16">
        <f>'Prices Monthly'!J290-'Prices Monthly'!J289</f>
        <v>264.32999999999993</v>
      </c>
    </row>
    <row r="291" spans="1:20" x14ac:dyDescent="0.2">
      <c r="A291" s="9">
        <v>37254</v>
      </c>
      <c r="B291" s="16">
        <f>'Prices Monthly'!L290+J291</f>
        <v>5600.2914639999999</v>
      </c>
      <c r="C291" s="16">
        <f t="shared" si="21"/>
        <v>-1</v>
      </c>
      <c r="D291" s="16">
        <f>D290+C291*('Prices Monthly'!L291-'Prices Monthly'!L290)/'Prices Monthly'!L290</f>
        <v>0.74787367985404951</v>
      </c>
      <c r="E291" s="16">
        <f t="shared" si="22"/>
        <v>0.70746193353140185</v>
      </c>
      <c r="F291" s="16">
        <f t="shared" si="20"/>
        <v>1.4553356133854514</v>
      </c>
      <c r="G291" s="26">
        <f>IF(('Prices Monthly'!L291-'Prices Monthly'!L290)*C291&gt;0,1,0)</f>
        <v>0</v>
      </c>
      <c r="H291" s="16">
        <f>ABS('Prices Monthly'!L291-'Prices Monthly'!L290)/'Prices Monthly'!L290</f>
        <v>2.5122820296768034E-2</v>
      </c>
      <c r="I291" s="26"/>
      <c r="J291" s="16">
        <f t="shared" si="19"/>
        <v>-1.3885360000000104</v>
      </c>
      <c r="K291" s="16"/>
      <c r="L291" s="16"/>
      <c r="M291" s="16"/>
      <c r="N291" s="16"/>
      <c r="O291" s="16"/>
      <c r="P291" s="5"/>
      <c r="Q291" s="16">
        <f>'Prices Monthly'!T291-'Prices Monthly'!T290</f>
        <v>-0.24</v>
      </c>
      <c r="R291" s="16">
        <f>'Prices Monthly'!Q291-'Prices Monthly'!Q290</f>
        <v>-0.11000000000000032</v>
      </c>
      <c r="S291" s="16">
        <f>'Prices Monthly'!S291-'Prices Monthly'!S290</f>
        <v>6.0000000000000053E-2</v>
      </c>
      <c r="T291" s="16">
        <f>'Prices Monthly'!J291-'Prices Monthly'!J290</f>
        <v>214.86000000000058</v>
      </c>
    </row>
    <row r="292" spans="1:20" x14ac:dyDescent="0.2">
      <c r="A292" s="9">
        <v>37286</v>
      </c>
      <c r="B292" s="16">
        <f>'Prices Monthly'!L291+J292</f>
        <v>5763.1818880000001</v>
      </c>
      <c r="C292" s="16">
        <f t="shared" si="21"/>
        <v>1</v>
      </c>
      <c r="D292" s="16">
        <f>D291+C292*('Prices Monthly'!L292-'Prices Monthly'!L291)/'Prices Monthly'!L291</f>
        <v>0.78035829868133633</v>
      </c>
      <c r="E292" s="16">
        <f t="shared" si="22"/>
        <v>0.67497731470411504</v>
      </c>
      <c r="F292" s="16">
        <f t="shared" si="20"/>
        <v>1.4553356133854514</v>
      </c>
      <c r="G292" s="26">
        <f>IF(('Prices Monthly'!L292-'Prices Monthly'!L291)*C292&gt;0,1,0)</f>
        <v>1</v>
      </c>
      <c r="H292" s="16">
        <f>ABS('Prices Monthly'!L292-'Prices Monthly'!L291)/'Prices Monthly'!L291</f>
        <v>3.2484618827286794E-2</v>
      </c>
      <c r="I292" s="26"/>
      <c r="J292" s="16">
        <f t="shared" si="19"/>
        <v>20.771888000000011</v>
      </c>
      <c r="K292" s="16"/>
      <c r="L292" s="16"/>
      <c r="M292" s="16"/>
      <c r="N292" s="16"/>
      <c r="O292" s="16"/>
      <c r="P292" s="5"/>
      <c r="Q292" s="16">
        <f>'Prices Monthly'!T292-'Prices Monthly'!T291</f>
        <v>0.28000000000000003</v>
      </c>
      <c r="R292" s="16">
        <f>'Prices Monthly'!Q292-'Prices Monthly'!Q291</f>
        <v>0.16999999999999993</v>
      </c>
      <c r="S292" s="16">
        <f>'Prices Monthly'!S292-'Prices Monthly'!S291</f>
        <v>4.0000000000000036E-2</v>
      </c>
      <c r="T292" s="16">
        <f>'Prices Monthly'!J292-'Prices Monthly'!J291</f>
        <v>265.88999999999942</v>
      </c>
    </row>
    <row r="293" spans="1:20" x14ac:dyDescent="0.2">
      <c r="A293" s="9">
        <v>37314</v>
      </c>
      <c r="B293" s="16">
        <f>'Prices Monthly'!L292+J293</f>
        <v>5902.3627120000001</v>
      </c>
      <c r="C293" s="16">
        <f t="shared" si="21"/>
        <v>-1</v>
      </c>
      <c r="D293" s="16">
        <f>D292+C293*('Prices Monthly'!L293-'Prices Monthly'!L292)/'Prices Monthly'!L292</f>
        <v>0.76630690678226476</v>
      </c>
      <c r="E293" s="16">
        <f t="shared" si="22"/>
        <v>0.6890287066031866</v>
      </c>
      <c r="F293" s="16">
        <f t="shared" si="20"/>
        <v>1.4553356133854514</v>
      </c>
      <c r="G293" s="26">
        <f>IF(('Prices Monthly'!L293-'Prices Monthly'!L292)*C293&gt;0,1,0)</f>
        <v>0</v>
      </c>
      <c r="H293" s="16">
        <f>ABS('Prices Monthly'!L293-'Prices Monthly'!L292)/'Prices Monthly'!L292</f>
        <v>1.4051391899071572E-2</v>
      </c>
      <c r="I293" s="26"/>
      <c r="J293" s="16">
        <f t="shared" si="19"/>
        <v>-26.587288000000001</v>
      </c>
      <c r="K293" s="16"/>
      <c r="L293" s="16"/>
      <c r="M293" s="16"/>
      <c r="N293" s="16"/>
      <c r="O293" s="16"/>
      <c r="P293" s="5"/>
      <c r="Q293" s="16">
        <f>'Prices Monthly'!T293-'Prices Monthly'!T292</f>
        <v>8.0000000000000071E-2</v>
      </c>
      <c r="R293" s="16">
        <f>'Prices Monthly'!Q293-'Prices Monthly'!Q292</f>
        <v>8.0000000000000071E-2</v>
      </c>
      <c r="S293" s="16">
        <f>'Prices Monthly'!S293-'Prices Monthly'!S292</f>
        <v>8.0000000000000071E-2</v>
      </c>
      <c r="T293" s="16">
        <f>'Prices Monthly'!J293-'Prices Monthly'!J292</f>
        <v>121.89000000000033</v>
      </c>
    </row>
    <row r="294" spans="1:20" x14ac:dyDescent="0.2">
      <c r="A294" s="9">
        <v>37345</v>
      </c>
      <c r="B294" s="16">
        <f>'Prices Monthly'!L293+J294</f>
        <v>6002.7575120000001</v>
      </c>
      <c r="C294" s="16">
        <f t="shared" si="21"/>
        <v>-1</v>
      </c>
      <c r="D294" s="16">
        <f>D293+C294*('Prices Monthly'!L294-'Prices Monthly'!L293)/'Prices Monthly'!L293</f>
        <v>0.74116993665788555</v>
      </c>
      <c r="E294" s="16">
        <f t="shared" si="22"/>
        <v>0.71416567672756581</v>
      </c>
      <c r="F294" s="16">
        <f t="shared" si="20"/>
        <v>1.4553356133854514</v>
      </c>
      <c r="G294" s="26">
        <f>IF(('Prices Monthly'!L294-'Prices Monthly'!L293)*C294&gt;0,1,0)</f>
        <v>0</v>
      </c>
      <c r="H294" s="16">
        <f>ABS('Prices Monthly'!L294-'Prices Monthly'!L293)/'Prices Monthly'!L293</f>
        <v>2.5136970124379203E-2</v>
      </c>
      <c r="I294" s="26"/>
      <c r="J294" s="16">
        <f t="shared" si="19"/>
        <v>-9.5024880000000085</v>
      </c>
      <c r="K294" s="16"/>
      <c r="L294" s="16"/>
      <c r="M294" s="16"/>
      <c r="N294" s="16"/>
      <c r="O294" s="16"/>
      <c r="P294" s="5"/>
      <c r="Q294" s="16">
        <f>'Prices Monthly'!T294-'Prices Monthly'!T293</f>
        <v>0.25</v>
      </c>
      <c r="R294" s="16">
        <f>'Prices Monthly'!Q294-'Prices Monthly'!Q293</f>
        <v>0.19000000000000039</v>
      </c>
      <c r="S294" s="16">
        <f>'Prices Monthly'!S294-'Prices Monthly'!S293</f>
        <v>0.20999999999999996</v>
      </c>
      <c r="T294" s="16">
        <f>'Prices Monthly'!J294-'Prices Monthly'!J293</f>
        <v>174.03999999999996</v>
      </c>
    </row>
    <row r="295" spans="1:20" x14ac:dyDescent="0.2">
      <c r="A295" s="9">
        <v>37373</v>
      </c>
      <c r="B295" s="16">
        <f>'Prices Monthly'!L294+J295</f>
        <v>6136.329232</v>
      </c>
      <c r="C295" s="16">
        <f t="shared" si="21"/>
        <v>-1</v>
      </c>
      <c r="D295" s="16">
        <f>D294+C295*('Prices Monthly'!L295-'Prices Monthly'!L294)/'Prices Monthly'!L294</f>
        <v>0.72686936505686739</v>
      </c>
      <c r="E295" s="16">
        <f t="shared" si="22"/>
        <v>0.72846624832858398</v>
      </c>
      <c r="F295" s="16">
        <f t="shared" si="20"/>
        <v>1.4553356133854514</v>
      </c>
      <c r="G295" s="26">
        <f>IF(('Prices Monthly'!L295-'Prices Monthly'!L294)*C295&gt;0,1,0)</f>
        <v>0</v>
      </c>
      <c r="H295" s="16">
        <f>ABS('Prices Monthly'!L295-'Prices Monthly'!L294)/'Prices Monthly'!L294</f>
        <v>1.4300571601018176E-2</v>
      </c>
      <c r="I295" s="26"/>
      <c r="J295" s="16">
        <f t="shared" si="19"/>
        <v>-27.060768000000017</v>
      </c>
      <c r="K295" s="16"/>
      <c r="L295" s="16"/>
      <c r="M295" s="16"/>
      <c r="N295" s="16"/>
      <c r="O295" s="16"/>
      <c r="P295" s="5"/>
      <c r="Q295" s="16">
        <f>'Prices Monthly'!T295-'Prices Monthly'!T294</f>
        <v>0.20999999999999996</v>
      </c>
      <c r="R295" s="16">
        <f>'Prices Monthly'!Q295-'Prices Monthly'!Q294</f>
        <v>0.30999999999999961</v>
      </c>
      <c r="S295" s="16">
        <f>'Prices Monthly'!S295-'Prices Monthly'!S294</f>
        <v>0.19999999999999996</v>
      </c>
      <c r="T295" s="16">
        <f>'Prices Monthly'!J295-'Prices Monthly'!J294</f>
        <v>39.8100000000004</v>
      </c>
    </row>
    <row r="296" spans="1:20" x14ac:dyDescent="0.2">
      <c r="A296" s="9">
        <v>37406</v>
      </c>
      <c r="B296" s="16">
        <f>'Prices Monthly'!L295+J296</f>
        <v>6222.4618479999999</v>
      </c>
      <c r="C296" s="16">
        <f t="shared" si="21"/>
        <v>-1</v>
      </c>
      <c r="D296" s="16">
        <f>D295+C296*('Prices Monthly'!L296-'Prices Monthly'!L295)/'Prices Monthly'!L295</f>
        <v>0.77917016182181931</v>
      </c>
      <c r="E296" s="16">
        <f t="shared" si="22"/>
        <v>0.67616545156363206</v>
      </c>
      <c r="F296" s="16">
        <f t="shared" si="20"/>
        <v>1.4553356133854514</v>
      </c>
      <c r="G296" s="26">
        <f>IF(('Prices Monthly'!L296-'Prices Monthly'!L295)*C296&gt;0,1,0)</f>
        <v>1</v>
      </c>
      <c r="H296" s="16">
        <f>ABS('Prices Monthly'!L296-'Prices Monthly'!L295)/'Prices Monthly'!L295</f>
        <v>5.2300796764951946E-2</v>
      </c>
      <c r="I296" s="26"/>
      <c r="J296" s="16">
        <f t="shared" si="19"/>
        <v>-29.068151999999984</v>
      </c>
      <c r="K296" s="16"/>
      <c r="L296" s="16"/>
      <c r="M296" s="16"/>
      <c r="N296" s="16"/>
      <c r="O296" s="16"/>
      <c r="P296" s="5"/>
      <c r="Q296" s="16">
        <f>'Prices Monthly'!T296-'Prices Monthly'!T295</f>
        <v>-4.0000000000000036E-2</v>
      </c>
      <c r="R296" s="16">
        <f>'Prices Monthly'!Q296-'Prices Monthly'!Q295</f>
        <v>9.9999999999997868E-3</v>
      </c>
      <c r="S296" s="16">
        <f>'Prices Monthly'!S296-'Prices Monthly'!S295</f>
        <v>-0.10999999999999988</v>
      </c>
      <c r="T296" s="16">
        <f>'Prices Monthly'!J296-'Prices Monthly'!J295</f>
        <v>-317.03000000000065</v>
      </c>
    </row>
    <row r="297" spans="1:20" x14ac:dyDescent="0.2">
      <c r="A297" s="9">
        <v>37436</v>
      </c>
      <c r="B297" s="16">
        <f>'Prices Monthly'!L296+J297</f>
        <v>5927.8163759999998</v>
      </c>
      <c r="C297" s="16">
        <f t="shared" si="21"/>
        <v>1</v>
      </c>
      <c r="D297" s="16">
        <f>D296+C297*('Prices Monthly'!L297-'Prices Monthly'!L296)/'Prices Monthly'!L296</f>
        <v>0.78441442427462194</v>
      </c>
      <c r="E297" s="16">
        <f t="shared" si="22"/>
        <v>0.67092118911082943</v>
      </c>
      <c r="F297" s="16">
        <f t="shared" si="20"/>
        <v>1.4553356133854514</v>
      </c>
      <c r="G297" s="26">
        <f>IF(('Prices Monthly'!L297-'Prices Monthly'!L296)*C297&gt;0,1,0)</f>
        <v>1</v>
      </c>
      <c r="H297" s="16">
        <f>ABS('Prices Monthly'!L297-'Prices Monthly'!L296)/'Prices Monthly'!L296</f>
        <v>5.2442624528025866E-3</v>
      </c>
      <c r="I297" s="26"/>
      <c r="J297" s="16">
        <f t="shared" si="19"/>
        <v>3.2463760000000095</v>
      </c>
      <c r="K297" s="16"/>
      <c r="L297" s="16"/>
      <c r="M297" s="16"/>
      <c r="N297" s="16"/>
      <c r="O297" s="16"/>
      <c r="P297" s="5"/>
      <c r="Q297" s="16">
        <f>'Prices Monthly'!T297-'Prices Monthly'!T296</f>
        <v>0.14999999999999991</v>
      </c>
      <c r="R297" s="16">
        <f>'Prices Monthly'!Q297-'Prices Monthly'!Q296</f>
        <v>2.0000000000000462E-2</v>
      </c>
      <c r="S297" s="16">
        <f>'Prices Monthly'!S297-'Prices Monthly'!S296</f>
        <v>4.9999999999999822E-2</v>
      </c>
      <c r="T297" s="16">
        <f>'Prices Monthly'!J297-'Prices Monthly'!J296</f>
        <v>-9.5499999999992724</v>
      </c>
    </row>
    <row r="298" spans="1:20" x14ac:dyDescent="0.2">
      <c r="A298" s="9">
        <v>37467</v>
      </c>
      <c r="B298" s="16">
        <f>'Prices Monthly'!L297+J298</f>
        <v>5943.8323600000003</v>
      </c>
      <c r="C298" s="16">
        <f t="shared" si="21"/>
        <v>-1</v>
      </c>
      <c r="D298" s="16">
        <f>D297+C298*('Prices Monthly'!L298-'Prices Monthly'!L297)/'Prices Monthly'!L297</f>
        <v>0.74755692449290256</v>
      </c>
      <c r="E298" s="16">
        <f t="shared" si="22"/>
        <v>0.7077786888925488</v>
      </c>
      <c r="F298" s="16">
        <f t="shared" si="20"/>
        <v>1.4553356133854514</v>
      </c>
      <c r="G298" s="26">
        <f>IF(('Prices Monthly'!L298-'Prices Monthly'!L297)*C298&gt;0,1,0)</f>
        <v>0</v>
      </c>
      <c r="H298" s="16">
        <f>ABS('Prices Monthly'!L298-'Prices Monthly'!L297)/'Prices Monthly'!L297</f>
        <v>3.6857499781719393E-2</v>
      </c>
      <c r="I298" s="26"/>
      <c r="J298" s="16">
        <f t="shared" si="19"/>
        <v>-11.807640000000008</v>
      </c>
      <c r="K298" s="16"/>
      <c r="L298" s="16"/>
      <c r="M298" s="16"/>
      <c r="N298" s="16"/>
      <c r="O298" s="16"/>
      <c r="P298" s="5"/>
      <c r="Q298" s="16">
        <f>'Prices Monthly'!T298-'Prices Monthly'!T297</f>
        <v>-0.13999999999999968</v>
      </c>
      <c r="R298" s="16">
        <f>'Prices Monthly'!Q298-'Prices Monthly'!Q297</f>
        <v>-0.15000000000000036</v>
      </c>
      <c r="S298" s="16">
        <f>'Prices Monthly'!S298-'Prices Monthly'!S297</f>
        <v>1.0000000000000009E-2</v>
      </c>
      <c r="T298" s="16">
        <f>'Prices Monthly'!J298-'Prices Monthly'!J297</f>
        <v>-1.3400000000001455</v>
      </c>
    </row>
    <row r="299" spans="1:20" x14ac:dyDescent="0.2">
      <c r="A299" s="9">
        <v>37498</v>
      </c>
      <c r="B299" s="16">
        <f>'Prices Monthly'!L298+J299</f>
        <v>6190.8489279999994</v>
      </c>
      <c r="C299" s="16">
        <f t="shared" si="21"/>
        <v>1</v>
      </c>
      <c r="D299" s="16">
        <f>D298+C299*('Prices Monthly'!L299-'Prices Monthly'!L298)/'Prices Monthly'!L298</f>
        <v>0.77714648911886308</v>
      </c>
      <c r="E299" s="16">
        <f t="shared" si="22"/>
        <v>0.67818912426658828</v>
      </c>
      <c r="F299" s="16">
        <f t="shared" si="20"/>
        <v>1.4553356133854514</v>
      </c>
      <c r="G299" s="26">
        <f>IF(('Prices Monthly'!L299-'Prices Monthly'!L298)*C299&gt;0,1,0)</f>
        <v>1</v>
      </c>
      <c r="H299" s="16">
        <f>ABS('Prices Monthly'!L299-'Prices Monthly'!L298)/'Prices Monthly'!L298</f>
        <v>2.9589564625960546E-2</v>
      </c>
      <c r="I299" s="26"/>
      <c r="J299" s="16">
        <f t="shared" si="19"/>
        <v>15.698927999999992</v>
      </c>
      <c r="K299" s="16"/>
      <c r="L299" s="16"/>
      <c r="M299" s="16"/>
      <c r="N299" s="16"/>
      <c r="O299" s="16"/>
      <c r="P299" s="5"/>
      <c r="Q299" s="16">
        <f>'Prices Monthly'!T299-'Prices Monthly'!T298</f>
        <v>-0.20999999999999996</v>
      </c>
      <c r="R299" s="16">
        <f>'Prices Monthly'!Q299-'Prices Monthly'!Q298</f>
        <v>-0.24000000000000021</v>
      </c>
      <c r="S299" s="16">
        <f>'Prices Monthly'!S299-'Prices Monthly'!S298</f>
        <v>-0.26</v>
      </c>
      <c r="T299" s="16">
        <f>'Prices Monthly'!J299-'Prices Monthly'!J298</f>
        <v>177.59999999999945</v>
      </c>
    </row>
    <row r="300" spans="1:20" x14ac:dyDescent="0.2">
      <c r="A300" s="9">
        <v>37527</v>
      </c>
      <c r="B300" s="16">
        <f>'Prices Monthly'!L299+J300</f>
        <v>6384.9120800000001</v>
      </c>
      <c r="C300" s="16">
        <f t="shared" si="21"/>
        <v>1</v>
      </c>
      <c r="D300" s="16">
        <f>D299+C300*('Prices Monthly'!L300-'Prices Monthly'!L299)/'Prices Monthly'!L299</f>
        <v>0.81012766048600338</v>
      </c>
      <c r="E300" s="16">
        <f t="shared" si="22"/>
        <v>0.64520795289944799</v>
      </c>
      <c r="F300" s="16">
        <f t="shared" si="20"/>
        <v>1.4553356133854514</v>
      </c>
      <c r="G300" s="26">
        <f>IF(('Prices Monthly'!L300-'Prices Monthly'!L299)*C300&gt;0,1,0)</f>
        <v>1</v>
      </c>
      <c r="H300" s="16">
        <f>ABS('Prices Monthly'!L300-'Prices Monthly'!L299)/'Prices Monthly'!L299</f>
        <v>3.2981171367140336E-2</v>
      </c>
      <c r="I300" s="26"/>
      <c r="J300" s="16">
        <f t="shared" si="19"/>
        <v>27.042080000000006</v>
      </c>
      <c r="K300" s="16"/>
      <c r="L300" s="16"/>
      <c r="M300" s="16"/>
      <c r="N300" s="16"/>
      <c r="O300" s="16"/>
      <c r="P300" s="5"/>
      <c r="Q300" s="16">
        <f>'Prices Monthly'!T300-'Prices Monthly'!T299</f>
        <v>-9.0000000000000302E-2</v>
      </c>
      <c r="R300" s="16">
        <f>'Prices Monthly'!Q300-'Prices Monthly'!Q299</f>
        <v>-0.10999999999999943</v>
      </c>
      <c r="S300" s="16">
        <f>'Prices Monthly'!S300-'Prices Monthly'!S299</f>
        <v>-3.9999999999999813E-2</v>
      </c>
      <c r="T300" s="16">
        <f>'Prices Monthly'!J300-'Prices Monthly'!J299</f>
        <v>144.76000000000022</v>
      </c>
    </row>
    <row r="301" spans="1:20" x14ac:dyDescent="0.2">
      <c r="A301" s="9">
        <v>37559</v>
      </c>
      <c r="B301" s="16">
        <f>'Prices Monthly'!L300+J301</f>
        <v>6578.7758080000003</v>
      </c>
      <c r="C301" s="16">
        <f t="shared" si="21"/>
        <v>1</v>
      </c>
      <c r="D301" s="16">
        <f>D300+C301*('Prices Monthly'!L301-'Prices Monthly'!L300)/'Prices Monthly'!L300</f>
        <v>0.83035435045914396</v>
      </c>
      <c r="E301" s="16">
        <f t="shared" si="22"/>
        <v>0.6249812629263074</v>
      </c>
      <c r="F301" s="16">
        <f t="shared" si="20"/>
        <v>1.4553356133854514</v>
      </c>
      <c r="G301" s="26">
        <f>IF(('Prices Monthly'!L301-'Prices Monthly'!L300)*C301&gt;0,1,0)</f>
        <v>1</v>
      </c>
      <c r="H301" s="16">
        <f>ABS('Prices Monthly'!L301-'Prices Monthly'!L300)/'Prices Monthly'!L300</f>
        <v>2.0226689973140591E-2</v>
      </c>
      <c r="I301" s="26"/>
      <c r="J301" s="16">
        <f t="shared" si="19"/>
        <v>11.215807999999997</v>
      </c>
      <c r="K301" s="16"/>
      <c r="L301" s="16"/>
      <c r="M301" s="16"/>
      <c r="N301" s="16"/>
      <c r="O301" s="16"/>
      <c r="P301" s="5"/>
      <c r="Q301" s="16">
        <f>'Prices Monthly'!T301-'Prices Monthly'!T300</f>
        <v>2.0000000000000018E-2</v>
      </c>
      <c r="R301" s="16">
        <f>'Prices Monthly'!Q301-'Prices Monthly'!Q300</f>
        <v>-3.0000000000000249E-2</v>
      </c>
      <c r="S301" s="16">
        <f>'Prices Monthly'!S301-'Prices Monthly'!S300</f>
        <v>5.9999999999999831E-2</v>
      </c>
      <c r="T301" s="16">
        <f>'Prices Monthly'!J301-'Prices Monthly'!J300</f>
        <v>264.59000000000015</v>
      </c>
    </row>
    <row r="302" spans="1:20" x14ac:dyDescent="0.2">
      <c r="A302" s="9">
        <v>37589</v>
      </c>
      <c r="B302" s="16">
        <f>'Prices Monthly'!L301+J302</f>
        <v>6699.8116719999998</v>
      </c>
      <c r="C302" s="16">
        <f t="shared" si="21"/>
        <v>-1</v>
      </c>
      <c r="D302" s="16">
        <f>D301+C302*('Prices Monthly'!L302-'Prices Monthly'!L301)/'Prices Monthly'!L301</f>
        <v>0.83582417315629631</v>
      </c>
      <c r="E302" s="16">
        <f t="shared" si="22"/>
        <v>0.61951144022915505</v>
      </c>
      <c r="F302" s="16">
        <f t="shared" si="20"/>
        <v>1.4553356133854514</v>
      </c>
      <c r="G302" s="26">
        <f>IF(('Prices Monthly'!L302-'Prices Monthly'!L301)*C302&gt;0,1,0)</f>
        <v>1</v>
      </c>
      <c r="H302" s="16">
        <f>ABS('Prices Monthly'!L302-'Prices Monthly'!L301)/'Prices Monthly'!L301</f>
        <v>5.469822697152355E-3</v>
      </c>
      <c r="I302" s="26"/>
      <c r="J302" s="16">
        <f t="shared" si="19"/>
        <v>-0.58832799999998953</v>
      </c>
      <c r="K302" s="16"/>
      <c r="L302" s="16"/>
      <c r="M302" s="16"/>
      <c r="N302" s="16"/>
      <c r="O302" s="16"/>
      <c r="P302" s="5"/>
      <c r="Q302" s="16">
        <f>'Prices Monthly'!T302-'Prices Monthly'!T301</f>
        <v>-0.12000000000000011</v>
      </c>
      <c r="R302" s="16">
        <f>'Prices Monthly'!Q302-'Prices Monthly'!Q301</f>
        <v>-0.20999999999999996</v>
      </c>
      <c r="S302" s="16">
        <f>'Prices Monthly'!S302-'Prices Monthly'!S301</f>
        <v>-3.0000000000000027E-2</v>
      </c>
      <c r="T302" s="16">
        <f>'Prices Monthly'!J302-'Prices Monthly'!J301</f>
        <v>40.269999999999527</v>
      </c>
    </row>
    <row r="303" spans="1:20" x14ac:dyDescent="0.2">
      <c r="A303" s="9">
        <v>37618</v>
      </c>
      <c r="B303" s="16">
        <f>'Prices Monthly'!L302+J303</f>
        <v>6680.882216</v>
      </c>
      <c r="C303" s="16">
        <f t="shared" si="21"/>
        <v>1</v>
      </c>
      <c r="D303" s="16">
        <f>D302+C303*('Prices Monthly'!L303-'Prices Monthly'!L302)/'Prices Monthly'!L302</f>
        <v>0.87565609962412605</v>
      </c>
      <c r="E303" s="16">
        <f t="shared" si="22"/>
        <v>0.57967951376132532</v>
      </c>
      <c r="F303" s="16">
        <f t="shared" si="20"/>
        <v>1.4553356133854514</v>
      </c>
      <c r="G303" s="26">
        <f>IF(('Prices Monthly'!L303-'Prices Monthly'!L302)*C303&gt;0,1,0)</f>
        <v>1</v>
      </c>
      <c r="H303" s="16">
        <f>ABS('Prices Monthly'!L303-'Prices Monthly'!L302)/'Prices Monthly'!L302</f>
        <v>3.9831926467829716E-2</v>
      </c>
      <c r="I303" s="26"/>
      <c r="J303" s="16">
        <f t="shared" si="19"/>
        <v>17.132216000000007</v>
      </c>
      <c r="K303" s="16"/>
      <c r="L303" s="16"/>
      <c r="M303" s="16"/>
      <c r="N303" s="16"/>
      <c r="O303" s="16"/>
      <c r="P303" s="5"/>
      <c r="Q303" s="16">
        <f>'Prices Monthly'!T303-'Prices Monthly'!T302</f>
        <v>0.18000000000000016</v>
      </c>
      <c r="R303" s="16">
        <f>'Prices Monthly'!Q303-'Prices Monthly'!Q302</f>
        <v>0.30999999999999961</v>
      </c>
      <c r="S303" s="16">
        <f>'Prices Monthly'!S303-'Prices Monthly'!S302</f>
        <v>-2.9999999999999805E-2</v>
      </c>
      <c r="T303" s="16">
        <f>'Prices Monthly'!J303-'Prices Monthly'!J302</f>
        <v>287.73000000000047</v>
      </c>
    </row>
    <row r="304" spans="1:20" x14ac:dyDescent="0.2">
      <c r="A304" s="9">
        <v>37651</v>
      </c>
      <c r="B304" s="16">
        <f>'Prices Monthly'!L303+J304</f>
        <v>6904.7101840000005</v>
      </c>
      <c r="C304" s="16">
        <f t="shared" si="21"/>
        <v>-1</v>
      </c>
      <c r="D304" s="16">
        <f>D303+C304*('Prices Monthly'!L304-'Prices Monthly'!L303)/'Prices Monthly'!L303</f>
        <v>0.83054253640308118</v>
      </c>
      <c r="E304" s="16">
        <f t="shared" si="22"/>
        <v>0.62479307698237019</v>
      </c>
      <c r="F304" s="16">
        <f t="shared" si="20"/>
        <v>1.4553356133854514</v>
      </c>
      <c r="G304" s="26">
        <f>IF(('Prices Monthly'!L304-'Prices Monthly'!L303)*C304&gt;0,1,0)</f>
        <v>0</v>
      </c>
      <c r="H304" s="16">
        <f>ABS('Prices Monthly'!L304-'Prices Monthly'!L303)/'Prices Monthly'!L303</f>
        <v>4.5113563221044831E-2</v>
      </c>
      <c r="I304" s="26"/>
      <c r="J304" s="16">
        <f t="shared" si="19"/>
        <v>-24.469815999999998</v>
      </c>
      <c r="K304" s="16"/>
      <c r="L304" s="16"/>
      <c r="M304" s="16"/>
      <c r="N304" s="16"/>
      <c r="O304" s="16"/>
      <c r="P304" s="5"/>
      <c r="Q304" s="16">
        <f>'Prices Monthly'!T304-'Prices Monthly'!T303</f>
        <v>0.2200000000000002</v>
      </c>
      <c r="R304" s="16">
        <f>'Prices Monthly'!Q304-'Prices Monthly'!Q303</f>
        <v>0.14000000000000057</v>
      </c>
      <c r="S304" s="16">
        <f>'Prices Monthly'!S304-'Prices Monthly'!S303</f>
        <v>0.1399999999999999</v>
      </c>
      <c r="T304" s="16">
        <f>'Prices Monthly'!J304-'Prices Monthly'!J303</f>
        <v>192.1899999999996</v>
      </c>
    </row>
    <row r="305" spans="1:20" x14ac:dyDescent="0.2">
      <c r="A305" s="9">
        <v>37679</v>
      </c>
      <c r="B305" s="16">
        <f>'Prices Monthly'!L304+J305</f>
        <v>7219.5337519999994</v>
      </c>
      <c r="C305" s="16">
        <f t="shared" si="21"/>
        <v>-1</v>
      </c>
      <c r="D305" s="16">
        <f>D304+C305*('Prices Monthly'!L305-'Prices Monthly'!L304)/'Prices Monthly'!L304</f>
        <v>0.86745887465141236</v>
      </c>
      <c r="E305" s="16">
        <f t="shared" si="22"/>
        <v>0.58787673873403901</v>
      </c>
      <c r="F305" s="16">
        <f t="shared" si="20"/>
        <v>1.4553356133854514</v>
      </c>
      <c r="G305" s="26">
        <f>IF(('Prices Monthly'!L305-'Prices Monthly'!L304)*C305&gt;0,1,0)</f>
        <v>1</v>
      </c>
      <c r="H305" s="16">
        <f>ABS('Prices Monthly'!L305-'Prices Monthly'!L304)/'Prices Monthly'!L304</f>
        <v>3.6916338248331231E-2</v>
      </c>
      <c r="I305" s="26"/>
      <c r="J305" s="16">
        <f t="shared" si="19"/>
        <v>-22.246248000000037</v>
      </c>
      <c r="K305" s="16"/>
      <c r="L305" s="16"/>
      <c r="M305" s="16"/>
      <c r="N305" s="16"/>
      <c r="O305" s="16"/>
      <c r="P305" s="5"/>
      <c r="Q305" s="16">
        <f>'Prices Monthly'!T305-'Prices Monthly'!T304</f>
        <v>-9.0000000000000302E-2</v>
      </c>
      <c r="R305" s="16">
        <f>'Prices Monthly'!Q305-'Prices Monthly'!Q304</f>
        <v>-0.29000000000000004</v>
      </c>
      <c r="S305" s="16">
        <f>'Prices Monthly'!S305-'Prices Monthly'!S304</f>
        <v>-8.0000000000000071E-2</v>
      </c>
      <c r="T305" s="16">
        <f>'Prices Monthly'!J305-'Prices Monthly'!J304</f>
        <v>-73.670000000000073</v>
      </c>
    </row>
    <row r="306" spans="1:20" x14ac:dyDescent="0.2">
      <c r="A306" s="9">
        <v>37709</v>
      </c>
      <c r="B306" s="16">
        <f>'Prices Monthly'!L305+J306</f>
        <v>6993.081064</v>
      </c>
      <c r="C306" s="16">
        <f t="shared" si="21"/>
        <v>1</v>
      </c>
      <c r="D306" s="16">
        <f>D305+C306*('Prices Monthly'!L306-'Prices Monthly'!L305)/'Prices Monthly'!L305</f>
        <v>0.89743834253700605</v>
      </c>
      <c r="E306" s="16">
        <f t="shared" si="22"/>
        <v>0.55789727084844531</v>
      </c>
      <c r="F306" s="16">
        <f t="shared" si="20"/>
        <v>1.4553356133854514</v>
      </c>
      <c r="G306" s="26">
        <f>IF(('Prices Monthly'!L306-'Prices Monthly'!L305)*C306&gt;0,1,0)</f>
        <v>1</v>
      </c>
      <c r="H306" s="16">
        <f>ABS('Prices Monthly'!L306-'Prices Monthly'!L305)/'Prices Monthly'!L305</f>
        <v>2.9979467885593705E-2</v>
      </c>
      <c r="I306" s="26"/>
      <c r="J306" s="16">
        <f t="shared" si="19"/>
        <v>18.641064000000025</v>
      </c>
      <c r="K306" s="16"/>
      <c r="L306" s="16"/>
      <c r="M306" s="16"/>
      <c r="N306" s="16"/>
      <c r="O306" s="16"/>
      <c r="P306" s="5"/>
      <c r="Q306" s="16">
        <f>'Prices Monthly'!T306-'Prices Monthly'!T305</f>
        <v>0.16000000000000014</v>
      </c>
      <c r="R306" s="16">
        <f>'Prices Monthly'!Q306-'Prices Monthly'!Q305</f>
        <v>8.9999999999999858E-2</v>
      </c>
      <c r="S306" s="16">
        <f>'Prices Monthly'!S306-'Prices Monthly'!S305</f>
        <v>0</v>
      </c>
      <c r="T306" s="16">
        <f>'Prices Monthly'!J306-'Prices Monthly'!J305</f>
        <v>201.59000000000015</v>
      </c>
    </row>
    <row r="307" spans="1:20" x14ac:dyDescent="0.2">
      <c r="A307" s="9">
        <v>37740</v>
      </c>
      <c r="B307" s="16">
        <f>'Prices Monthly'!L306+J307</f>
        <v>7168.8912719999998</v>
      </c>
      <c r="C307" s="16">
        <f t="shared" si="21"/>
        <v>-1</v>
      </c>
      <c r="D307" s="16">
        <f>D306+C307*('Prices Monthly'!L307-'Prices Monthly'!L306)/'Prices Monthly'!L306</f>
        <v>0.83666320830634233</v>
      </c>
      <c r="E307" s="16">
        <f t="shared" si="22"/>
        <v>0.61867240507910903</v>
      </c>
      <c r="F307" s="16">
        <f t="shared" si="20"/>
        <v>1.4553356133854514</v>
      </c>
      <c r="G307" s="26">
        <f>IF(('Prices Monthly'!L307-'Prices Monthly'!L306)*C307&gt;0,1,0)</f>
        <v>0</v>
      </c>
      <c r="H307" s="16">
        <f>ABS('Prices Monthly'!L307-'Prices Monthly'!L306)/'Prices Monthly'!L306</f>
        <v>6.0775134230663747E-2</v>
      </c>
      <c r="I307" s="26"/>
      <c r="J307" s="16">
        <f t="shared" si="19"/>
        <v>-14.638728000000004</v>
      </c>
      <c r="K307" s="16"/>
      <c r="L307" s="16"/>
      <c r="M307" s="16"/>
      <c r="N307" s="16"/>
      <c r="O307" s="16"/>
      <c r="P307" s="5"/>
      <c r="Q307" s="16">
        <f>'Prices Monthly'!T307-'Prices Monthly'!T306</f>
        <v>4.9999999999999822E-2</v>
      </c>
      <c r="R307" s="16">
        <f>'Prices Monthly'!Q307-'Prices Monthly'!Q306</f>
        <v>-1.9999999999999574E-2</v>
      </c>
      <c r="S307" s="16">
        <f>'Prices Monthly'!S307-'Prices Monthly'!S306</f>
        <v>-3.0000000000000027E-2</v>
      </c>
      <c r="T307" s="16">
        <f>'Prices Monthly'!J307-'Prices Monthly'!J306</f>
        <v>491.84000000000015</v>
      </c>
    </row>
    <row r="308" spans="1:20" x14ac:dyDescent="0.2">
      <c r="A308" s="9">
        <v>37771</v>
      </c>
      <c r="B308" s="16">
        <f>'Prices Monthly'!L307+J308</f>
        <v>7618.1034719999998</v>
      </c>
      <c r="C308" s="16">
        <f t="shared" si="21"/>
        <v>-1</v>
      </c>
      <c r="D308" s="16">
        <f>D307+C308*('Prices Monthly'!L308-'Prices Monthly'!L307)/'Prices Monthly'!L307</f>
        <v>0.82849928416351504</v>
      </c>
      <c r="E308" s="16">
        <f t="shared" si="22"/>
        <v>0.62683632922193633</v>
      </c>
      <c r="F308" s="16">
        <f t="shared" si="20"/>
        <v>1.4553356133854514</v>
      </c>
      <c r="G308" s="26">
        <f>IF(('Prices Monthly'!L308-'Prices Monthly'!L307)*C308&gt;0,1,0)</f>
        <v>0</v>
      </c>
      <c r="H308" s="16">
        <f>ABS('Prices Monthly'!L308-'Prices Monthly'!L307)/'Prices Monthly'!L307</f>
        <v>8.1639241428273397E-3</v>
      </c>
      <c r="I308" s="26"/>
      <c r="J308" s="16">
        <f t="shared" si="19"/>
        <v>-2.0065280000000043</v>
      </c>
      <c r="K308" s="16"/>
      <c r="L308" s="16"/>
      <c r="M308" s="16"/>
      <c r="N308" s="16"/>
      <c r="O308" s="16"/>
      <c r="P308" s="5"/>
      <c r="Q308" s="16">
        <f>'Prices Monthly'!T308-'Prices Monthly'!T307</f>
        <v>0.27</v>
      </c>
      <c r="R308" s="16">
        <f>'Prices Monthly'!Q308-'Prices Monthly'!Q307</f>
        <v>0.27999999999999936</v>
      </c>
      <c r="S308" s="16">
        <f>'Prices Monthly'!S308-'Prices Monthly'!S307</f>
        <v>0.10000000000000009</v>
      </c>
      <c r="T308" s="16">
        <f>'Prices Monthly'!J308-'Prices Monthly'!J307</f>
        <v>474.17000000000007</v>
      </c>
    </row>
    <row r="309" spans="1:20" x14ac:dyDescent="0.2">
      <c r="A309" s="9">
        <v>37800</v>
      </c>
      <c r="B309" s="16">
        <f>'Prices Monthly'!L308+J309</f>
        <v>7651.5993359999993</v>
      </c>
      <c r="C309" s="16">
        <f t="shared" si="21"/>
        <v>-1</v>
      </c>
      <c r="D309" s="16">
        <f>D308+C309*('Prices Monthly'!L309-'Prices Monthly'!L308)/'Prices Monthly'!L308</f>
        <v>0.85040022033904539</v>
      </c>
      <c r="E309" s="16">
        <f t="shared" si="22"/>
        <v>0.60493539304640598</v>
      </c>
      <c r="F309" s="16">
        <f t="shared" si="20"/>
        <v>1.4553356133854514</v>
      </c>
      <c r="G309" s="26">
        <f>IF(('Prices Monthly'!L309-'Prices Monthly'!L308)*C309&gt;0,1,0)</f>
        <v>1</v>
      </c>
      <c r="H309" s="16">
        <f>ABS('Prices Monthly'!L309-'Prices Monthly'!L308)/'Prices Monthly'!L308</f>
        <v>2.1900936175530308E-2</v>
      </c>
      <c r="I309" s="26"/>
      <c r="J309" s="16">
        <f t="shared" si="19"/>
        <v>-30.720663999999978</v>
      </c>
      <c r="K309" s="16"/>
      <c r="L309" s="16"/>
      <c r="M309" s="16"/>
      <c r="N309" s="16"/>
      <c r="O309" s="16"/>
      <c r="P309" s="5"/>
      <c r="Q309" s="16">
        <f>'Prices Monthly'!T309-'Prices Monthly'!T308</f>
        <v>0.15000000000000036</v>
      </c>
      <c r="R309" s="16">
        <f>'Prices Monthly'!Q309-'Prices Monthly'!Q308</f>
        <v>0.12999999999999989</v>
      </c>
      <c r="S309" s="16">
        <f>'Prices Monthly'!S309-'Prices Monthly'!S308</f>
        <v>0.16999999999999993</v>
      </c>
      <c r="T309" s="16">
        <f>'Prices Monthly'!J309-'Prices Monthly'!J308</f>
        <v>124.27999999999975</v>
      </c>
    </row>
    <row r="310" spans="1:20" x14ac:dyDescent="0.2">
      <c r="A310" s="9">
        <v>37832</v>
      </c>
      <c r="B310" s="16">
        <f>'Prices Monthly'!L309+J310</f>
        <v>7496.7694240000001</v>
      </c>
      <c r="C310" s="16">
        <f t="shared" si="21"/>
        <v>-1</v>
      </c>
      <c r="D310" s="16">
        <f>D309+C310*('Prices Monthly'!L310-'Prices Monthly'!L309)/'Prices Monthly'!L309</f>
        <v>0.88266103238897309</v>
      </c>
      <c r="E310" s="16">
        <f t="shared" si="22"/>
        <v>0.57267458099647828</v>
      </c>
      <c r="F310" s="16">
        <f t="shared" si="20"/>
        <v>1.4553356133854514</v>
      </c>
      <c r="G310" s="26">
        <f>IF(('Prices Monthly'!L310-'Prices Monthly'!L309)*C310&gt;0,1,0)</f>
        <v>1</v>
      </c>
      <c r="H310" s="16">
        <f>ABS('Prices Monthly'!L310-'Prices Monthly'!L309)/'Prices Monthly'!L309</f>
        <v>3.2260812049927652E-2</v>
      </c>
      <c r="I310" s="26"/>
      <c r="J310" s="16">
        <f t="shared" si="19"/>
        <v>-17.300576000000021</v>
      </c>
      <c r="K310" s="16"/>
      <c r="L310" s="16"/>
      <c r="M310" s="16"/>
      <c r="N310" s="16"/>
      <c r="O310" s="16"/>
      <c r="P310" s="5"/>
      <c r="Q310" s="16">
        <f>'Prices Monthly'!T310-'Prices Monthly'!T309</f>
        <v>-0.11000000000000032</v>
      </c>
      <c r="R310" s="16">
        <f>'Prices Monthly'!Q310-'Prices Monthly'!Q309</f>
        <v>-0.23999999999999932</v>
      </c>
      <c r="S310" s="16">
        <f>'Prices Monthly'!S310-'Prices Monthly'!S309</f>
        <v>-0.11999999999999988</v>
      </c>
      <c r="T310" s="16">
        <f>'Prices Monthly'!J310-'Prices Monthly'!J309</f>
        <v>-423.17999999999938</v>
      </c>
    </row>
    <row r="311" spans="1:20" x14ac:dyDescent="0.2">
      <c r="A311" s="9">
        <v>37863</v>
      </c>
      <c r="B311" s="16">
        <f>'Prices Monthly'!L310+J311</f>
        <v>7289.8214559999997</v>
      </c>
      <c r="C311" s="16">
        <f t="shared" si="21"/>
        <v>1</v>
      </c>
      <c r="D311" s="16">
        <f>D310+C311*('Prices Monthly'!L311-'Prices Monthly'!L310)/'Prices Monthly'!L310</f>
        <v>0.87713134590748187</v>
      </c>
      <c r="E311" s="16">
        <f t="shared" si="22"/>
        <v>0.57820426747796949</v>
      </c>
      <c r="F311" s="16">
        <f t="shared" si="20"/>
        <v>1.4553356133854514</v>
      </c>
      <c r="G311" s="26">
        <f>IF(('Prices Monthly'!L311-'Prices Monthly'!L310)*C311&gt;0,1,0)</f>
        <v>0</v>
      </c>
      <c r="H311" s="16">
        <f>ABS('Prices Monthly'!L311-'Prices Monthly'!L310)/'Prices Monthly'!L310</f>
        <v>5.5296864814911636E-3</v>
      </c>
      <c r="I311" s="26"/>
      <c r="J311" s="16">
        <f t="shared" si="19"/>
        <v>18.161455999999994</v>
      </c>
      <c r="K311" s="16"/>
      <c r="L311" s="16"/>
      <c r="M311" s="16"/>
      <c r="N311" s="16"/>
      <c r="O311" s="16"/>
      <c r="P311" s="5"/>
      <c r="Q311" s="16">
        <f>'Prices Monthly'!T311-'Prices Monthly'!T310</f>
        <v>-0.10000000000000009</v>
      </c>
      <c r="R311" s="16">
        <f>'Prices Monthly'!Q311-'Prices Monthly'!Q310</f>
        <v>-0.28000000000000025</v>
      </c>
      <c r="S311" s="16">
        <f>'Prices Monthly'!S311-'Prices Monthly'!S310</f>
        <v>-0.24</v>
      </c>
      <c r="T311" s="16">
        <f>'Prices Monthly'!J311-'Prices Monthly'!J310</f>
        <v>54.029999999999745</v>
      </c>
    </row>
    <row r="312" spans="1:20" x14ac:dyDescent="0.2">
      <c r="A312" s="9">
        <v>37891</v>
      </c>
      <c r="B312" s="16">
        <f>'Prices Monthly'!L311+J312</f>
        <v>7252.0932240000002</v>
      </c>
      <c r="C312" s="16">
        <f t="shared" si="21"/>
        <v>1</v>
      </c>
      <c r="D312" s="16">
        <f>D311+C312*('Prices Monthly'!L312-'Prices Monthly'!L311)/'Prices Monthly'!L311</f>
        <v>0.88142923913774684</v>
      </c>
      <c r="E312" s="16">
        <f t="shared" si="22"/>
        <v>0.57390637424770452</v>
      </c>
      <c r="F312" s="16">
        <f t="shared" si="20"/>
        <v>1.4553356133854514</v>
      </c>
      <c r="G312" s="26">
        <f>IF(('Prices Monthly'!L312-'Prices Monthly'!L311)*C312&gt;0,1,0)</f>
        <v>1</v>
      </c>
      <c r="H312" s="16">
        <f>ABS('Prices Monthly'!L312-'Prices Monthly'!L311)/'Prices Monthly'!L311</f>
        <v>4.2978932302650133E-3</v>
      </c>
      <c r="I312" s="26"/>
      <c r="J312" s="16">
        <f t="shared" si="19"/>
        <v>20.643224000000014</v>
      </c>
      <c r="K312" s="16"/>
      <c r="L312" s="16"/>
      <c r="M312" s="16"/>
      <c r="N312" s="16"/>
      <c r="O312" s="16"/>
      <c r="P312" s="5"/>
      <c r="Q312" s="16">
        <f>'Prices Monthly'!T312-'Prices Monthly'!T311</f>
        <v>-4.9999999999999822E-2</v>
      </c>
      <c r="R312" s="16">
        <f>'Prices Monthly'!Q312-'Prices Monthly'!Q311</f>
        <v>5.9999999999999609E-2</v>
      </c>
      <c r="S312" s="16">
        <f>'Prices Monthly'!S312-'Prices Monthly'!S311</f>
        <v>0.1399999999999999</v>
      </c>
      <c r="T312" s="16">
        <f>'Prices Monthly'!J312-'Prices Monthly'!J311</f>
        <v>223.34000000000015</v>
      </c>
    </row>
    <row r="313" spans="1:20" x14ac:dyDescent="0.2">
      <c r="A313" s="9">
        <v>37924</v>
      </c>
      <c r="B313" s="16">
        <f>'Prices Monthly'!L312+J313</f>
        <v>7262.4086719999996</v>
      </c>
      <c r="C313" s="16">
        <f t="shared" si="21"/>
        <v>-1</v>
      </c>
      <c r="D313" s="16">
        <f>D312+C313*('Prices Monthly'!L313-'Prices Monthly'!L312)/'Prices Monthly'!L312</f>
        <v>0.86633670251483441</v>
      </c>
      <c r="E313" s="16">
        <f t="shared" si="22"/>
        <v>0.58899891087061695</v>
      </c>
      <c r="F313" s="16">
        <f t="shared" si="20"/>
        <v>1.4553356133854514</v>
      </c>
      <c r="G313" s="26">
        <f>IF(('Prices Monthly'!L313-'Prices Monthly'!L312)*C313&gt;0,1,0)</f>
        <v>0</v>
      </c>
      <c r="H313" s="16">
        <f>ABS('Prices Monthly'!L313-'Prices Monthly'!L312)/'Prices Monthly'!L312</f>
        <v>1.5092536622912482E-2</v>
      </c>
      <c r="I313" s="26"/>
      <c r="J313" s="16">
        <f t="shared" si="19"/>
        <v>-0.12132799999999566</v>
      </c>
      <c r="K313" s="16"/>
      <c r="L313" s="16"/>
      <c r="M313" s="16"/>
      <c r="N313" s="16"/>
      <c r="O313" s="16"/>
      <c r="P313" s="5"/>
      <c r="Q313" s="16">
        <f>'Prices Monthly'!T313-'Prices Monthly'!T312</f>
        <v>3.0000000000000249E-2</v>
      </c>
      <c r="R313" s="16">
        <f>'Prices Monthly'!Q313-'Prices Monthly'!Q312</f>
        <v>-0.14999999999999947</v>
      </c>
      <c r="S313" s="16">
        <f>'Prices Monthly'!S313-'Prices Monthly'!S312</f>
        <v>-8.9999999999999858E-2</v>
      </c>
      <c r="T313" s="16">
        <f>'Prices Monthly'!J313-'Prices Monthly'!J312</f>
        <v>157.71000000000004</v>
      </c>
    </row>
    <row r="314" spans="1:20" x14ac:dyDescent="0.2">
      <c r="A314" s="9">
        <v>37954</v>
      </c>
      <c r="B314" s="16">
        <f>'Prices Monthly'!L313+J314</f>
        <v>7377.0661680000003</v>
      </c>
      <c r="C314" s="16">
        <f t="shared" si="21"/>
        <v>1</v>
      </c>
      <c r="D314" s="16">
        <f>D313+C314*('Prices Monthly'!L314-'Prices Monthly'!L313)/'Prices Monthly'!L313</f>
        <v>0.83684051823184458</v>
      </c>
      <c r="E314" s="16">
        <f t="shared" si="22"/>
        <v>0.61849509515360679</v>
      </c>
      <c r="F314" s="16">
        <f t="shared" si="20"/>
        <v>1.4553356133854514</v>
      </c>
      <c r="G314" s="26">
        <f>IF(('Prices Monthly'!L314-'Prices Monthly'!L313)*C314&gt;0,1,0)</f>
        <v>0</v>
      </c>
      <c r="H314" s="16">
        <f>ABS('Prices Monthly'!L314-'Prices Monthly'!L313)/'Prices Monthly'!L313</f>
        <v>2.9496184282989842E-2</v>
      </c>
      <c r="I314" s="26"/>
      <c r="J314" s="16">
        <f t="shared" si="19"/>
        <v>4.9261679999999597</v>
      </c>
      <c r="K314" s="16"/>
      <c r="L314" s="16"/>
      <c r="M314" s="16"/>
      <c r="N314" s="16"/>
      <c r="O314" s="16"/>
      <c r="P314" s="5"/>
      <c r="Q314" s="16">
        <f>'Prices Monthly'!T314-'Prices Monthly'!T313</f>
        <v>-0.14000000000000012</v>
      </c>
      <c r="R314" s="16">
        <f>'Prices Monthly'!Q314-'Prices Monthly'!Q313</f>
        <v>-0.45999999999999996</v>
      </c>
      <c r="S314" s="16">
        <f>'Prices Monthly'!S314-'Prices Monthly'!S313</f>
        <v>-0.13000000000000012</v>
      </c>
      <c r="T314" s="16">
        <f>'Prices Monthly'!J314-'Prices Monthly'!J313</f>
        <v>-148.69999999999982</v>
      </c>
    </row>
    <row r="315" spans="1:20" x14ac:dyDescent="0.2">
      <c r="A315" s="9">
        <v>37985</v>
      </c>
      <c r="B315" s="16">
        <f>'Prices Monthly'!L314+J315</f>
        <v>7184.0710399999998</v>
      </c>
      <c r="C315" s="16">
        <f t="shared" si="21"/>
        <v>1</v>
      </c>
      <c r="D315" s="16">
        <f>D314+C315*('Prices Monthly'!L315-'Prices Monthly'!L314)/'Prices Monthly'!L314</f>
        <v>0.80479859887545036</v>
      </c>
      <c r="E315" s="16">
        <f t="shared" si="22"/>
        <v>0.65053701451000101</v>
      </c>
      <c r="F315" s="16">
        <f t="shared" si="20"/>
        <v>1.4553356133854514</v>
      </c>
      <c r="G315" s="26">
        <f>IF(('Prices Monthly'!L315-'Prices Monthly'!L314)*C315&gt;0,1,0)</f>
        <v>0</v>
      </c>
      <c r="H315" s="16">
        <f>ABS('Prices Monthly'!L315-'Prices Monthly'!L314)/'Prices Monthly'!L314</f>
        <v>3.2041919356394201E-2</v>
      </c>
      <c r="I315" s="26"/>
      <c r="J315" s="16">
        <f t="shared" si="19"/>
        <v>29.381040000000009</v>
      </c>
      <c r="K315" s="16"/>
      <c r="L315" s="16"/>
      <c r="M315" s="16"/>
      <c r="N315" s="16"/>
      <c r="O315" s="16"/>
      <c r="P315" s="5"/>
      <c r="Q315" s="16">
        <f>'Prices Monthly'!T315-'Prices Monthly'!T314</f>
        <v>0.20999999999999996</v>
      </c>
      <c r="R315" s="16">
        <f>'Prices Monthly'!Q315-'Prices Monthly'!Q314</f>
        <v>2.9999999999999361E-2</v>
      </c>
      <c r="S315" s="16">
        <f>'Prices Monthly'!S315-'Prices Monthly'!S314</f>
        <v>-4.0000000000000036E-2</v>
      </c>
      <c r="T315" s="16">
        <f>'Prices Monthly'!J315-'Prices Monthly'!J314</f>
        <v>196.79999999999927</v>
      </c>
    </row>
    <row r="316" spans="1:20" x14ac:dyDescent="0.2">
      <c r="A316" s="9">
        <v>38016</v>
      </c>
      <c r="B316" s="16">
        <f>'Prices Monthly'!L315+J316</f>
        <v>6910.0974399999996</v>
      </c>
      <c r="C316" s="16">
        <f t="shared" si="21"/>
        <v>-1</v>
      </c>
      <c r="D316" s="16">
        <f>D315+C316*('Prices Monthly'!L316-'Prices Monthly'!L315)/'Prices Monthly'!L315</f>
        <v>0.90461319549313812</v>
      </c>
      <c r="E316" s="16">
        <f t="shared" si="22"/>
        <v>0.55072241789231324</v>
      </c>
      <c r="F316" s="16">
        <f t="shared" si="20"/>
        <v>1.4553356133854514</v>
      </c>
      <c r="G316" s="26">
        <f>IF(('Prices Monthly'!L316-'Prices Monthly'!L315)*C316&gt;0,1,0)</f>
        <v>1</v>
      </c>
      <c r="H316" s="16">
        <f>ABS('Prices Monthly'!L316-'Prices Monthly'!L315)/'Prices Monthly'!L315</f>
        <v>9.981459661768774E-2</v>
      </c>
      <c r="I316" s="26"/>
      <c r="J316" s="16">
        <f t="shared" si="19"/>
        <v>-15.342559999999972</v>
      </c>
      <c r="K316" s="16"/>
      <c r="L316" s="16"/>
      <c r="M316" s="16"/>
      <c r="N316" s="16"/>
      <c r="O316" s="16"/>
      <c r="P316" s="5"/>
      <c r="Q316" s="16">
        <f>'Prices Monthly'!T316-'Prices Monthly'!T315</f>
        <v>-0.27</v>
      </c>
      <c r="R316" s="16">
        <f>'Prices Monthly'!Q316-'Prices Monthly'!Q315</f>
        <v>-0.4399999999999995</v>
      </c>
      <c r="S316" s="16">
        <f>'Prices Monthly'!S316-'Prices Monthly'!S315</f>
        <v>-7.9999999999999849E-2</v>
      </c>
      <c r="T316" s="16">
        <f>'Prices Monthly'!J316-'Prices Monthly'!J315</f>
        <v>-1215.5699999999997</v>
      </c>
    </row>
    <row r="317" spans="1:20" x14ac:dyDescent="0.2">
      <c r="A317" s="9">
        <v>38045</v>
      </c>
      <c r="B317" s="16">
        <f>'Prices Monthly'!L316+J317</f>
        <v>6270.5075440000001</v>
      </c>
      <c r="C317" s="16">
        <f t="shared" si="21"/>
        <v>1</v>
      </c>
      <c r="D317" s="16">
        <f>D316+C317*('Prices Monthly'!L317-'Prices Monthly'!L316)/'Prices Monthly'!L316</f>
        <v>0.89729386881344642</v>
      </c>
      <c r="E317" s="16">
        <f t="shared" si="22"/>
        <v>0.55804174457200495</v>
      </c>
      <c r="F317" s="16">
        <f t="shared" si="20"/>
        <v>1.4553356133854514</v>
      </c>
      <c r="G317" s="26">
        <f>IF(('Prices Monthly'!L317-'Prices Monthly'!L316)*C317&gt;0,1,0)</f>
        <v>0</v>
      </c>
      <c r="H317" s="16">
        <f>ABS('Prices Monthly'!L317-'Prices Monthly'!L316)/'Prices Monthly'!L316</f>
        <v>7.3193266796916529E-3</v>
      </c>
      <c r="I317" s="26"/>
      <c r="J317" s="16">
        <f t="shared" si="19"/>
        <v>36.327543999999975</v>
      </c>
      <c r="K317" s="16"/>
      <c r="L317" s="16"/>
      <c r="M317" s="16"/>
      <c r="N317" s="16"/>
      <c r="O317" s="16"/>
      <c r="P317" s="5"/>
      <c r="Q317" s="16">
        <f>'Prices Monthly'!T317-'Prices Monthly'!T316</f>
        <v>0.14000000000000012</v>
      </c>
      <c r="R317" s="16">
        <f>'Prices Monthly'!Q317-'Prices Monthly'!Q316</f>
        <v>-0.12000000000000011</v>
      </c>
      <c r="S317" s="16">
        <f>'Prices Monthly'!S317-'Prices Monthly'!S316</f>
        <v>1.0000000000000009E-2</v>
      </c>
      <c r="T317" s="16">
        <f>'Prices Monthly'!J317-'Prices Monthly'!J316</f>
        <v>-103.61999999999989</v>
      </c>
    </row>
    <row r="318" spans="1:20" x14ac:dyDescent="0.2">
      <c r="A318" s="9">
        <v>38076</v>
      </c>
      <c r="B318" s="16">
        <f>'Prices Monthly'!L317+J318</f>
        <v>6183.3671039999999</v>
      </c>
      <c r="C318" s="16">
        <f t="shared" si="21"/>
        <v>-1</v>
      </c>
      <c r="D318" s="16">
        <f>D317+C318*('Prices Monthly'!L318-'Prices Monthly'!L317)/'Prices Monthly'!L317</f>
        <v>0.93398744000540579</v>
      </c>
      <c r="E318" s="16">
        <f t="shared" si="22"/>
        <v>0.52134817338004558</v>
      </c>
      <c r="F318" s="16">
        <f t="shared" si="20"/>
        <v>1.4553356133854514</v>
      </c>
      <c r="G318" s="26">
        <f>IF(('Prices Monthly'!L318-'Prices Monthly'!L317)*C318&gt;0,1,0)</f>
        <v>1</v>
      </c>
      <c r="H318" s="16">
        <f>ABS('Prices Monthly'!L318-'Prices Monthly'!L317)/'Prices Monthly'!L317</f>
        <v>3.6693571191959332E-2</v>
      </c>
      <c r="I318" s="26"/>
      <c r="J318" s="16">
        <f t="shared" si="19"/>
        <v>-5.1828960000000031</v>
      </c>
      <c r="K318" s="16"/>
      <c r="L318" s="16"/>
      <c r="M318" s="16"/>
      <c r="N318" s="16"/>
      <c r="O318" s="16"/>
      <c r="P318" s="5"/>
      <c r="Q318" s="16">
        <f>'Prices Monthly'!T318-'Prices Monthly'!T317</f>
        <v>-3.0000000000000249E-2</v>
      </c>
      <c r="R318" s="16">
        <f>'Prices Monthly'!Q318-'Prices Monthly'!Q317</f>
        <v>-0.14999999999999991</v>
      </c>
      <c r="S318" s="16">
        <f>'Prices Monthly'!S318-'Prices Monthly'!S317</f>
        <v>-0.20000000000000018</v>
      </c>
      <c r="T318" s="16">
        <f>'Prices Monthly'!J318-'Prices Monthly'!J317</f>
        <v>-213.15999999999985</v>
      </c>
    </row>
    <row r="319" spans="1:20" x14ac:dyDescent="0.2">
      <c r="A319" s="9">
        <v>38106</v>
      </c>
      <c r="B319" s="16">
        <f>'Prices Monthly'!L318+J319</f>
        <v>5971.3994720000001</v>
      </c>
      <c r="C319" s="16">
        <f t="shared" si="21"/>
        <v>1</v>
      </c>
      <c r="D319" s="16">
        <f>D318+C319*('Prices Monthly'!L319-'Prices Monthly'!L318)/'Prices Monthly'!L318</f>
        <v>0.9898813722066917</v>
      </c>
      <c r="E319" s="16">
        <f t="shared" si="22"/>
        <v>0.46545424117875966</v>
      </c>
      <c r="F319" s="16">
        <f t="shared" si="20"/>
        <v>1.4553356133854514</v>
      </c>
      <c r="G319" s="26">
        <f>IF(('Prices Monthly'!L319-'Prices Monthly'!L318)*C319&gt;0,1,0)</f>
        <v>1</v>
      </c>
      <c r="H319" s="16">
        <f>ABS('Prices Monthly'!L319-'Prices Monthly'!L318)/'Prices Monthly'!L318</f>
        <v>5.5893932201285926E-2</v>
      </c>
      <c r="I319" s="26"/>
      <c r="J319" s="16">
        <f t="shared" si="19"/>
        <v>9.9294720000000147</v>
      </c>
      <c r="K319" s="16"/>
      <c r="L319" s="16"/>
      <c r="M319" s="16"/>
      <c r="N319" s="16"/>
      <c r="O319" s="16"/>
      <c r="P319" s="5"/>
      <c r="Q319" s="16">
        <f>'Prices Monthly'!T319-'Prices Monthly'!T318</f>
        <v>0.20999999999999996</v>
      </c>
      <c r="R319" s="16">
        <f>'Prices Monthly'!Q319-'Prices Monthly'!Q318</f>
        <v>0.50999999999999979</v>
      </c>
      <c r="S319" s="16">
        <f>'Prices Monthly'!S319-'Prices Monthly'!S318</f>
        <v>0.44000000000000017</v>
      </c>
      <c r="T319" s="16">
        <f>'Prices Monthly'!J319-'Prices Monthly'!J318</f>
        <v>413.84999999999945</v>
      </c>
    </row>
    <row r="320" spans="1:20" x14ac:dyDescent="0.2">
      <c r="A320" s="9">
        <v>38136</v>
      </c>
      <c r="B320" s="16">
        <f>'Prices Monthly'!L319+J320</f>
        <v>6255.5110800000002</v>
      </c>
      <c r="C320" s="16">
        <f t="shared" si="21"/>
        <v>-1</v>
      </c>
      <c r="D320" s="16">
        <f>D319+C320*('Prices Monthly'!L320-'Prices Monthly'!L319)/'Prices Monthly'!L319</f>
        <v>0.98370631644531858</v>
      </c>
      <c r="E320" s="16">
        <f t="shared" si="22"/>
        <v>0.47162929694013278</v>
      </c>
      <c r="F320" s="16">
        <f t="shared" si="20"/>
        <v>1.4553356133854514</v>
      </c>
      <c r="G320" s="26">
        <f>IF(('Prices Monthly'!L320-'Prices Monthly'!L319)*C320&gt;0,1,0)</f>
        <v>0</v>
      </c>
      <c r="H320" s="16">
        <f>ABS('Prices Monthly'!L320-'Prices Monthly'!L319)/'Prices Monthly'!L319</f>
        <v>6.1750557613730788E-3</v>
      </c>
      <c r="I320" s="26"/>
      <c r="J320" s="16">
        <f t="shared" si="19"/>
        <v>-39.168919999999986</v>
      </c>
      <c r="K320" s="16"/>
      <c r="L320" s="16"/>
      <c r="M320" s="16"/>
      <c r="N320" s="16"/>
      <c r="O320" s="16"/>
      <c r="P320" s="5"/>
      <c r="Q320" s="16">
        <f>'Prices Monthly'!T320-'Prices Monthly'!T319</f>
        <v>0.10000000000000009</v>
      </c>
      <c r="R320" s="16">
        <f>'Prices Monthly'!Q320-'Prices Monthly'!Q319</f>
        <v>0.2200000000000002</v>
      </c>
      <c r="S320" s="16">
        <f>'Prices Monthly'!S320-'Prices Monthly'!S319</f>
        <v>0.17999999999999994</v>
      </c>
      <c r="T320" s="16">
        <f>'Prices Monthly'!J320-'Prices Monthly'!J319</f>
        <v>147.97000000000025</v>
      </c>
    </row>
    <row r="321" spans="1:20" x14ac:dyDescent="0.2">
      <c r="A321" s="9">
        <v>38167</v>
      </c>
      <c r="B321" s="16">
        <f>'Prices Monthly'!L320+J321</f>
        <v>6316.0683760000002</v>
      </c>
      <c r="C321" s="16">
        <f t="shared" si="21"/>
        <v>-1</v>
      </c>
      <c r="D321" s="16">
        <f>D320+C321*('Prices Monthly'!L321-'Prices Monthly'!L320)/'Prices Monthly'!L320</f>
        <v>1.0591821554297742</v>
      </c>
      <c r="E321" s="16">
        <f t="shared" si="22"/>
        <v>0.39615345795567714</v>
      </c>
      <c r="F321" s="16">
        <f t="shared" si="20"/>
        <v>1.4553356133854514</v>
      </c>
      <c r="G321" s="26">
        <f>IF(('Prices Monthly'!L321-'Prices Monthly'!L320)*C321&gt;0,1,0)</f>
        <v>1</v>
      </c>
      <c r="H321" s="16">
        <f>ABS('Prices Monthly'!L321-'Prices Monthly'!L320)/'Prices Monthly'!L320</f>
        <v>7.5475838984455756E-2</v>
      </c>
      <c r="I321" s="26"/>
      <c r="J321" s="16">
        <f t="shared" si="19"/>
        <v>-17.481624000000014</v>
      </c>
      <c r="K321" s="16"/>
      <c r="L321" s="16"/>
      <c r="M321" s="16"/>
      <c r="N321" s="16"/>
      <c r="O321" s="16"/>
      <c r="P321" s="5"/>
      <c r="Q321" s="16">
        <f>'Prices Monthly'!T321-'Prices Monthly'!T320</f>
        <v>6.0000000000000053E-2</v>
      </c>
      <c r="R321" s="16">
        <f>'Prices Monthly'!Q321-'Prices Monthly'!Q320</f>
        <v>-8.0000000000000071E-2</v>
      </c>
      <c r="S321" s="16">
        <f>'Prices Monthly'!S321-'Prices Monthly'!S320</f>
        <v>-0.17999999999999994</v>
      </c>
      <c r="T321" s="16">
        <f>'Prices Monthly'!J321-'Prices Monthly'!J320</f>
        <v>-678.47000000000025</v>
      </c>
    </row>
    <row r="322" spans="1:20" x14ac:dyDescent="0.2">
      <c r="A322" s="9">
        <v>38198</v>
      </c>
      <c r="B322" s="16">
        <f>'Prices Monthly'!L321+J322</f>
        <v>5855.7772240000004</v>
      </c>
      <c r="C322" s="16">
        <f t="shared" si="21"/>
        <v>1</v>
      </c>
      <c r="D322" s="16">
        <f>D321+C322*('Prices Monthly'!L322-'Prices Monthly'!L321)/'Prices Monthly'!L321</f>
        <v>1.0777902380594979</v>
      </c>
      <c r="E322" s="16">
        <f t="shared" si="22"/>
        <v>0.37754537532595345</v>
      </c>
      <c r="F322" s="16">
        <f t="shared" si="20"/>
        <v>1.4553356133854514</v>
      </c>
      <c r="G322" s="26">
        <f>IF(('Prices Monthly'!L322-'Prices Monthly'!L321)*C322&gt;0,1,0)</f>
        <v>1</v>
      </c>
      <c r="H322" s="16">
        <f>ABS('Prices Monthly'!L322-'Prices Monthly'!L321)/'Prices Monthly'!L321</f>
        <v>1.8608082629723598E-2</v>
      </c>
      <c r="I322" s="26"/>
      <c r="J322" s="16">
        <f t="shared" ref="J322:J385" si="23">0.0008*T321-70*Q321-40*R321-10*S321</f>
        <v>0.25722399999999856</v>
      </c>
      <c r="K322" s="16"/>
      <c r="L322" s="16"/>
      <c r="M322" s="16"/>
      <c r="N322" s="16"/>
      <c r="O322" s="16"/>
      <c r="P322" s="5"/>
      <c r="Q322" s="16">
        <f>'Prices Monthly'!T322-'Prices Monthly'!T321</f>
        <v>-0.2200000000000002</v>
      </c>
      <c r="R322" s="16">
        <f>'Prices Monthly'!Q322-'Prices Monthly'!Q321</f>
        <v>8.0000000000000071E-2</v>
      </c>
      <c r="S322" s="16">
        <f>'Prices Monthly'!S322-'Prices Monthly'!S321</f>
        <v>-6.0000000000000053E-2</v>
      </c>
      <c r="T322" s="16">
        <f>'Prices Monthly'!J322-'Prices Monthly'!J321</f>
        <v>61.240000000000691</v>
      </c>
    </row>
    <row r="323" spans="1:20" x14ac:dyDescent="0.2">
      <c r="A323" s="9">
        <v>38227</v>
      </c>
      <c r="B323" s="16">
        <f>'Prices Monthly'!L322+J323</f>
        <v>5977.3289919999997</v>
      </c>
      <c r="C323" s="16">
        <f t="shared" si="21"/>
        <v>1</v>
      </c>
      <c r="D323" s="16">
        <f>D322+C323*('Prices Monthly'!L323-'Prices Monthly'!L322)/'Prices Monthly'!L322</f>
        <v>1.0941034791132025</v>
      </c>
      <c r="E323" s="16">
        <f t="shared" si="22"/>
        <v>0.36123213427224887</v>
      </c>
      <c r="F323" s="16">
        <f t="shared" si="20"/>
        <v>1.4553356133854514</v>
      </c>
      <c r="G323" s="26">
        <f>IF(('Prices Monthly'!L323-'Prices Monthly'!L322)*C323&gt;0,1,0)</f>
        <v>1</v>
      </c>
      <c r="H323" s="16">
        <f>ABS('Prices Monthly'!L323-'Prices Monthly'!L322)/'Prices Monthly'!L322</f>
        <v>1.631324105370463E-2</v>
      </c>
      <c r="I323" s="26"/>
      <c r="J323" s="16">
        <f t="shared" si="23"/>
        <v>12.84899200000001</v>
      </c>
      <c r="K323" s="16"/>
      <c r="L323" s="16"/>
      <c r="M323" s="16"/>
      <c r="N323" s="16"/>
      <c r="O323" s="16"/>
      <c r="P323" s="5"/>
      <c r="Q323" s="16">
        <f>'Prices Monthly'!T323-'Prices Monthly'!T322</f>
        <v>-0.16999999999999993</v>
      </c>
      <c r="R323" s="16">
        <f>'Prices Monthly'!Q323-'Prices Monthly'!Q322</f>
        <v>-0.33999999999999986</v>
      </c>
      <c r="S323" s="16">
        <f>'Prices Monthly'!S323-'Prices Monthly'!S322</f>
        <v>-0.14000000000000012</v>
      </c>
      <c r="T323" s="16">
        <f>'Prices Monthly'!J323-'Prices Monthly'!J322</f>
        <v>-57.260000000000218</v>
      </c>
    </row>
    <row r="324" spans="1:20" x14ac:dyDescent="0.2">
      <c r="A324" s="9">
        <v>38259</v>
      </c>
      <c r="B324" s="16">
        <f>'Prices Monthly'!L323+J324</f>
        <v>6088.6341919999995</v>
      </c>
      <c r="C324" s="16">
        <f t="shared" si="21"/>
        <v>1</v>
      </c>
      <c r="D324" s="16">
        <f>D323+C324*('Prices Monthly'!L324-'Prices Monthly'!L323)/'Prices Monthly'!L323</f>
        <v>1.0119741375666602</v>
      </c>
      <c r="E324" s="16">
        <f t="shared" si="22"/>
        <v>0.44336147581879115</v>
      </c>
      <c r="F324" s="16">
        <f t="shared" si="20"/>
        <v>1.4553356133854514</v>
      </c>
      <c r="G324" s="26">
        <f>IF(('Prices Monthly'!L324-'Prices Monthly'!L323)*C324&gt;0,1,0)</f>
        <v>0</v>
      </c>
      <c r="H324" s="16">
        <f>ABS('Prices Monthly'!L324-'Prices Monthly'!L323)/'Prices Monthly'!L323</f>
        <v>8.2129341546542348E-2</v>
      </c>
      <c r="I324" s="26"/>
      <c r="J324" s="16">
        <f t="shared" si="23"/>
        <v>26.854191999999991</v>
      </c>
      <c r="K324" s="16"/>
      <c r="L324" s="16"/>
      <c r="M324" s="16"/>
      <c r="N324" s="16"/>
      <c r="O324" s="16"/>
      <c r="P324" s="5"/>
      <c r="Q324" s="16">
        <f>'Prices Monthly'!T324-'Prices Monthly'!T323</f>
        <v>-0.37000000000000011</v>
      </c>
      <c r="R324" s="16">
        <f>'Prices Monthly'!Q324-'Prices Monthly'!Q323</f>
        <v>-0.21000000000000041</v>
      </c>
      <c r="S324" s="16">
        <f>'Prices Monthly'!S324-'Prices Monthly'!S323</f>
        <v>5.0000000000000044E-2</v>
      </c>
      <c r="T324" s="16">
        <f>'Prices Monthly'!J324-'Prices Monthly'!J323</f>
        <v>-591.27999999999975</v>
      </c>
    </row>
    <row r="325" spans="1:20" x14ac:dyDescent="0.2">
      <c r="A325" s="9">
        <v>38290</v>
      </c>
      <c r="B325" s="16">
        <f>'Prices Monthly'!L324+J325</f>
        <v>5597.2569760000006</v>
      </c>
      <c r="C325" s="16">
        <f t="shared" si="21"/>
        <v>1</v>
      </c>
      <c r="D325" s="16">
        <f>D324+C325*('Prices Monthly'!L325-'Prices Monthly'!L324)/'Prices Monthly'!L324</f>
        <v>0.91868036859400959</v>
      </c>
      <c r="E325" s="16">
        <f t="shared" si="22"/>
        <v>0.53665524479144178</v>
      </c>
      <c r="F325" s="16">
        <f t="shared" si="20"/>
        <v>1.4553356133854514</v>
      </c>
      <c r="G325" s="26">
        <f>IF(('Prices Monthly'!L325-'Prices Monthly'!L324)*C325&gt;0,1,0)</f>
        <v>0</v>
      </c>
      <c r="H325" s="16">
        <f>ABS('Prices Monthly'!L325-'Prices Monthly'!L324)/'Prices Monthly'!L324</f>
        <v>9.3293768972650612E-2</v>
      </c>
      <c r="I325" s="26"/>
      <c r="J325" s="16">
        <f t="shared" si="23"/>
        <v>33.326976000000023</v>
      </c>
      <c r="K325" s="16"/>
      <c r="L325" s="16"/>
      <c r="M325" s="16"/>
      <c r="N325" s="16"/>
      <c r="O325" s="16"/>
      <c r="P325" s="5"/>
      <c r="Q325" s="16">
        <f>'Prices Monthly'!T325-'Prices Monthly'!T324</f>
        <v>0.18000000000000016</v>
      </c>
      <c r="R325" s="16">
        <f>'Prices Monthly'!Q325-'Prices Monthly'!Q324</f>
        <v>0.37000000000000011</v>
      </c>
      <c r="S325" s="16">
        <f>'Prices Monthly'!S325-'Prices Monthly'!S324</f>
        <v>1.0000000000000009E-2</v>
      </c>
      <c r="T325" s="16">
        <f>'Prices Monthly'!J325-'Prices Monthly'!J324</f>
        <v>-843.05000000000018</v>
      </c>
    </row>
    <row r="326" spans="1:20" x14ac:dyDescent="0.2">
      <c r="A326" s="9">
        <v>38318</v>
      </c>
      <c r="B326" s="16">
        <f>'Prices Monthly'!L325+J326</f>
        <v>5016.6755600000006</v>
      </c>
      <c r="C326" s="16">
        <f t="shared" si="21"/>
        <v>-1</v>
      </c>
      <c r="D326" s="16">
        <f>D325+C326*('Prices Monthly'!L326-'Prices Monthly'!L325)/'Prices Monthly'!L325</f>
        <v>0.97112196745225121</v>
      </c>
      <c r="E326" s="16">
        <f t="shared" si="22"/>
        <v>0.48421364593320015</v>
      </c>
      <c r="F326" s="16">
        <f t="shared" si="20"/>
        <v>1.4553356133854514</v>
      </c>
      <c r="G326" s="26">
        <f>IF(('Prices Monthly'!L326-'Prices Monthly'!L325)*C326&gt;0,1,0)</f>
        <v>1</v>
      </c>
      <c r="H326" s="16">
        <f>ABS('Prices Monthly'!L326-'Prices Monthly'!L325)/'Prices Monthly'!L325</f>
        <v>5.244159885824165E-2</v>
      </c>
      <c r="I326" s="26"/>
      <c r="J326" s="16">
        <f t="shared" si="23"/>
        <v>-28.174440000000018</v>
      </c>
      <c r="K326" s="16"/>
      <c r="L326" s="16"/>
      <c r="M326" s="16"/>
      <c r="N326" s="16"/>
      <c r="O326" s="16"/>
      <c r="P326" s="5"/>
      <c r="Q326" s="16">
        <f>'Prices Monthly'!T326-'Prices Monthly'!T325</f>
        <v>-0.56999999999999984</v>
      </c>
      <c r="R326" s="16">
        <f>'Prices Monthly'!Q326-'Prices Monthly'!Q325</f>
        <v>-0.92999999999999972</v>
      </c>
      <c r="S326" s="16">
        <f>'Prices Monthly'!S326-'Prices Monthly'!S325</f>
        <v>-0.1399999999999999</v>
      </c>
      <c r="T326" s="16">
        <f>'Prices Monthly'!J326-'Prices Monthly'!J325</f>
        <v>-318.53000000000065</v>
      </c>
    </row>
    <row r="327" spans="1:20" x14ac:dyDescent="0.2">
      <c r="A327" s="9">
        <v>38350</v>
      </c>
      <c r="B327" s="16">
        <f>'Prices Monthly'!L326+J327</f>
        <v>4858.5351760000003</v>
      </c>
      <c r="C327" s="16">
        <f t="shared" si="21"/>
        <v>1</v>
      </c>
      <c r="D327" s="16">
        <f>D326+C327*('Prices Monthly'!L327-'Prices Monthly'!L326)/'Prices Monthly'!L326</f>
        <v>0.92662257515596791</v>
      </c>
      <c r="E327" s="16">
        <f t="shared" si="22"/>
        <v>0.52871303822948346</v>
      </c>
      <c r="F327" s="16">
        <f t="shared" si="20"/>
        <v>1.4553356133854514</v>
      </c>
      <c r="G327" s="26">
        <f>IF(('Prices Monthly'!L327-'Prices Monthly'!L326)*C327&gt;0,1,0)</f>
        <v>0</v>
      </c>
      <c r="H327" s="16">
        <f>ABS('Prices Monthly'!L327-'Prices Monthly'!L326)/'Prices Monthly'!L326</f>
        <v>4.4499392296283337E-2</v>
      </c>
      <c r="I327" s="26"/>
      <c r="J327" s="16">
        <f t="shared" si="23"/>
        <v>78.245175999999987</v>
      </c>
      <c r="K327" s="16"/>
      <c r="L327" s="16"/>
      <c r="M327" s="16"/>
      <c r="N327" s="16"/>
      <c r="O327" s="16"/>
      <c r="P327" s="5"/>
      <c r="Q327" s="16">
        <f>'Prices Monthly'!T327-'Prices Monthly'!T326</f>
        <v>-6.0000000000000053E-2</v>
      </c>
      <c r="R327" s="16">
        <f>'Prices Monthly'!Q327-'Prices Monthly'!Q326</f>
        <v>-0.79</v>
      </c>
      <c r="S327" s="16">
        <f>'Prices Monthly'!S327-'Prices Monthly'!S326</f>
        <v>-0.20000000000000018</v>
      </c>
      <c r="T327" s="16">
        <f>'Prices Monthly'!J327-'Prices Monthly'!J326</f>
        <v>140.76000000000022</v>
      </c>
    </row>
    <row r="328" spans="1:20" x14ac:dyDescent="0.2">
      <c r="A328" s="9">
        <v>38381</v>
      </c>
      <c r="B328" s="16">
        <f>'Prices Monthly'!L327+J328</f>
        <v>4605.4826079999993</v>
      </c>
      <c r="C328" s="16">
        <f t="shared" si="21"/>
        <v>1</v>
      </c>
      <c r="D328" s="16">
        <f>D327+C328*('Prices Monthly'!L328-'Prices Monthly'!L327)/'Prices Monthly'!L327</f>
        <v>0.88461993480234458</v>
      </c>
      <c r="E328" s="16">
        <f t="shared" si="22"/>
        <v>0.57071567858310679</v>
      </c>
      <c r="F328" s="16">
        <f t="shared" si="20"/>
        <v>1.4553356133854514</v>
      </c>
      <c r="G328" s="26">
        <f>IF(('Prices Monthly'!L328-'Prices Monthly'!L327)*C328&gt;0,1,0)</f>
        <v>0</v>
      </c>
      <c r="H328" s="16">
        <f>ABS('Prices Monthly'!L328-'Prices Monthly'!L327)/'Prices Monthly'!L327</f>
        <v>4.2002640353623361E-2</v>
      </c>
      <c r="I328" s="26"/>
      <c r="J328" s="16">
        <f t="shared" si="23"/>
        <v>37.912608000000006</v>
      </c>
      <c r="K328" s="16"/>
      <c r="L328" s="16"/>
      <c r="M328" s="16"/>
      <c r="N328" s="16"/>
      <c r="O328" s="16"/>
      <c r="P328" s="5"/>
      <c r="Q328" s="16">
        <f>'Prices Monthly'!T328-'Prices Monthly'!T327</f>
        <v>0</v>
      </c>
      <c r="R328" s="16">
        <f>'Prices Monthly'!Q328-'Prices Monthly'!Q327</f>
        <v>0.66999999999999993</v>
      </c>
      <c r="S328" s="16">
        <f>'Prices Monthly'!S328-'Prices Monthly'!S327</f>
        <v>8.0000000000000071E-2</v>
      </c>
      <c r="T328" s="16">
        <f>'Prices Monthly'!J328-'Prices Monthly'!J327</f>
        <v>-471.84999999999945</v>
      </c>
    </row>
    <row r="329" spans="1:20" x14ac:dyDescent="0.2">
      <c r="A329" s="9">
        <v>38409</v>
      </c>
      <c r="B329" s="16">
        <f>'Prices Monthly'!L328+J329</f>
        <v>4347.7425200000007</v>
      </c>
      <c r="C329" s="16">
        <f t="shared" si="21"/>
        <v>-1</v>
      </c>
      <c r="D329" s="16">
        <f>D328+C329*('Prices Monthly'!L329-'Prices Monthly'!L328)/'Prices Monthly'!L328</f>
        <v>0.98650031106042324</v>
      </c>
      <c r="E329" s="16">
        <f t="shared" si="22"/>
        <v>0.46883530232502812</v>
      </c>
      <c r="F329" s="16">
        <f t="shared" ref="F329:F392" si="24">MAX(F328,D329)</f>
        <v>1.4553356133854514</v>
      </c>
      <c r="G329" s="26">
        <f>IF(('Prices Monthly'!L329-'Prices Monthly'!L328)*C329&gt;0,1,0)</f>
        <v>1</v>
      </c>
      <c r="H329" s="16">
        <f>ABS('Prices Monthly'!L329-'Prices Monthly'!L328)/'Prices Monthly'!L328</f>
        <v>0.10188037625807871</v>
      </c>
      <c r="I329" s="26"/>
      <c r="J329" s="16">
        <f t="shared" si="23"/>
        <v>-27.977479999999996</v>
      </c>
      <c r="K329" s="16"/>
      <c r="L329" s="16"/>
      <c r="M329" s="16"/>
      <c r="N329" s="16"/>
      <c r="O329" s="16"/>
      <c r="P329" s="5"/>
      <c r="Q329" s="16">
        <f>'Prices Monthly'!T329-'Prices Monthly'!T328</f>
        <v>6.0000000000000053E-2</v>
      </c>
      <c r="R329" s="16">
        <f>'Prices Monthly'!Q329-'Prices Monthly'!Q328</f>
        <v>0.12000000000000011</v>
      </c>
      <c r="S329" s="16">
        <f>'Prices Monthly'!S329-'Prices Monthly'!S328</f>
        <v>-3.0000000000000027E-2</v>
      </c>
      <c r="T329" s="16">
        <f>'Prices Monthly'!J329-'Prices Monthly'!J328</f>
        <v>-494.61000000000058</v>
      </c>
    </row>
    <row r="330" spans="1:20" x14ac:dyDescent="0.2">
      <c r="A330" s="9">
        <v>38441</v>
      </c>
      <c r="B330" s="16">
        <f>'Prices Monthly'!L329+J330</f>
        <v>3920.8243120000002</v>
      </c>
      <c r="C330" s="16">
        <f t="shared" si="21"/>
        <v>-1</v>
      </c>
      <c r="D330" s="16">
        <f>D329+C330*('Prices Monthly'!L330-'Prices Monthly'!L329)/'Prices Monthly'!L329</f>
        <v>0.93371806612922859</v>
      </c>
      <c r="E330" s="16">
        <f t="shared" si="22"/>
        <v>0.52161754725622278</v>
      </c>
      <c r="F330" s="16">
        <f t="shared" si="24"/>
        <v>1.4553356133854514</v>
      </c>
      <c r="G330" s="26">
        <f>IF(('Prices Monthly'!L330-'Prices Monthly'!L329)*C330&gt;0,1,0)</f>
        <v>0</v>
      </c>
      <c r="H330" s="16">
        <f>ABS('Prices Monthly'!L330-'Prices Monthly'!L329)/'Prices Monthly'!L329</f>
        <v>5.27822449311946E-2</v>
      </c>
      <c r="I330" s="26"/>
      <c r="J330" s="16">
        <f t="shared" si="23"/>
        <v>-9.095688000000008</v>
      </c>
      <c r="K330" s="16"/>
      <c r="L330" s="16"/>
      <c r="M330" s="16"/>
      <c r="N330" s="16"/>
      <c r="O330" s="16"/>
      <c r="P330" s="5"/>
      <c r="Q330" s="16">
        <f>'Prices Monthly'!T330-'Prices Monthly'!T329</f>
        <v>-0.20000000000000018</v>
      </c>
      <c r="R330" s="16">
        <f>'Prices Monthly'!Q330-'Prices Monthly'!Q329</f>
        <v>-0.40000000000000036</v>
      </c>
      <c r="S330" s="16">
        <f>'Prices Monthly'!S330-'Prices Monthly'!S329</f>
        <v>6.0000000000000053E-2</v>
      </c>
      <c r="T330" s="16">
        <f>'Prices Monthly'!J330-'Prices Monthly'!J329</f>
        <v>241.02000000000044</v>
      </c>
    </row>
    <row r="331" spans="1:20" x14ac:dyDescent="0.2">
      <c r="A331" s="9">
        <v>38471</v>
      </c>
      <c r="B331" s="16">
        <f>'Prices Monthly'!L330+J331</f>
        <v>4166.9428160000007</v>
      </c>
      <c r="C331" s="16">
        <f t="shared" si="21"/>
        <v>1</v>
      </c>
      <c r="D331" s="16">
        <f>D330+C331*('Prices Monthly'!L331-'Prices Monthly'!L330)/'Prices Monthly'!L330</f>
        <v>1.0183543671431625</v>
      </c>
      <c r="E331" s="16">
        <f t="shared" si="22"/>
        <v>0.43698124624228885</v>
      </c>
      <c r="F331" s="16">
        <f t="shared" si="24"/>
        <v>1.4553356133854514</v>
      </c>
      <c r="G331" s="26">
        <f>IF(('Prices Monthly'!L331-'Prices Monthly'!L330)*C331&gt;0,1,0)</f>
        <v>1</v>
      </c>
      <c r="H331" s="16">
        <f>ABS('Prices Monthly'!L331-'Prices Monthly'!L330)/'Prices Monthly'!L330</f>
        <v>8.4636301013934045E-2</v>
      </c>
      <c r="I331" s="26"/>
      <c r="J331" s="16">
        <f t="shared" si="23"/>
        <v>29.592816000000028</v>
      </c>
      <c r="K331" s="16"/>
      <c r="L331" s="16"/>
      <c r="M331" s="16"/>
      <c r="N331" s="16"/>
      <c r="O331" s="16"/>
      <c r="P331" s="5"/>
      <c r="Q331" s="16">
        <f>'Prices Monthly'!T331-'Prices Monthly'!T330</f>
        <v>8.9999999999999858E-2</v>
      </c>
      <c r="R331" s="16">
        <f>'Prices Monthly'!Q331-'Prices Monthly'!Q330</f>
        <v>0.43999999999999995</v>
      </c>
      <c r="S331" s="16">
        <f>'Prices Monthly'!S331-'Prices Monthly'!S330</f>
        <v>7.0000000000000062E-2</v>
      </c>
      <c r="T331" s="16">
        <f>'Prices Monthly'!J331-'Prices Monthly'!J330</f>
        <v>619.80000000000018</v>
      </c>
    </row>
    <row r="332" spans="1:20" x14ac:dyDescent="0.2">
      <c r="A332" s="9">
        <v>38500</v>
      </c>
      <c r="B332" s="16">
        <f>'Prices Monthly'!L331+J332</f>
        <v>4463.4158400000006</v>
      </c>
      <c r="C332" s="16">
        <f t="shared" si="21"/>
        <v>-1</v>
      </c>
      <c r="D332" s="16">
        <f>D331+C332*('Prices Monthly'!L332-'Prices Monthly'!L331)/'Prices Monthly'!L331</f>
        <v>0.98991103987108364</v>
      </c>
      <c r="E332" s="16">
        <f t="shared" si="22"/>
        <v>0.46542457351436772</v>
      </c>
      <c r="F332" s="16">
        <f t="shared" si="24"/>
        <v>1.4553356133854514</v>
      </c>
      <c r="G332" s="26">
        <f>IF(('Prices Monthly'!L332-'Prices Monthly'!L331)*C332&gt;0,1,0)</f>
        <v>0</v>
      </c>
      <c r="H332" s="16">
        <f>ABS('Prices Monthly'!L332-'Prices Monthly'!L331)/'Prices Monthly'!L331</f>
        <v>2.8443327272078878E-2</v>
      </c>
      <c r="I332" s="26"/>
      <c r="J332" s="16">
        <f t="shared" si="23"/>
        <v>-24.104159999999986</v>
      </c>
      <c r="K332" s="16"/>
      <c r="L332" s="16"/>
      <c r="M332" s="16"/>
      <c r="N332" s="16"/>
      <c r="O332" s="16"/>
      <c r="P332" s="5"/>
      <c r="Q332" s="16">
        <f>'Prices Monthly'!T332-'Prices Monthly'!T331</f>
        <v>0.40000000000000036</v>
      </c>
      <c r="R332" s="16">
        <f>'Prices Monthly'!Q332-'Prices Monthly'!Q331</f>
        <v>0.33000000000000007</v>
      </c>
      <c r="S332" s="16">
        <f>'Prices Monthly'!S332-'Prices Monthly'!S331</f>
        <v>9.9999999999999867E-2</v>
      </c>
      <c r="T332" s="16">
        <f>'Prices Monthly'!J332-'Prices Monthly'!J331</f>
        <v>236.25999999999931</v>
      </c>
    </row>
    <row r="333" spans="1:20" x14ac:dyDescent="0.2">
      <c r="A333" s="9">
        <v>38532</v>
      </c>
      <c r="B333" s="16">
        <f>'Prices Monthly'!L332+J333</f>
        <v>4573.1490079999994</v>
      </c>
      <c r="C333" s="16">
        <f t="shared" si="21"/>
        <v>-1</v>
      </c>
      <c r="D333" s="16">
        <f>D332+C333*('Prices Monthly'!L333-'Prices Monthly'!L332)/'Prices Monthly'!L332</f>
        <v>0.97962320586316187</v>
      </c>
      <c r="E333" s="16">
        <f t="shared" si="22"/>
        <v>0.47571240752228949</v>
      </c>
      <c r="F333" s="16">
        <f t="shared" si="24"/>
        <v>1.4553356133854514</v>
      </c>
      <c r="G333" s="26">
        <f>IF(('Prices Monthly'!L333-'Prices Monthly'!L332)*C333&gt;0,1,0)</f>
        <v>0</v>
      </c>
      <c r="H333" s="16">
        <f>ABS('Prices Monthly'!L333-'Prices Monthly'!L332)/'Prices Monthly'!L332</f>
        <v>1.0287834007921822E-2</v>
      </c>
      <c r="I333" s="26"/>
      <c r="J333" s="16">
        <f t="shared" si="23"/>
        <v>-42.01099200000003</v>
      </c>
      <c r="K333" s="16"/>
      <c r="L333" s="16"/>
      <c r="M333" s="16"/>
      <c r="N333" s="16"/>
      <c r="O333" s="16"/>
      <c r="P333" s="5"/>
      <c r="Q333" s="16">
        <f>'Prices Monthly'!T333-'Prices Monthly'!T332</f>
        <v>-0.10000000000000009</v>
      </c>
      <c r="R333" s="16">
        <f>'Prices Monthly'!Q333-'Prices Monthly'!Q332</f>
        <v>8.0000000000000071E-2</v>
      </c>
      <c r="S333" s="16">
        <f>'Prices Monthly'!S333-'Prices Monthly'!S332</f>
        <v>-0.16999999999999993</v>
      </c>
      <c r="T333" s="16">
        <f>'Prices Monthly'!J333-'Prices Monthly'!J332</f>
        <v>-132.17999999999938</v>
      </c>
    </row>
    <row r="334" spans="1:20" x14ac:dyDescent="0.2">
      <c r="A334" s="9">
        <v>38563</v>
      </c>
      <c r="B334" s="16">
        <f>'Prices Monthly'!L333+J334</f>
        <v>4668.0342559999999</v>
      </c>
      <c r="C334" s="16">
        <f t="shared" si="21"/>
        <v>1</v>
      </c>
      <c r="D334" s="16">
        <f>D333+C334*('Prices Monthly'!L334-'Prices Monthly'!L333)/'Prices Monthly'!L333</f>
        <v>1.0754401679275716</v>
      </c>
      <c r="E334" s="16">
        <f t="shared" si="22"/>
        <v>0.37989544545787979</v>
      </c>
      <c r="F334" s="16">
        <f t="shared" si="24"/>
        <v>1.4553356133854514</v>
      </c>
      <c r="G334" s="26">
        <f>IF(('Prices Monthly'!L334-'Prices Monthly'!L333)*C334&gt;0,1,0)</f>
        <v>1</v>
      </c>
      <c r="H334" s="16">
        <f>ABS('Prices Monthly'!L334-'Prices Monthly'!L333)/'Prices Monthly'!L333</f>
        <v>9.5816962064409705E-2</v>
      </c>
      <c r="I334" s="26"/>
      <c r="J334" s="16">
        <f t="shared" si="23"/>
        <v>5.394256000000003</v>
      </c>
      <c r="K334" s="16"/>
      <c r="L334" s="16"/>
      <c r="M334" s="16"/>
      <c r="N334" s="16"/>
      <c r="O334" s="16"/>
      <c r="P334" s="5"/>
      <c r="Q334" s="16">
        <f>'Prices Monthly'!T334-'Prices Monthly'!T333</f>
        <v>-0.31000000000000005</v>
      </c>
      <c r="R334" s="16">
        <f>'Prices Monthly'!Q334-'Prices Monthly'!Q333</f>
        <v>-2.0000000000000018E-2</v>
      </c>
      <c r="S334" s="16">
        <f>'Prices Monthly'!S334-'Prices Monthly'!S333</f>
        <v>-5.0000000000000044E-2</v>
      </c>
      <c r="T334" s="16">
        <f>'Prices Monthly'!J334-'Prices Monthly'!J333</f>
        <v>523.5</v>
      </c>
    </row>
    <row r="335" spans="1:20" x14ac:dyDescent="0.2">
      <c r="A335" s="9">
        <v>38594</v>
      </c>
      <c r="B335" s="16">
        <f>'Prices Monthly'!L334+J335</f>
        <v>5132.8188</v>
      </c>
      <c r="C335" s="16">
        <f t="shared" ref="C335:C398" si="25">IF(J335&gt;0,1,-1)</f>
        <v>1</v>
      </c>
      <c r="D335" s="16">
        <f>D334+C335*('Prices Monthly'!L335-'Prices Monthly'!L334)/'Prices Monthly'!L334</f>
        <v>1.1217802469975211</v>
      </c>
      <c r="E335" s="16">
        <f t="shared" ref="E335:E398" si="26">F335-D335</f>
        <v>0.33355536638793026</v>
      </c>
      <c r="F335" s="16">
        <f t="shared" si="24"/>
        <v>1.4553356133854514</v>
      </c>
      <c r="G335" s="26">
        <f>IF(('Prices Monthly'!L335-'Prices Monthly'!L334)*C335&gt;0,1,0)</f>
        <v>1</v>
      </c>
      <c r="H335" s="16">
        <f>ABS('Prices Monthly'!L335-'Prices Monthly'!L334)/'Prices Monthly'!L334</f>
        <v>4.6340079069949594E-2</v>
      </c>
      <c r="I335" s="26"/>
      <c r="J335" s="16">
        <f t="shared" si="23"/>
        <v>23.418800000000005</v>
      </c>
      <c r="K335" s="16"/>
      <c r="L335" s="16"/>
      <c r="M335" s="16"/>
      <c r="N335" s="16"/>
      <c r="O335" s="16"/>
      <c r="P335" s="5"/>
      <c r="Q335" s="16">
        <f>'Prices Monthly'!T335-'Prices Monthly'!T334</f>
        <v>4.9999999999999822E-2</v>
      </c>
      <c r="R335" s="16">
        <f>'Prices Monthly'!Q335-'Prices Monthly'!Q334</f>
        <v>-8.0000000000000071E-2</v>
      </c>
      <c r="S335" s="16">
        <f>'Prices Monthly'!S335-'Prices Monthly'!S334</f>
        <v>-6.999999999999984E-2</v>
      </c>
      <c r="T335" s="16">
        <f>'Prices Monthly'!J335-'Prices Monthly'!J334</f>
        <v>132.46999999999935</v>
      </c>
    </row>
    <row r="336" spans="1:20" x14ac:dyDescent="0.2">
      <c r="A336" s="9">
        <v>38624</v>
      </c>
      <c r="B336" s="16">
        <f>'Prices Monthly'!L335+J336</f>
        <v>5346.6759760000004</v>
      </c>
      <c r="C336" s="16">
        <f t="shared" si="25"/>
        <v>1</v>
      </c>
      <c r="D336" s="16">
        <f>D335+C336*('Prices Monthly'!L336-'Prices Monthly'!L335)/'Prices Monthly'!L335</f>
        <v>1.1433171603392218</v>
      </c>
      <c r="E336" s="16">
        <f t="shared" si="26"/>
        <v>0.31201845304622955</v>
      </c>
      <c r="F336" s="16">
        <f t="shared" si="24"/>
        <v>1.4553356133854514</v>
      </c>
      <c r="G336" s="26">
        <f>IF(('Prices Monthly'!L336-'Prices Monthly'!L335)*C336&gt;0,1,0)</f>
        <v>1</v>
      </c>
      <c r="H336" s="16">
        <f>ABS('Prices Monthly'!L336-'Prices Monthly'!L335)/'Prices Monthly'!L335</f>
        <v>2.1536913341700756E-2</v>
      </c>
      <c r="I336" s="26"/>
      <c r="J336" s="16">
        <f t="shared" si="23"/>
        <v>0.5059760000000133</v>
      </c>
      <c r="K336" s="16"/>
      <c r="L336" s="16"/>
      <c r="M336" s="16"/>
      <c r="N336" s="16"/>
      <c r="O336" s="16"/>
      <c r="P336" s="5"/>
      <c r="Q336" s="16">
        <f>'Prices Monthly'!T336-'Prices Monthly'!T335</f>
        <v>-9.9999999999997868E-3</v>
      </c>
      <c r="R336" s="16">
        <f>'Prices Monthly'!Q336-'Prices Monthly'!Q335</f>
        <v>-2.9999999999999805E-2</v>
      </c>
      <c r="S336" s="16">
        <f>'Prices Monthly'!S336-'Prices Monthly'!S335</f>
        <v>0.17999999999999994</v>
      </c>
      <c r="T336" s="16">
        <f>'Prices Monthly'!J336-'Prices Monthly'!J335</f>
        <v>210.55000000000018</v>
      </c>
    </row>
    <row r="337" spans="1:20" x14ac:dyDescent="0.2">
      <c r="A337" s="9">
        <v>38654</v>
      </c>
      <c r="B337" s="16">
        <f>'Prices Monthly'!L336+J337</f>
        <v>5461.5784400000002</v>
      </c>
      <c r="C337" s="16">
        <f t="shared" si="25"/>
        <v>1</v>
      </c>
      <c r="D337" s="16">
        <f>D336+C337*('Prices Monthly'!L337-'Prices Monthly'!L336)/'Prices Monthly'!L336</f>
        <v>1.1325633302142151</v>
      </c>
      <c r="E337" s="16">
        <f t="shared" si="26"/>
        <v>0.3227722831712363</v>
      </c>
      <c r="F337" s="16">
        <f t="shared" si="24"/>
        <v>1.4553356133854514</v>
      </c>
      <c r="G337" s="26">
        <f>IF(('Prices Monthly'!L337-'Prices Monthly'!L336)*C337&gt;0,1,0)</f>
        <v>0</v>
      </c>
      <c r="H337" s="16">
        <f>ABS('Prices Monthly'!L337-'Prices Monthly'!L336)/'Prices Monthly'!L336</f>
        <v>1.0753830125006723E-2</v>
      </c>
      <c r="I337" s="26"/>
      <c r="J337" s="16">
        <f t="shared" si="23"/>
        <v>0.26843999999997825</v>
      </c>
      <c r="K337" s="16"/>
      <c r="L337" s="16"/>
      <c r="M337" s="16"/>
      <c r="N337" s="16"/>
      <c r="O337" s="16"/>
      <c r="P337" s="5"/>
      <c r="Q337" s="16">
        <f>'Prices Monthly'!T337-'Prices Monthly'!T336</f>
        <v>2.0000000000000018E-2</v>
      </c>
      <c r="R337" s="16">
        <f>'Prices Monthly'!Q337-'Prices Monthly'!Q336</f>
        <v>0.14999999999999991</v>
      </c>
      <c r="S337" s="16">
        <f>'Prices Monthly'!S337-'Prices Monthly'!S336</f>
        <v>0.10999999999999988</v>
      </c>
      <c r="T337" s="16">
        <f>'Prices Monthly'!J337-'Prices Monthly'!J336</f>
        <v>-260.19999999999982</v>
      </c>
    </row>
    <row r="338" spans="1:20" x14ac:dyDescent="0.2">
      <c r="A338" s="9">
        <v>38685</v>
      </c>
      <c r="B338" s="16">
        <f>'Prices Monthly'!L337+J338</f>
        <v>5393.8718399999998</v>
      </c>
      <c r="C338" s="16">
        <f t="shared" si="25"/>
        <v>-1</v>
      </c>
      <c r="D338" s="16">
        <f>D337+C338*('Prices Monthly'!L338-'Prices Monthly'!L337)/'Prices Monthly'!L337</f>
        <v>1.1351935550327277</v>
      </c>
      <c r="E338" s="16">
        <f t="shared" si="26"/>
        <v>0.32014205835272369</v>
      </c>
      <c r="F338" s="16">
        <f t="shared" si="24"/>
        <v>1.4553356133854514</v>
      </c>
      <c r="G338" s="26">
        <f>IF(('Prices Monthly'!L338-'Prices Monthly'!L337)*C338&gt;0,1,0)</f>
        <v>1</v>
      </c>
      <c r="H338" s="16">
        <f>ABS('Prices Monthly'!L338-'Prices Monthly'!L337)/'Prices Monthly'!L337</f>
        <v>2.6302248185126435E-3</v>
      </c>
      <c r="I338" s="26"/>
      <c r="J338" s="16">
        <f t="shared" si="23"/>
        <v>-8.7081599999999959</v>
      </c>
      <c r="K338" s="16"/>
      <c r="L338" s="16"/>
      <c r="M338" s="16"/>
      <c r="N338" s="16"/>
      <c r="O338" s="16"/>
      <c r="P338" s="5"/>
      <c r="Q338" s="16">
        <f>'Prices Monthly'!T338-'Prices Monthly'!T337</f>
        <v>-0.17000000000000015</v>
      </c>
      <c r="R338" s="16">
        <f>'Prices Monthly'!Q338-'Prices Monthly'!Q337</f>
        <v>-0.22999999999999998</v>
      </c>
      <c r="S338" s="16">
        <f>'Prices Monthly'!S338-'Prices Monthly'!S337</f>
        <v>-0.14999999999999991</v>
      </c>
      <c r="T338" s="16">
        <f>'Prices Monthly'!J338-'Prices Monthly'!J337</f>
        <v>210.98999999999978</v>
      </c>
    </row>
    <row r="339" spans="1:20" x14ac:dyDescent="0.2">
      <c r="A339" s="9">
        <v>38715</v>
      </c>
      <c r="B339" s="16">
        <f>'Prices Monthly'!L338+J339</f>
        <v>5411.1387919999997</v>
      </c>
      <c r="C339" s="16">
        <f t="shared" si="25"/>
        <v>1</v>
      </c>
      <c r="D339" s="16">
        <f>D338+C339*('Prices Monthly'!L339-'Prices Monthly'!L338)/'Prices Monthly'!L338</f>
        <v>1.1793683240259483</v>
      </c>
      <c r="E339" s="16">
        <f t="shared" si="26"/>
        <v>0.2759672893595031</v>
      </c>
      <c r="F339" s="16">
        <f t="shared" si="24"/>
        <v>1.4553356133854514</v>
      </c>
      <c r="G339" s="26">
        <f>IF(('Prices Monthly'!L339-'Prices Monthly'!L338)*C339&gt;0,1,0)</f>
        <v>1</v>
      </c>
      <c r="H339" s="16">
        <f>ABS('Prices Monthly'!L339-'Prices Monthly'!L338)/'Prices Monthly'!L338</f>
        <v>4.4174768993220537E-2</v>
      </c>
      <c r="I339" s="26"/>
      <c r="J339" s="16">
        <f t="shared" si="23"/>
        <v>22.768792000000012</v>
      </c>
      <c r="K339" s="16"/>
      <c r="L339" s="16"/>
      <c r="M339" s="16"/>
      <c r="N339" s="16"/>
      <c r="O339" s="16"/>
      <c r="P339" s="5"/>
      <c r="Q339" s="16">
        <f>'Prices Monthly'!T339-'Prices Monthly'!T338</f>
        <v>-1.9999999999999796E-2</v>
      </c>
      <c r="R339" s="16">
        <f>'Prices Monthly'!Q339-'Prices Monthly'!Q338</f>
        <v>0.58000000000000007</v>
      </c>
      <c r="S339" s="16">
        <f>'Prices Monthly'!S339-'Prices Monthly'!S338</f>
        <v>3.0000000000000027E-2</v>
      </c>
      <c r="T339" s="16">
        <f>'Prices Monthly'!J339-'Prices Monthly'!J338</f>
        <v>331.48000000000047</v>
      </c>
    </row>
    <row r="340" spans="1:20" x14ac:dyDescent="0.2">
      <c r="A340" s="9">
        <v>38745</v>
      </c>
      <c r="B340" s="16">
        <f>'Prices Monthly'!L339+J340</f>
        <v>5604.565184</v>
      </c>
      <c r="C340" s="16">
        <f t="shared" si="25"/>
        <v>-1</v>
      </c>
      <c r="D340" s="16">
        <f>D339+C340*('Prices Monthly'!L340-'Prices Monthly'!L339)/'Prices Monthly'!L339</f>
        <v>1.189358726414687</v>
      </c>
      <c r="E340" s="16">
        <f t="shared" si="26"/>
        <v>0.26597688697076438</v>
      </c>
      <c r="F340" s="16">
        <f t="shared" si="24"/>
        <v>1.4553356133854514</v>
      </c>
      <c r="G340" s="26">
        <f>IF(('Prices Monthly'!L340-'Prices Monthly'!L339)*C340&gt;0,1,0)</f>
        <v>1</v>
      </c>
      <c r="H340" s="16">
        <f>ABS('Prices Monthly'!L340-'Prices Monthly'!L339)/'Prices Monthly'!L339</f>
        <v>9.9904023887388092E-3</v>
      </c>
      <c r="I340" s="26"/>
      <c r="J340" s="16">
        <f t="shared" si="23"/>
        <v>-21.834816000000018</v>
      </c>
      <c r="K340" s="16"/>
      <c r="L340" s="16"/>
      <c r="M340" s="16"/>
      <c r="N340" s="16"/>
      <c r="O340" s="16"/>
      <c r="P340" s="5"/>
      <c r="Q340" s="16">
        <f>'Prices Monthly'!T340-'Prices Monthly'!T339</f>
        <v>0.14999999999999991</v>
      </c>
      <c r="R340" s="16">
        <f>'Prices Monthly'!Q340-'Prices Monthly'!Q339</f>
        <v>-0.10999999999999988</v>
      </c>
      <c r="S340" s="16">
        <f>'Prices Monthly'!S340-'Prices Monthly'!S339</f>
        <v>3.0000000000000027E-2</v>
      </c>
      <c r="T340" s="16">
        <f>'Prices Monthly'!J340-'Prices Monthly'!J339</f>
        <v>-348.64000000000033</v>
      </c>
    </row>
    <row r="341" spans="1:20" x14ac:dyDescent="0.2">
      <c r="A341" s="9">
        <v>38773</v>
      </c>
      <c r="B341" s="16">
        <f>'Prices Monthly'!L340+J341</f>
        <v>5563.5110879999993</v>
      </c>
      <c r="C341" s="16">
        <f t="shared" si="25"/>
        <v>-1</v>
      </c>
      <c r="D341" s="16">
        <f>D340+C341*('Prices Monthly'!L341-'Prices Monthly'!L340)/'Prices Monthly'!L340</f>
        <v>1.1546956359276477</v>
      </c>
      <c r="E341" s="16">
        <f t="shared" si="26"/>
        <v>0.30063997745780369</v>
      </c>
      <c r="F341" s="16">
        <f t="shared" si="24"/>
        <v>1.4553356133854514</v>
      </c>
      <c r="G341" s="26">
        <f>IF(('Prices Monthly'!L341-'Prices Monthly'!L340)*C341&gt;0,1,0)</f>
        <v>0</v>
      </c>
      <c r="H341" s="16">
        <f>ABS('Prices Monthly'!L341-'Prices Monthly'!L340)/'Prices Monthly'!L340</f>
        <v>3.4663090487039194E-2</v>
      </c>
      <c r="I341" s="26"/>
      <c r="J341" s="16">
        <f t="shared" si="23"/>
        <v>-6.6789119999999986</v>
      </c>
      <c r="K341" s="16"/>
      <c r="L341" s="16"/>
      <c r="M341" s="16"/>
      <c r="N341" s="16"/>
      <c r="O341" s="16"/>
      <c r="P341" s="5"/>
      <c r="Q341" s="16">
        <f>'Prices Monthly'!T341-'Prices Monthly'!T340</f>
        <v>-0.12000000000000011</v>
      </c>
      <c r="R341" s="16">
        <f>'Prices Monthly'!Q341-'Prices Monthly'!Q340</f>
        <v>-5.0000000000000266E-2</v>
      </c>
      <c r="S341" s="16">
        <f>'Prices Monthly'!S341-'Prices Monthly'!S340</f>
        <v>-2.0000000000000018E-2</v>
      </c>
      <c r="T341" s="16">
        <f>'Prices Monthly'!J341-'Prices Monthly'!J340</f>
        <v>-10.329999999999927</v>
      </c>
    </row>
    <row r="342" spans="1:20" x14ac:dyDescent="0.2">
      <c r="A342" s="9">
        <v>38806</v>
      </c>
      <c r="B342" s="16">
        <f>'Prices Monthly'!L341+J342</f>
        <v>5773.8617360000007</v>
      </c>
      <c r="C342" s="16">
        <f t="shared" si="25"/>
        <v>1</v>
      </c>
      <c r="D342" s="16">
        <f>D341+C342*('Prices Monthly'!L342-'Prices Monthly'!L341)/'Prices Monthly'!L341</f>
        <v>1.1971316141136428</v>
      </c>
      <c r="E342" s="16">
        <f t="shared" si="26"/>
        <v>0.25820399927180859</v>
      </c>
      <c r="F342" s="16">
        <f t="shared" si="24"/>
        <v>1.4553356133854514</v>
      </c>
      <c r="G342" s="26">
        <f>IF(('Prices Monthly'!L342-'Prices Monthly'!L341)*C342&gt;0,1,0)</f>
        <v>1</v>
      </c>
      <c r="H342" s="16">
        <f>ABS('Prices Monthly'!L342-'Prices Monthly'!L341)/'Prices Monthly'!L341</f>
        <v>4.2435978185995052E-2</v>
      </c>
      <c r="I342" s="26"/>
      <c r="J342" s="16">
        <f t="shared" si="23"/>
        <v>10.591736000000019</v>
      </c>
      <c r="K342" s="16"/>
      <c r="L342" s="16"/>
      <c r="M342" s="16"/>
      <c r="N342" s="16"/>
      <c r="O342" s="16"/>
      <c r="P342" s="5"/>
      <c r="Q342" s="16">
        <f>'Prices Monthly'!T342-'Prices Monthly'!T341</f>
        <v>0</v>
      </c>
      <c r="R342" s="16">
        <f>'Prices Monthly'!Q342-'Prices Monthly'!Q341</f>
        <v>0.20000000000000018</v>
      </c>
      <c r="S342" s="16">
        <f>'Prices Monthly'!S342-'Prices Monthly'!S341</f>
        <v>8.9999999999999858E-2</v>
      </c>
      <c r="T342" s="16">
        <f>'Prices Monthly'!J342-'Prices Monthly'!J341</f>
        <v>555.09000000000015</v>
      </c>
    </row>
    <row r="343" spans="1:20" x14ac:dyDescent="0.2">
      <c r="A343" s="9">
        <v>38836</v>
      </c>
      <c r="B343" s="16">
        <f>'Prices Monthly'!L342+J343</f>
        <v>5999.3840719999998</v>
      </c>
      <c r="C343" s="16">
        <f t="shared" si="25"/>
        <v>-1</v>
      </c>
      <c r="D343" s="16">
        <f>D342+C343*('Prices Monthly'!L343-'Prices Monthly'!L342)/'Prices Monthly'!L342</f>
        <v>1.223841712917872</v>
      </c>
      <c r="E343" s="16">
        <f t="shared" si="26"/>
        <v>0.23149390046757934</v>
      </c>
      <c r="F343" s="16">
        <f t="shared" si="24"/>
        <v>1.4553356133854514</v>
      </c>
      <c r="G343" s="26">
        <f>IF(('Prices Monthly'!L343-'Prices Monthly'!L342)*C343&gt;0,1,0)</f>
        <v>1</v>
      </c>
      <c r="H343" s="16">
        <f>ABS('Prices Monthly'!L343-'Prices Monthly'!L342)/'Prices Monthly'!L342</f>
        <v>2.6710098804229181E-2</v>
      </c>
      <c r="I343" s="26"/>
      <c r="J343" s="16">
        <f t="shared" si="23"/>
        <v>-8.4559280000000054</v>
      </c>
      <c r="K343" s="16"/>
      <c r="L343" s="16"/>
      <c r="M343" s="16"/>
      <c r="N343" s="16"/>
      <c r="O343" s="16"/>
      <c r="P343" s="5"/>
      <c r="Q343" s="16">
        <f>'Prices Monthly'!T343-'Prices Monthly'!T342</f>
        <v>-7.9999999999999849E-2</v>
      </c>
      <c r="R343" s="16">
        <f>'Prices Monthly'!Q343-'Prices Monthly'!Q342</f>
        <v>-0.10999999999999988</v>
      </c>
      <c r="S343" s="16">
        <f>'Prices Monthly'!S343-'Prices Monthly'!S342</f>
        <v>-0.10999999999999988</v>
      </c>
      <c r="T343" s="16">
        <f>'Prices Monthly'!J343-'Prices Monthly'!J342</f>
        <v>-17.850000000000364</v>
      </c>
    </row>
    <row r="344" spans="1:20" x14ac:dyDescent="0.2">
      <c r="A344" s="9">
        <v>38867</v>
      </c>
      <c r="B344" s="16">
        <f>'Prices Monthly'!L343+J344</f>
        <v>5858.4557199999999</v>
      </c>
      <c r="C344" s="16">
        <f t="shared" si="25"/>
        <v>1</v>
      </c>
      <c r="D344" s="16">
        <f>D343+C344*('Prices Monthly'!L344-'Prices Monthly'!L343)/'Prices Monthly'!L343</f>
        <v>1.1751223741382155</v>
      </c>
      <c r="E344" s="16">
        <f t="shared" si="26"/>
        <v>0.28021323924723585</v>
      </c>
      <c r="F344" s="16">
        <f t="shared" si="24"/>
        <v>1.4553356133854514</v>
      </c>
      <c r="G344" s="26">
        <f>IF(('Prices Monthly'!L344-'Prices Monthly'!L343)*C344&gt;0,1,0)</f>
        <v>0</v>
      </c>
      <c r="H344" s="16">
        <f>ABS('Prices Monthly'!L344-'Prices Monthly'!L343)/'Prices Monthly'!L343</f>
        <v>4.8719338779656514E-2</v>
      </c>
      <c r="I344" s="26"/>
      <c r="J344" s="16">
        <f t="shared" si="23"/>
        <v>11.085719999999981</v>
      </c>
      <c r="K344" s="16"/>
      <c r="L344" s="16"/>
      <c r="M344" s="16"/>
      <c r="N344" s="16"/>
      <c r="O344" s="16"/>
      <c r="P344" s="5"/>
      <c r="Q344" s="16">
        <f>'Prices Monthly'!T344-'Prices Monthly'!T343</f>
        <v>-0.26</v>
      </c>
      <c r="R344" s="16">
        <f>'Prices Monthly'!Q344-'Prices Monthly'!Q343</f>
        <v>-0.42000000000000037</v>
      </c>
      <c r="S344" s="16">
        <f>'Prices Monthly'!S344-'Prices Monthly'!S343</f>
        <v>-2.0000000000000018E-2</v>
      </c>
      <c r="T344" s="16">
        <f>'Prices Monthly'!J344-'Prices Monthly'!J343</f>
        <v>-171.36999999999989</v>
      </c>
    </row>
    <row r="345" spans="1:20" x14ac:dyDescent="0.2">
      <c r="A345" s="9">
        <v>38897</v>
      </c>
      <c r="B345" s="16">
        <f>'Prices Monthly'!L344+J345</f>
        <v>5597.5529040000001</v>
      </c>
      <c r="C345" s="16">
        <f t="shared" si="25"/>
        <v>1</v>
      </c>
      <c r="D345" s="16">
        <f>D344+C345*('Prices Monthly'!L345-'Prices Monthly'!L344)/'Prices Monthly'!L344</f>
        <v>1.1473164814534647</v>
      </c>
      <c r="E345" s="16">
        <f t="shared" si="26"/>
        <v>0.30801913193198671</v>
      </c>
      <c r="F345" s="16">
        <f t="shared" si="24"/>
        <v>1.4553356133854514</v>
      </c>
      <c r="G345" s="26">
        <f>IF(('Prices Monthly'!L345-'Prices Monthly'!L344)*C345&gt;0,1,0)</f>
        <v>0</v>
      </c>
      <c r="H345" s="16">
        <f>ABS('Prices Monthly'!L345-'Prices Monthly'!L344)/'Prices Monthly'!L344</f>
        <v>2.7805892684750907E-2</v>
      </c>
      <c r="I345" s="26"/>
      <c r="J345" s="16">
        <f t="shared" si="23"/>
        <v>35.062904000000017</v>
      </c>
      <c r="K345" s="16"/>
      <c r="L345" s="16"/>
      <c r="M345" s="16"/>
      <c r="N345" s="16"/>
      <c r="O345" s="16"/>
      <c r="P345" s="5"/>
      <c r="Q345" s="16">
        <f>'Prices Monthly'!T345-'Prices Monthly'!T344</f>
        <v>-8.0000000000000071E-2</v>
      </c>
      <c r="R345" s="16">
        <f>'Prices Monthly'!Q345-'Prices Monthly'!Q344</f>
        <v>-0.32999999999999963</v>
      </c>
      <c r="S345" s="16">
        <f>'Prices Monthly'!S345-'Prices Monthly'!S344</f>
        <v>-0.16999999999999993</v>
      </c>
      <c r="T345" s="16">
        <f>'Prices Monthly'!J345-'Prices Monthly'!J344</f>
        <v>1.1900000000005093</v>
      </c>
    </row>
    <row r="346" spans="1:20" x14ac:dyDescent="0.2">
      <c r="A346" s="9">
        <v>38927</v>
      </c>
      <c r="B346" s="16">
        <f>'Prices Monthly'!L345+J346</f>
        <v>5428.320952</v>
      </c>
      <c r="C346" s="16">
        <f t="shared" si="25"/>
        <v>1</v>
      </c>
      <c r="D346" s="16">
        <f>D345+C346*('Prices Monthly'!L346-'Prices Monthly'!L345)/'Prices Monthly'!L345</f>
        <v>1.1624704621702786</v>
      </c>
      <c r="E346" s="16">
        <f t="shared" si="26"/>
        <v>0.29286515121517276</v>
      </c>
      <c r="F346" s="16">
        <f t="shared" si="24"/>
        <v>1.4553356133854514</v>
      </c>
      <c r="G346" s="26">
        <f>IF(('Prices Monthly'!L346-'Prices Monthly'!L345)*C346&gt;0,1,0)</f>
        <v>1</v>
      </c>
      <c r="H346" s="16">
        <f>ABS('Prices Monthly'!L346-'Prices Monthly'!L345)/'Prices Monthly'!L345</f>
        <v>1.5153980716813934E-2</v>
      </c>
      <c r="I346" s="26"/>
      <c r="J346" s="16">
        <f t="shared" si="23"/>
        <v>20.500951999999991</v>
      </c>
      <c r="K346" s="16"/>
      <c r="L346" s="16"/>
      <c r="M346" s="16"/>
      <c r="N346" s="16"/>
      <c r="O346" s="16"/>
      <c r="P346" s="5"/>
      <c r="Q346" s="16">
        <f>'Prices Monthly'!T346-'Prices Monthly'!T345</f>
        <v>1.0000000000000009E-2</v>
      </c>
      <c r="R346" s="16">
        <f>'Prices Monthly'!Q346-'Prices Monthly'!Q345</f>
        <v>-4.0000000000000036E-2</v>
      </c>
      <c r="S346" s="16">
        <f>'Prices Monthly'!S346-'Prices Monthly'!S345</f>
        <v>-2.0000000000000018E-2</v>
      </c>
      <c r="T346" s="16">
        <f>'Prices Monthly'!J346-'Prices Monthly'!J345</f>
        <v>182.44999999999982</v>
      </c>
    </row>
    <row r="347" spans="1:20" x14ac:dyDescent="0.2">
      <c r="A347" s="9">
        <v>38959</v>
      </c>
      <c r="B347" s="16">
        <f>'Prices Monthly'!L346+J347</f>
        <v>5491.0159600000006</v>
      </c>
      <c r="C347" s="16">
        <f t="shared" si="25"/>
        <v>1</v>
      </c>
      <c r="D347" s="16">
        <f>D346+C347*('Prices Monthly'!L347-'Prices Monthly'!L346)/'Prices Monthly'!L346</f>
        <v>1.1580039726816478</v>
      </c>
      <c r="E347" s="16">
        <f t="shared" si="26"/>
        <v>0.29733164070380358</v>
      </c>
      <c r="F347" s="16">
        <f t="shared" si="24"/>
        <v>1.4553356133854514</v>
      </c>
      <c r="G347" s="26">
        <f>IF(('Prices Monthly'!L347-'Prices Monthly'!L346)*C347&gt;0,1,0)</f>
        <v>0</v>
      </c>
      <c r="H347" s="16">
        <f>ABS('Prices Monthly'!L347-'Prices Monthly'!L346)/'Prices Monthly'!L346</f>
        <v>4.4664894886307501E-3</v>
      </c>
      <c r="I347" s="26"/>
      <c r="J347" s="16">
        <f t="shared" si="23"/>
        <v>1.2459600000000008</v>
      </c>
      <c r="K347" s="16"/>
      <c r="L347" s="16"/>
      <c r="M347" s="16"/>
      <c r="N347" s="16"/>
      <c r="O347" s="16"/>
      <c r="P347" s="5"/>
      <c r="Q347" s="16">
        <f>'Prices Monthly'!T347-'Prices Monthly'!T346</f>
        <v>-0.33000000000000007</v>
      </c>
      <c r="R347" s="16">
        <f>'Prices Monthly'!Q347-'Prices Monthly'!Q346</f>
        <v>-0.45000000000000018</v>
      </c>
      <c r="S347" s="16">
        <f>'Prices Monthly'!S347-'Prices Monthly'!S346</f>
        <v>-0.10000000000000009</v>
      </c>
      <c r="T347" s="16">
        <f>'Prices Monthly'!J347-'Prices Monthly'!J346</f>
        <v>-222.75</v>
      </c>
    </row>
    <row r="348" spans="1:20" x14ac:dyDescent="0.2">
      <c r="A348" s="9">
        <v>38989</v>
      </c>
      <c r="B348" s="16">
        <f>'Prices Monthly'!L347+J348</f>
        <v>5507.1718000000001</v>
      </c>
      <c r="C348" s="16">
        <f t="shared" si="25"/>
        <v>1</v>
      </c>
      <c r="D348" s="16">
        <f>D347+C348*('Prices Monthly'!L348-'Prices Monthly'!L347)/'Prices Monthly'!L347</f>
        <v>1.1816753509351585</v>
      </c>
      <c r="E348" s="16">
        <f t="shared" si="26"/>
        <v>0.27366026245029285</v>
      </c>
      <c r="F348" s="16">
        <f t="shared" si="24"/>
        <v>1.4553356133854514</v>
      </c>
      <c r="G348" s="26">
        <f>IF(('Prices Monthly'!L348-'Prices Monthly'!L347)*C348&gt;0,1,0)</f>
        <v>1</v>
      </c>
      <c r="H348" s="16">
        <f>ABS('Prices Monthly'!L348-'Prices Monthly'!L347)/'Prices Monthly'!L347</f>
        <v>2.3671378253510799E-2</v>
      </c>
      <c r="I348" s="26"/>
      <c r="J348" s="16">
        <f t="shared" si="23"/>
        <v>41.921800000000012</v>
      </c>
      <c r="K348" s="16"/>
      <c r="L348" s="16"/>
      <c r="M348" s="16"/>
      <c r="N348" s="16"/>
      <c r="O348" s="16"/>
      <c r="P348" s="5"/>
      <c r="Q348" s="16">
        <f>'Prices Monthly'!T348-'Prices Monthly'!T347</f>
        <v>0.16000000000000014</v>
      </c>
      <c r="R348" s="16">
        <f>'Prices Monthly'!Q348-'Prices Monthly'!Q347</f>
        <v>4.0000000000000036E-2</v>
      </c>
      <c r="S348" s="16">
        <f>'Prices Monthly'!S348-'Prices Monthly'!S347</f>
        <v>-3.0000000000000027E-2</v>
      </c>
      <c r="T348" s="16">
        <f>'Prices Monthly'!J348-'Prices Monthly'!J347</f>
        <v>303.80000000000018</v>
      </c>
    </row>
    <row r="349" spans="1:20" x14ac:dyDescent="0.2">
      <c r="A349" s="9">
        <v>39018</v>
      </c>
      <c r="B349" s="16">
        <f>'Prices Monthly'!L348+J349</f>
        <v>5582.3630400000002</v>
      </c>
      <c r="C349" s="16">
        <f t="shared" si="25"/>
        <v>-1</v>
      </c>
      <c r="D349" s="16">
        <f>D348+C349*('Prices Monthly'!L349-'Prices Monthly'!L348)/'Prices Monthly'!L348</f>
        <v>1.1530728721251589</v>
      </c>
      <c r="E349" s="16">
        <f t="shared" si="26"/>
        <v>0.30226274126029251</v>
      </c>
      <c r="F349" s="16">
        <f t="shared" si="24"/>
        <v>1.4553356133854514</v>
      </c>
      <c r="G349" s="26">
        <f>IF(('Prices Monthly'!L349-'Prices Monthly'!L348)*C349&gt;0,1,0)</f>
        <v>0</v>
      </c>
      <c r="H349" s="16">
        <f>ABS('Prices Monthly'!L349-'Prices Monthly'!L348)/'Prices Monthly'!L348</f>
        <v>2.8602478809999686E-2</v>
      </c>
      <c r="I349" s="26"/>
      <c r="J349" s="16">
        <f t="shared" si="23"/>
        <v>-12.25696000000001</v>
      </c>
      <c r="K349" s="16"/>
      <c r="L349" s="16"/>
      <c r="M349" s="16"/>
      <c r="N349" s="16"/>
      <c r="O349" s="16"/>
      <c r="P349" s="5"/>
      <c r="Q349" s="16">
        <f>'Prices Monthly'!T349-'Prices Monthly'!T348</f>
        <v>0.1399999999999999</v>
      </c>
      <c r="R349" s="16">
        <f>'Prices Monthly'!Q349-'Prices Monthly'!Q348</f>
        <v>8.0000000000000071E-2</v>
      </c>
      <c r="S349" s="16">
        <f>'Prices Monthly'!S349-'Prices Monthly'!S348</f>
        <v>0</v>
      </c>
      <c r="T349" s="16">
        <f>'Prices Monthly'!J349-'Prices Monthly'!J348</f>
        <v>372.34999999999945</v>
      </c>
    </row>
    <row r="350" spans="1:20" x14ac:dyDescent="0.2">
      <c r="A350" s="9">
        <v>39050</v>
      </c>
      <c r="B350" s="16">
        <f>'Prices Monthly'!L349+J350</f>
        <v>5741.9378800000004</v>
      </c>
      <c r="C350" s="16">
        <f t="shared" si="25"/>
        <v>-1</v>
      </c>
      <c r="D350" s="16">
        <f>D349+C350*('Prices Monthly'!L350-'Prices Monthly'!L349)/'Prices Monthly'!L349</f>
        <v>1.1708255030455987</v>
      </c>
      <c r="E350" s="16">
        <f t="shared" si="26"/>
        <v>0.28451011033985263</v>
      </c>
      <c r="F350" s="16">
        <f t="shared" si="24"/>
        <v>1.4553356133854514</v>
      </c>
      <c r="G350" s="26">
        <f>IF(('Prices Monthly'!L350-'Prices Monthly'!L349)*C350&gt;0,1,0)</f>
        <v>1</v>
      </c>
      <c r="H350" s="16">
        <f>ABS('Prices Monthly'!L350-'Prices Monthly'!L349)/'Prices Monthly'!L349</f>
        <v>1.7752630920439987E-2</v>
      </c>
      <c r="I350" s="26"/>
      <c r="J350" s="16">
        <f t="shared" si="23"/>
        <v>-12.702119999999997</v>
      </c>
      <c r="K350" s="16"/>
      <c r="L350" s="16"/>
      <c r="M350" s="16"/>
      <c r="N350" s="16"/>
      <c r="O350" s="16"/>
      <c r="P350" s="5"/>
      <c r="Q350" s="16">
        <f>'Prices Monthly'!T350-'Prices Monthly'!T349</f>
        <v>7.0000000000000062E-2</v>
      </c>
      <c r="R350" s="16">
        <f>'Prices Monthly'!Q350-'Prices Monthly'!Q349</f>
        <v>0.16999999999999993</v>
      </c>
      <c r="S350" s="16">
        <f>'Prices Monthly'!S350-'Prices Monthly'!S349</f>
        <v>0.25</v>
      </c>
      <c r="T350" s="16">
        <f>'Prices Monthly'!J350-'Prices Monthly'!J349</f>
        <v>87.119999999999891</v>
      </c>
    </row>
    <row r="351" spans="1:20" x14ac:dyDescent="0.2">
      <c r="A351" s="9">
        <v>39081</v>
      </c>
      <c r="B351" s="16">
        <f>'Prices Monthly'!L350+J351</f>
        <v>5638.3496959999993</v>
      </c>
      <c r="C351" s="16">
        <f t="shared" si="25"/>
        <v>-1</v>
      </c>
      <c r="D351" s="16">
        <f>D350+C351*('Prices Monthly'!L351-'Prices Monthly'!L350)/'Prices Monthly'!L350</f>
        <v>1.1463866726561058</v>
      </c>
      <c r="E351" s="16">
        <f t="shared" si="26"/>
        <v>0.30894894072934553</v>
      </c>
      <c r="F351" s="16">
        <f t="shared" si="24"/>
        <v>1.4553356133854514</v>
      </c>
      <c r="G351" s="26">
        <f>IF(('Prices Monthly'!L351-'Prices Monthly'!L350)*C351&gt;0,1,0)</f>
        <v>0</v>
      </c>
      <c r="H351" s="16">
        <f>ABS('Prices Monthly'!L351-'Prices Monthly'!L350)/'Prices Monthly'!L350</f>
        <v>2.4438830389492815E-2</v>
      </c>
      <c r="I351" s="26"/>
      <c r="J351" s="16">
        <f t="shared" si="23"/>
        <v>-14.130304000000002</v>
      </c>
      <c r="K351" s="16"/>
      <c r="L351" s="16"/>
      <c r="M351" s="16"/>
      <c r="N351" s="16"/>
      <c r="O351" s="16"/>
      <c r="P351" s="5"/>
      <c r="Q351" s="16">
        <f>'Prices Monthly'!T351-'Prices Monthly'!T350</f>
        <v>9.000000000000008E-2</v>
      </c>
      <c r="R351" s="16">
        <f>'Prices Monthly'!Q351-'Prices Monthly'!Q350</f>
        <v>0.54</v>
      </c>
      <c r="S351" s="16">
        <f>'Prices Monthly'!S351-'Prices Monthly'!S350</f>
        <v>-6.0000000000000053E-2</v>
      </c>
      <c r="T351" s="16">
        <f>'Prices Monthly'!J351-'Prices Monthly'!J350</f>
        <v>225.69999999999982</v>
      </c>
    </row>
    <row r="352" spans="1:20" x14ac:dyDescent="0.2">
      <c r="A352" s="9">
        <v>39112</v>
      </c>
      <c r="B352" s="16">
        <f>'Prices Monthly'!L351+J352</f>
        <v>5763.5005599999995</v>
      </c>
      <c r="C352" s="16">
        <f t="shared" si="25"/>
        <v>-1</v>
      </c>
      <c r="D352" s="16">
        <f>D351+C352*('Prices Monthly'!L352-'Prices Monthly'!L351)/'Prices Monthly'!L351</f>
        <v>1.1421850500319308</v>
      </c>
      <c r="E352" s="16">
        <f t="shared" si="26"/>
        <v>0.31315056335352054</v>
      </c>
      <c r="F352" s="16">
        <f t="shared" si="24"/>
        <v>1.4553356133854514</v>
      </c>
      <c r="G352" s="26">
        <f>IF(('Prices Monthly'!L352-'Prices Monthly'!L351)*C352&gt;0,1,0)</f>
        <v>0</v>
      </c>
      <c r="H352" s="16">
        <f>ABS('Prices Monthly'!L352-'Prices Monthly'!L351)/'Prices Monthly'!L351</f>
        <v>4.2016226241749464E-3</v>
      </c>
      <c r="I352" s="26"/>
      <c r="J352" s="16">
        <f t="shared" si="23"/>
        <v>-27.119440000000004</v>
      </c>
      <c r="K352" s="16"/>
      <c r="L352" s="16"/>
      <c r="M352" s="16"/>
      <c r="N352" s="16"/>
      <c r="O352" s="16"/>
      <c r="P352" s="5"/>
      <c r="Q352" s="16">
        <f>'Prices Monthly'!T352-'Prices Monthly'!T351</f>
        <v>0.22999999999999998</v>
      </c>
      <c r="R352" s="16">
        <f>'Prices Monthly'!Q352-'Prices Monthly'!Q351</f>
        <v>2.9999999999999805E-2</v>
      </c>
      <c r="S352" s="16">
        <f>'Prices Monthly'!S352-'Prices Monthly'!S351</f>
        <v>9.000000000000008E-2</v>
      </c>
      <c r="T352" s="16">
        <f>'Prices Monthly'!J352-'Prices Monthly'!J351</f>
        <v>163.28999999999996</v>
      </c>
    </row>
    <row r="353" spans="1:20" x14ac:dyDescent="0.2">
      <c r="A353" s="9">
        <v>39140</v>
      </c>
      <c r="B353" s="16">
        <f>'Prices Monthly'!L352+J353</f>
        <v>5796.8806319999994</v>
      </c>
      <c r="C353" s="16">
        <f t="shared" si="25"/>
        <v>-1</v>
      </c>
      <c r="D353" s="16">
        <f>D352+C353*('Prices Monthly'!L353-'Prices Monthly'!L352)/'Prices Monthly'!L352</f>
        <v>1.1185648985258989</v>
      </c>
      <c r="E353" s="16">
        <f t="shared" si="26"/>
        <v>0.33677071485955246</v>
      </c>
      <c r="F353" s="16">
        <f t="shared" si="24"/>
        <v>1.4553356133854514</v>
      </c>
      <c r="G353" s="26">
        <f>IF(('Prices Monthly'!L353-'Prices Monthly'!L352)*C353&gt;0,1,0)</f>
        <v>0</v>
      </c>
      <c r="H353" s="16">
        <f>ABS('Prices Monthly'!L353-'Prices Monthly'!L352)/'Prices Monthly'!L352</f>
        <v>2.3620151506031931E-2</v>
      </c>
      <c r="I353" s="26"/>
      <c r="J353" s="16">
        <f t="shared" si="23"/>
        <v>-18.069367999999994</v>
      </c>
      <c r="K353" s="16"/>
      <c r="L353" s="16"/>
      <c r="M353" s="16"/>
      <c r="N353" s="16"/>
      <c r="O353" s="16"/>
      <c r="P353" s="5"/>
      <c r="Q353" s="16">
        <f>'Prices Monthly'!T353-'Prices Monthly'!T352</f>
        <v>2.0000000000000018E-2</v>
      </c>
      <c r="R353" s="16">
        <f>'Prices Monthly'!Q353-'Prices Monthly'!Q352</f>
        <v>5.0000000000000266E-2</v>
      </c>
      <c r="S353" s="16">
        <f>'Prices Monthly'!S353-'Prices Monthly'!S352</f>
        <v>5.0000000000000044E-2</v>
      </c>
      <c r="T353" s="16">
        <f>'Prices Monthly'!J353-'Prices Monthly'!J352</f>
        <v>194.84000000000015</v>
      </c>
    </row>
    <row r="354" spans="1:20" x14ac:dyDescent="0.2">
      <c r="A354" s="9">
        <v>39171</v>
      </c>
      <c r="B354" s="16">
        <f>'Prices Monthly'!L353+J354</f>
        <v>5948.5558719999999</v>
      </c>
      <c r="C354" s="16">
        <f t="shared" si="25"/>
        <v>-1</v>
      </c>
      <c r="D354" s="16">
        <f>D353+C354*('Prices Monthly'!L354-'Prices Monthly'!L353)/'Prices Monthly'!L353</f>
        <v>1.1455712658124939</v>
      </c>
      <c r="E354" s="16">
        <f t="shared" si="26"/>
        <v>0.30976434757295745</v>
      </c>
      <c r="F354" s="16">
        <f t="shared" si="24"/>
        <v>1.4553356133854514</v>
      </c>
      <c r="G354" s="26">
        <f>IF(('Prices Monthly'!L354-'Prices Monthly'!L353)*C354&gt;0,1,0)</f>
        <v>1</v>
      </c>
      <c r="H354" s="16">
        <f>ABS('Prices Monthly'!L354-'Prices Monthly'!L353)/'Prices Monthly'!L353</f>
        <v>2.7006367286595098E-2</v>
      </c>
      <c r="I354" s="26"/>
      <c r="J354" s="16">
        <f t="shared" si="23"/>
        <v>-3.7441280000000123</v>
      </c>
      <c r="K354" s="16"/>
      <c r="L354" s="16"/>
      <c r="M354" s="16"/>
      <c r="N354" s="16"/>
      <c r="O354" s="16"/>
      <c r="P354" s="5"/>
      <c r="Q354" s="16">
        <f>'Prices Monthly'!T354-'Prices Monthly'!T353</f>
        <v>2.9999999999999805E-2</v>
      </c>
      <c r="R354" s="16">
        <f>'Prices Monthly'!Q354-'Prices Monthly'!Q353</f>
        <v>8.0000000000000071E-2</v>
      </c>
      <c r="S354" s="16">
        <f>'Prices Monthly'!S354-'Prices Monthly'!S353</f>
        <v>-1.0000000000000009E-2</v>
      </c>
      <c r="T354" s="16">
        <f>'Prices Monthly'!J354-'Prices Monthly'!J353</f>
        <v>-231.00999999999931</v>
      </c>
    </row>
    <row r="355" spans="1:20" x14ac:dyDescent="0.2">
      <c r="A355" s="9">
        <v>39200</v>
      </c>
      <c r="B355" s="16">
        <f>'Prices Monthly'!L354+J355</f>
        <v>5786.1651920000004</v>
      </c>
      <c r="C355" s="16">
        <f t="shared" si="25"/>
        <v>-1</v>
      </c>
      <c r="D355" s="16">
        <f>D354+C355*('Prices Monthly'!L355-'Prices Monthly'!L354)/'Prices Monthly'!L354</f>
        <v>1.1073276177390077</v>
      </c>
      <c r="E355" s="16">
        <f t="shared" si="26"/>
        <v>0.34800799564644369</v>
      </c>
      <c r="F355" s="16">
        <f t="shared" si="24"/>
        <v>1.4553356133854514</v>
      </c>
      <c r="G355" s="26">
        <f>IF(('Prices Monthly'!L355-'Prices Monthly'!L354)*C355&gt;0,1,0)</f>
        <v>0</v>
      </c>
      <c r="H355" s="16">
        <f>ABS('Prices Monthly'!L355-'Prices Monthly'!L354)/'Prices Monthly'!L354</f>
        <v>3.8243648073486333E-2</v>
      </c>
      <c r="I355" s="26"/>
      <c r="J355" s="16">
        <f t="shared" si="23"/>
        <v>-5.3848079999999889</v>
      </c>
      <c r="K355" s="16"/>
      <c r="L355" s="16"/>
      <c r="M355" s="16"/>
      <c r="N355" s="16"/>
      <c r="O355" s="16"/>
      <c r="P355" s="5"/>
      <c r="Q355" s="16">
        <f>'Prices Monthly'!T355-'Prices Monthly'!T354</f>
        <v>0.14000000000000012</v>
      </c>
      <c r="R355" s="16">
        <f>'Prices Monthly'!Q355-'Prices Monthly'!Q354</f>
        <v>-0.16000000000000014</v>
      </c>
      <c r="S355" s="16">
        <f>'Prices Monthly'!S355-'Prices Monthly'!S354</f>
        <v>-5.0000000000000044E-2</v>
      </c>
      <c r="T355" s="16">
        <f>'Prices Monthly'!J355-'Prices Monthly'!J354</f>
        <v>473.14999999999964</v>
      </c>
    </row>
    <row r="356" spans="1:20" x14ac:dyDescent="0.2">
      <c r="A356" s="9">
        <v>39232</v>
      </c>
      <c r="B356" s="16">
        <f>'Prices Monthly'!L355+J356</f>
        <v>6010.5185199999996</v>
      </c>
      <c r="C356" s="16">
        <f t="shared" si="25"/>
        <v>-1</v>
      </c>
      <c r="D356" s="16">
        <f>D355+C356*('Prices Monthly'!L356-'Prices Monthly'!L355)/'Prices Monthly'!L355</f>
        <v>1.1056645654393389</v>
      </c>
      <c r="E356" s="16">
        <f t="shared" si="26"/>
        <v>0.34967104794611248</v>
      </c>
      <c r="F356" s="16">
        <f t="shared" si="24"/>
        <v>1.4553356133854514</v>
      </c>
      <c r="G356" s="26">
        <f>IF(('Prices Monthly'!L356-'Prices Monthly'!L355)*C356&gt;0,1,0)</f>
        <v>0</v>
      </c>
      <c r="H356" s="16">
        <f>ABS('Prices Monthly'!L356-'Prices Monthly'!L355)/'Prices Monthly'!L355</f>
        <v>1.6630522996687199E-3</v>
      </c>
      <c r="I356" s="26"/>
      <c r="J356" s="16">
        <f t="shared" si="23"/>
        <v>-2.5214800000000017</v>
      </c>
      <c r="K356" s="16"/>
      <c r="L356" s="16"/>
      <c r="M356" s="16"/>
      <c r="N356" s="16"/>
      <c r="O356" s="16"/>
      <c r="P356" s="5"/>
      <c r="Q356" s="16">
        <f>'Prices Monthly'!T356-'Prices Monthly'!T355</f>
        <v>-0.25</v>
      </c>
      <c r="R356" s="16">
        <f>'Prices Monthly'!Q356-'Prices Monthly'!Q355</f>
        <v>-0.22999999999999998</v>
      </c>
      <c r="S356" s="16">
        <f>'Prices Monthly'!S356-'Prices Monthly'!S355</f>
        <v>-4.0000000000000036E-2</v>
      </c>
      <c r="T356" s="16">
        <f>'Prices Monthly'!J356-'Prices Monthly'!J355</f>
        <v>-220.77000000000044</v>
      </c>
    </row>
    <row r="357" spans="1:20" x14ac:dyDescent="0.2">
      <c r="A357" s="9">
        <v>39262</v>
      </c>
      <c r="B357" s="16">
        <f>'Prices Monthly'!L356+J357</f>
        <v>6049.9633839999997</v>
      </c>
      <c r="C357" s="16">
        <f t="shared" si="25"/>
        <v>1</v>
      </c>
      <c r="D357" s="16">
        <f>D356+C357*('Prices Monthly'!L357-'Prices Monthly'!L356)/'Prices Monthly'!L356</f>
        <v>1.0494570688927445</v>
      </c>
      <c r="E357" s="16">
        <f t="shared" si="26"/>
        <v>0.40587854449270688</v>
      </c>
      <c r="F357" s="16">
        <f t="shared" si="24"/>
        <v>1.4553356133854514</v>
      </c>
      <c r="G357" s="26">
        <f>IF(('Prices Monthly'!L357-'Prices Monthly'!L356)*C357&gt;0,1,0)</f>
        <v>0</v>
      </c>
      <c r="H357" s="16">
        <f>ABS('Prices Monthly'!L357-'Prices Monthly'!L356)/'Prices Monthly'!L356</f>
        <v>5.6207496546594404E-2</v>
      </c>
      <c r="I357" s="26"/>
      <c r="J357" s="16">
        <f t="shared" si="23"/>
        <v>26.923383999999999</v>
      </c>
      <c r="K357" s="16"/>
      <c r="L357" s="16"/>
      <c r="M357" s="16"/>
      <c r="N357" s="16"/>
      <c r="O357" s="16"/>
      <c r="P357" s="5"/>
      <c r="Q357" s="16">
        <f>'Prices Monthly'!T357-'Prices Monthly'!T356</f>
        <v>-9.000000000000008E-2</v>
      </c>
      <c r="R357" s="16">
        <f>'Prices Monthly'!Q357-'Prices Monthly'!Q356</f>
        <v>6.999999999999984E-2</v>
      </c>
      <c r="S357" s="16">
        <f>'Prices Monthly'!S357-'Prices Monthly'!S356</f>
        <v>-3.0000000000000027E-2</v>
      </c>
      <c r="T357" s="16">
        <f>'Prices Monthly'!J357-'Prices Monthly'!J356</f>
        <v>82.5600000000004</v>
      </c>
    </row>
    <row r="358" spans="1:20" x14ac:dyDescent="0.2">
      <c r="A358" s="9">
        <v>39291</v>
      </c>
      <c r="B358" s="16">
        <f>'Prices Monthly'!L357+J358</f>
        <v>5688.3660479999999</v>
      </c>
      <c r="C358" s="16">
        <f t="shared" si="25"/>
        <v>1</v>
      </c>
      <c r="D358" s="16">
        <f>D357+C358*('Prices Monthly'!L358-'Prices Monthly'!L357)/'Prices Monthly'!L357</f>
        <v>0.98453491215072664</v>
      </c>
      <c r="E358" s="16">
        <f t="shared" si="26"/>
        <v>0.47080070123472473</v>
      </c>
      <c r="F358" s="16">
        <f t="shared" si="24"/>
        <v>1.4553356133854514</v>
      </c>
      <c r="G358" s="26">
        <f>IF(('Prices Monthly'!L358-'Prices Monthly'!L357)*C358&gt;0,1,0)</f>
        <v>0</v>
      </c>
      <c r="H358" s="16">
        <f>ABS('Prices Monthly'!L358-'Prices Monthly'!L357)/'Prices Monthly'!L357</f>
        <v>6.4922156742017803E-2</v>
      </c>
      <c r="I358" s="26"/>
      <c r="J358" s="16">
        <f t="shared" si="23"/>
        <v>3.866048000000013</v>
      </c>
      <c r="K358" s="16"/>
      <c r="L358" s="16"/>
      <c r="M358" s="16"/>
      <c r="N358" s="16"/>
      <c r="O358" s="16"/>
      <c r="P358" s="5"/>
      <c r="Q358" s="16">
        <f>'Prices Monthly'!T358-'Prices Monthly'!T357</f>
        <v>-0.30000000000000004</v>
      </c>
      <c r="R358" s="16">
        <f>'Prices Monthly'!Q358-'Prices Monthly'!Q357</f>
        <v>-0.27</v>
      </c>
      <c r="S358" s="16">
        <f>'Prices Monthly'!S358-'Prices Monthly'!S357</f>
        <v>-4.9999999999999822E-2</v>
      </c>
      <c r="T358" s="16">
        <f>'Prices Monthly'!J358-'Prices Monthly'!J357</f>
        <v>-217.47999999999956</v>
      </c>
    </row>
    <row r="359" spans="1:20" x14ac:dyDescent="0.2">
      <c r="A359" s="9">
        <v>39324</v>
      </c>
      <c r="B359" s="16">
        <f>'Prices Monthly'!L358+J359</f>
        <v>5347.576016</v>
      </c>
      <c r="C359" s="16">
        <f t="shared" si="25"/>
        <v>1</v>
      </c>
      <c r="D359" s="16">
        <f>D358+C359*('Prices Monthly'!L359-'Prices Monthly'!L358)/'Prices Monthly'!L358</f>
        <v>0.93447706192167734</v>
      </c>
      <c r="E359" s="16">
        <f t="shared" si="26"/>
        <v>0.52085855146377402</v>
      </c>
      <c r="F359" s="16">
        <f t="shared" si="24"/>
        <v>1.4553356133854514</v>
      </c>
      <c r="G359" s="26">
        <f>IF(('Prices Monthly'!L359-'Prices Monthly'!L358)*C359&gt;0,1,0)</f>
        <v>0</v>
      </c>
      <c r="H359" s="16">
        <f>ABS('Prices Monthly'!L359-'Prices Monthly'!L358)/'Prices Monthly'!L358</f>
        <v>5.0057850229049267E-2</v>
      </c>
      <c r="I359" s="26"/>
      <c r="J359" s="16">
        <f t="shared" si="23"/>
        <v>32.126016</v>
      </c>
      <c r="K359" s="16"/>
      <c r="L359" s="16"/>
      <c r="M359" s="16"/>
      <c r="N359" s="16"/>
      <c r="O359" s="16"/>
      <c r="P359" s="5"/>
      <c r="Q359" s="16">
        <f>'Prices Monthly'!T359-'Prices Monthly'!T358</f>
        <v>-0.34999999999999987</v>
      </c>
      <c r="R359" s="16">
        <f>'Prices Monthly'!Q359-'Prices Monthly'!Q358</f>
        <v>-0.69</v>
      </c>
      <c r="S359" s="16">
        <f>'Prices Monthly'!S359-'Prices Monthly'!S358</f>
        <v>-5.0000000000000044E-2</v>
      </c>
      <c r="T359" s="16">
        <f>'Prices Monthly'!J359-'Prices Monthly'!J358</f>
        <v>-1373.92</v>
      </c>
    </row>
    <row r="360" spans="1:20" x14ac:dyDescent="0.2">
      <c r="A360" s="9">
        <v>39354</v>
      </c>
      <c r="B360" s="16">
        <f>'Prices Monthly'!L359+J360</f>
        <v>5100.8708639999995</v>
      </c>
      <c r="C360" s="16">
        <f t="shared" si="25"/>
        <v>1</v>
      </c>
      <c r="D360" s="16">
        <f>D359+C360*('Prices Monthly'!L360-'Prices Monthly'!L359)/'Prices Monthly'!L359</f>
        <v>0.92597897206096202</v>
      </c>
      <c r="E360" s="16">
        <f t="shared" si="26"/>
        <v>0.52935664132448934</v>
      </c>
      <c r="F360" s="16">
        <f t="shared" si="24"/>
        <v>1.4553356133854514</v>
      </c>
      <c r="G360" s="26">
        <f>IF(('Prices Monthly'!L360-'Prices Monthly'!L359)*C360&gt;0,1,0)</f>
        <v>0</v>
      </c>
      <c r="H360" s="16">
        <f>ABS('Prices Monthly'!L360-'Prices Monthly'!L359)/'Prices Monthly'!L359</f>
        <v>8.4980898607152685E-3</v>
      </c>
      <c r="I360" s="26"/>
      <c r="J360" s="16">
        <f t="shared" si="23"/>
        <v>51.500863999999986</v>
      </c>
      <c r="K360" s="16"/>
      <c r="L360" s="16"/>
      <c r="M360" s="16"/>
      <c r="N360" s="16"/>
      <c r="O360" s="16"/>
      <c r="P360" s="5"/>
      <c r="Q360" s="16">
        <f>'Prices Monthly'!T360-'Prices Monthly'!T359</f>
        <v>-0.10000000000000009</v>
      </c>
      <c r="R360" s="16">
        <f>'Prices Monthly'!Q360-'Prices Monthly'!Q359</f>
        <v>-0.28000000000000003</v>
      </c>
      <c r="S360" s="16">
        <f>'Prices Monthly'!S360-'Prices Monthly'!S359</f>
        <v>-1.0000000000000009E-2</v>
      </c>
      <c r="T360" s="16">
        <f>'Prices Monthly'!J360-'Prices Monthly'!J359</f>
        <v>-282.82999999999993</v>
      </c>
    </row>
    <row r="361" spans="1:20" x14ac:dyDescent="0.2">
      <c r="A361" s="9">
        <v>39385</v>
      </c>
      <c r="B361" s="16">
        <f>'Prices Monthly'!L360+J361</f>
        <v>5024.5337360000003</v>
      </c>
      <c r="C361" s="16">
        <f t="shared" si="25"/>
        <v>1</v>
      </c>
      <c r="D361" s="16">
        <f>D360+C361*('Prices Monthly'!L361-'Prices Monthly'!L360)/'Prices Monthly'!L360</f>
        <v>0.96701595228251569</v>
      </c>
      <c r="E361" s="16">
        <f t="shared" si="26"/>
        <v>0.48831966110293568</v>
      </c>
      <c r="F361" s="16">
        <f t="shared" si="24"/>
        <v>1.4553356133854514</v>
      </c>
      <c r="G361" s="26">
        <f>IF(('Prices Monthly'!L361-'Prices Monthly'!L360)*C361&gt;0,1,0)</f>
        <v>1</v>
      </c>
      <c r="H361" s="16">
        <f>ABS('Prices Monthly'!L361-'Prices Monthly'!L360)/'Prices Monthly'!L360</f>
        <v>4.1036980221553714E-2</v>
      </c>
      <c r="I361" s="26"/>
      <c r="J361" s="16">
        <f t="shared" si="23"/>
        <v>18.073736000000011</v>
      </c>
      <c r="K361" s="16"/>
      <c r="L361" s="16"/>
      <c r="M361" s="16"/>
      <c r="N361" s="16"/>
      <c r="O361" s="16"/>
      <c r="P361" s="5"/>
      <c r="Q361" s="16">
        <f>'Prices Monthly'!T361-'Prices Monthly'!T360</f>
        <v>9.000000000000008E-2</v>
      </c>
      <c r="R361" s="16">
        <f>'Prices Monthly'!Q361-'Prices Monthly'!Q360</f>
        <v>0.2300000000000002</v>
      </c>
      <c r="S361" s="16">
        <f>'Prices Monthly'!S361-'Prices Monthly'!S360</f>
        <v>2.0000000000000018E-2</v>
      </c>
      <c r="T361" s="16">
        <f>'Prices Monthly'!J361-'Prices Monthly'!J360</f>
        <v>639.31999999999971</v>
      </c>
    </row>
    <row r="362" spans="1:20" x14ac:dyDescent="0.2">
      <c r="A362" s="9">
        <v>39415</v>
      </c>
      <c r="B362" s="16">
        <f>'Prices Monthly'!L361+J362</f>
        <v>5196.7214560000002</v>
      </c>
      <c r="C362" s="16">
        <f t="shared" si="25"/>
        <v>-1</v>
      </c>
      <c r="D362" s="16">
        <f>D361+C362*('Prices Monthly'!L362-'Prices Monthly'!L361)/'Prices Monthly'!L361</f>
        <v>0.98248053244602573</v>
      </c>
      <c r="E362" s="16">
        <f t="shared" si="26"/>
        <v>0.47285508093942563</v>
      </c>
      <c r="F362" s="16">
        <f t="shared" si="24"/>
        <v>1.4553356133854514</v>
      </c>
      <c r="G362" s="26">
        <f>IF(('Prices Monthly'!L362-'Prices Monthly'!L361)*C362&gt;0,1,0)</f>
        <v>1</v>
      </c>
      <c r="H362" s="16">
        <f>ABS('Prices Monthly'!L362-'Prices Monthly'!L361)/'Prices Monthly'!L361</f>
        <v>1.546458016351001E-2</v>
      </c>
      <c r="I362" s="26"/>
      <c r="J362" s="16">
        <f t="shared" si="23"/>
        <v>-15.188544000000014</v>
      </c>
      <c r="K362" s="16"/>
      <c r="L362" s="16"/>
      <c r="M362" s="16"/>
      <c r="N362" s="16"/>
      <c r="O362" s="16"/>
      <c r="P362" s="5"/>
      <c r="Q362" s="16">
        <f>'Prices Monthly'!T362-'Prices Monthly'!T361</f>
        <v>-6.0000000000000053E-2</v>
      </c>
      <c r="R362" s="16">
        <f>'Prices Monthly'!Q362-'Prices Monthly'!Q361</f>
        <v>-7.0000000000000284E-2</v>
      </c>
      <c r="S362" s="16">
        <f>'Prices Monthly'!S362-'Prices Monthly'!S361</f>
        <v>3.0000000000000027E-2</v>
      </c>
      <c r="T362" s="16">
        <f>'Prices Monthly'!J362-'Prices Monthly'!J361</f>
        <v>-52.5</v>
      </c>
    </row>
    <row r="363" spans="1:20" x14ac:dyDescent="0.2">
      <c r="A363" s="9">
        <v>39445</v>
      </c>
      <c r="B363" s="16">
        <f>'Prices Monthly'!L362+J363</f>
        <v>5137.9680000000008</v>
      </c>
      <c r="C363" s="16">
        <f t="shared" si="25"/>
        <v>1</v>
      </c>
      <c r="D363" s="16">
        <f>D362+C363*('Prices Monthly'!L363-'Prices Monthly'!L362)/'Prices Monthly'!L362</f>
        <v>1.0238364435096723</v>
      </c>
      <c r="E363" s="16">
        <f t="shared" si="26"/>
        <v>0.43149916987577908</v>
      </c>
      <c r="F363" s="16">
        <f t="shared" si="24"/>
        <v>1.4553356133854514</v>
      </c>
      <c r="G363" s="26">
        <f>IF(('Prices Monthly'!L363-'Prices Monthly'!L362)*C363&gt;0,1,0)</f>
        <v>1</v>
      </c>
      <c r="H363" s="16">
        <f>ABS('Prices Monthly'!L363-'Prices Monthly'!L362)/'Prices Monthly'!L362</f>
        <v>4.1355911063646521E-2</v>
      </c>
      <c r="I363" s="26"/>
      <c r="J363" s="16">
        <f t="shared" si="23"/>
        <v>6.6580000000000155</v>
      </c>
      <c r="K363" s="16"/>
      <c r="L363" s="16"/>
      <c r="M363" s="16"/>
      <c r="N363" s="16"/>
      <c r="O363" s="16"/>
      <c r="P363" s="5"/>
      <c r="Q363" s="16">
        <f>'Prices Monthly'!T363-'Prices Monthly'!T362</f>
        <v>-0.31999999999999995</v>
      </c>
      <c r="R363" s="16">
        <f>'Prices Monthly'!Q363-'Prices Monthly'!Q362</f>
        <v>-0.18999999999999995</v>
      </c>
      <c r="S363" s="16">
        <f>'Prices Monthly'!S363-'Prices Monthly'!S362</f>
        <v>-9.000000000000008E-2</v>
      </c>
      <c r="T363" s="16">
        <f>'Prices Monthly'!J363-'Prices Monthly'!J362</f>
        <v>-190.48999999999978</v>
      </c>
    </row>
    <row r="364" spans="1:20" x14ac:dyDescent="0.2">
      <c r="A364" s="9">
        <v>39477</v>
      </c>
      <c r="B364" s="16">
        <f>'Prices Monthly'!L363+J364</f>
        <v>5374.2676080000001</v>
      </c>
      <c r="C364" s="16">
        <f t="shared" si="25"/>
        <v>1</v>
      </c>
      <c r="D364" s="16">
        <f>D363+C364*('Prices Monthly'!L364-'Prices Monthly'!L363)/'Prices Monthly'!L363</f>
        <v>1.0367455371408367</v>
      </c>
      <c r="E364" s="16">
        <f t="shared" si="26"/>
        <v>0.41859007624461464</v>
      </c>
      <c r="F364" s="16">
        <f t="shared" si="24"/>
        <v>1.4553356133854514</v>
      </c>
      <c r="G364" s="26">
        <f>IF(('Prices Monthly'!L364-'Prices Monthly'!L363)*C364&gt;0,1,0)</f>
        <v>1</v>
      </c>
      <c r="H364" s="16">
        <f>ABS('Prices Monthly'!L364-'Prices Monthly'!L363)/'Prices Monthly'!L363</f>
        <v>1.2909093631164393E-2</v>
      </c>
      <c r="I364" s="26"/>
      <c r="J364" s="16">
        <f t="shared" si="23"/>
        <v>30.747607999999996</v>
      </c>
      <c r="K364" s="16"/>
      <c r="L364" s="16"/>
      <c r="M364" s="16"/>
      <c r="N364" s="16"/>
      <c r="O364" s="16"/>
      <c r="P364" s="5"/>
      <c r="Q364" s="16">
        <f>'Prices Monthly'!T364-'Prices Monthly'!T363</f>
        <v>5.9999999999999942E-2</v>
      </c>
      <c r="R364" s="16">
        <f>'Prices Monthly'!Q364-'Prices Monthly'!Q363</f>
        <v>-6.999999999999984E-2</v>
      </c>
      <c r="S364" s="16">
        <f>'Prices Monthly'!S364-'Prices Monthly'!S363</f>
        <v>-2.0000000000000018E-2</v>
      </c>
      <c r="T364" s="16">
        <f>'Prices Monthly'!J364-'Prices Monthly'!J363</f>
        <v>560.55999999999949</v>
      </c>
    </row>
    <row r="365" spans="1:20" x14ac:dyDescent="0.2">
      <c r="A365" s="9">
        <v>39506</v>
      </c>
      <c r="B365" s="16">
        <f>'Prices Monthly'!L364+J365</f>
        <v>5411.7484480000003</v>
      </c>
      <c r="C365" s="16">
        <f t="shared" si="25"/>
        <v>-1</v>
      </c>
      <c r="D365" s="16">
        <f>D364+C365*('Prices Monthly'!L365-'Prices Monthly'!L364)/'Prices Monthly'!L364</f>
        <v>1.0050005024988045</v>
      </c>
      <c r="E365" s="16">
        <f t="shared" si="26"/>
        <v>0.45033511088664691</v>
      </c>
      <c r="F365" s="16">
        <f t="shared" si="24"/>
        <v>1.4553356133854514</v>
      </c>
      <c r="G365" s="26">
        <f>IF(('Prices Monthly'!L365-'Prices Monthly'!L364)*C365&gt;0,1,0)</f>
        <v>0</v>
      </c>
      <c r="H365" s="16">
        <f>ABS('Prices Monthly'!L365-'Prices Monthly'!L364)/'Prices Monthly'!L364</f>
        <v>3.174503464203228E-2</v>
      </c>
      <c r="I365" s="26"/>
      <c r="J365" s="16">
        <f t="shared" si="23"/>
        <v>-0.75155200000000244</v>
      </c>
      <c r="K365" s="16"/>
      <c r="L365" s="16"/>
      <c r="M365" s="16"/>
      <c r="N365" s="16"/>
      <c r="O365" s="16"/>
      <c r="P365" s="5"/>
      <c r="Q365" s="16">
        <f>'Prices Monthly'!T365-'Prices Monthly'!T364</f>
        <v>-2.0000000000000018E-2</v>
      </c>
      <c r="R365" s="16">
        <f>'Prices Monthly'!Q365-'Prices Monthly'!Q364</f>
        <v>0.17999999999999994</v>
      </c>
      <c r="S365" s="16">
        <f>'Prices Monthly'!S365-'Prices Monthly'!S364</f>
        <v>0</v>
      </c>
      <c r="T365" s="16">
        <f>'Prices Monthly'!J365-'Prices Monthly'!J364</f>
        <v>397.17000000000007</v>
      </c>
    </row>
    <row r="366" spans="1:20" x14ac:dyDescent="0.2">
      <c r="A366" s="9">
        <v>39536</v>
      </c>
      <c r="B366" s="16">
        <f>'Prices Monthly'!L365+J366</f>
        <v>5578.8377359999995</v>
      </c>
      <c r="C366" s="16">
        <f t="shared" si="25"/>
        <v>-1</v>
      </c>
      <c r="D366" s="16">
        <f>D365+C366*('Prices Monthly'!L366-'Prices Monthly'!L365)/'Prices Monthly'!L365</f>
        <v>0.98145779720970927</v>
      </c>
      <c r="E366" s="16">
        <f t="shared" si="26"/>
        <v>0.47387781617574209</v>
      </c>
      <c r="F366" s="16">
        <f t="shared" si="24"/>
        <v>1.4553356133854514</v>
      </c>
      <c r="G366" s="26">
        <f>IF(('Prices Monthly'!L366-'Prices Monthly'!L365)*C366&gt;0,1,0)</f>
        <v>0</v>
      </c>
      <c r="H366" s="16">
        <f>ABS('Prices Monthly'!L366-'Prices Monthly'!L365)/'Prices Monthly'!L365</f>
        <v>2.3542705289095227E-2</v>
      </c>
      <c r="I366" s="26"/>
      <c r="J366" s="16">
        <f t="shared" si="23"/>
        <v>-5.4822639999999963</v>
      </c>
      <c r="K366" s="16"/>
      <c r="L366" s="16"/>
      <c r="M366" s="16"/>
      <c r="N366" s="16"/>
      <c r="O366" s="16"/>
      <c r="P366" s="5"/>
      <c r="Q366" s="16">
        <f>'Prices Monthly'!T366-'Prices Monthly'!T365</f>
        <v>0.15000000000000002</v>
      </c>
      <c r="R366" s="16">
        <f>'Prices Monthly'!Q366-'Prices Monthly'!Q365</f>
        <v>0.17999999999999994</v>
      </c>
      <c r="S366" s="16">
        <f>'Prices Monthly'!S366-'Prices Monthly'!S365</f>
        <v>2.0000000000000018E-2</v>
      </c>
      <c r="T366" s="16">
        <f>'Prices Monthly'!J366-'Prices Monthly'!J365</f>
        <v>90.75</v>
      </c>
    </row>
    <row r="367" spans="1:20" x14ac:dyDescent="0.2">
      <c r="A367" s="9">
        <v>39567</v>
      </c>
      <c r="B367" s="16">
        <f>'Prices Monthly'!L366+J367</f>
        <v>5697.9625999999998</v>
      </c>
      <c r="C367" s="16">
        <f t="shared" si="25"/>
        <v>-1</v>
      </c>
      <c r="D367" s="16">
        <f>D366+C367*('Prices Monthly'!L367-'Prices Monthly'!L366)/'Prices Monthly'!L366</f>
        <v>0.98467520022836463</v>
      </c>
      <c r="E367" s="16">
        <f t="shared" si="26"/>
        <v>0.47066041315708673</v>
      </c>
      <c r="F367" s="16">
        <f t="shared" si="24"/>
        <v>1.4553356133854514</v>
      </c>
      <c r="G367" s="26">
        <f>IF(('Prices Monthly'!L367-'Prices Monthly'!L366)*C367&gt;0,1,0)</f>
        <v>1</v>
      </c>
      <c r="H367" s="16">
        <f>ABS('Prices Monthly'!L367-'Prices Monthly'!L366)/'Prices Monthly'!L366</f>
        <v>3.2174030186553964E-3</v>
      </c>
      <c r="I367" s="26"/>
      <c r="J367" s="16">
        <f t="shared" si="23"/>
        <v>-17.827400000000001</v>
      </c>
      <c r="K367" s="16"/>
      <c r="L367" s="16"/>
      <c r="M367" s="16"/>
      <c r="N367" s="16"/>
      <c r="O367" s="16"/>
      <c r="P367" s="5"/>
      <c r="Q367" s="16">
        <f>'Prices Monthly'!T367-'Prices Monthly'!T366</f>
        <v>-0.13</v>
      </c>
      <c r="R367" s="16">
        <f>'Prices Monthly'!Q367-'Prices Monthly'!Q366</f>
        <v>-0.25</v>
      </c>
      <c r="S367" s="16">
        <f>'Prices Monthly'!S367-'Prices Monthly'!S366</f>
        <v>-8.9999999999999969E-2</v>
      </c>
      <c r="T367" s="16">
        <f>'Prices Monthly'!J367-'Prices Monthly'!J366</f>
        <v>-185.64000000000033</v>
      </c>
    </row>
    <row r="368" spans="1:20" x14ac:dyDescent="0.2">
      <c r="A368" s="9">
        <v>39598</v>
      </c>
      <c r="B368" s="16">
        <f>'Prices Monthly'!L367+J368</f>
        <v>5717.2514879999999</v>
      </c>
      <c r="C368" s="16">
        <f t="shared" si="25"/>
        <v>1</v>
      </c>
      <c r="D368" s="16">
        <f>D367+C368*('Prices Monthly'!L368-'Prices Monthly'!L367)/'Prices Monthly'!L367</f>
        <v>0.94231552739514257</v>
      </c>
      <c r="E368" s="16">
        <f t="shared" si="26"/>
        <v>0.51302008599030879</v>
      </c>
      <c r="F368" s="16">
        <f t="shared" si="24"/>
        <v>1.4553356133854514</v>
      </c>
      <c r="G368" s="26">
        <f>IF(('Prices Monthly'!L368-'Prices Monthly'!L367)*C368&gt;0,1,0)</f>
        <v>0</v>
      </c>
      <c r="H368" s="16">
        <f>ABS('Prices Monthly'!L368-'Prices Monthly'!L367)/'Prices Monthly'!L367</f>
        <v>4.2359672833222041E-2</v>
      </c>
      <c r="I368" s="26"/>
      <c r="J368" s="16">
        <f t="shared" si="23"/>
        <v>19.851487999999996</v>
      </c>
      <c r="K368" s="16"/>
      <c r="L368" s="16"/>
      <c r="M368" s="16"/>
      <c r="N368" s="16"/>
      <c r="O368" s="16"/>
      <c r="P368" s="5"/>
      <c r="Q368" s="16">
        <f>'Prices Monthly'!T368-'Prices Monthly'!T367</f>
        <v>-0.14000000000000001</v>
      </c>
      <c r="R368" s="16">
        <f>'Prices Monthly'!Q368-'Prices Monthly'!Q367</f>
        <v>-0.30999999999999983</v>
      </c>
      <c r="S368" s="16">
        <f>'Prices Monthly'!S368-'Prices Monthly'!S367</f>
        <v>-6.0000000000000053E-2</v>
      </c>
      <c r="T368" s="16">
        <f>'Prices Monthly'!J368-'Prices Monthly'!J367</f>
        <v>-496.80999999999949</v>
      </c>
    </row>
    <row r="369" spans="1:20" x14ac:dyDescent="0.2">
      <c r="A369" s="9">
        <v>39627</v>
      </c>
      <c r="B369" s="16">
        <f>'Prices Monthly'!L368+J369</f>
        <v>5478.462552</v>
      </c>
      <c r="C369" s="16">
        <f t="shared" si="25"/>
        <v>1</v>
      </c>
      <c r="D369" s="16">
        <f>D368+C369*('Prices Monthly'!L369-'Prices Monthly'!L368)/'Prices Monthly'!L368</f>
        <v>0.97479500892577087</v>
      </c>
      <c r="E369" s="16">
        <f t="shared" si="26"/>
        <v>0.4805406044596805</v>
      </c>
      <c r="F369" s="16">
        <f t="shared" si="24"/>
        <v>1.4553356133854514</v>
      </c>
      <c r="G369" s="26">
        <f>IF(('Prices Monthly'!L369-'Prices Monthly'!L368)*C369&gt;0,1,0)</f>
        <v>1</v>
      </c>
      <c r="H369" s="16">
        <f>ABS('Prices Monthly'!L369-'Prices Monthly'!L368)/'Prices Monthly'!L368</f>
        <v>3.247948153062833E-2</v>
      </c>
      <c r="I369" s="26"/>
      <c r="J369" s="16">
        <f t="shared" si="23"/>
        <v>22.402551999999996</v>
      </c>
      <c r="K369" s="16"/>
      <c r="L369" s="16"/>
      <c r="M369" s="16"/>
      <c r="N369" s="16"/>
      <c r="O369" s="16"/>
      <c r="P369" s="5"/>
      <c r="Q369" s="16">
        <f>'Prices Monthly'!T369-'Prices Monthly'!T368</f>
        <v>2.0000000000000018E-2</v>
      </c>
      <c r="R369" s="16">
        <f>'Prices Monthly'!Q369-'Prices Monthly'!Q368</f>
        <v>2.9999999999999805E-2</v>
      </c>
      <c r="S369" s="16">
        <f>'Prices Monthly'!S369-'Prices Monthly'!S368</f>
        <v>0</v>
      </c>
      <c r="T369" s="16">
        <f>'Prices Monthly'!J369-'Prices Monthly'!J368</f>
        <v>151.89999999999964</v>
      </c>
    </row>
    <row r="370" spans="1:20" x14ac:dyDescent="0.2">
      <c r="A370" s="9">
        <v>39659</v>
      </c>
      <c r="B370" s="16">
        <f>'Prices Monthly'!L369+J370</f>
        <v>5630.7915200000007</v>
      </c>
      <c r="C370" s="16">
        <f t="shared" si="25"/>
        <v>-1</v>
      </c>
      <c r="D370" s="16">
        <f>D369+C370*('Prices Monthly'!L370-'Prices Monthly'!L369)/'Prices Monthly'!L369</f>
        <v>0.92472462351907114</v>
      </c>
      <c r="E370" s="16">
        <f t="shared" si="26"/>
        <v>0.53061098986638022</v>
      </c>
      <c r="F370" s="16">
        <f t="shared" si="24"/>
        <v>1.4553356133854514</v>
      </c>
      <c r="G370" s="26">
        <f>IF(('Prices Monthly'!L370-'Prices Monthly'!L369)*C370&gt;0,1,0)</f>
        <v>0</v>
      </c>
      <c r="H370" s="16">
        <f>ABS('Prices Monthly'!L370-'Prices Monthly'!L369)/'Prices Monthly'!L369</f>
        <v>5.0070385406699745E-2</v>
      </c>
      <c r="I370" s="26"/>
      <c r="J370" s="16">
        <f t="shared" si="23"/>
        <v>-2.478479999999994</v>
      </c>
      <c r="K370" s="16"/>
      <c r="L370" s="16"/>
      <c r="M370" s="16"/>
      <c r="N370" s="16"/>
      <c r="O370" s="16"/>
      <c r="P370" s="5"/>
      <c r="Q370" s="16">
        <f>'Prices Monthly'!T370-'Prices Monthly'!T369</f>
        <v>-8.9999999999999969E-2</v>
      </c>
      <c r="R370" s="16">
        <f>'Prices Monthly'!Q370-'Prices Monthly'!Q369</f>
        <v>-0.12999999999999989</v>
      </c>
      <c r="S370" s="16">
        <f>'Prices Monthly'!S370-'Prices Monthly'!S369</f>
        <v>-3.9999999999999925E-2</v>
      </c>
      <c r="T370" s="16">
        <f>'Prices Monthly'!J370-'Prices Monthly'!J369</f>
        <v>355.98000000000047</v>
      </c>
    </row>
    <row r="371" spans="1:20" x14ac:dyDescent="0.2">
      <c r="A371" s="9">
        <v>39690</v>
      </c>
      <c r="B371" s="16">
        <f>'Prices Monthly'!L370+J371</f>
        <v>5927.514784</v>
      </c>
      <c r="C371" s="16">
        <f t="shared" si="25"/>
        <v>1</v>
      </c>
      <c r="D371" s="16">
        <f>D370+C371*('Prices Monthly'!L371-'Prices Monthly'!L370)/'Prices Monthly'!L370</f>
        <v>0.92276361711706134</v>
      </c>
      <c r="E371" s="16">
        <f t="shared" si="26"/>
        <v>0.53257199626839002</v>
      </c>
      <c r="F371" s="16">
        <f t="shared" si="24"/>
        <v>1.4553356133854514</v>
      </c>
      <c r="G371" s="26">
        <f>IF(('Prices Monthly'!L371-'Prices Monthly'!L370)*C371&gt;0,1,0)</f>
        <v>0</v>
      </c>
      <c r="H371" s="16">
        <f>ABS('Prices Monthly'!L371-'Prices Monthly'!L370)/'Prices Monthly'!L370</f>
        <v>1.9610064020097549E-3</v>
      </c>
      <c r="I371" s="26"/>
      <c r="J371" s="16">
        <f t="shared" si="23"/>
        <v>12.184783999999993</v>
      </c>
      <c r="K371" s="16"/>
      <c r="L371" s="16"/>
      <c r="M371" s="16"/>
      <c r="N371" s="16"/>
      <c r="O371" s="16"/>
      <c r="P371" s="5"/>
      <c r="Q371" s="16">
        <f>'Prices Monthly'!T371-'Prices Monthly'!T370</f>
        <v>-3.0000000000000027E-2</v>
      </c>
      <c r="R371" s="16">
        <f>'Prices Monthly'!Q371-'Prices Monthly'!Q370</f>
        <v>0.1399999999999999</v>
      </c>
      <c r="S371" s="16">
        <f>'Prices Monthly'!S371-'Prices Monthly'!S370</f>
        <v>0</v>
      </c>
      <c r="T371" s="16">
        <f>'Prices Monthly'!J371-'Prices Monthly'!J370</f>
        <v>198.52999999999975</v>
      </c>
    </row>
    <row r="372" spans="1:20" x14ac:dyDescent="0.2">
      <c r="A372" s="9">
        <v>39718</v>
      </c>
      <c r="B372" s="16">
        <f>'Prices Monthly'!L371+J372</f>
        <v>5900.3888239999997</v>
      </c>
      <c r="C372" s="16">
        <f t="shared" si="25"/>
        <v>-1</v>
      </c>
      <c r="D372" s="16">
        <f>D371+C372*('Prices Monthly'!L372-'Prices Monthly'!L371)/'Prices Monthly'!L371</f>
        <v>0.90460729899275683</v>
      </c>
      <c r="E372" s="16">
        <f t="shared" si="26"/>
        <v>0.55072831439269454</v>
      </c>
      <c r="F372" s="16">
        <f t="shared" si="24"/>
        <v>1.4553356133854514</v>
      </c>
      <c r="G372" s="26">
        <f>IF(('Prices Monthly'!L372-'Prices Monthly'!L371)*C372&gt;0,1,0)</f>
        <v>0</v>
      </c>
      <c r="H372" s="16">
        <f>ABS('Prices Monthly'!L372-'Prices Monthly'!L371)/'Prices Monthly'!L371</f>
        <v>1.8156318124304554E-2</v>
      </c>
      <c r="I372" s="26"/>
      <c r="J372" s="16">
        <f t="shared" si="23"/>
        <v>-3.3411759999999946</v>
      </c>
      <c r="K372" s="16"/>
      <c r="L372" s="16"/>
      <c r="M372" s="16"/>
      <c r="N372" s="16"/>
      <c r="O372" s="16"/>
      <c r="P372" s="5"/>
      <c r="Q372" s="16">
        <f>'Prices Monthly'!T372-'Prices Monthly'!T371</f>
        <v>6.0000000000000053E-2</v>
      </c>
      <c r="R372" s="16">
        <f>'Prices Monthly'!Q372-'Prices Monthly'!Q371</f>
        <v>-3.9999999999999813E-2</v>
      </c>
      <c r="S372" s="16">
        <f>'Prices Monthly'!S372-'Prices Monthly'!S371</f>
        <v>-2.0000000000000018E-2</v>
      </c>
      <c r="T372" s="16">
        <f>'Prices Monthly'!J372-'Prices Monthly'!J371</f>
        <v>245.35999999999967</v>
      </c>
    </row>
    <row r="373" spans="1:20" x14ac:dyDescent="0.2">
      <c r="A373" s="9">
        <v>39751</v>
      </c>
      <c r="B373" s="16">
        <f>'Prices Monthly'!L372+J373</f>
        <v>6008.7162879999996</v>
      </c>
      <c r="C373" s="16">
        <f t="shared" si="25"/>
        <v>-1</v>
      </c>
      <c r="D373" s="16">
        <f>D372+C373*('Prices Monthly'!L373-'Prices Monthly'!L372)/'Prices Monthly'!L372</f>
        <v>0.89168248881394896</v>
      </c>
      <c r="E373" s="16">
        <f t="shared" si="26"/>
        <v>0.56365312457150241</v>
      </c>
      <c r="F373" s="16">
        <f t="shared" si="24"/>
        <v>1.4553356133854514</v>
      </c>
      <c r="G373" s="26">
        <f>IF(('Prices Monthly'!L373-'Prices Monthly'!L372)*C373&gt;0,1,0)</f>
        <v>0</v>
      </c>
      <c r="H373" s="16">
        <f>ABS('Prices Monthly'!L373-'Prices Monthly'!L372)/'Prices Monthly'!L372</f>
        <v>1.2924810178807837E-2</v>
      </c>
      <c r="I373" s="26"/>
      <c r="J373" s="16">
        <f t="shared" si="23"/>
        <v>-2.203712000000011</v>
      </c>
      <c r="K373" s="16"/>
      <c r="L373" s="16"/>
      <c r="M373" s="16"/>
      <c r="N373" s="16"/>
      <c r="O373" s="16"/>
      <c r="P373" s="5"/>
      <c r="Q373" s="16">
        <f>'Prices Monthly'!T373-'Prices Monthly'!T372</f>
        <v>-5.0000000000000044E-2</v>
      </c>
      <c r="R373" s="16">
        <f>'Prices Monthly'!Q373-'Prices Monthly'!Q372</f>
        <v>9.9999999999999867E-2</v>
      </c>
      <c r="S373" s="16">
        <f>'Prices Monthly'!S373-'Prices Monthly'!S372</f>
        <v>0</v>
      </c>
      <c r="T373" s="16">
        <f>'Prices Monthly'!J373-'Prices Monthly'!J372</f>
        <v>44.480000000000473</v>
      </c>
    </row>
    <row r="374" spans="1:20" x14ac:dyDescent="0.2">
      <c r="A374" s="9">
        <v>39781</v>
      </c>
      <c r="B374" s="16">
        <f>'Prices Monthly'!L373+J374</f>
        <v>6088.1455839999999</v>
      </c>
      <c r="C374" s="16">
        <f t="shared" si="25"/>
        <v>-1</v>
      </c>
      <c r="D374" s="16">
        <f>D373+C374*('Prices Monthly'!L374-'Prices Monthly'!L373)/'Prices Monthly'!L373</f>
        <v>0.86101210591867394</v>
      </c>
      <c r="E374" s="16">
        <f t="shared" si="26"/>
        <v>0.59432350746677742</v>
      </c>
      <c r="F374" s="16">
        <f t="shared" si="24"/>
        <v>1.4553356133854514</v>
      </c>
      <c r="G374" s="26">
        <f>IF(('Prices Monthly'!L374-'Prices Monthly'!L373)*C374&gt;0,1,0)</f>
        <v>0</v>
      </c>
      <c r="H374" s="16">
        <f>ABS('Prices Monthly'!L374-'Prices Monthly'!L373)/'Prices Monthly'!L373</f>
        <v>3.0670382895275062E-2</v>
      </c>
      <c r="I374" s="26"/>
      <c r="J374" s="16">
        <f t="shared" si="23"/>
        <v>-0.46441599999999106</v>
      </c>
      <c r="K374" s="16"/>
      <c r="L374" s="16"/>
      <c r="M374" s="16"/>
      <c r="N374" s="16"/>
      <c r="O374" s="16"/>
      <c r="P374" s="5"/>
      <c r="Q374" s="16">
        <f>'Prices Monthly'!T374-'Prices Monthly'!T373</f>
        <v>3.0000000000000027E-2</v>
      </c>
      <c r="R374" s="16">
        <f>'Prices Monthly'!Q374-'Prices Monthly'!Q373</f>
        <v>-9.9999999999999867E-2</v>
      </c>
      <c r="S374" s="16">
        <f>'Prices Monthly'!S374-'Prices Monthly'!S373</f>
        <v>-7.0000000000000062E-2</v>
      </c>
      <c r="T374" s="16">
        <f>'Prices Monthly'!J374-'Prices Monthly'!J373</f>
        <v>144.86999999999989</v>
      </c>
    </row>
    <row r="375" spans="1:20" x14ac:dyDescent="0.2">
      <c r="A375" s="9">
        <v>39812</v>
      </c>
      <c r="B375" s="16">
        <f>'Prices Monthly'!L374+J375</f>
        <v>6278.0658960000001</v>
      </c>
      <c r="C375" s="16">
        <f t="shared" si="25"/>
        <v>1</v>
      </c>
      <c r="D375" s="16">
        <f>D374+C375*('Prices Monthly'!L375-'Prices Monthly'!L374)/'Prices Monthly'!L374</f>
        <v>0.86342950096436866</v>
      </c>
      <c r="E375" s="16">
        <f t="shared" si="26"/>
        <v>0.59190611242108271</v>
      </c>
      <c r="F375" s="16">
        <f t="shared" si="24"/>
        <v>1.4553356133854514</v>
      </c>
      <c r="G375" s="26">
        <f>IF(('Prices Monthly'!L375-'Prices Monthly'!L374)*C375&gt;0,1,0)</f>
        <v>1</v>
      </c>
      <c r="H375" s="16">
        <f>ABS('Prices Monthly'!L375-'Prices Monthly'!L374)/'Prices Monthly'!L374</f>
        <v>2.4173950456946739E-3</v>
      </c>
      <c r="I375" s="26"/>
      <c r="J375" s="16">
        <f t="shared" si="23"/>
        <v>2.7158959999999932</v>
      </c>
      <c r="K375" s="16"/>
      <c r="L375" s="16"/>
      <c r="M375" s="16"/>
      <c r="N375" s="16"/>
      <c r="O375" s="16"/>
      <c r="P375" s="5"/>
      <c r="Q375" s="16">
        <f>'Prices Monthly'!T375-'Prices Monthly'!T374</f>
        <v>-1.0000000000000009E-2</v>
      </c>
      <c r="R375" s="16">
        <f>'Prices Monthly'!Q375-'Prices Monthly'!Q374</f>
        <v>9.9999999999999867E-2</v>
      </c>
      <c r="S375" s="16">
        <f>'Prices Monthly'!S375-'Prices Monthly'!S374</f>
        <v>9.000000000000008E-2</v>
      </c>
      <c r="T375" s="16">
        <f>'Prices Monthly'!J375-'Prices Monthly'!J374</f>
        <v>206.89000000000033</v>
      </c>
    </row>
    <row r="376" spans="1:20" x14ac:dyDescent="0.2">
      <c r="A376" s="9">
        <v>39843</v>
      </c>
      <c r="B376" s="16">
        <f>'Prices Monthly'!L375+J376</f>
        <v>6286.4855120000002</v>
      </c>
      <c r="C376" s="16">
        <f t="shared" si="25"/>
        <v>-1</v>
      </c>
      <c r="D376" s="16">
        <f>D375+C376*('Prices Monthly'!L376-'Prices Monthly'!L375)/'Prices Monthly'!L375</f>
        <v>0.78412286176760926</v>
      </c>
      <c r="E376" s="16">
        <f t="shared" si="26"/>
        <v>0.67121275161784211</v>
      </c>
      <c r="F376" s="16">
        <f t="shared" si="24"/>
        <v>1.4553356133854514</v>
      </c>
      <c r="G376" s="26">
        <f>IF(('Prices Monthly'!L376-'Prices Monthly'!L375)*C376&gt;0,1,0)</f>
        <v>0</v>
      </c>
      <c r="H376" s="16">
        <f>ABS('Prices Monthly'!L376-'Prices Monthly'!L375)/'Prices Monthly'!L375</f>
        <v>7.930663919675944E-2</v>
      </c>
      <c r="I376" s="26"/>
      <c r="J376" s="16">
        <f t="shared" si="23"/>
        <v>-4.0344879999999943</v>
      </c>
      <c r="K376" s="16"/>
      <c r="L376" s="16"/>
      <c r="M376" s="16"/>
      <c r="N376" s="16"/>
      <c r="O376" s="16"/>
      <c r="P376" s="5"/>
      <c r="Q376" s="16">
        <f>'Prices Monthly'!T376-'Prices Monthly'!T375</f>
        <v>0.27</v>
      </c>
      <c r="R376" s="16">
        <f>'Prices Monthly'!Q376-'Prices Monthly'!Q375</f>
        <v>0.27</v>
      </c>
      <c r="S376" s="16">
        <f>'Prices Monthly'!S376-'Prices Monthly'!S375</f>
        <v>-4.0000000000000036E-2</v>
      </c>
      <c r="T376" s="16">
        <f>'Prices Monthly'!J376-'Prices Monthly'!J375</f>
        <v>163.65999999999985</v>
      </c>
    </row>
    <row r="377" spans="1:20" x14ac:dyDescent="0.2">
      <c r="A377" s="9">
        <v>39871</v>
      </c>
      <c r="B377" s="16">
        <f>'Prices Monthly'!L376+J377</f>
        <v>6760.2309279999999</v>
      </c>
      <c r="C377" s="16">
        <f t="shared" si="25"/>
        <v>-1</v>
      </c>
      <c r="D377" s="16">
        <f>D376+C377*('Prices Monthly'!L377-'Prices Monthly'!L376)/'Prices Monthly'!L376</f>
        <v>0.74949093552965007</v>
      </c>
      <c r="E377" s="16">
        <f t="shared" si="26"/>
        <v>0.70584467785580129</v>
      </c>
      <c r="F377" s="16">
        <f t="shared" si="24"/>
        <v>1.4553356133854514</v>
      </c>
      <c r="G377" s="26">
        <f>IF(('Prices Monthly'!L377-'Prices Monthly'!L376)*C377&gt;0,1,0)</f>
        <v>0</v>
      </c>
      <c r="H377" s="16">
        <f>ABS('Prices Monthly'!L377-'Prices Monthly'!L376)/'Prices Monthly'!L376</f>
        <v>3.4631926237959187E-2</v>
      </c>
      <c r="I377" s="26"/>
      <c r="J377" s="16">
        <f t="shared" si="23"/>
        <v>-29.169072</v>
      </c>
      <c r="K377" s="16"/>
      <c r="L377" s="16"/>
      <c r="M377" s="16"/>
      <c r="N377" s="16"/>
      <c r="O377" s="16"/>
      <c r="P377" s="5"/>
      <c r="Q377" s="16">
        <f>'Prices Monthly'!T377-'Prices Monthly'!T376</f>
        <v>-9.000000000000008E-2</v>
      </c>
      <c r="R377" s="16">
        <f>'Prices Monthly'!Q377-'Prices Monthly'!Q376</f>
        <v>-9.000000000000008E-2</v>
      </c>
      <c r="S377" s="16">
        <f>'Prices Monthly'!S377-'Prices Monthly'!S376</f>
        <v>-8.9999999999999969E-2</v>
      </c>
      <c r="T377" s="16">
        <f>'Prices Monthly'!J377-'Prices Monthly'!J376</f>
        <v>-34.350000000000364</v>
      </c>
    </row>
    <row r="378" spans="1:20" x14ac:dyDescent="0.2">
      <c r="A378" s="9">
        <v>39899</v>
      </c>
      <c r="B378" s="16">
        <f>'Prices Monthly'!L377+J378</f>
        <v>7035.3025200000002</v>
      </c>
      <c r="C378" s="16">
        <f t="shared" si="25"/>
        <v>1</v>
      </c>
      <c r="D378" s="16">
        <f>D377+C378*('Prices Monthly'!L378-'Prices Monthly'!L377)/'Prices Monthly'!L377</f>
        <v>0.78065743350175643</v>
      </c>
      <c r="E378" s="16">
        <f t="shared" si="26"/>
        <v>0.67467817988369494</v>
      </c>
      <c r="F378" s="16">
        <f t="shared" si="24"/>
        <v>1.4553356133854514</v>
      </c>
      <c r="G378" s="26">
        <f>IF(('Prices Monthly'!L378-'Prices Monthly'!L377)*C378&gt;0,1,0)</f>
        <v>1</v>
      </c>
      <c r="H378" s="16">
        <f>ABS('Prices Monthly'!L378-'Prices Monthly'!L377)/'Prices Monthly'!L377</f>
        <v>3.1166497972106362E-2</v>
      </c>
      <c r="I378" s="26"/>
      <c r="J378" s="16">
        <f t="shared" si="23"/>
        <v>10.772520000000009</v>
      </c>
      <c r="K378" s="16"/>
      <c r="L378" s="16"/>
      <c r="M378" s="16"/>
      <c r="N378" s="16"/>
      <c r="O378" s="16"/>
      <c r="P378" s="5"/>
      <c r="Q378" s="16">
        <f>'Prices Monthly'!T378-'Prices Monthly'!T377</f>
        <v>3.0000000000000027E-2</v>
      </c>
      <c r="R378" s="16">
        <f>'Prices Monthly'!Q378-'Prices Monthly'!Q377</f>
        <v>-3.9999999999999813E-2</v>
      </c>
      <c r="S378" s="16">
        <f>'Prices Monthly'!S378-'Prices Monthly'!S377</f>
        <v>-0.15000000000000002</v>
      </c>
      <c r="T378" s="16">
        <f>'Prices Monthly'!J378-'Prices Monthly'!J377</f>
        <v>53.610000000000582</v>
      </c>
    </row>
    <row r="379" spans="1:20" x14ac:dyDescent="0.2">
      <c r="A379" s="9">
        <v>39932</v>
      </c>
      <c r="B379" s="16">
        <f>'Prices Monthly'!L378+J379</f>
        <v>7244.502888</v>
      </c>
      <c r="C379" s="16">
        <f t="shared" si="25"/>
        <v>1</v>
      </c>
      <c r="D379" s="16">
        <f>D378+C379*('Prices Monthly'!L379-'Prices Monthly'!L378)/'Prices Monthly'!L378</f>
        <v>0.8057034750343941</v>
      </c>
      <c r="E379" s="16">
        <f t="shared" si="26"/>
        <v>0.64963213835105726</v>
      </c>
      <c r="F379" s="16">
        <f t="shared" si="24"/>
        <v>1.4553356133854514</v>
      </c>
      <c r="G379" s="26">
        <f>IF(('Prices Monthly'!L379-'Prices Monthly'!L378)*C379&gt;0,1,0)</f>
        <v>1</v>
      </c>
      <c r="H379" s="16">
        <f>ABS('Prices Monthly'!L379-'Prices Monthly'!L378)/'Prices Monthly'!L378</f>
        <v>2.5046041532637727E-2</v>
      </c>
      <c r="I379" s="26"/>
      <c r="J379" s="16">
        <f t="shared" si="23"/>
        <v>1.0428879999999914</v>
      </c>
      <c r="K379" s="16"/>
      <c r="L379" s="16"/>
      <c r="M379" s="16"/>
      <c r="N379" s="16"/>
      <c r="O379" s="16"/>
      <c r="P379" s="5"/>
      <c r="Q379" s="16">
        <f>'Prices Monthly'!T379-'Prices Monthly'!T378</f>
        <v>-0.15000000000000002</v>
      </c>
      <c r="R379" s="16">
        <f>'Prices Monthly'!Q379-'Prices Monthly'!Q378</f>
        <v>-0.20000000000000018</v>
      </c>
      <c r="S379" s="16">
        <f>'Prices Monthly'!S379-'Prices Monthly'!S378</f>
        <v>7.999999999999996E-2</v>
      </c>
      <c r="T379" s="16">
        <f>'Prices Monthly'!J379-'Prices Monthly'!J378</f>
        <v>118.39999999999964</v>
      </c>
    </row>
    <row r="380" spans="1:20" x14ac:dyDescent="0.2">
      <c r="A380" s="9">
        <v>39963</v>
      </c>
      <c r="B380" s="16">
        <f>'Prices Monthly'!L379+J380</f>
        <v>7442.67472</v>
      </c>
      <c r="C380" s="16">
        <f t="shared" si="25"/>
        <v>1</v>
      </c>
      <c r="D380" s="16">
        <f>D379+C380*('Prices Monthly'!L380-'Prices Monthly'!L379)/'Prices Monthly'!L379</f>
        <v>0.8151541328228028</v>
      </c>
      <c r="E380" s="16">
        <f t="shared" si="26"/>
        <v>0.64018148056264856</v>
      </c>
      <c r="F380" s="16">
        <f t="shared" si="24"/>
        <v>1.4553356133854514</v>
      </c>
      <c r="G380" s="26">
        <f>IF(('Prices Monthly'!L380-'Prices Monthly'!L379)*C380&gt;0,1,0)</f>
        <v>1</v>
      </c>
      <c r="H380" s="16">
        <f>ABS('Prices Monthly'!L380-'Prices Monthly'!L379)/'Prices Monthly'!L379</f>
        <v>9.450657788408711E-3</v>
      </c>
      <c r="I380" s="26"/>
      <c r="J380" s="16">
        <f t="shared" si="23"/>
        <v>17.794720000000009</v>
      </c>
      <c r="K380" s="16"/>
      <c r="L380" s="16"/>
      <c r="M380" s="16"/>
      <c r="N380" s="16"/>
      <c r="O380" s="16"/>
      <c r="P380" s="5"/>
      <c r="Q380" s="16">
        <f>'Prices Monthly'!T380-'Prices Monthly'!T379</f>
        <v>0.14000000000000001</v>
      </c>
      <c r="R380" s="16">
        <f>'Prices Monthly'!Q380-'Prices Monthly'!Q379</f>
        <v>0.45000000000000018</v>
      </c>
      <c r="S380" s="16">
        <f>'Prices Monthly'!S380-'Prices Monthly'!S379</f>
        <v>0.27</v>
      </c>
      <c r="T380" s="16">
        <f>'Prices Monthly'!J380-'Prices Monthly'!J379</f>
        <v>435.13000000000011</v>
      </c>
    </row>
    <row r="381" spans="1:20" x14ac:dyDescent="0.2">
      <c r="A381" s="9">
        <v>39991</v>
      </c>
      <c r="B381" s="16">
        <f>'Prices Monthly'!L380+J381</f>
        <v>7464.8981039999999</v>
      </c>
      <c r="C381" s="16">
        <f t="shared" si="25"/>
        <v>-1</v>
      </c>
      <c r="D381" s="16">
        <f>D380+C381*('Prices Monthly'!L381-'Prices Monthly'!L380)/'Prices Monthly'!L380</f>
        <v>0.84816658770969489</v>
      </c>
      <c r="E381" s="16">
        <f t="shared" si="26"/>
        <v>0.60716902567575648</v>
      </c>
      <c r="F381" s="16">
        <f t="shared" si="24"/>
        <v>1.4553356133854514</v>
      </c>
      <c r="G381" s="26">
        <f>IF(('Prices Monthly'!L381-'Prices Monthly'!L380)*C381&gt;0,1,0)</f>
        <v>1</v>
      </c>
      <c r="H381" s="16">
        <f>ABS('Prices Monthly'!L381-'Prices Monthly'!L380)/'Prices Monthly'!L380</f>
        <v>3.3012454886892056E-2</v>
      </c>
      <c r="I381" s="26"/>
      <c r="J381" s="16">
        <f t="shared" si="23"/>
        <v>-30.151896000000008</v>
      </c>
      <c r="K381" s="16"/>
      <c r="L381" s="16"/>
      <c r="M381" s="16"/>
      <c r="N381" s="16"/>
      <c r="O381" s="16"/>
      <c r="P381" s="5"/>
      <c r="Q381" s="16">
        <f>'Prices Monthly'!T381-'Prices Monthly'!T380</f>
        <v>0.30000000000000004</v>
      </c>
      <c r="R381" s="16">
        <f>'Prices Monthly'!Q381-'Prices Monthly'!Q380</f>
        <v>0.39000000000000012</v>
      </c>
      <c r="S381" s="16">
        <f>'Prices Monthly'!S381-'Prices Monthly'!S380</f>
        <v>-2.0000000000000018E-2</v>
      </c>
      <c r="T381" s="16">
        <f>'Prices Monthly'!J381-'Prices Monthly'!J380</f>
        <v>-389.61999999999989</v>
      </c>
    </row>
    <row r="382" spans="1:20" x14ac:dyDescent="0.2">
      <c r="A382" s="9">
        <v>40024</v>
      </c>
      <c r="B382" s="16">
        <f>'Prices Monthly'!L381+J382</f>
        <v>7210.9083039999996</v>
      </c>
      <c r="C382" s="16">
        <f t="shared" si="25"/>
        <v>-1</v>
      </c>
      <c r="D382" s="16">
        <f>D381+C382*('Prices Monthly'!L382-'Prices Monthly'!L381)/'Prices Monthly'!L381</f>
        <v>0.82733630135362213</v>
      </c>
      <c r="E382" s="16">
        <f t="shared" si="26"/>
        <v>0.62799931203182924</v>
      </c>
      <c r="F382" s="16">
        <f t="shared" si="24"/>
        <v>1.4553356133854514</v>
      </c>
      <c r="G382" s="26">
        <f>IF(('Prices Monthly'!L382-'Prices Monthly'!L381)*C382&gt;0,1,0)</f>
        <v>0</v>
      </c>
      <c r="H382" s="16">
        <f>ABS('Prices Monthly'!L382-'Prices Monthly'!L381)/'Prices Monthly'!L381</f>
        <v>2.0830286356072789E-2</v>
      </c>
      <c r="I382" s="26"/>
      <c r="J382" s="16">
        <f t="shared" si="23"/>
        <v>-36.711696000000003</v>
      </c>
      <c r="K382" s="16"/>
      <c r="L382" s="16"/>
      <c r="M382" s="16"/>
      <c r="N382" s="16"/>
      <c r="O382" s="16"/>
      <c r="P382" s="5"/>
      <c r="Q382" s="16">
        <f>'Prices Monthly'!T382-'Prices Monthly'!T381</f>
        <v>1.0000000000000009E-2</v>
      </c>
      <c r="R382" s="16">
        <f>'Prices Monthly'!Q382-'Prices Monthly'!Q381</f>
        <v>0.18999999999999995</v>
      </c>
      <c r="S382" s="16">
        <f>'Prices Monthly'!S382-'Prices Monthly'!S381</f>
        <v>-5.9999999999999942E-2</v>
      </c>
      <c r="T382" s="16">
        <f>'Prices Monthly'!J382-'Prices Monthly'!J381</f>
        <v>316.74999999999909</v>
      </c>
    </row>
    <row r="383" spans="1:20" x14ac:dyDescent="0.2">
      <c r="A383" s="9">
        <v>40054</v>
      </c>
      <c r="B383" s="16">
        <f>'Prices Monthly'!L382+J383</f>
        <v>7391.1433999999999</v>
      </c>
      <c r="C383" s="16">
        <f t="shared" si="25"/>
        <v>-1</v>
      </c>
      <c r="D383" s="16">
        <f>D382+C383*('Prices Monthly'!L383-'Prices Monthly'!L382)/'Prices Monthly'!L382</f>
        <v>0.83337393825470729</v>
      </c>
      <c r="E383" s="16">
        <f t="shared" si="26"/>
        <v>0.62196167513074407</v>
      </c>
      <c r="F383" s="16">
        <f t="shared" si="24"/>
        <v>1.4553356133854514</v>
      </c>
      <c r="G383" s="26">
        <f>IF(('Prices Monthly'!L383-'Prices Monthly'!L382)*C383&gt;0,1,0)</f>
        <v>1</v>
      </c>
      <c r="H383" s="16">
        <f>ABS('Prices Monthly'!L383-'Prices Monthly'!L382)/'Prices Monthly'!L382</f>
        <v>6.0376369010852167E-3</v>
      </c>
      <c r="I383" s="26"/>
      <c r="J383" s="16">
        <f t="shared" si="23"/>
        <v>-7.4466000000000001</v>
      </c>
      <c r="K383" s="16"/>
      <c r="L383" s="16"/>
      <c r="M383" s="16"/>
      <c r="N383" s="16"/>
      <c r="O383" s="16"/>
      <c r="P383" s="5"/>
      <c r="Q383" s="16">
        <f>'Prices Monthly'!T383-'Prices Monthly'!T382</f>
        <v>6.0000000000000053E-2</v>
      </c>
      <c r="R383" s="16">
        <f>'Prices Monthly'!Q383-'Prices Monthly'!Q382</f>
        <v>7.9999999999999627E-2</v>
      </c>
      <c r="S383" s="16">
        <f>'Prices Monthly'!S383-'Prices Monthly'!S382</f>
        <v>-7.0000000000000062E-2</v>
      </c>
      <c r="T383" s="16">
        <f>'Prices Monthly'!J383-'Prices Monthly'!J382</f>
        <v>-172.81999999999971</v>
      </c>
    </row>
    <row r="384" spans="1:20" x14ac:dyDescent="0.2">
      <c r="A384" s="9">
        <v>40085</v>
      </c>
      <c r="B384" s="16">
        <f>'Prices Monthly'!L383+J384</f>
        <v>7347.0817440000001</v>
      </c>
      <c r="C384" s="16">
        <f t="shared" si="25"/>
        <v>-1</v>
      </c>
      <c r="D384" s="16">
        <f>D383+C384*('Prices Monthly'!L384-'Prices Monthly'!L383)/'Prices Monthly'!L383</f>
        <v>0.79838443605723985</v>
      </c>
      <c r="E384" s="16">
        <f t="shared" si="26"/>
        <v>0.65695117732821151</v>
      </c>
      <c r="F384" s="16">
        <f t="shared" si="24"/>
        <v>1.4553356133854514</v>
      </c>
      <c r="G384" s="26">
        <f>IF(('Prices Monthly'!L384-'Prices Monthly'!L383)*C384&gt;0,1,0)</f>
        <v>0</v>
      </c>
      <c r="H384" s="16">
        <f>ABS('Prices Monthly'!L384-'Prices Monthly'!L383)/'Prices Monthly'!L383</f>
        <v>3.4989502197467402E-2</v>
      </c>
      <c r="I384" s="26"/>
      <c r="J384" s="16">
        <f t="shared" si="23"/>
        <v>-6.8382559999999888</v>
      </c>
      <c r="K384" s="16"/>
      <c r="L384" s="16"/>
      <c r="M384" s="16"/>
      <c r="N384" s="16"/>
      <c r="O384" s="16"/>
      <c r="P384" s="5"/>
      <c r="Q384" s="16">
        <f>'Prices Monthly'!T384-'Prices Monthly'!T383</f>
        <v>8.9999999999999858E-2</v>
      </c>
      <c r="R384" s="16">
        <f>'Prices Monthly'!Q384-'Prices Monthly'!Q383</f>
        <v>-0.12999999999999989</v>
      </c>
      <c r="S384" s="16">
        <f>'Prices Monthly'!S384-'Prices Monthly'!S383</f>
        <v>-3.9999999999999925E-2</v>
      </c>
      <c r="T384" s="16">
        <f>'Prices Monthly'!J384-'Prices Monthly'!J383</f>
        <v>491.25</v>
      </c>
    </row>
    <row r="385" spans="1:20" x14ac:dyDescent="0.2">
      <c r="A385" s="9">
        <v>40116</v>
      </c>
      <c r="B385" s="16">
        <f>'Prices Monthly'!L384+J385</f>
        <v>7610.9229999999998</v>
      </c>
      <c r="C385" s="16">
        <f t="shared" si="25"/>
        <v>-1</v>
      </c>
      <c r="D385" s="16">
        <f>D384+C385*('Prices Monthly'!L385-'Prices Monthly'!L384)/'Prices Monthly'!L384</f>
        <v>0.76976751080337147</v>
      </c>
      <c r="E385" s="16">
        <f t="shared" si="26"/>
        <v>0.6855681025820799</v>
      </c>
      <c r="F385" s="16">
        <f t="shared" si="24"/>
        <v>1.4553356133854514</v>
      </c>
      <c r="G385" s="26">
        <f>IF(('Prices Monthly'!L385-'Prices Monthly'!L384)*C385&gt;0,1,0)</f>
        <v>0</v>
      </c>
      <c r="H385" s="16">
        <f>ABS('Prices Monthly'!L385-'Prices Monthly'!L384)/'Prices Monthly'!L384</f>
        <v>2.8616925253868351E-2</v>
      </c>
      <c r="I385" s="26"/>
      <c r="J385" s="16">
        <f t="shared" si="23"/>
        <v>-0.30699999999999528</v>
      </c>
      <c r="K385" s="16"/>
      <c r="L385" s="16"/>
      <c r="M385" s="16"/>
      <c r="N385" s="16"/>
      <c r="O385" s="16"/>
      <c r="P385" s="5"/>
      <c r="Q385" s="16">
        <f>'Prices Monthly'!T385-'Prices Monthly'!T384</f>
        <v>-8.9999999999999858E-2</v>
      </c>
      <c r="R385" s="16">
        <f>'Prices Monthly'!Q385-'Prices Monthly'!Q384</f>
        <v>-8.0000000000000071E-2</v>
      </c>
      <c r="S385" s="16">
        <f>'Prices Monthly'!S385-'Prices Monthly'!S384</f>
        <v>-9.000000000000008E-2</v>
      </c>
      <c r="T385" s="16">
        <f>'Prices Monthly'!J385-'Prices Monthly'!J384</f>
        <v>439.52000000000044</v>
      </c>
    </row>
    <row r="386" spans="1:20" x14ac:dyDescent="0.2">
      <c r="A386" s="9">
        <v>40145</v>
      </c>
      <c r="B386" s="16">
        <f>'Prices Monthly'!L385+J386</f>
        <v>7839.7916159999995</v>
      </c>
      <c r="C386" s="16">
        <f t="shared" si="25"/>
        <v>1</v>
      </c>
      <c r="D386" s="16">
        <f>D385+C386*('Prices Monthly'!L386-'Prices Monthly'!L385)/'Prices Monthly'!L385</f>
        <v>0.77465316728232669</v>
      </c>
      <c r="E386" s="16">
        <f t="shared" si="26"/>
        <v>0.68068244610312467</v>
      </c>
      <c r="F386" s="16">
        <f t="shared" si="24"/>
        <v>1.4553356133854514</v>
      </c>
      <c r="G386" s="26">
        <f>IF(('Prices Monthly'!L386-'Prices Monthly'!L385)*C386&gt;0,1,0)</f>
        <v>1</v>
      </c>
      <c r="H386" s="16">
        <f>ABS('Prices Monthly'!L386-'Prices Monthly'!L385)/'Prices Monthly'!L385</f>
        <v>4.8856564789552743E-3</v>
      </c>
      <c r="I386" s="26"/>
      <c r="J386" s="16">
        <f t="shared" ref="J386:J442" si="27">0.0008*T385-70*Q385-40*R385-10*S385</f>
        <v>10.751615999999993</v>
      </c>
      <c r="K386" s="16"/>
      <c r="L386" s="16"/>
      <c r="M386" s="16"/>
      <c r="N386" s="16"/>
      <c r="O386" s="16"/>
      <c r="P386" s="5"/>
      <c r="Q386" s="16">
        <f>'Prices Monthly'!T386-'Prices Monthly'!T385</f>
        <v>-3.0000000000000027E-2</v>
      </c>
      <c r="R386" s="16">
        <f>'Prices Monthly'!Q386-'Prices Monthly'!Q385</f>
        <v>0.20999999999999996</v>
      </c>
      <c r="S386" s="16">
        <f>'Prices Monthly'!S386-'Prices Monthly'!S385</f>
        <v>1.0000000000000009E-2</v>
      </c>
      <c r="T386" s="16">
        <f>'Prices Monthly'!J386-'Prices Monthly'!J385</f>
        <v>371.3799999999992</v>
      </c>
    </row>
    <row r="387" spans="1:20" x14ac:dyDescent="0.2">
      <c r="A387" s="9">
        <v>40177</v>
      </c>
      <c r="B387" s="16">
        <f>'Prices Monthly'!L386+J387</f>
        <v>7861.1871039999996</v>
      </c>
      <c r="C387" s="16">
        <f t="shared" si="25"/>
        <v>-1</v>
      </c>
      <c r="D387" s="16">
        <f>D386+C387*('Prices Monthly'!L387-'Prices Monthly'!L386)/'Prices Monthly'!L386</f>
        <v>0.77837617736584974</v>
      </c>
      <c r="E387" s="16">
        <f t="shared" si="26"/>
        <v>0.67695943601960162</v>
      </c>
      <c r="F387" s="16">
        <f t="shared" si="24"/>
        <v>1.4553356133854514</v>
      </c>
      <c r="G387" s="26">
        <f>IF(('Prices Monthly'!L387-'Prices Monthly'!L386)*C387&gt;0,1,0)</f>
        <v>1</v>
      </c>
      <c r="H387" s="16">
        <f>ABS('Prices Monthly'!L387-'Prices Monthly'!L386)/'Prices Monthly'!L386</f>
        <v>3.7230100835230384E-3</v>
      </c>
      <c r="I387" s="26"/>
      <c r="J387" s="16">
        <f t="shared" si="27"/>
        <v>-6.1028959999999977</v>
      </c>
      <c r="K387" s="16"/>
      <c r="L387" s="16"/>
      <c r="M387" s="16"/>
      <c r="N387" s="16"/>
      <c r="O387" s="16"/>
      <c r="P387" s="5"/>
      <c r="Q387" s="16">
        <f>'Prices Monthly'!T387-'Prices Monthly'!T386</f>
        <v>0.24</v>
      </c>
      <c r="R387" s="16">
        <f>'Prices Monthly'!Q387-'Prices Monthly'!Q386</f>
        <v>0.2200000000000002</v>
      </c>
      <c r="S387" s="16">
        <f>'Prices Monthly'!S387-'Prices Monthly'!S386</f>
        <v>0.13</v>
      </c>
      <c r="T387" s="16">
        <f>'Prices Monthly'!J387-'Prices Monthly'!J386</f>
        <v>146.86000000000058</v>
      </c>
    </row>
    <row r="388" spans="1:20" x14ac:dyDescent="0.2">
      <c r="A388" s="9">
        <v>40208</v>
      </c>
      <c r="B388" s="16">
        <f>'Prices Monthly'!L387+J388</f>
        <v>7811.2174880000002</v>
      </c>
      <c r="C388" s="16">
        <f t="shared" si="25"/>
        <v>-1</v>
      </c>
      <c r="D388" s="16">
        <f>D387+C388*('Prices Monthly'!L388-'Prices Monthly'!L387)/'Prices Monthly'!L387</f>
        <v>0.77933177828445144</v>
      </c>
      <c r="E388" s="16">
        <f t="shared" si="26"/>
        <v>0.67600383510099993</v>
      </c>
      <c r="F388" s="16">
        <f t="shared" si="24"/>
        <v>1.4553356133854514</v>
      </c>
      <c r="G388" s="26">
        <f>IF(('Prices Monthly'!L388-'Prices Monthly'!L387)*C388&gt;0,1,0)</f>
        <v>1</v>
      </c>
      <c r="H388" s="16">
        <f>ABS('Prices Monthly'!L388-'Prices Monthly'!L387)/'Prices Monthly'!L387</f>
        <v>9.5560091860165625E-4</v>
      </c>
      <c r="I388" s="26"/>
      <c r="J388" s="16">
        <f t="shared" si="27"/>
        <v>-26.782512000000008</v>
      </c>
      <c r="K388" s="16"/>
      <c r="L388" s="16"/>
      <c r="M388" s="16"/>
      <c r="N388" s="16"/>
      <c r="O388" s="16"/>
      <c r="P388" s="5"/>
      <c r="Q388" s="16">
        <f>'Prices Monthly'!T388-'Prices Monthly'!T387</f>
        <v>-0.26</v>
      </c>
      <c r="R388" s="16">
        <f>'Prices Monthly'!Q388-'Prices Monthly'!Q387</f>
        <v>-0.33000000000000007</v>
      </c>
      <c r="S388" s="16">
        <f>'Prices Monthly'!S388-'Prices Monthly'!S387</f>
        <v>-0.10999999999999999</v>
      </c>
      <c r="T388" s="16">
        <f>'Prices Monthly'!J388-'Prices Monthly'!J387</f>
        <v>-245.68000000000029</v>
      </c>
    </row>
    <row r="389" spans="1:20" x14ac:dyDescent="0.2">
      <c r="A389" s="9">
        <v>40236</v>
      </c>
      <c r="B389" s="16">
        <f>'Prices Monthly'!L388+J389</f>
        <v>7862.8134559999999</v>
      </c>
      <c r="C389" s="16">
        <f t="shared" si="25"/>
        <v>1</v>
      </c>
      <c r="D389" s="16">
        <f>D388+C389*('Prices Monthly'!L389-'Prices Monthly'!L388)/'Prices Monthly'!L388</f>
        <v>0.8214656878254647</v>
      </c>
      <c r="E389" s="16">
        <f t="shared" si="26"/>
        <v>0.63386992555998667</v>
      </c>
      <c r="F389" s="16">
        <f t="shared" si="24"/>
        <v>1.4553356133854514</v>
      </c>
      <c r="G389" s="26">
        <f>IF(('Prices Monthly'!L389-'Prices Monthly'!L388)*C389&gt;0,1,0)</f>
        <v>1</v>
      </c>
      <c r="H389" s="16">
        <f>ABS('Prices Monthly'!L389-'Prices Monthly'!L388)/'Prices Monthly'!L388</f>
        <v>4.2133909541013211E-2</v>
      </c>
      <c r="I389" s="26"/>
      <c r="J389" s="16">
        <f t="shared" si="27"/>
        <v>32.303456000000004</v>
      </c>
      <c r="K389" s="16"/>
      <c r="L389" s="16"/>
      <c r="M389" s="16"/>
      <c r="N389" s="16"/>
      <c r="O389" s="16"/>
      <c r="P389" s="5"/>
      <c r="Q389" s="16">
        <f>'Prices Monthly'!T389-'Prices Monthly'!T388</f>
        <v>-7.0000000000000062E-2</v>
      </c>
      <c r="R389" s="16">
        <f>'Prices Monthly'!Q389-'Prices Monthly'!Q388</f>
        <v>4.0000000000000036E-2</v>
      </c>
      <c r="S389" s="16">
        <f>'Prices Monthly'!S389-'Prices Monthly'!S388</f>
        <v>-4.0000000000000036E-2</v>
      </c>
      <c r="T389" s="16">
        <f>'Prices Monthly'!J389-'Prices Monthly'!J388</f>
        <v>385.60000000000036</v>
      </c>
    </row>
    <row r="390" spans="1:20" x14ac:dyDescent="0.2">
      <c r="A390" s="9">
        <v>40267</v>
      </c>
      <c r="B390" s="16">
        <f>'Prices Monthly'!L389+J390</f>
        <v>8164.44848</v>
      </c>
      <c r="C390" s="16">
        <f t="shared" si="25"/>
        <v>1</v>
      </c>
      <c r="D390" s="16">
        <f>D389+C390*('Prices Monthly'!L390-'Prices Monthly'!L389)/'Prices Monthly'!L389</f>
        <v>0.82658060809937162</v>
      </c>
      <c r="E390" s="16">
        <f t="shared" si="26"/>
        <v>0.62875500528607975</v>
      </c>
      <c r="F390" s="16">
        <f t="shared" si="24"/>
        <v>1.4553356133854514</v>
      </c>
      <c r="G390" s="26">
        <f>IF(('Prices Monthly'!L390-'Prices Monthly'!L389)*C390&gt;0,1,0)</f>
        <v>1</v>
      </c>
      <c r="H390" s="16">
        <f>ABS('Prices Monthly'!L390-'Prices Monthly'!L389)/'Prices Monthly'!L389</f>
        <v>5.1149202739068844E-3</v>
      </c>
      <c r="I390" s="26"/>
      <c r="J390" s="16">
        <f t="shared" si="27"/>
        <v>4.0084800000000032</v>
      </c>
      <c r="K390" s="16"/>
      <c r="L390" s="16"/>
      <c r="M390" s="16"/>
      <c r="N390" s="16"/>
      <c r="O390" s="16"/>
      <c r="P390" s="5"/>
      <c r="Q390" s="16">
        <f>'Prices Monthly'!T390-'Prices Monthly'!T389</f>
        <v>-2.0000000000000018E-2</v>
      </c>
      <c r="R390" s="16">
        <f>'Prices Monthly'!Q390-'Prices Monthly'!Q389</f>
        <v>4.0000000000000036E-2</v>
      </c>
      <c r="S390" s="16">
        <f>'Prices Monthly'!S390-'Prices Monthly'!S389</f>
        <v>6.0000000000000053E-2</v>
      </c>
      <c r="T390" s="16">
        <f>'Prices Monthly'!J390-'Prices Monthly'!J389</f>
        <v>-136.17000000000007</v>
      </c>
    </row>
    <row r="391" spans="1:20" x14ac:dyDescent="0.2">
      <c r="A391" s="9">
        <v>40297</v>
      </c>
      <c r="B391" s="16">
        <f>'Prices Monthly'!L390+J391</f>
        <v>8201.2710640000005</v>
      </c>
      <c r="C391" s="16">
        <f t="shared" si="25"/>
        <v>-1</v>
      </c>
      <c r="D391" s="16">
        <f>D390+C391*('Prices Monthly'!L391-'Prices Monthly'!L390)/'Prices Monthly'!L390</f>
        <v>0.81054584660913365</v>
      </c>
      <c r="E391" s="16">
        <f t="shared" si="26"/>
        <v>0.64478976677631772</v>
      </c>
      <c r="F391" s="16">
        <f t="shared" si="24"/>
        <v>1.4553356133854514</v>
      </c>
      <c r="G391" s="26">
        <f>IF(('Prices Monthly'!L391-'Prices Monthly'!L390)*C391&gt;0,1,0)</f>
        <v>0</v>
      </c>
      <c r="H391" s="16">
        <f>ABS('Prices Monthly'!L391-'Prices Monthly'!L390)/'Prices Monthly'!L390</f>
        <v>1.6034761490238015E-2</v>
      </c>
      <c r="I391" s="26"/>
      <c r="J391" s="16">
        <f t="shared" si="27"/>
        <v>-0.90893600000000085</v>
      </c>
      <c r="K391" s="16"/>
      <c r="L391" s="16"/>
      <c r="M391" s="16"/>
      <c r="N391" s="16"/>
      <c r="O391" s="16"/>
      <c r="P391" s="5"/>
      <c r="Q391" s="16">
        <f>'Prices Monthly'!T391-'Prices Monthly'!T390</f>
        <v>-8.9999999999999969E-2</v>
      </c>
      <c r="R391" s="16">
        <f>'Prices Monthly'!Q391-'Prices Monthly'!Q390</f>
        <v>-6.999999999999984E-2</v>
      </c>
      <c r="S391" s="16">
        <f>'Prices Monthly'!S391-'Prices Monthly'!S390</f>
        <v>-2.0000000000000018E-2</v>
      </c>
      <c r="T391" s="16">
        <f>'Prices Monthly'!J391-'Prices Monthly'!J390</f>
        <v>47.319999999999709</v>
      </c>
    </row>
    <row r="392" spans="1:20" x14ac:dyDescent="0.2">
      <c r="A392" s="9">
        <v>40328</v>
      </c>
      <c r="B392" s="16">
        <f>'Prices Monthly'!L391+J392</f>
        <v>8343.0378560000008</v>
      </c>
      <c r="C392" s="16">
        <f t="shared" si="25"/>
        <v>1</v>
      </c>
      <c r="D392" s="16">
        <f>D391+C392*('Prices Monthly'!L392-'Prices Monthly'!L391)/'Prices Monthly'!L391</f>
        <v>0.83745946241003832</v>
      </c>
      <c r="E392" s="16">
        <f t="shared" si="26"/>
        <v>0.61787615097541304</v>
      </c>
      <c r="F392" s="16">
        <f t="shared" si="24"/>
        <v>1.4553356133854514</v>
      </c>
      <c r="G392" s="26">
        <f>IF(('Prices Monthly'!L392-'Prices Monthly'!L391)*C392&gt;0,1,0)</f>
        <v>1</v>
      </c>
      <c r="H392" s="16">
        <f>ABS('Prices Monthly'!L392-'Prices Monthly'!L391)/'Prices Monthly'!L391</f>
        <v>2.6913615800904643E-2</v>
      </c>
      <c r="I392" s="26"/>
      <c r="J392" s="16">
        <f t="shared" si="27"/>
        <v>9.3378559999999915</v>
      </c>
      <c r="K392" s="16"/>
      <c r="L392" s="16"/>
      <c r="M392" s="16"/>
      <c r="N392" s="16"/>
      <c r="O392" s="16"/>
      <c r="P392" s="5"/>
      <c r="Q392" s="16">
        <f>'Prices Monthly'!T392-'Prices Monthly'!T391</f>
        <v>-0.14000000000000001</v>
      </c>
      <c r="R392" s="16">
        <f>'Prices Monthly'!Q392-'Prices Monthly'!Q391</f>
        <v>-0.18999999999999995</v>
      </c>
      <c r="S392" s="16">
        <f>'Prices Monthly'!S392-'Prices Monthly'!S391</f>
        <v>-5.0000000000000044E-2</v>
      </c>
      <c r="T392" s="16">
        <f>'Prices Monthly'!J392-'Prices Monthly'!J391</f>
        <v>340.04000000000087</v>
      </c>
    </row>
    <row r="393" spans="1:20" x14ac:dyDescent="0.2">
      <c r="A393" s="9">
        <v>40358</v>
      </c>
      <c r="B393" s="16">
        <f>'Prices Monthly'!L392+J393</f>
        <v>8576.1620320000002</v>
      </c>
      <c r="C393" s="16">
        <f t="shared" si="25"/>
        <v>1</v>
      </c>
      <c r="D393" s="16">
        <f>D392+C393*('Prices Monthly'!L393-'Prices Monthly'!L392)/'Prices Monthly'!L392</f>
        <v>0.82550221543966329</v>
      </c>
      <c r="E393" s="16">
        <f t="shared" si="26"/>
        <v>0.62983339794578808</v>
      </c>
      <c r="F393" s="16">
        <f t="shared" ref="F393:F442" si="28">MAX(F392,D393)</f>
        <v>1.4553356133854514</v>
      </c>
      <c r="G393" s="26">
        <f>IF(('Prices Monthly'!L393-'Prices Monthly'!L392)*C393&gt;0,1,0)</f>
        <v>0</v>
      </c>
      <c r="H393" s="16">
        <f>ABS('Prices Monthly'!L393-'Prices Monthly'!L392)/'Prices Monthly'!L392</f>
        <v>1.1957246970375045E-2</v>
      </c>
      <c r="I393" s="26"/>
      <c r="J393" s="16">
        <f t="shared" si="27"/>
        <v>18.172032000000002</v>
      </c>
      <c r="K393" s="16"/>
      <c r="L393" s="16"/>
      <c r="M393" s="16"/>
      <c r="N393" s="16"/>
      <c r="O393" s="16"/>
      <c r="P393" s="5"/>
      <c r="Q393" s="16">
        <f>'Prices Monthly'!T393-'Prices Monthly'!T392</f>
        <v>-5.9999999999999942E-2</v>
      </c>
      <c r="R393" s="16">
        <f>'Prices Monthly'!Q393-'Prices Monthly'!Q392</f>
        <v>6.999999999999984E-2</v>
      </c>
      <c r="S393" s="16">
        <f>'Prices Monthly'!S393-'Prices Monthly'!S392</f>
        <v>-9.9999999999998979E-3</v>
      </c>
      <c r="T393" s="16">
        <f>'Prices Monthly'!J393-'Prices Monthly'!J392</f>
        <v>-110.20000000000073</v>
      </c>
    </row>
    <row r="394" spans="1:20" x14ac:dyDescent="0.2">
      <c r="A394" s="9">
        <v>40389</v>
      </c>
      <c r="B394" s="16">
        <f>'Prices Monthly'!L393+J394</f>
        <v>8457.0718400000005</v>
      </c>
      <c r="C394" s="16">
        <f t="shared" si="25"/>
        <v>1</v>
      </c>
      <c r="D394" s="16">
        <f>D393+C394*('Prices Monthly'!L394-'Prices Monthly'!L393)/'Prices Monthly'!L393</f>
        <v>0.81060450195544098</v>
      </c>
      <c r="E394" s="16">
        <f t="shared" si="26"/>
        <v>0.64473111143001038</v>
      </c>
      <c r="F394" s="16">
        <f t="shared" si="28"/>
        <v>1.4553356133854514</v>
      </c>
      <c r="G394" s="26">
        <f>IF(('Prices Monthly'!L394-'Prices Monthly'!L393)*C394&gt;0,1,0)</f>
        <v>0</v>
      </c>
      <c r="H394" s="16">
        <f>ABS('Prices Monthly'!L394-'Prices Monthly'!L393)/'Prices Monthly'!L393</f>
        <v>1.4897713484222325E-2</v>
      </c>
      <c r="I394" s="26"/>
      <c r="J394" s="16">
        <f t="shared" si="27"/>
        <v>1.4118400000000009</v>
      </c>
      <c r="K394" s="16"/>
      <c r="L394" s="16"/>
      <c r="M394" s="16"/>
      <c r="N394" s="16"/>
      <c r="O394" s="16"/>
      <c r="P394" s="5"/>
      <c r="Q394" s="16">
        <f>'Prices Monthly'!T394-'Prices Monthly'!T393</f>
        <v>-0.13</v>
      </c>
      <c r="R394" s="16">
        <f>'Prices Monthly'!Q394-'Prices Monthly'!Q393</f>
        <v>4.9999999999999822E-2</v>
      </c>
      <c r="S394" s="16">
        <f>'Prices Monthly'!S394-'Prices Monthly'!S393</f>
        <v>-3.0000000000000027E-2</v>
      </c>
      <c r="T394" s="16">
        <f>'Prices Monthly'!J394-'Prices Monthly'!J393</f>
        <v>-425.59000000000015</v>
      </c>
    </row>
    <row r="395" spans="1:20" x14ac:dyDescent="0.2">
      <c r="A395" s="9">
        <v>40418</v>
      </c>
      <c r="B395" s="16">
        <f>'Prices Monthly'!L394+J395</f>
        <v>8336.7495280000003</v>
      </c>
      <c r="C395" s="16">
        <f t="shared" si="25"/>
        <v>1</v>
      </c>
      <c r="D395" s="16">
        <f>D394+C395*('Prices Monthly'!L395-'Prices Monthly'!L394)/'Prices Monthly'!L394</f>
        <v>0.83900411826769261</v>
      </c>
      <c r="E395" s="16">
        <f t="shared" si="26"/>
        <v>0.61633149511775875</v>
      </c>
      <c r="F395" s="16">
        <f t="shared" si="28"/>
        <v>1.4553356133854514</v>
      </c>
      <c r="G395" s="26">
        <f>IF(('Prices Monthly'!L395-'Prices Monthly'!L394)*C395&gt;0,1,0)</f>
        <v>1</v>
      </c>
      <c r="H395" s="16">
        <f>ABS('Prices Monthly'!L395-'Prices Monthly'!L394)/'Prices Monthly'!L394</f>
        <v>2.8399616312251654E-2</v>
      </c>
      <c r="I395" s="26"/>
      <c r="J395" s="16">
        <f t="shared" si="27"/>
        <v>7.0595280000000074</v>
      </c>
      <c r="K395" s="16"/>
      <c r="L395" s="16"/>
      <c r="M395" s="16"/>
      <c r="N395" s="16"/>
      <c r="O395" s="16"/>
      <c r="P395" s="5"/>
      <c r="Q395" s="16">
        <f>'Prices Monthly'!T395-'Prices Monthly'!T394</f>
        <v>-8.0000000000000016E-2</v>
      </c>
      <c r="R395" s="16">
        <f>'Prices Monthly'!Q395-'Prices Monthly'!Q394</f>
        <v>-0.25</v>
      </c>
      <c r="S395" s="16">
        <f>'Prices Monthly'!S395-'Prices Monthly'!S394</f>
        <v>-4.0000000000000036E-2</v>
      </c>
      <c r="T395" s="16">
        <f>'Prices Monthly'!J395-'Prices Monthly'!J394</f>
        <v>62.690000000000509</v>
      </c>
    </row>
    <row r="396" spans="1:20" x14ac:dyDescent="0.2">
      <c r="A396" s="9">
        <v>40450</v>
      </c>
      <c r="B396" s="16">
        <f>'Prices Monthly'!L395+J396</f>
        <v>8582.3001519999998</v>
      </c>
      <c r="C396" s="16">
        <f t="shared" si="25"/>
        <v>1</v>
      </c>
      <c r="D396" s="16">
        <f>D395+C396*('Prices Monthly'!L396-'Prices Monthly'!L395)/'Prices Monthly'!L395</f>
        <v>0.85410524186319825</v>
      </c>
      <c r="E396" s="16">
        <f t="shared" si="26"/>
        <v>0.60123037152225312</v>
      </c>
      <c r="F396" s="16">
        <f t="shared" si="28"/>
        <v>1.4553356133854514</v>
      </c>
      <c r="G396" s="26">
        <f>IF(('Prices Monthly'!L396-'Prices Monthly'!L395)*C396&gt;0,1,0)</f>
        <v>1</v>
      </c>
      <c r="H396" s="16">
        <f>ABS('Prices Monthly'!L396-'Prices Monthly'!L395)/'Prices Monthly'!L395</f>
        <v>1.5101123595505686E-2</v>
      </c>
      <c r="I396" s="26"/>
      <c r="J396" s="16">
        <f t="shared" si="27"/>
        <v>16.050152000000004</v>
      </c>
      <c r="K396" s="16"/>
      <c r="L396" s="16"/>
      <c r="M396" s="16"/>
      <c r="N396" s="16"/>
      <c r="O396" s="16"/>
      <c r="P396" s="5"/>
      <c r="Q396" s="16">
        <f>'Prices Monthly'!T396-'Prices Monthly'!T395</f>
        <v>3.999999999999998E-2</v>
      </c>
      <c r="R396" s="16">
        <f>'Prices Monthly'!Q396-'Prices Monthly'!Q395</f>
        <v>0.14000000000000012</v>
      </c>
      <c r="S396" s="16">
        <f>'Prices Monthly'!S396-'Prices Monthly'!S395</f>
        <v>3.0000000000000027E-2</v>
      </c>
      <c r="T396" s="16">
        <f>'Prices Monthly'!J396-'Prices Monthly'!J395</f>
        <v>4.1299999999991996</v>
      </c>
    </row>
    <row r="397" spans="1:20" x14ac:dyDescent="0.2">
      <c r="A397" s="9">
        <v>40481</v>
      </c>
      <c r="B397" s="16">
        <f>'Prices Monthly'!L396+J397</f>
        <v>8686.9133039999997</v>
      </c>
      <c r="C397" s="16">
        <f t="shared" si="25"/>
        <v>-1</v>
      </c>
      <c r="D397" s="16">
        <f>D396+C397*('Prices Monthly'!L397-'Prices Monthly'!L396)/'Prices Monthly'!L396</f>
        <v>0.85453994397150357</v>
      </c>
      <c r="E397" s="16">
        <f t="shared" si="26"/>
        <v>0.6007956694139478</v>
      </c>
      <c r="F397" s="16">
        <f t="shared" si="28"/>
        <v>1.4553356133854514</v>
      </c>
      <c r="G397" s="26">
        <f>IF(('Prices Monthly'!L397-'Prices Monthly'!L396)*C397&gt;0,1,0)</f>
        <v>1</v>
      </c>
      <c r="H397" s="16">
        <f>ABS('Prices Monthly'!L397-'Prices Monthly'!L396)/'Prices Monthly'!L396</f>
        <v>4.3470210830530057E-4</v>
      </c>
      <c r="I397" s="26"/>
      <c r="J397" s="16">
        <f t="shared" si="27"/>
        <v>-8.6966960000000046</v>
      </c>
      <c r="K397" s="16"/>
      <c r="L397" s="16"/>
      <c r="M397" s="16"/>
      <c r="N397" s="16"/>
      <c r="O397" s="16"/>
      <c r="P397" s="5"/>
      <c r="Q397" s="16">
        <f>'Prices Monthly'!T397-'Prices Monthly'!T396</f>
        <v>-1.9999999999999962E-2</v>
      </c>
      <c r="R397" s="16">
        <f>'Prices Monthly'!Q397-'Prices Monthly'!Q396</f>
        <v>-0.14000000000000012</v>
      </c>
      <c r="S397" s="16">
        <f>'Prices Monthly'!S397-'Prices Monthly'!S396</f>
        <v>-7.0000000000000007E-2</v>
      </c>
      <c r="T397" s="16">
        <f>'Prices Monthly'!J397-'Prices Monthly'!J396</f>
        <v>-147.42999999999847</v>
      </c>
    </row>
    <row r="398" spans="1:20" x14ac:dyDescent="0.2">
      <c r="A398" s="9">
        <v>40509</v>
      </c>
      <c r="B398" s="16">
        <f>'Prices Monthly'!L397+J398</f>
        <v>8699.4120559999992</v>
      </c>
      <c r="C398" s="16">
        <f t="shared" si="25"/>
        <v>1</v>
      </c>
      <c r="D398" s="16">
        <f>D397+C398*('Prices Monthly'!L398-'Prices Monthly'!L397)/'Prices Monthly'!L397</f>
        <v>0.88917821922539142</v>
      </c>
      <c r="E398" s="16">
        <f t="shared" si="26"/>
        <v>0.56615739416005995</v>
      </c>
      <c r="F398" s="16">
        <f t="shared" si="28"/>
        <v>1.4553356133854514</v>
      </c>
      <c r="G398" s="26">
        <f>IF(('Prices Monthly'!L398-'Prices Monthly'!L397)*C398&gt;0,1,0)</f>
        <v>1</v>
      </c>
      <c r="H398" s="16">
        <f>ABS('Prices Monthly'!L398-'Prices Monthly'!L397)/'Prices Monthly'!L397</f>
        <v>3.4638275253887817E-2</v>
      </c>
      <c r="I398" s="26"/>
      <c r="J398" s="16">
        <f t="shared" si="27"/>
        <v>7.5820560000000041</v>
      </c>
      <c r="K398" s="16"/>
      <c r="L398" s="16"/>
      <c r="M398" s="16"/>
      <c r="N398" s="16"/>
      <c r="O398" s="16"/>
      <c r="P398" s="5"/>
      <c r="Q398" s="16">
        <f>'Prices Monthly'!T398-'Prices Monthly'!T397</f>
        <v>-0.13</v>
      </c>
      <c r="R398" s="16">
        <f>'Prices Monthly'!Q398-'Prices Monthly'!Q397</f>
        <v>-0.12999999999999989</v>
      </c>
      <c r="S398" s="16">
        <f>'Prices Monthly'!S398-'Prices Monthly'!S397</f>
        <v>-3.0000000000000027E-2</v>
      </c>
      <c r="T398" s="16">
        <f>'Prices Monthly'!J398-'Prices Monthly'!J397</f>
        <v>653.97999999999956</v>
      </c>
    </row>
    <row r="399" spans="1:20" x14ac:dyDescent="0.2">
      <c r="A399" s="9">
        <v>40542</v>
      </c>
      <c r="B399" s="16">
        <f>'Prices Monthly'!L398+J399</f>
        <v>9008.0231839999997</v>
      </c>
      <c r="C399" s="16">
        <f t="shared" ref="C399:C443" si="29">IF(J399&gt;0,1,-1)</f>
        <v>1</v>
      </c>
      <c r="D399" s="16">
        <f>D398+C399*('Prices Monthly'!L399-'Prices Monthly'!L398)/'Prices Monthly'!L398</f>
        <v>0.87406963356336931</v>
      </c>
      <c r="E399" s="16">
        <f t="shared" ref="E399:E442" si="30">F399-D399</f>
        <v>0.58126597982208206</v>
      </c>
      <c r="F399" s="16">
        <f t="shared" si="28"/>
        <v>1.4553356133854514</v>
      </c>
      <c r="G399" s="26">
        <f>IF(('Prices Monthly'!L399-'Prices Monthly'!L398)*C399&gt;0,1,0)</f>
        <v>0</v>
      </c>
      <c r="H399" s="16">
        <f>ABS('Prices Monthly'!L399-'Prices Monthly'!L398)/'Prices Monthly'!L398</f>
        <v>1.510858566202215E-2</v>
      </c>
      <c r="I399" s="26"/>
      <c r="J399" s="16">
        <f t="shared" si="27"/>
        <v>15.123183999999995</v>
      </c>
      <c r="K399" s="16"/>
      <c r="L399" s="16"/>
      <c r="M399" s="16"/>
      <c r="N399" s="16"/>
      <c r="O399" s="16"/>
      <c r="P399" s="5"/>
      <c r="Q399" s="16">
        <f>'Prices Monthly'!T399-'Prices Monthly'!T398</f>
        <v>-1.0000000000000009E-2</v>
      </c>
      <c r="R399" s="16">
        <f>'Prices Monthly'!Q399-'Prices Monthly'!Q398</f>
        <v>-2.0000000000000018E-2</v>
      </c>
      <c r="S399" s="16">
        <f>'Prices Monthly'!S399-'Prices Monthly'!S398</f>
        <v>-9.9999999999999978E-2</v>
      </c>
      <c r="T399" s="16">
        <f>'Prices Monthly'!J399-'Prices Monthly'!J398</f>
        <v>-175.30000000000109</v>
      </c>
    </row>
    <row r="400" spans="1:20" x14ac:dyDescent="0.2">
      <c r="A400" s="9">
        <v>40572</v>
      </c>
      <c r="B400" s="16">
        <f>'Prices Monthly'!L399+J400</f>
        <v>8859.38976</v>
      </c>
      <c r="C400" s="16">
        <f t="shared" si="29"/>
        <v>1</v>
      </c>
      <c r="D400" s="16">
        <f>D399+C400*('Prices Monthly'!L400-'Prices Monthly'!L399)/'Prices Monthly'!L399</f>
        <v>0.80695910102593849</v>
      </c>
      <c r="E400" s="16">
        <f t="shared" si="30"/>
        <v>0.64837651235951288</v>
      </c>
      <c r="F400" s="16">
        <f t="shared" si="28"/>
        <v>1.4553356133854514</v>
      </c>
      <c r="G400" s="26">
        <f>IF(('Prices Monthly'!L400-'Prices Monthly'!L399)*C400&gt;0,1,0)</f>
        <v>0</v>
      </c>
      <c r="H400" s="16">
        <f>ABS('Prices Monthly'!L400-'Prices Monthly'!L399)/'Prices Monthly'!L399</f>
        <v>6.7110532537430878E-2</v>
      </c>
      <c r="I400" s="26"/>
      <c r="J400" s="16">
        <f t="shared" si="27"/>
        <v>2.3597600000000005</v>
      </c>
      <c r="K400" s="16"/>
      <c r="L400" s="16"/>
      <c r="M400" s="16"/>
      <c r="N400" s="16"/>
      <c r="O400" s="16"/>
      <c r="P400" s="5"/>
      <c r="Q400" s="16">
        <f>'Prices Monthly'!T400-'Prices Monthly'!T399</f>
        <v>-0.37</v>
      </c>
      <c r="R400" s="16">
        <f>'Prices Monthly'!Q400-'Prices Monthly'!Q399</f>
        <v>-0.51</v>
      </c>
      <c r="S400" s="16">
        <f>'Prices Monthly'!S400-'Prices Monthly'!S399</f>
        <v>-3.999999999999998E-2</v>
      </c>
      <c r="T400" s="16">
        <f>'Prices Monthly'!J400-'Prices Monthly'!J399</f>
        <v>888.77000000000044</v>
      </c>
    </row>
    <row r="401" spans="1:20" x14ac:dyDescent="0.2">
      <c r="A401" s="9">
        <v>40600</v>
      </c>
      <c r="B401" s="16">
        <f>'Prices Monthly'!L400+J401</f>
        <v>8310.0410159999992</v>
      </c>
      <c r="C401" s="16">
        <f t="shared" si="29"/>
        <v>1</v>
      </c>
      <c r="D401" s="16">
        <f>D400+C401*('Prices Monthly'!L401-'Prices Monthly'!L400)/'Prices Monthly'!L400</f>
        <v>0.88673394269257511</v>
      </c>
      <c r="E401" s="16">
        <f t="shared" si="30"/>
        <v>0.56860167069287626</v>
      </c>
      <c r="F401" s="16">
        <f t="shared" si="28"/>
        <v>1.4553356133854514</v>
      </c>
      <c r="G401" s="26">
        <f>IF(('Prices Monthly'!L401-'Prices Monthly'!L400)*C401&gt;0,1,0)</f>
        <v>1</v>
      </c>
      <c r="H401" s="16">
        <f>ABS('Prices Monthly'!L401-'Prices Monthly'!L400)/'Prices Monthly'!L400</f>
        <v>7.9774841666636592E-2</v>
      </c>
      <c r="I401" s="26"/>
      <c r="J401" s="16">
        <f t="shared" si="27"/>
        <v>47.411015999999996</v>
      </c>
      <c r="K401" s="16"/>
      <c r="L401" s="16"/>
      <c r="M401" s="16"/>
      <c r="N401" s="16"/>
      <c r="O401" s="16"/>
      <c r="P401" s="5"/>
      <c r="Q401" s="16">
        <f>'Prices Monthly'!T401-'Prices Monthly'!T400</f>
        <v>0.09</v>
      </c>
      <c r="R401" s="16">
        <f>'Prices Monthly'!Q401-'Prices Monthly'!Q400</f>
        <v>0.32999999999999985</v>
      </c>
      <c r="S401" s="16">
        <f>'Prices Monthly'!S401-'Prices Monthly'!S400</f>
        <v>4.9999999999999989E-2</v>
      </c>
      <c r="T401" s="16">
        <f>'Prices Monthly'!J401-'Prices Monthly'!J400</f>
        <v>707.34000000000015</v>
      </c>
    </row>
    <row r="402" spans="1:20" x14ac:dyDescent="0.2">
      <c r="A402" s="9">
        <v>40632</v>
      </c>
      <c r="B402" s="16">
        <f>'Prices Monthly'!L401+J402</f>
        <v>8902.3458719999999</v>
      </c>
      <c r="C402" s="16">
        <f t="shared" si="29"/>
        <v>-1</v>
      </c>
      <c r="D402" s="16">
        <f>D401+C402*('Prices Monthly'!L402-'Prices Monthly'!L401)/'Prices Monthly'!L401</f>
        <v>0.86258405332072341</v>
      </c>
      <c r="E402" s="16">
        <f t="shared" si="30"/>
        <v>0.59275156006472796</v>
      </c>
      <c r="F402" s="16">
        <f t="shared" si="28"/>
        <v>1.4553356133854514</v>
      </c>
      <c r="G402" s="26">
        <f>IF(('Prices Monthly'!L402-'Prices Monthly'!L401)*C402&gt;0,1,0)</f>
        <v>0</v>
      </c>
      <c r="H402" s="16">
        <f>ABS('Prices Monthly'!L402-'Prices Monthly'!L401)/'Prices Monthly'!L401</f>
        <v>2.4149889371851706E-2</v>
      </c>
      <c r="I402" s="26"/>
      <c r="J402" s="16">
        <f t="shared" si="27"/>
        <v>-19.434127999999994</v>
      </c>
      <c r="K402" s="16"/>
      <c r="L402" s="16"/>
      <c r="M402" s="16"/>
      <c r="N402" s="16"/>
      <c r="O402" s="16"/>
      <c r="P402" s="5"/>
      <c r="Q402" s="16">
        <f>'Prices Monthly'!T402-'Prices Monthly'!T401</f>
        <v>-0.08</v>
      </c>
      <c r="R402" s="16">
        <f>'Prices Monthly'!Q402-'Prices Monthly'!Q401</f>
        <v>-6.999999999999984E-2</v>
      </c>
      <c r="S402" s="16">
        <f>'Prices Monthly'!S402-'Prices Monthly'!S401</f>
        <v>7.0000000000000007E-2</v>
      </c>
      <c r="T402" s="16">
        <f>'Prices Monthly'!J402-'Prices Monthly'!J401</f>
        <v>564.51000000000022</v>
      </c>
    </row>
    <row r="403" spans="1:20" x14ac:dyDescent="0.2">
      <c r="A403" s="9">
        <v>40662</v>
      </c>
      <c r="B403" s="16">
        <f>'Prices Monthly'!L402+J403</f>
        <v>9145.3916079999999</v>
      </c>
      <c r="C403" s="16">
        <f t="shared" si="29"/>
        <v>1</v>
      </c>
      <c r="D403" s="16">
        <f>D402+C403*('Prices Monthly'!L403-'Prices Monthly'!L402)/'Prices Monthly'!L402</f>
        <v>0.87034898014764273</v>
      </c>
      <c r="E403" s="16">
        <f t="shared" si="30"/>
        <v>0.58498663323780864</v>
      </c>
      <c r="F403" s="16">
        <f t="shared" si="28"/>
        <v>1.4553356133854514</v>
      </c>
      <c r="G403" s="26">
        <f>IF(('Prices Monthly'!L403-'Prices Monthly'!L402)*C403&gt;0,1,0)</f>
        <v>1</v>
      </c>
      <c r="H403" s="16">
        <f>ABS('Prices Monthly'!L403-'Prices Monthly'!L402)/'Prices Monthly'!L402</f>
        <v>7.7649268269193682E-3</v>
      </c>
      <c r="I403" s="26"/>
      <c r="J403" s="16">
        <f t="shared" si="27"/>
        <v>8.151607999999996</v>
      </c>
      <c r="K403" s="16"/>
      <c r="L403" s="16"/>
      <c r="M403" s="16"/>
      <c r="N403" s="16"/>
      <c r="O403" s="16"/>
      <c r="P403" s="5"/>
      <c r="Q403" s="16">
        <f>'Prices Monthly'!T403-'Prices Monthly'!T402</f>
        <v>0.05</v>
      </c>
      <c r="R403" s="16">
        <f>'Prices Monthly'!Q403-'Prices Monthly'!Q402</f>
        <v>0.14000000000000012</v>
      </c>
      <c r="S403" s="16">
        <f>'Prices Monthly'!S403-'Prices Monthly'!S402</f>
        <v>-7.0000000000000007E-2</v>
      </c>
      <c r="T403" s="16">
        <f>'Prices Monthly'!J403-'Prices Monthly'!J402</f>
        <v>-511.79000000000087</v>
      </c>
    </row>
    <row r="404" spans="1:20" x14ac:dyDescent="0.2">
      <c r="A404" s="9">
        <v>40693</v>
      </c>
      <c r="B404" s="16">
        <f>'Prices Monthly'!L403+J404</f>
        <v>9199.3805680000005</v>
      </c>
      <c r="C404" s="16">
        <f t="shared" si="29"/>
        <v>-1</v>
      </c>
      <c r="D404" s="16">
        <f>D403+C404*('Prices Monthly'!L404-'Prices Monthly'!L403)/'Prices Monthly'!L403</f>
        <v>0.85195774365056776</v>
      </c>
      <c r="E404" s="16">
        <f t="shared" si="30"/>
        <v>0.60337786973488361</v>
      </c>
      <c r="F404" s="16">
        <f t="shared" si="28"/>
        <v>1.4553356133854514</v>
      </c>
      <c r="G404" s="26">
        <f>IF(('Prices Monthly'!L404-'Prices Monthly'!L403)*C404&gt;0,1,0)</f>
        <v>0</v>
      </c>
      <c r="H404" s="16">
        <f>ABS('Prices Monthly'!L404-'Prices Monthly'!L403)/'Prices Monthly'!L403</f>
        <v>1.8391236497074925E-2</v>
      </c>
      <c r="I404" s="26"/>
      <c r="J404" s="16">
        <f t="shared" si="27"/>
        <v>-8.8094320000000064</v>
      </c>
      <c r="K404" s="16"/>
      <c r="L404" s="16"/>
      <c r="M404" s="16"/>
      <c r="N404" s="16"/>
      <c r="O404" s="16"/>
      <c r="P404" s="5"/>
      <c r="Q404" s="16">
        <f>'Prices Monthly'!T404-'Prices Monthly'!T403</f>
        <v>-6.9999999999999993E-2</v>
      </c>
      <c r="R404" s="16">
        <f>'Prices Monthly'!Q404-'Prices Monthly'!Q403</f>
        <v>4.0000000000000036E-2</v>
      </c>
      <c r="S404" s="16">
        <f>'Prices Monthly'!S404-'Prices Monthly'!S403</f>
        <v>0.06</v>
      </c>
      <c r="T404" s="16">
        <f>'Prices Monthly'!J404-'Prices Monthly'!J403</f>
        <v>-40.559999999999491</v>
      </c>
    </row>
    <row r="405" spans="1:20" x14ac:dyDescent="0.2">
      <c r="A405" s="9">
        <v>40723</v>
      </c>
      <c r="B405" s="16">
        <f>'Prices Monthly'!L404+J405</f>
        <v>9380.2075520000017</v>
      </c>
      <c r="C405" s="16">
        <f t="shared" si="29"/>
        <v>1</v>
      </c>
      <c r="D405" s="16">
        <f>D404+C405*('Prices Monthly'!L405-'Prices Monthly'!L404)/'Prices Monthly'!L404</f>
        <v>0.8030195359756338</v>
      </c>
      <c r="E405" s="16">
        <f t="shared" si="30"/>
        <v>0.65231607740981756</v>
      </c>
      <c r="F405" s="16">
        <f t="shared" si="28"/>
        <v>1.4553356133854514</v>
      </c>
      <c r="G405" s="26">
        <f>IF(('Prices Monthly'!L405-'Prices Monthly'!L404)*C405&gt;0,1,0)</f>
        <v>0</v>
      </c>
      <c r="H405" s="16">
        <f>ABS('Prices Monthly'!L405-'Prices Monthly'!L404)/'Prices Monthly'!L404</f>
        <v>4.893820767493394E-2</v>
      </c>
      <c r="I405" s="26"/>
      <c r="J405" s="16">
        <f t="shared" si="27"/>
        <v>2.6675519999999984</v>
      </c>
      <c r="K405" s="16"/>
      <c r="L405" s="16"/>
      <c r="M405" s="16"/>
      <c r="N405" s="16"/>
      <c r="O405" s="16"/>
      <c r="P405" s="5"/>
      <c r="Q405" s="16">
        <f>'Prices Monthly'!T405-'Prices Monthly'!T404</f>
        <v>0.16</v>
      </c>
      <c r="R405" s="16">
        <f>'Prices Monthly'!Q405-'Prices Monthly'!Q404</f>
        <v>0.23999999999999977</v>
      </c>
      <c r="S405" s="16">
        <f>'Prices Monthly'!S405-'Prices Monthly'!S404</f>
        <v>0.06</v>
      </c>
      <c r="T405" s="16">
        <f>'Prices Monthly'!J405-'Prices Monthly'!J404</f>
        <v>-468.85000000000036</v>
      </c>
    </row>
    <row r="406" spans="1:20" x14ac:dyDescent="0.2">
      <c r="A406" s="9">
        <v>40754</v>
      </c>
      <c r="B406" s="16">
        <f>'Prices Monthly'!L405+J406</f>
        <v>8896.8449200000014</v>
      </c>
      <c r="C406" s="16">
        <f t="shared" si="29"/>
        <v>-1</v>
      </c>
      <c r="D406" s="16">
        <f>D405+C406*('Prices Monthly'!L406-'Prices Monthly'!L405)/'Prices Monthly'!L405</f>
        <v>0.73119340143912503</v>
      </c>
      <c r="E406" s="16">
        <f t="shared" si="30"/>
        <v>0.72414221194632633</v>
      </c>
      <c r="F406" s="16">
        <f t="shared" si="28"/>
        <v>1.4553356133854514</v>
      </c>
      <c r="G406" s="26">
        <f>IF(('Prices Monthly'!L406-'Prices Monthly'!L405)*C406&gt;0,1,0)</f>
        <v>0</v>
      </c>
      <c r="H406" s="16">
        <f>ABS('Prices Monthly'!L406-'Prices Monthly'!L405)/'Prices Monthly'!L405</f>
        <v>7.1826134536508823E-2</v>
      </c>
      <c r="I406" s="26"/>
      <c r="J406" s="16">
        <f t="shared" si="27"/>
        <v>-21.775079999999996</v>
      </c>
      <c r="K406" s="16"/>
      <c r="L406" s="16"/>
      <c r="M406" s="16"/>
      <c r="N406" s="16"/>
      <c r="O406" s="16"/>
      <c r="P406" s="5"/>
      <c r="Q406" s="16">
        <f>'Prices Monthly'!T406-'Prices Monthly'!T405</f>
        <v>-0.13</v>
      </c>
      <c r="R406" s="16">
        <f>'Prices Monthly'!Q406-'Prices Monthly'!Q405</f>
        <v>-0.17999999999999972</v>
      </c>
      <c r="S406" s="16">
        <f>'Prices Monthly'!S406-'Prices Monthly'!S405</f>
        <v>-4.9999999999999989E-2</v>
      </c>
      <c r="T406" s="16">
        <f>'Prices Monthly'!J406-'Prices Monthly'!J405</f>
        <v>364.02000000000044</v>
      </c>
    </row>
    <row r="407" spans="1:20" x14ac:dyDescent="0.2">
      <c r="A407" s="9">
        <v>40785</v>
      </c>
      <c r="B407" s="16">
        <f>'Prices Monthly'!L406+J407</f>
        <v>9576.3012159999998</v>
      </c>
      <c r="C407" s="16">
        <f t="shared" si="29"/>
        <v>1</v>
      </c>
      <c r="D407" s="16">
        <f>D406+C407*('Prices Monthly'!L407-'Prices Monthly'!L406)/'Prices Monthly'!L406</f>
        <v>0.6710838317152672</v>
      </c>
      <c r="E407" s="16">
        <f t="shared" si="30"/>
        <v>0.78425178167018417</v>
      </c>
      <c r="F407" s="16">
        <f t="shared" si="28"/>
        <v>1.4553356133854514</v>
      </c>
      <c r="G407" s="26">
        <f>IF(('Prices Monthly'!L407-'Prices Monthly'!L406)*C407&gt;0,1,0)</f>
        <v>0</v>
      </c>
      <c r="H407" s="16">
        <f>ABS('Prices Monthly'!L407-'Prices Monthly'!L406)/'Prices Monthly'!L406</f>
        <v>6.0109569723857788E-2</v>
      </c>
      <c r="I407" s="26"/>
      <c r="J407" s="16">
        <f t="shared" si="27"/>
        <v>17.091215999999989</v>
      </c>
      <c r="K407" s="16"/>
      <c r="L407" s="16"/>
      <c r="M407" s="16"/>
      <c r="N407" s="16"/>
      <c r="O407" s="16"/>
      <c r="P407" s="5"/>
      <c r="Q407" s="16">
        <f>'Prices Monthly'!T407-'Prices Monthly'!T406</f>
        <v>-0.11000000000000001</v>
      </c>
      <c r="R407" s="16">
        <f>'Prices Monthly'!Q407-'Prices Monthly'!Q406</f>
        <v>-2.0000000000000018E-2</v>
      </c>
      <c r="S407" s="16">
        <f>'Prices Monthly'!S407-'Prices Monthly'!S406</f>
        <v>-2.0000000000000018E-2</v>
      </c>
      <c r="T407" s="16">
        <f>'Prices Monthly'!J407-'Prices Monthly'!J406</f>
        <v>-1049.5300000000007</v>
      </c>
    </row>
    <row r="408" spans="1:20" x14ac:dyDescent="0.2">
      <c r="A408" s="9">
        <v>40815</v>
      </c>
      <c r="B408" s="16">
        <f>'Prices Monthly'!L407+J408</f>
        <v>8992.4703760000011</v>
      </c>
      <c r="C408" s="16">
        <f t="shared" si="29"/>
        <v>1</v>
      </c>
      <c r="D408" s="16">
        <f>D407+C408*('Prices Monthly'!L408-'Prices Monthly'!L407)/'Prices Monthly'!L407</f>
        <v>0.63716026686381555</v>
      </c>
      <c r="E408" s="16">
        <f t="shared" si="30"/>
        <v>0.81817534652163582</v>
      </c>
      <c r="F408" s="16">
        <f t="shared" si="28"/>
        <v>1.4553356133854514</v>
      </c>
      <c r="G408" s="26">
        <f>IF(('Prices Monthly'!L408-'Prices Monthly'!L407)*C408&gt;0,1,0)</f>
        <v>0</v>
      </c>
      <c r="H408" s="16">
        <f>ABS('Prices Monthly'!L408-'Prices Monthly'!L407)/'Prices Monthly'!L407</f>
        <v>3.3923564851451635E-2</v>
      </c>
      <c r="I408" s="26"/>
      <c r="J408" s="16">
        <f t="shared" si="27"/>
        <v>7.8603760000000014</v>
      </c>
      <c r="K408" s="16"/>
      <c r="L408" s="16"/>
      <c r="M408" s="16"/>
      <c r="N408" s="16"/>
      <c r="O408" s="16"/>
      <c r="P408" s="5"/>
      <c r="Q408" s="16">
        <f>'Prices Monthly'!T408-'Prices Monthly'!T407</f>
        <v>3.0000000000000013E-2</v>
      </c>
      <c r="R408" s="16">
        <f>'Prices Monthly'!Q408-'Prices Monthly'!Q407</f>
        <v>-9.0000000000000302E-2</v>
      </c>
      <c r="S408" s="16">
        <f>'Prices Monthly'!S408-'Prices Monthly'!S407</f>
        <v>-3.0000000000000027E-2</v>
      </c>
      <c r="T408" s="16">
        <f>'Prices Monthly'!J408-'Prices Monthly'!J407</f>
        <v>-599.01999999999862</v>
      </c>
    </row>
    <row r="409" spans="1:20" x14ac:dyDescent="0.2">
      <c r="A409" s="9">
        <v>40845</v>
      </c>
      <c r="B409" s="16">
        <f>'Prices Monthly'!L408+J409</f>
        <v>8681.1407839999993</v>
      </c>
      <c r="C409" s="16">
        <f t="shared" si="29"/>
        <v>1</v>
      </c>
      <c r="D409" s="16">
        <f>D408+C409*('Prices Monthly'!L409-'Prices Monthly'!L408)/'Prices Monthly'!L408</f>
        <v>0.68942632768074497</v>
      </c>
      <c r="E409" s="16">
        <f t="shared" si="30"/>
        <v>0.7659092857047064</v>
      </c>
      <c r="F409" s="16">
        <f t="shared" si="28"/>
        <v>1.4553356133854514</v>
      </c>
      <c r="G409" s="26">
        <f>IF(('Prices Monthly'!L409-'Prices Monthly'!L408)*C409&gt;0,1,0)</f>
        <v>1</v>
      </c>
      <c r="H409" s="16">
        <f>ABS('Prices Monthly'!L409-'Prices Monthly'!L408)/'Prices Monthly'!L408</f>
        <v>5.2266060816929368E-2</v>
      </c>
      <c r="I409" s="26"/>
      <c r="J409" s="16">
        <f t="shared" si="27"/>
        <v>1.3207840000000126</v>
      </c>
      <c r="K409" s="16"/>
      <c r="L409" s="16"/>
      <c r="M409" s="16"/>
      <c r="N409" s="16"/>
      <c r="O409" s="16"/>
      <c r="P409" s="5"/>
      <c r="Q409" s="16">
        <f>'Prices Monthly'!T409-'Prices Monthly'!T408</f>
        <v>-0.15000000000000002</v>
      </c>
      <c r="R409" s="16">
        <f>'Prices Monthly'!Q409-'Prices Monthly'!Q408</f>
        <v>9.0000000000000302E-2</v>
      </c>
      <c r="S409" s="16">
        <f>'Prices Monthly'!S409-'Prices Monthly'!S408</f>
        <v>-4.9999999999999989E-2</v>
      </c>
      <c r="T409" s="16">
        <f>'Prices Monthly'!J409-'Prices Monthly'!J408</f>
        <v>1189.6999999999989</v>
      </c>
    </row>
    <row r="410" spans="1:20" x14ac:dyDescent="0.2">
      <c r="A410" s="9">
        <v>40876</v>
      </c>
      <c r="B410" s="16">
        <f>'Prices Monthly'!L409+J410</f>
        <v>9141.8317599999991</v>
      </c>
      <c r="C410" s="16">
        <f t="shared" si="29"/>
        <v>1</v>
      </c>
      <c r="D410" s="16">
        <f>D409+C410*('Prices Monthly'!L410-'Prices Monthly'!L409)/'Prices Monthly'!L409</f>
        <v>0.70031593383305502</v>
      </c>
      <c r="E410" s="16">
        <f t="shared" si="30"/>
        <v>0.75501967955239635</v>
      </c>
      <c r="F410" s="16">
        <f t="shared" si="28"/>
        <v>1.4553356133854514</v>
      </c>
      <c r="G410" s="26">
        <f>IF(('Prices Monthly'!L410-'Prices Monthly'!L409)*C410&gt;0,1,0)</f>
        <v>1</v>
      </c>
      <c r="H410" s="16">
        <f>ABS('Prices Monthly'!L410-'Prices Monthly'!L409)/'Prices Monthly'!L409</f>
        <v>1.0889606152310067E-2</v>
      </c>
      <c r="I410" s="26"/>
      <c r="J410" s="16">
        <f t="shared" si="27"/>
        <v>8.3517599999999881</v>
      </c>
      <c r="K410" s="16"/>
      <c r="L410" s="16"/>
      <c r="M410" s="16"/>
      <c r="N410" s="16"/>
      <c r="O410" s="16"/>
      <c r="P410" s="5"/>
      <c r="Q410" s="16">
        <f>'Prices Monthly'!T410-'Prices Monthly'!T409</f>
        <v>-0.10999999999999999</v>
      </c>
      <c r="R410" s="16">
        <f>'Prices Monthly'!Q410-'Prices Monthly'!Q409</f>
        <v>6.0000000000000053E-2</v>
      </c>
      <c r="S410" s="16">
        <f>'Prices Monthly'!S410-'Prices Monthly'!S409</f>
        <v>0</v>
      </c>
      <c r="T410" s="16">
        <f>'Prices Monthly'!J410-'Prices Monthly'!J409</f>
        <v>532.09000000000015</v>
      </c>
    </row>
    <row r="411" spans="1:20" x14ac:dyDescent="0.2">
      <c r="A411" s="9">
        <v>40906</v>
      </c>
      <c r="B411" s="16">
        <f>'Prices Monthly'!L410+J411</f>
        <v>9238.665672000001</v>
      </c>
      <c r="C411" s="16">
        <f t="shared" si="29"/>
        <v>1</v>
      </c>
      <c r="D411" s="16">
        <f>D410+C411*('Prices Monthly'!L411-'Prices Monthly'!L410)/'Prices Monthly'!L410</f>
        <v>0.68526439012108453</v>
      </c>
      <c r="E411" s="16">
        <f t="shared" si="30"/>
        <v>0.77007122326436683</v>
      </c>
      <c r="F411" s="16">
        <f t="shared" si="28"/>
        <v>1.4553356133854514</v>
      </c>
      <c r="G411" s="26">
        <f>IF(('Prices Monthly'!L411-'Prices Monthly'!L410)*C411&gt;0,1,0)</f>
        <v>0</v>
      </c>
      <c r="H411" s="16">
        <f>ABS('Prices Monthly'!L411-'Prices Monthly'!L410)/'Prices Monthly'!L410</f>
        <v>1.5051543711970526E-2</v>
      </c>
      <c r="I411" s="26"/>
      <c r="J411" s="16">
        <f t="shared" si="27"/>
        <v>5.7256719999999977</v>
      </c>
      <c r="K411" s="16"/>
      <c r="L411" s="16"/>
      <c r="M411" s="16"/>
      <c r="N411" s="16"/>
      <c r="O411" s="16"/>
      <c r="P411" s="5"/>
      <c r="Q411" s="16">
        <f>'Prices Monthly'!T411-'Prices Monthly'!T410</f>
        <v>0.28999999999999998</v>
      </c>
      <c r="R411" s="16">
        <f>'Prices Monthly'!Q411-'Prices Monthly'!Q410</f>
        <v>8.9999999999999858E-2</v>
      </c>
      <c r="S411" s="16">
        <f>'Prices Monthly'!S411-'Prices Monthly'!S410</f>
        <v>-3.999999999999998E-2</v>
      </c>
      <c r="T411" s="16">
        <f>'Prices Monthly'!J411-'Prices Monthly'!J410</f>
        <v>-639.21999999999935</v>
      </c>
    </row>
    <row r="412" spans="1:20" x14ac:dyDescent="0.2">
      <c r="A412" s="9">
        <v>40936</v>
      </c>
      <c r="B412" s="16">
        <f>'Prices Monthly'!L411+J412</f>
        <v>9069.958623999999</v>
      </c>
      <c r="C412" s="16">
        <f t="shared" si="29"/>
        <v>-1</v>
      </c>
      <c r="D412" s="16">
        <f>D411+C412*('Prices Monthly'!L412-'Prices Monthly'!L411)/'Prices Monthly'!L411</f>
        <v>0.73840619727461576</v>
      </c>
      <c r="E412" s="16">
        <f t="shared" si="30"/>
        <v>0.7169294161108356</v>
      </c>
      <c r="F412" s="16">
        <f t="shared" si="28"/>
        <v>1.4553356133854514</v>
      </c>
      <c r="G412" s="26">
        <f>IF(('Prices Monthly'!L412-'Prices Monthly'!L411)*C412&gt;0,1,0)</f>
        <v>1</v>
      </c>
      <c r="H412" s="16">
        <f>ABS('Prices Monthly'!L412-'Prices Monthly'!L411)/'Prices Monthly'!L411</f>
        <v>5.3141807153531256E-2</v>
      </c>
      <c r="I412" s="26"/>
      <c r="J412" s="16">
        <f t="shared" si="27"/>
        <v>-24.011375999999991</v>
      </c>
      <c r="K412" s="16"/>
      <c r="L412" s="16"/>
      <c r="M412" s="16"/>
      <c r="N412" s="16"/>
      <c r="O412" s="16"/>
      <c r="P412" s="5"/>
      <c r="Q412" s="16">
        <f>'Prices Monthly'!T412-'Prices Monthly'!T411</f>
        <v>-0.18</v>
      </c>
      <c r="R412" s="16">
        <f>'Prices Monthly'!Q412-'Prices Monthly'!Q411</f>
        <v>-0.3600000000000001</v>
      </c>
      <c r="S412" s="16">
        <f>'Prices Monthly'!S412-'Prices Monthly'!S411</f>
        <v>-0.16</v>
      </c>
      <c r="T412" s="16">
        <f>'Prices Monthly'!J412-'Prices Monthly'!J411</f>
        <v>-944.89999999999964</v>
      </c>
    </row>
    <row r="413" spans="1:20" x14ac:dyDescent="0.2">
      <c r="A413" s="9">
        <v>40967</v>
      </c>
      <c r="B413" s="16">
        <f>'Prices Monthly'!L412+J413</f>
        <v>8638.5440800000015</v>
      </c>
      <c r="C413" s="16">
        <f t="shared" si="29"/>
        <v>1</v>
      </c>
      <c r="D413" s="16">
        <f>D412+C413*('Prices Monthly'!L413-'Prices Monthly'!L412)/'Prices Monthly'!L412</f>
        <v>0.69644445200419625</v>
      </c>
      <c r="E413" s="16">
        <f t="shared" si="30"/>
        <v>0.75889116138125512</v>
      </c>
      <c r="F413" s="16">
        <f t="shared" si="28"/>
        <v>1.4553356133854514</v>
      </c>
      <c r="G413" s="26">
        <f>IF(('Prices Monthly'!L413-'Prices Monthly'!L412)*C413&gt;0,1,0)</f>
        <v>0</v>
      </c>
      <c r="H413" s="16">
        <f>ABS('Prices Monthly'!L413-'Prices Monthly'!L412)/'Prices Monthly'!L412</f>
        <v>4.1961745270419536E-2</v>
      </c>
      <c r="I413" s="26"/>
      <c r="J413" s="16">
        <f t="shared" si="27"/>
        <v>27.844080000000005</v>
      </c>
      <c r="K413" s="16"/>
      <c r="L413" s="16"/>
      <c r="M413" s="16"/>
      <c r="N413" s="16"/>
      <c r="O413" s="16"/>
      <c r="P413" s="5"/>
      <c r="Q413" s="16">
        <f>'Prices Monthly'!T413-'Prices Monthly'!T412</f>
        <v>-0.18</v>
      </c>
      <c r="R413" s="16">
        <f>'Prices Monthly'!Q413-'Prices Monthly'!Q412</f>
        <v>-0.20999999999999996</v>
      </c>
      <c r="S413" s="16">
        <f>'Prices Monthly'!S413-'Prices Monthly'!S412</f>
        <v>-0.17</v>
      </c>
      <c r="T413" s="16">
        <f>'Prices Monthly'!J413-'Prices Monthly'!J412</f>
        <v>-302.71000000000095</v>
      </c>
    </row>
    <row r="414" spans="1:20" x14ac:dyDescent="0.2">
      <c r="A414" s="9">
        <v>40998</v>
      </c>
      <c r="B414" s="16">
        <f>'Prices Monthly'!L413+J414</f>
        <v>8271.8378319999993</v>
      </c>
      <c r="C414" s="16">
        <f t="shared" si="29"/>
        <v>1</v>
      </c>
      <c r="D414" s="16">
        <f>D413+C414*('Prices Monthly'!L414-'Prices Monthly'!L413)/'Prices Monthly'!L413</f>
        <v>0.70459415537584369</v>
      </c>
      <c r="E414" s="16">
        <f t="shared" si="30"/>
        <v>0.75074145800960768</v>
      </c>
      <c r="F414" s="16">
        <f t="shared" si="28"/>
        <v>1.4553356133854514</v>
      </c>
      <c r="G414" s="26">
        <f>IF(('Prices Monthly'!L414-'Prices Monthly'!L413)*C414&gt;0,1,0)</f>
        <v>1</v>
      </c>
      <c r="H414" s="16">
        <f>ABS('Prices Monthly'!L414-'Prices Monthly'!L413)/'Prices Monthly'!L413</f>
        <v>8.1497033716474918E-3</v>
      </c>
      <c r="I414" s="26"/>
      <c r="J414" s="16">
        <f t="shared" si="27"/>
        <v>22.457831999999996</v>
      </c>
      <c r="K414" s="16"/>
      <c r="L414" s="16"/>
      <c r="M414" s="16"/>
      <c r="N414" s="16"/>
      <c r="O414" s="16"/>
      <c r="P414" s="5"/>
      <c r="Q414" s="16">
        <f>'Prices Monthly'!T414-'Prices Monthly'!T413</f>
        <v>0.10999999999999999</v>
      </c>
      <c r="R414" s="16">
        <f>'Prices Monthly'!Q414-'Prices Monthly'!Q413</f>
        <v>6.0000000000000053E-2</v>
      </c>
      <c r="S414" s="16">
        <f>'Prices Monthly'!S414-'Prices Monthly'!S413</f>
        <v>2.0000000000000004E-2</v>
      </c>
      <c r="T414" s="16">
        <f>'Prices Monthly'!J414-'Prices Monthly'!J413</f>
        <v>470.11000000000058</v>
      </c>
    </row>
    <row r="415" spans="1:20" x14ac:dyDescent="0.2">
      <c r="A415" s="9">
        <v>41027</v>
      </c>
      <c r="B415" s="16">
        <f>'Prices Monthly'!L414+J415</f>
        <v>8306.6860880000004</v>
      </c>
      <c r="C415" s="16">
        <f t="shared" si="29"/>
        <v>-1</v>
      </c>
      <c r="D415" s="16">
        <f>D414+C415*('Prices Monthly'!L415-'Prices Monthly'!L414)/'Prices Monthly'!L414</f>
        <v>0.67450857964246203</v>
      </c>
      <c r="E415" s="16">
        <f t="shared" si="30"/>
        <v>0.78082703374298934</v>
      </c>
      <c r="F415" s="16">
        <f t="shared" si="28"/>
        <v>1.4553356133854514</v>
      </c>
      <c r="G415" s="26">
        <f>IF(('Prices Monthly'!L415-'Prices Monthly'!L414)*C415&gt;0,1,0)</f>
        <v>0</v>
      </c>
      <c r="H415" s="16">
        <f>ABS('Prices Monthly'!L415-'Prices Monthly'!L414)/'Prices Monthly'!L414</f>
        <v>3.0085575733381643E-2</v>
      </c>
      <c r="I415" s="26"/>
      <c r="J415" s="16">
        <f t="shared" si="27"/>
        <v>-9.9239120000000014</v>
      </c>
      <c r="K415" s="16"/>
      <c r="L415" s="16"/>
      <c r="M415" s="16"/>
      <c r="N415" s="16"/>
      <c r="O415" s="16"/>
      <c r="P415" s="5"/>
      <c r="Q415" s="16">
        <f>'Prices Monthly'!T415-'Prices Monthly'!T414</f>
        <v>8.0000000000000016E-2</v>
      </c>
      <c r="R415" s="16">
        <f>'Prices Monthly'!Q415-'Prices Monthly'!Q414</f>
        <v>5.0000000000000044E-2</v>
      </c>
      <c r="S415" s="16">
        <f>'Prices Monthly'!S415-'Prices Monthly'!S414</f>
        <v>-3.9999999999999994E-2</v>
      </c>
      <c r="T415" s="16">
        <f>'Prices Monthly'!J415-'Prices Monthly'!J414</f>
        <v>73.459999999999127</v>
      </c>
    </row>
    <row r="416" spans="1:20" x14ac:dyDescent="0.2">
      <c r="A416" s="9">
        <v>41059</v>
      </c>
      <c r="B416" s="16">
        <f>'Prices Monthly'!L415+J416</f>
        <v>8559.6787679999998</v>
      </c>
      <c r="C416" s="16">
        <f t="shared" si="29"/>
        <v>-1</v>
      </c>
      <c r="D416" s="16">
        <f>D415+C416*('Prices Monthly'!L416-'Prices Monthly'!L415)/'Prices Monthly'!L415</f>
        <v>0.63708629225927893</v>
      </c>
      <c r="E416" s="16">
        <f t="shared" si="30"/>
        <v>0.81824932112617244</v>
      </c>
      <c r="F416" s="16">
        <f t="shared" si="28"/>
        <v>1.4553356133854514</v>
      </c>
      <c r="G416" s="26">
        <f>IF(('Prices Monthly'!L416-'Prices Monthly'!L415)*C416&gt;0,1,0)</f>
        <v>0</v>
      </c>
      <c r="H416" s="16">
        <f>ABS('Prices Monthly'!L416-'Prices Monthly'!L415)/'Prices Monthly'!L415</f>
        <v>3.7422287383183046E-2</v>
      </c>
      <c r="I416" s="26"/>
      <c r="J416" s="16">
        <f t="shared" si="27"/>
        <v>-7.141232000000004</v>
      </c>
      <c r="K416" s="16"/>
      <c r="L416" s="16"/>
      <c r="M416" s="16"/>
      <c r="N416" s="16"/>
      <c r="O416" s="16"/>
      <c r="P416" s="5"/>
      <c r="Q416" s="16">
        <f>'Prices Monthly'!T416-'Prices Monthly'!T415</f>
        <v>-0.06</v>
      </c>
      <c r="R416" s="16">
        <f>'Prices Monthly'!Q416-'Prices Monthly'!Q415</f>
        <v>3.9999999999999813E-2</v>
      </c>
      <c r="S416" s="16">
        <f>'Prices Monthly'!S416-'Prices Monthly'!S415</f>
        <v>-0.03</v>
      </c>
      <c r="T416" s="16">
        <f>'Prices Monthly'!J416-'Prices Monthly'!J415</f>
        <v>223.77000000000044</v>
      </c>
    </row>
    <row r="417" spans="1:20" x14ac:dyDescent="0.2">
      <c r="A417" s="9">
        <v>41089</v>
      </c>
      <c r="B417" s="16">
        <f>'Prices Monthly'!L416+J417</f>
        <v>8890.4890159999995</v>
      </c>
      <c r="C417" s="16">
        <f t="shared" si="29"/>
        <v>1</v>
      </c>
      <c r="D417" s="16">
        <f>D416+C417*('Prices Monthly'!L417-'Prices Monthly'!L416)/'Prices Monthly'!L416</f>
        <v>0.611523164193847</v>
      </c>
      <c r="E417" s="16">
        <f t="shared" si="30"/>
        <v>0.84381244919160436</v>
      </c>
      <c r="F417" s="16">
        <f t="shared" si="28"/>
        <v>1.4553356133854514</v>
      </c>
      <c r="G417" s="26">
        <f>IF(('Prices Monthly'!L417-'Prices Monthly'!L416)*C417&gt;0,1,0)</f>
        <v>0</v>
      </c>
      <c r="H417" s="16">
        <f>ABS('Prices Monthly'!L417-'Prices Monthly'!L416)/'Prices Monthly'!L416</f>
        <v>2.5563128065431946E-2</v>
      </c>
      <c r="I417" s="26"/>
      <c r="J417" s="16">
        <f t="shared" si="27"/>
        <v>3.0790160000000082</v>
      </c>
      <c r="K417" s="16"/>
      <c r="L417" s="16"/>
      <c r="M417" s="16"/>
      <c r="N417" s="16"/>
      <c r="O417" s="16"/>
      <c r="P417" s="5"/>
      <c r="Q417" s="16">
        <f>'Prices Monthly'!T417-'Prices Monthly'!T416</f>
        <v>-0.23000000000000004</v>
      </c>
      <c r="R417" s="16">
        <f>'Prices Monthly'!Q417-'Prices Monthly'!Q416</f>
        <v>-0.3899999999999999</v>
      </c>
      <c r="S417" s="16">
        <f>'Prices Monthly'!S417-'Prices Monthly'!S416</f>
        <v>-0.12</v>
      </c>
      <c r="T417" s="16">
        <f>'Prices Monthly'!J417-'Prices Monthly'!J416</f>
        <v>-582.64999999999964</v>
      </c>
    </row>
    <row r="418" spans="1:20" x14ac:dyDescent="0.2">
      <c r="A418" s="9">
        <v>41118</v>
      </c>
      <c r="B418" s="16">
        <f>'Prices Monthly'!L417+J418</f>
        <v>8692.6538799999998</v>
      </c>
      <c r="C418" s="16">
        <f t="shared" si="29"/>
        <v>1</v>
      </c>
      <c r="D418" s="16">
        <f>D417+C418*('Prices Monthly'!L418-'Prices Monthly'!L417)/'Prices Monthly'!L417</f>
        <v>0.63091990007353616</v>
      </c>
      <c r="E418" s="16">
        <f t="shared" si="30"/>
        <v>0.82441571331191521</v>
      </c>
      <c r="F418" s="16">
        <f t="shared" si="28"/>
        <v>1.4553356133854514</v>
      </c>
      <c r="G418" s="26">
        <f>IF(('Prices Monthly'!L418-'Prices Monthly'!L417)*C418&gt;0,1,0)</f>
        <v>1</v>
      </c>
      <c r="H418" s="16">
        <f>ABS('Prices Monthly'!L418-'Prices Monthly'!L417)/'Prices Monthly'!L417</f>
        <v>1.9396735879689129E-2</v>
      </c>
      <c r="I418" s="26"/>
      <c r="J418" s="16">
        <f t="shared" si="27"/>
        <v>32.433880000000002</v>
      </c>
      <c r="K418" s="16"/>
      <c r="L418" s="16"/>
      <c r="M418" s="16"/>
      <c r="N418" s="16"/>
      <c r="O418" s="16"/>
      <c r="P418" s="5"/>
      <c r="Q418" s="16">
        <f>'Prices Monthly'!T418-'Prices Monthly'!T417</f>
        <v>-2.0000000000000018E-2</v>
      </c>
      <c r="R418" s="16">
        <f>'Prices Monthly'!Q418-'Prices Monthly'!Q417</f>
        <v>-1.0000000000000009E-2</v>
      </c>
      <c r="S418" s="16">
        <f>'Prices Monthly'!S418-'Prices Monthly'!S417</f>
        <v>4.9999999999999989E-2</v>
      </c>
      <c r="T418" s="16">
        <f>'Prices Monthly'!J418-'Prices Monthly'!J417</f>
        <v>657.40999999999985</v>
      </c>
    </row>
    <row r="419" spans="1:20" x14ac:dyDescent="0.2">
      <c r="A419" s="9">
        <v>41151</v>
      </c>
      <c r="B419" s="16">
        <f>'Prices Monthly'!L418+J419</f>
        <v>8830.0259280000009</v>
      </c>
      <c r="C419" s="16">
        <f t="shared" si="29"/>
        <v>1</v>
      </c>
      <c r="D419" s="16">
        <f>D418+C419*('Prices Monthly'!L419-'Prices Monthly'!L418)/'Prices Monthly'!L418</f>
        <v>0.6408415148987554</v>
      </c>
      <c r="E419" s="16">
        <f t="shared" si="30"/>
        <v>0.81449409848669596</v>
      </c>
      <c r="F419" s="16">
        <f t="shared" si="28"/>
        <v>1.4553356133854514</v>
      </c>
      <c r="G419" s="26">
        <f>IF(('Prices Monthly'!L419-'Prices Monthly'!L418)*C419&gt;0,1,0)</f>
        <v>1</v>
      </c>
      <c r="H419" s="16">
        <f>ABS('Prices Monthly'!L419-'Prices Monthly'!L418)/'Prices Monthly'!L418</f>
        <v>9.921614825219199E-3</v>
      </c>
      <c r="I419" s="26"/>
      <c r="J419" s="16">
        <f t="shared" si="27"/>
        <v>1.8259280000000015</v>
      </c>
      <c r="K419" s="16"/>
      <c r="L419" s="16"/>
      <c r="M419" s="16"/>
      <c r="N419" s="16"/>
      <c r="O419" s="16"/>
      <c r="P419" s="5"/>
      <c r="Q419" s="16">
        <f>'Prices Monthly'!T419-'Prices Monthly'!T418</f>
        <v>8.0000000000000071E-2</v>
      </c>
      <c r="R419" s="16">
        <f>'Prices Monthly'!Q419-'Prices Monthly'!Q418</f>
        <v>7.0000000000000062E-2</v>
      </c>
      <c r="S419" s="16">
        <f>'Prices Monthly'!S419-'Prices Monthly'!S418</f>
        <v>0.12</v>
      </c>
      <c r="T419" s="16">
        <f>'Prices Monthly'!J419-'Prices Monthly'!J418</f>
        <v>255.19000000000051</v>
      </c>
    </row>
    <row r="420" spans="1:20" x14ac:dyDescent="0.2">
      <c r="A420" s="9">
        <v>41181</v>
      </c>
      <c r="B420" s="16">
        <f>'Prices Monthly'!L419+J420</f>
        <v>8906.3941520000008</v>
      </c>
      <c r="C420" s="16">
        <f t="shared" si="29"/>
        <v>-1</v>
      </c>
      <c r="D420" s="16">
        <f>D419+C420*('Prices Monthly'!L420-'Prices Monthly'!L419)/'Prices Monthly'!L419</f>
        <v>0.64449121952392052</v>
      </c>
      <c r="E420" s="16">
        <f t="shared" si="30"/>
        <v>0.81084439386153084</v>
      </c>
      <c r="F420" s="16">
        <f t="shared" si="28"/>
        <v>1.4553356133854514</v>
      </c>
      <c r="G420" s="26">
        <f>IF(('Prices Monthly'!L420-'Prices Monthly'!L419)*C420&gt;0,1,0)</f>
        <v>1</v>
      </c>
      <c r="H420" s="16">
        <f>ABS('Prices Monthly'!L420-'Prices Monthly'!L419)/'Prices Monthly'!L419</f>
        <v>3.6497046251651138E-3</v>
      </c>
      <c r="I420" s="26"/>
      <c r="J420" s="16">
        <f t="shared" si="27"/>
        <v>-9.3958480000000062</v>
      </c>
      <c r="K420" s="16"/>
      <c r="L420" s="16"/>
      <c r="M420" s="16"/>
      <c r="N420" s="16"/>
      <c r="O420" s="16"/>
      <c r="P420" s="5"/>
      <c r="Q420" s="16">
        <f>'Prices Monthly'!T420-'Prices Monthly'!T419</f>
        <v>-7.0000000000000062E-2</v>
      </c>
      <c r="R420" s="16">
        <f>'Prices Monthly'!Q420-'Prices Monthly'!Q419</f>
        <v>0</v>
      </c>
      <c r="S420" s="16">
        <f>'Prices Monthly'!S420-'Prices Monthly'!S419</f>
        <v>-9.999999999999995E-3</v>
      </c>
      <c r="T420" s="16">
        <f>'Prices Monthly'!J420-'Prices Monthly'!J419</f>
        <v>-81.670000000000073</v>
      </c>
    </row>
    <row r="421" spans="1:20" x14ac:dyDescent="0.2">
      <c r="A421" s="9">
        <v>41212</v>
      </c>
      <c r="B421" s="16">
        <f>'Prices Monthly'!L420+J421</f>
        <v>8888.1846640000003</v>
      </c>
      <c r="C421" s="16">
        <f t="shared" si="29"/>
        <v>1</v>
      </c>
      <c r="D421" s="16">
        <f>D420+C421*('Prices Monthly'!L421-'Prices Monthly'!L420)/'Prices Monthly'!L420</f>
        <v>0.61020759585015261</v>
      </c>
      <c r="E421" s="16">
        <f t="shared" si="30"/>
        <v>0.84512801753529876</v>
      </c>
      <c r="F421" s="16">
        <f t="shared" si="28"/>
        <v>1.4553356133854514</v>
      </c>
      <c r="G421" s="26">
        <f>IF(('Prices Monthly'!L421-'Prices Monthly'!L420)*C421&gt;0,1,0)</f>
        <v>0</v>
      </c>
      <c r="H421" s="16">
        <f>ABS('Prices Monthly'!L421-'Prices Monthly'!L420)/'Prices Monthly'!L420</f>
        <v>3.4283623673767964E-2</v>
      </c>
      <c r="I421" s="26"/>
      <c r="J421" s="16">
        <f t="shared" si="27"/>
        <v>4.9346640000000033</v>
      </c>
      <c r="K421" s="16"/>
      <c r="L421" s="16"/>
      <c r="M421" s="16"/>
      <c r="N421" s="16"/>
      <c r="O421" s="16"/>
      <c r="P421" s="5"/>
      <c r="Q421" s="16">
        <f>'Prices Monthly'!T421-'Prices Monthly'!T420</f>
        <v>0.16000000000000003</v>
      </c>
      <c r="R421" s="16">
        <f>'Prices Monthly'!Q421-'Prices Monthly'!Q420</f>
        <v>0.27</v>
      </c>
      <c r="S421" s="16">
        <f>'Prices Monthly'!S421-'Prices Monthly'!S420</f>
        <v>2.0000000000000004E-2</v>
      </c>
      <c r="T421" s="16">
        <f>'Prices Monthly'!J421-'Prices Monthly'!J420</f>
        <v>153.98999999999978</v>
      </c>
    </row>
    <row r="422" spans="1:20" x14ac:dyDescent="0.2">
      <c r="A422" s="9">
        <v>41242</v>
      </c>
      <c r="B422" s="16">
        <f>'Prices Monthly'!L421+J422</f>
        <v>8556.6231920000009</v>
      </c>
      <c r="C422" s="16">
        <f t="shared" si="29"/>
        <v>-1</v>
      </c>
      <c r="D422" s="16">
        <f>D421+C422*('Prices Monthly'!L422-'Prices Monthly'!L421)/'Prices Monthly'!L421</f>
        <v>0.6049876907363243</v>
      </c>
      <c r="E422" s="16">
        <f t="shared" si="30"/>
        <v>0.85034792264912706</v>
      </c>
      <c r="F422" s="16">
        <f t="shared" si="28"/>
        <v>1.4553356133854514</v>
      </c>
      <c r="G422" s="26">
        <f>IF(('Prices Monthly'!L422-'Prices Monthly'!L421)*C422&gt;0,1,0)</f>
        <v>0</v>
      </c>
      <c r="H422" s="16">
        <f>ABS('Prices Monthly'!L422-'Prices Monthly'!L421)/'Prices Monthly'!L421</f>
        <v>5.2199051138282996E-3</v>
      </c>
      <c r="I422" s="26"/>
      <c r="J422" s="16">
        <f t="shared" si="27"/>
        <v>-22.076808000000003</v>
      </c>
      <c r="K422" s="16"/>
      <c r="L422" s="16"/>
      <c r="M422" s="16"/>
      <c r="N422" s="16"/>
      <c r="O422" s="16"/>
      <c r="P422" s="5"/>
      <c r="Q422" s="16">
        <f>'Prices Monthly'!T422-'Prices Monthly'!T421</f>
        <v>0.22</v>
      </c>
      <c r="R422" s="16">
        <f>'Prices Monthly'!Q422-'Prices Monthly'!Q421</f>
        <v>0.54999999999999982</v>
      </c>
      <c r="S422" s="16">
        <f>'Prices Monthly'!S422-'Prices Monthly'!S421</f>
        <v>0.08</v>
      </c>
      <c r="T422" s="16">
        <f>'Prices Monthly'!J422-'Prices Monthly'!J421</f>
        <v>-24.710000000000946</v>
      </c>
    </row>
    <row r="423" spans="1:20" x14ac:dyDescent="0.2">
      <c r="A423" s="9">
        <v>41272</v>
      </c>
      <c r="B423" s="16">
        <f>'Prices Monthly'!L422+J423</f>
        <v>8585.2602319999987</v>
      </c>
      <c r="C423" s="16">
        <f t="shared" si="29"/>
        <v>-1</v>
      </c>
      <c r="D423" s="16">
        <f>D422+C423*('Prices Monthly'!L423-'Prices Monthly'!L422)/'Prices Monthly'!L422</f>
        <v>0.56530301587188425</v>
      </c>
      <c r="E423" s="16">
        <f t="shared" si="30"/>
        <v>0.89003259751356711</v>
      </c>
      <c r="F423" s="16">
        <f t="shared" si="28"/>
        <v>1.4553356133854514</v>
      </c>
      <c r="G423" s="26">
        <f>IF(('Prices Monthly'!L423-'Prices Monthly'!L422)*C423&gt;0,1,0)</f>
        <v>0</v>
      </c>
      <c r="H423" s="16">
        <f>ABS('Prices Monthly'!L423-'Prices Monthly'!L422)/'Prices Monthly'!L422</f>
        <v>3.9684674864440016E-2</v>
      </c>
      <c r="J423" s="16">
        <f t="shared" si="27"/>
        <v>-38.219767999999988</v>
      </c>
      <c r="L423" s="16"/>
      <c r="M423" s="16"/>
      <c r="N423" s="16"/>
      <c r="O423" s="16"/>
      <c r="P423" s="5"/>
      <c r="Q423" s="16">
        <f>'Prices Monthly'!T423-'Prices Monthly'!T422</f>
        <v>-0.03</v>
      </c>
      <c r="R423" s="16">
        <f>'Prices Monthly'!Q423-'Prices Monthly'!Q422</f>
        <v>0.10000000000000009</v>
      </c>
      <c r="S423" s="16">
        <f>'Prices Monthly'!S423-'Prices Monthly'!S422</f>
        <v>0.02</v>
      </c>
      <c r="T423" s="16">
        <f>'Prices Monthly'!J423-'Prices Monthly'!J422</f>
        <v>840.76000000000022</v>
      </c>
    </row>
    <row r="424" spans="1:20" x14ac:dyDescent="0.2">
      <c r="A424" s="9">
        <v>41304</v>
      </c>
      <c r="B424" s="16">
        <f>'Prices Monthly'!L423+J424</f>
        <v>8964.2726080000011</v>
      </c>
      <c r="C424" s="16">
        <f t="shared" si="29"/>
        <v>-1</v>
      </c>
      <c r="D424" s="16">
        <f>D423+C424*('Prices Monthly'!L424-'Prices Monthly'!L423)/'Prices Monthly'!L423</f>
        <v>0.55441485320750794</v>
      </c>
      <c r="E424" s="16">
        <f t="shared" si="30"/>
        <v>0.90092076017794342</v>
      </c>
      <c r="F424" s="16">
        <f t="shared" si="28"/>
        <v>1.4553356133854514</v>
      </c>
      <c r="G424" s="26">
        <f>IF(('Prices Monthly'!L424-'Prices Monthly'!L423)*C424&gt;0,1,0)</f>
        <v>0</v>
      </c>
      <c r="H424" s="16">
        <f>ABS('Prices Monthly'!L424-'Prices Monthly'!L423)/'Prices Monthly'!L423</f>
        <v>1.0888162664376342E-2</v>
      </c>
      <c r="J424" s="16">
        <f t="shared" si="27"/>
        <v>-1.4273920000000031</v>
      </c>
      <c r="L424" s="16"/>
      <c r="M424" s="16"/>
      <c r="N424" s="16"/>
      <c r="O424" s="16"/>
      <c r="P424" s="5"/>
      <c r="Q424" s="16">
        <f>'Prices Monthly'!T424-'Prices Monthly'!T423</f>
        <v>0.13</v>
      </c>
      <c r="R424" s="16">
        <f>'Prices Monthly'!Q424-'Prices Monthly'!Q423</f>
        <v>-2.9999999999999805E-2</v>
      </c>
      <c r="S424" s="16">
        <f>'Prices Monthly'!S424-'Prices Monthly'!S423</f>
        <v>4.9999999999999996E-2</v>
      </c>
      <c r="T424" s="16">
        <f>'Prices Monthly'!J424-'Prices Monthly'!J423</f>
        <v>54.25</v>
      </c>
    </row>
    <row r="425" spans="1:20" x14ac:dyDescent="0.2">
      <c r="A425" s="9">
        <v>41332</v>
      </c>
      <c r="B425" s="16">
        <f>'Prices Monthly'!L424+J425</f>
        <v>9054.9634000000005</v>
      </c>
      <c r="C425" s="16">
        <f t="shared" si="29"/>
        <v>-1</v>
      </c>
      <c r="D425" s="16">
        <f>D424+C425*('Prices Monthly'!L425-'Prices Monthly'!L424)/'Prices Monthly'!L424</f>
        <v>0.52089954093783186</v>
      </c>
      <c r="E425" s="16">
        <f t="shared" si="30"/>
        <v>0.9344360724476195</v>
      </c>
      <c r="F425" s="16">
        <f t="shared" si="28"/>
        <v>1.4553356133854514</v>
      </c>
      <c r="G425" s="26">
        <f>IF(('Prices Monthly'!L425-'Prices Monthly'!L424)*C425&gt;0,1,0)</f>
        <v>0</v>
      </c>
      <c r="H425" s="16">
        <f>ABS('Prices Monthly'!L425-'Prices Monthly'!L424)/'Prices Monthly'!L424</f>
        <v>3.3515312269676037E-2</v>
      </c>
      <c r="J425" s="16">
        <f t="shared" si="27"/>
        <v>-8.3566000000000074</v>
      </c>
      <c r="L425" s="16"/>
      <c r="M425" s="16"/>
      <c r="N425" s="16"/>
      <c r="O425" s="16"/>
      <c r="P425" s="5"/>
      <c r="Q425" s="16">
        <f>'Prices Monthly'!T425-'Prices Monthly'!T424</f>
        <v>-0.13999999999999999</v>
      </c>
      <c r="R425" s="16">
        <f>'Prices Monthly'!Q425-'Prices Monthly'!Q424</f>
        <v>-9.0000000000000302E-2</v>
      </c>
      <c r="S425" s="16">
        <f>'Prices Monthly'!S425-'Prices Monthly'!S424</f>
        <v>-3.9999999999999994E-2</v>
      </c>
      <c r="T425" s="16">
        <f>'Prices Monthly'!J425-'Prices Monthly'!J424</f>
        <v>299.10000000000036</v>
      </c>
    </row>
    <row r="426" spans="1:20" x14ac:dyDescent="0.2">
      <c r="A426" s="9">
        <v>41363</v>
      </c>
      <c r="B426" s="16">
        <f>'Prices Monthly'!L425+J426</f>
        <v>9381.1192800000008</v>
      </c>
      <c r="C426" s="16">
        <f t="shared" si="29"/>
        <v>1</v>
      </c>
      <c r="D426" s="16">
        <f>D425+C426*('Prices Monthly'!L426-'Prices Monthly'!L425)/'Prices Monthly'!L425</f>
        <v>0.54980289182199216</v>
      </c>
      <c r="E426" s="16">
        <f t="shared" si="30"/>
        <v>0.90553272156345921</v>
      </c>
      <c r="F426" s="16">
        <f t="shared" si="28"/>
        <v>1.4553356133854514</v>
      </c>
      <c r="G426" s="26">
        <f>IF(('Prices Monthly'!L426-'Prices Monthly'!L425)*C426&gt;0,1,0)</f>
        <v>1</v>
      </c>
      <c r="H426" s="16">
        <f>ABS('Prices Monthly'!L426-'Prices Monthly'!L425)/'Prices Monthly'!L425</f>
        <v>2.890335088416025E-2</v>
      </c>
      <c r="J426" s="16">
        <f t="shared" si="27"/>
        <v>14.039280000000012</v>
      </c>
      <c r="L426" s="16"/>
      <c r="M426" s="16"/>
      <c r="N426" s="16"/>
      <c r="O426" s="16"/>
      <c r="P426" s="5"/>
      <c r="Q426" s="16">
        <f>'Prices Monthly'!T426-'Prices Monthly'!T425</f>
        <v>0.12</v>
      </c>
      <c r="R426" s="16">
        <f>'Prices Monthly'!Q426-'Prices Monthly'!Q425</f>
        <v>5.0000000000000266E-2</v>
      </c>
      <c r="S426" s="16">
        <f>'Prices Monthly'!S426-'Prices Monthly'!S425</f>
        <v>9.999999999999995E-3</v>
      </c>
      <c r="T426" s="16">
        <f>'Prices Monthly'!J426-'Prices Monthly'!J425</f>
        <v>478.46000000000095</v>
      </c>
    </row>
    <row r="427" spans="1:20" x14ac:dyDescent="0.2">
      <c r="A427" s="9">
        <v>41391</v>
      </c>
      <c r="B427" s="16">
        <f>'Prices Monthly'!L426+J427</f>
        <v>9627.7027679999992</v>
      </c>
      <c r="C427" s="16">
        <f t="shared" si="29"/>
        <v>-1</v>
      </c>
      <c r="D427" s="16">
        <f>D426+C427*('Prices Monthly'!L427-'Prices Monthly'!L426)/'Prices Monthly'!L426</f>
        <v>0.51470263055959042</v>
      </c>
      <c r="E427" s="16">
        <f t="shared" si="30"/>
        <v>0.94063298282586094</v>
      </c>
      <c r="F427" s="16">
        <f t="shared" si="28"/>
        <v>1.4553356133854514</v>
      </c>
      <c r="G427" s="26">
        <f>IF(('Prices Monthly'!L427-'Prices Monthly'!L426)*C427&gt;0,1,0)</f>
        <v>0</v>
      </c>
      <c r="H427" s="16">
        <f>ABS('Prices Monthly'!L427-'Prices Monthly'!L426)/'Prices Monthly'!L426</f>
        <v>3.5100261262401754E-2</v>
      </c>
      <c r="J427" s="16">
        <f t="shared" si="27"/>
        <v>-10.11723200000001</v>
      </c>
      <c r="L427" s="16"/>
      <c r="M427" s="16"/>
      <c r="N427" s="16"/>
      <c r="O427" s="16"/>
      <c r="P427" s="5"/>
      <c r="Q427" s="16">
        <f>'Prices Monthly'!T427-'Prices Monthly'!T426</f>
        <v>-0.03</v>
      </c>
      <c r="R427" s="16">
        <f>'Prices Monthly'!Q427-'Prices Monthly'!Q426</f>
        <v>-9.0000000000000302E-2</v>
      </c>
      <c r="S427" s="16">
        <f>'Prices Monthly'!S427-'Prices Monthly'!S426</f>
        <v>-4.9999999999999996E-2</v>
      </c>
      <c r="T427" s="16">
        <f>'Prices Monthly'!J427-'Prices Monthly'!J426</f>
        <v>125.13999999999942</v>
      </c>
    </row>
    <row r="428" spans="1:20" x14ac:dyDescent="0.2">
      <c r="A428" s="9">
        <v>41424</v>
      </c>
      <c r="B428" s="16">
        <f>'Prices Monthly'!L427+J428</f>
        <v>9982.4101120000014</v>
      </c>
      <c r="C428" s="16">
        <f t="shared" si="29"/>
        <v>1</v>
      </c>
      <c r="D428" s="16">
        <f>D427+C428*('Prices Monthly'!L428-'Prices Monthly'!L427)/'Prices Monthly'!L427</f>
        <v>0.54204394896927122</v>
      </c>
      <c r="E428" s="16">
        <f t="shared" si="30"/>
        <v>0.91329166441618015</v>
      </c>
      <c r="F428" s="16">
        <f t="shared" si="28"/>
        <v>1.4553356133854514</v>
      </c>
      <c r="G428" s="26">
        <f>IF(('Prices Monthly'!L428-'Prices Monthly'!L427)*C428&gt;0,1,0)</f>
        <v>1</v>
      </c>
      <c r="H428" s="16">
        <f>ABS('Prices Monthly'!L428-'Prices Monthly'!L427)/'Prices Monthly'!L427</f>
        <v>2.7341318409680748E-2</v>
      </c>
      <c r="J428" s="16">
        <f t="shared" si="27"/>
        <v>6.3001120000000119</v>
      </c>
      <c r="L428" s="16"/>
      <c r="M428" s="16"/>
      <c r="N428" s="16"/>
      <c r="O428" s="16"/>
      <c r="P428" s="56"/>
      <c r="Q428" s="16">
        <f>'Prices Monthly'!T428-'Prices Monthly'!T427</f>
        <v>-4.0000000000000008E-2</v>
      </c>
      <c r="R428" s="16">
        <f>'Prices Monthly'!Q428-'Prices Monthly'!Q427</f>
        <v>-0.10999999999999988</v>
      </c>
      <c r="S428" s="16">
        <f>'Prices Monthly'!S428-'Prices Monthly'!S427</f>
        <v>0.03</v>
      </c>
      <c r="T428" s="16">
        <f>'Prices Monthly'!J428-'Prices Monthly'!J427</f>
        <v>177.04999999999927</v>
      </c>
    </row>
    <row r="429" spans="1:20" x14ac:dyDescent="0.2">
      <c r="A429" s="9">
        <v>41454</v>
      </c>
      <c r="B429" s="16">
        <f>'Prices Monthly'!L428+J429</f>
        <v>10255.91164</v>
      </c>
      <c r="C429" s="16">
        <f t="shared" si="29"/>
        <v>1</v>
      </c>
      <c r="D429" s="16">
        <f>D428+C429*('Prices Monthly'!L429-'Prices Monthly'!L428)/'Prices Monthly'!L428</f>
        <v>0.530283628075358</v>
      </c>
      <c r="E429" s="16">
        <f t="shared" si="30"/>
        <v>0.92505198531009336</v>
      </c>
      <c r="F429" s="16">
        <f t="shared" si="28"/>
        <v>1.4553356133854514</v>
      </c>
      <c r="G429" s="26">
        <f>IF(('Prices Monthly'!L429-'Prices Monthly'!L428)*C429&gt;0,1,0)</f>
        <v>0</v>
      </c>
      <c r="H429" s="16">
        <f>ABS('Prices Monthly'!L429-'Prices Monthly'!L428)/'Prices Monthly'!L428</f>
        <v>1.1760320893913245E-2</v>
      </c>
      <c r="J429" s="16">
        <f t="shared" si="27"/>
        <v>7.0416399999999948</v>
      </c>
      <c r="L429" s="16"/>
      <c r="M429" s="16"/>
      <c r="N429" s="16"/>
      <c r="O429" s="16"/>
      <c r="Q429" s="16">
        <f>'Prices Monthly'!T429-'Prices Monthly'!T428</f>
        <v>0.12</v>
      </c>
      <c r="R429" s="16">
        <f>'Prices Monthly'!Q429-'Prices Monthly'!Q428</f>
        <v>6.999999999999984E-2</v>
      </c>
      <c r="S429" s="16">
        <f>'Prices Monthly'!S429-'Prices Monthly'!S428</f>
        <v>0.04</v>
      </c>
      <c r="T429" s="16">
        <f>'Prices Monthly'!J429-'Prices Monthly'!J428</f>
        <v>-289.93999999999869</v>
      </c>
    </row>
    <row r="430" spans="1:20" x14ac:dyDescent="0.2">
      <c r="A430" s="9">
        <v>41485</v>
      </c>
      <c r="B430" s="16">
        <f>'Prices Monthly'!L429+J430</f>
        <v>10116.508048</v>
      </c>
      <c r="C430" s="16">
        <f t="shared" si="29"/>
        <v>-1</v>
      </c>
      <c r="D430" s="16">
        <f>D429+C430*('Prices Monthly'!L430-'Prices Monthly'!L429)/'Prices Monthly'!L429</f>
        <v>0.51229548786679469</v>
      </c>
      <c r="E430" s="16">
        <f t="shared" si="30"/>
        <v>0.94304012551865668</v>
      </c>
      <c r="F430" s="16">
        <f t="shared" si="28"/>
        <v>1.4553356133854514</v>
      </c>
      <c r="G430" s="26">
        <f>IF(('Prices Monthly'!L430-'Prices Monthly'!L429)*C430&gt;0,1,0)</f>
        <v>0</v>
      </c>
      <c r="H430" s="16">
        <f>ABS('Prices Monthly'!L430-'Prices Monthly'!L429)/'Prices Monthly'!L429</f>
        <v>1.798814020856335E-2</v>
      </c>
      <c r="J430" s="16">
        <f t="shared" si="27"/>
        <v>-11.831951999999994</v>
      </c>
      <c r="L430" s="16"/>
      <c r="M430" s="16"/>
      <c r="N430" s="16"/>
      <c r="O430" s="16"/>
      <c r="Q430" s="16">
        <f>'Prices Monthly'!T430-'Prices Monthly'!T429</f>
        <v>0.09</v>
      </c>
      <c r="R430" s="16">
        <f>'Prices Monthly'!Q430-'Prices Monthly'!Q429</f>
        <v>2.0000000000000018E-2</v>
      </c>
      <c r="S430" s="16">
        <f>'Prices Monthly'!S430-'Prices Monthly'!S429</f>
        <v>-9.999999999999995E-3</v>
      </c>
      <c r="T430" s="16">
        <f>'Prices Monthly'!J430-'Prices Monthly'!J429</f>
        <v>-206.8700000000008</v>
      </c>
    </row>
    <row r="431" spans="1:20" x14ac:dyDescent="0.2">
      <c r="A431" s="9">
        <v>41516</v>
      </c>
      <c r="B431" s="16">
        <f>'Prices Monthly'!L430+J431</f>
        <v>10303.364504000001</v>
      </c>
      <c r="C431" s="16">
        <f t="shared" si="29"/>
        <v>-1</v>
      </c>
      <c r="D431" s="16">
        <f>D430+C431*('Prices Monthly'!L431-'Prices Monthly'!L430)/'Prices Monthly'!L430</f>
        <v>0.52522498809617191</v>
      </c>
      <c r="E431" s="16">
        <f t="shared" si="30"/>
        <v>0.93011062528927946</v>
      </c>
      <c r="F431" s="16">
        <f t="shared" si="28"/>
        <v>1.4553356133854514</v>
      </c>
      <c r="G431" s="26">
        <f>IF(('Prices Monthly'!L431-'Prices Monthly'!L430)*C431&gt;0,1,0)</f>
        <v>1</v>
      </c>
      <c r="H431" s="16">
        <f>ABS('Prices Monthly'!L431-'Prices Monthly'!L430)/'Prices Monthly'!L430</f>
        <v>1.2929500229377278E-2</v>
      </c>
      <c r="J431" s="16">
        <f t="shared" si="27"/>
        <v>-7.1654960000000019</v>
      </c>
      <c r="L431" s="16"/>
      <c r="M431" s="16"/>
      <c r="N431" s="16"/>
      <c r="O431" s="16"/>
      <c r="Q431" s="16">
        <f>'Prices Monthly'!T431-'Prices Monthly'!T430</f>
        <v>-0.18</v>
      </c>
      <c r="R431" s="16">
        <f>'Prices Monthly'!Q431-'Prices Monthly'!Q430</f>
        <v>-0.16999999999999993</v>
      </c>
      <c r="S431" s="16">
        <f>'Prices Monthly'!S431-'Prices Monthly'!S430</f>
        <v>-7.0000000000000007E-2</v>
      </c>
      <c r="T431" s="16">
        <f>'Prices Monthly'!J431-'Prices Monthly'!J430</f>
        <v>-62.409999999999854</v>
      </c>
    </row>
    <row r="432" spans="1:20" x14ac:dyDescent="0.2">
      <c r="A432" s="9">
        <v>41545</v>
      </c>
      <c r="B432" s="16">
        <f>'Prices Monthly'!L431+J432</f>
        <v>10197.270071999999</v>
      </c>
      <c r="C432" s="16">
        <f t="shared" si="29"/>
        <v>1</v>
      </c>
      <c r="D432" s="16">
        <f>D431+C432*('Prices Monthly'!L432-'Prices Monthly'!L431)/'Prices Monthly'!L431</f>
        <v>0.55176563475606533</v>
      </c>
      <c r="E432" s="16">
        <f t="shared" si="30"/>
        <v>0.90356997862938604</v>
      </c>
      <c r="F432" s="16">
        <f t="shared" si="28"/>
        <v>1.4553356133854514</v>
      </c>
      <c r="G432" s="26">
        <f>IF(('Prices Monthly'!L432-'Prices Monthly'!L431)*C432&gt;0,1,0)</f>
        <v>1</v>
      </c>
      <c r="H432" s="16">
        <f>ABS('Prices Monthly'!L432-'Prices Monthly'!L431)/'Prices Monthly'!L431</f>
        <v>2.6540646659893429E-2</v>
      </c>
      <c r="J432" s="16">
        <f t="shared" si="27"/>
        <v>20.050071999999997</v>
      </c>
      <c r="L432" s="16"/>
      <c r="M432" s="16"/>
      <c r="N432" s="16"/>
      <c r="O432" s="16"/>
      <c r="Q432" s="16">
        <f>'Prices Monthly'!T432-'Prices Monthly'!T431</f>
        <v>0.09</v>
      </c>
      <c r="R432" s="16">
        <f>'Prices Monthly'!Q432-'Prices Monthly'!Q431</f>
        <v>0.18999999999999995</v>
      </c>
      <c r="S432" s="16">
        <f>'Prices Monthly'!S432-'Prices Monthly'!S431</f>
        <v>0.06</v>
      </c>
      <c r="T432" s="16">
        <f>'Prices Monthly'!J432-'Prices Monthly'!J431</f>
        <v>773.02000000000044</v>
      </c>
    </row>
    <row r="433" spans="1:20" x14ac:dyDescent="0.2">
      <c r="A433" s="9">
        <v>41577</v>
      </c>
      <c r="B433" s="16">
        <f>'Prices Monthly'!L432+J433</f>
        <v>10433.448415999999</v>
      </c>
      <c r="C433" s="16">
        <f t="shared" si="29"/>
        <v>-1</v>
      </c>
      <c r="D433" s="16">
        <f>D432+C433*('Prices Monthly'!L433-'Prices Monthly'!L432)/'Prices Monthly'!L432</f>
        <v>0.53673117140514215</v>
      </c>
      <c r="E433" s="16">
        <f t="shared" si="30"/>
        <v>0.91860444198030922</v>
      </c>
      <c r="F433" s="16">
        <f t="shared" si="28"/>
        <v>1.4553356133854514</v>
      </c>
      <c r="G433" s="26">
        <f>IF(('Prices Monthly'!L433-'Prices Monthly'!L432)*C433&gt;0,1,0)</f>
        <v>0</v>
      </c>
      <c r="H433" s="16">
        <f>ABS('Prices Monthly'!L433-'Prices Monthly'!L432)/'Prices Monthly'!L432</f>
        <v>1.5034463350923127E-2</v>
      </c>
      <c r="J433" s="16">
        <f t="shared" si="27"/>
        <v>-13.881583999999997</v>
      </c>
      <c r="L433" s="16"/>
      <c r="M433" s="16"/>
      <c r="N433" s="16"/>
      <c r="O433" s="16"/>
      <c r="Q433" s="16">
        <f>'Prices Monthly'!T433-'Prices Monthly'!T432</f>
        <v>-3.0000000000000006E-2</v>
      </c>
      <c r="R433" s="16">
        <f>'Prices Monthly'!Q433-'Prices Monthly'!Q432</f>
        <v>5.0000000000000266E-2</v>
      </c>
      <c r="S433" s="16">
        <f>'Prices Monthly'!S433-'Prices Monthly'!S432</f>
        <v>0</v>
      </c>
      <c r="T433" s="16">
        <f>'Prices Monthly'!J433-'Prices Monthly'!J432</f>
        <v>400.70999999999913</v>
      </c>
    </row>
    <row r="434" spans="1:20" x14ac:dyDescent="0.2">
      <c r="A434" s="9">
        <v>41607</v>
      </c>
      <c r="B434" s="16">
        <f>'Prices Monthly'!L433+J434</f>
        <v>10604.820567999999</v>
      </c>
      <c r="C434" s="16">
        <f t="shared" si="29"/>
        <v>1</v>
      </c>
      <c r="D434" s="16">
        <f>D433+C434*('Prices Monthly'!L434-'Prices Monthly'!L433)/'Prices Monthly'!L433</f>
        <v>0.54338312719707771</v>
      </c>
      <c r="E434" s="16">
        <f t="shared" si="30"/>
        <v>0.91195248618837366</v>
      </c>
      <c r="F434" s="16">
        <f t="shared" si="28"/>
        <v>1.4553356133854514</v>
      </c>
      <c r="G434" s="26">
        <f>IF(('Prices Monthly'!L434-'Prices Monthly'!L433)*C434&gt;0,1,0)</f>
        <v>1</v>
      </c>
      <c r="H434" s="16">
        <f>ABS('Prices Monthly'!L434-'Prices Monthly'!L433)/'Prices Monthly'!L433</f>
        <v>6.6519557919355052E-3</v>
      </c>
      <c r="J434" s="16">
        <f t="shared" si="27"/>
        <v>0.42056799999998917</v>
      </c>
      <c r="L434" s="16"/>
      <c r="M434" s="16"/>
      <c r="N434" s="16"/>
      <c r="O434" s="16"/>
      <c r="Q434" s="16">
        <f>'Prices Monthly'!T434-'Prices Monthly'!T433</f>
        <v>-3.9999999999999994E-2</v>
      </c>
      <c r="R434" s="16">
        <f>'Prices Monthly'!Q434-'Prices Monthly'!Q433</f>
        <v>2.0000000000000018E-2</v>
      </c>
      <c r="S434" s="16">
        <f>'Prices Monthly'!S434-'Prices Monthly'!S433</f>
        <v>-0.03</v>
      </c>
      <c r="T434" s="16">
        <f>'Prices Monthly'!J434-'Prices Monthly'!J433</f>
        <v>-205.59000000000015</v>
      </c>
    </row>
    <row r="435" spans="1:20" x14ac:dyDescent="0.2">
      <c r="A435" s="9">
        <v>41636</v>
      </c>
      <c r="B435" s="16">
        <f>'Prices Monthly'!L434+J435</f>
        <v>10677.075528000001</v>
      </c>
      <c r="C435" s="16">
        <f t="shared" si="29"/>
        <v>1</v>
      </c>
      <c r="D435" s="16">
        <f>D434+C435*('Prices Monthly'!L435-'Prices Monthly'!L434)/'Prices Monthly'!L434</f>
        <v>0.55055600123665072</v>
      </c>
      <c r="E435" s="16">
        <f t="shared" si="30"/>
        <v>0.90477961214880065</v>
      </c>
      <c r="F435" s="16">
        <f t="shared" si="28"/>
        <v>1.4553356133854514</v>
      </c>
      <c r="G435" s="26">
        <f>IF(('Prices Monthly'!L435-'Prices Monthly'!L434)*C435&gt;0,1,0)</f>
        <v>1</v>
      </c>
      <c r="H435" s="16">
        <f>ABS('Prices Monthly'!L435-'Prices Monthly'!L434)/'Prices Monthly'!L434</f>
        <v>7.172874039573029E-3</v>
      </c>
      <c r="J435" s="16">
        <f t="shared" si="27"/>
        <v>2.1355279999999985</v>
      </c>
      <c r="L435" s="16"/>
      <c r="M435" s="16"/>
      <c r="N435" s="16"/>
      <c r="O435" s="16"/>
      <c r="Q435" s="16">
        <f>'Prices Monthly'!T435-'Prices Monthly'!T434</f>
        <v>3.9999999999999994E-2</v>
      </c>
      <c r="R435" s="16">
        <f>'Prices Monthly'!Q435-'Prices Monthly'!Q434</f>
        <v>2.9999999999999805E-2</v>
      </c>
      <c r="S435" s="16">
        <f>'Prices Monthly'!S435-'Prices Monthly'!S434</f>
        <v>1.0000000000000002E-2</v>
      </c>
      <c r="T435" s="16">
        <f>'Prices Monthly'!J435-'Prices Monthly'!J434</f>
        <v>-106.34000000000015</v>
      </c>
    </row>
    <row r="436" spans="1:20" x14ac:dyDescent="0.2">
      <c r="A436" s="9">
        <v>41669</v>
      </c>
      <c r="B436" s="16">
        <f>'Prices Monthly'!L435+J436</f>
        <v>10747.324928</v>
      </c>
      <c r="C436" s="16">
        <f t="shared" si="29"/>
        <v>-1</v>
      </c>
      <c r="D436" s="16">
        <f>D435+C436*('Prices Monthly'!L436-'Prices Monthly'!L435)/'Prices Monthly'!L435</f>
        <v>0.55186372452389121</v>
      </c>
      <c r="E436" s="16">
        <f t="shared" si="30"/>
        <v>0.90347188886156016</v>
      </c>
      <c r="F436" s="16">
        <f t="shared" si="28"/>
        <v>1.4553356133854514</v>
      </c>
      <c r="G436" s="26">
        <f>IF(('Prices Monthly'!L436-'Prices Monthly'!L435)*C436&gt;0,1,0)</f>
        <v>1</v>
      </c>
      <c r="H436" s="16">
        <f>ABS('Prices Monthly'!L436-'Prices Monthly'!L435)/'Prices Monthly'!L435</f>
        <v>1.3077232872405356E-3</v>
      </c>
      <c r="J436" s="16">
        <f t="shared" si="27"/>
        <v>-4.185071999999991</v>
      </c>
      <c r="L436" s="16"/>
      <c r="M436" s="16"/>
      <c r="N436" s="16"/>
      <c r="O436" s="16"/>
      <c r="Q436" s="16">
        <f>'Prices Monthly'!T436-'Prices Monthly'!T435</f>
        <v>0.17</v>
      </c>
      <c r="R436" s="16">
        <f>'Prices Monthly'!Q436-'Prices Monthly'!Q435</f>
        <v>0.29000000000000004</v>
      </c>
      <c r="S436" s="16">
        <f>'Prices Monthly'!S436-'Prices Monthly'!S435</f>
        <v>0.04</v>
      </c>
      <c r="T436" s="16">
        <f>'Prices Monthly'!J436-'Prices Monthly'!J435</f>
        <v>271.84000000000015</v>
      </c>
    </row>
    <row r="437" spans="1:20" x14ac:dyDescent="0.2">
      <c r="A437" s="9">
        <v>41697</v>
      </c>
      <c r="B437" s="16">
        <f>'Prices Monthly'!L436+J437</f>
        <v>10713.767472000001</v>
      </c>
      <c r="C437" s="16">
        <f t="shared" si="29"/>
        <v>-1</v>
      </c>
      <c r="D437" s="16">
        <f>D436+C437*('Prices Monthly'!L437-'Prices Monthly'!L436)/'Prices Monthly'!L436</f>
        <v>0.59645718013951698</v>
      </c>
      <c r="E437" s="16">
        <f t="shared" si="30"/>
        <v>0.85887843324593438</v>
      </c>
      <c r="F437" s="16">
        <f t="shared" si="28"/>
        <v>1.4553356133854514</v>
      </c>
      <c r="G437" s="26">
        <f>IF(('Prices Monthly'!L437-'Prices Monthly'!L436)*C437&gt;0,1,0)</f>
        <v>1</v>
      </c>
      <c r="H437" s="16">
        <f>ABS('Prices Monthly'!L437-'Prices Monthly'!L436)/'Prices Monthly'!L436</f>
        <v>4.4593455615625825E-2</v>
      </c>
      <c r="J437" s="16">
        <f t="shared" si="27"/>
        <v>-23.682527999999998</v>
      </c>
      <c r="L437" s="16"/>
      <c r="M437" s="16"/>
      <c r="N437" s="16"/>
      <c r="O437" s="16"/>
      <c r="Q437" s="16">
        <f>'Prices Monthly'!T437-'Prices Monthly'!T436</f>
        <v>0</v>
      </c>
      <c r="R437" s="16">
        <f>'Prices Monthly'!Q437-'Prices Monthly'!Q436</f>
        <v>0.16999999999999993</v>
      </c>
      <c r="S437" s="16">
        <f>'Prices Monthly'!S437-'Prices Monthly'!S436</f>
        <v>-0.03</v>
      </c>
      <c r="T437" s="16">
        <f>'Prices Monthly'!J437-'Prices Monthly'!J436</f>
        <v>-753.6299999999992</v>
      </c>
    </row>
    <row r="438" spans="1:20" x14ac:dyDescent="0.2">
      <c r="A438" s="9">
        <v>41726</v>
      </c>
      <c r="B438" s="16">
        <f>'Prices Monthly'!L437+J438</f>
        <v>10251.527096</v>
      </c>
      <c r="C438" s="16">
        <f t="shared" si="29"/>
        <v>-1</v>
      </c>
      <c r="D438" s="16">
        <f>D437+C438*('Prices Monthly'!L438-'Prices Monthly'!L437)/'Prices Monthly'!L437</f>
        <v>0.60315787994056247</v>
      </c>
      <c r="E438" s="16">
        <f t="shared" si="30"/>
        <v>0.8521777334448889</v>
      </c>
      <c r="F438" s="16">
        <f t="shared" si="28"/>
        <v>1.4553356133854514</v>
      </c>
      <c r="G438" s="26">
        <f>IF(('Prices Monthly'!L438-'Prices Monthly'!L437)*C438&gt;0,1,0)</f>
        <v>1</v>
      </c>
      <c r="H438" s="16">
        <f>ABS('Prices Monthly'!L438-'Prices Monthly'!L437)/'Prices Monthly'!L437</f>
        <v>6.7006998010455381E-3</v>
      </c>
      <c r="J438" s="16">
        <f t="shared" si="27"/>
        <v>-7.102903999999997</v>
      </c>
      <c r="L438" s="16"/>
      <c r="M438" s="16"/>
      <c r="N438" s="16"/>
      <c r="O438" s="16"/>
      <c r="Q438" s="16">
        <f>'Prices Monthly'!T438-'Prices Monthly'!T437</f>
        <v>-0.08</v>
      </c>
      <c r="R438" s="16">
        <f>'Prices Monthly'!Q438-'Prices Monthly'!Q437</f>
        <v>-0.12000000000000011</v>
      </c>
      <c r="S438" s="16">
        <f>'Prices Monthly'!S438-'Prices Monthly'!S437</f>
        <v>-1.0000000000000002E-2</v>
      </c>
      <c r="T438" s="16">
        <f>'Prices Monthly'!J438-'Prices Monthly'!J437</f>
        <v>-339.1200000000008</v>
      </c>
    </row>
    <row r="439" spans="1:20" x14ac:dyDescent="0.2">
      <c r="A439" s="9">
        <v>41758</v>
      </c>
      <c r="B439" s="16">
        <f>'Prices Monthly'!L438+J439</f>
        <v>10200.118703999999</v>
      </c>
      <c r="C439" s="16">
        <f t="shared" si="29"/>
        <v>1</v>
      </c>
      <c r="D439" s="16">
        <f>D438+C439*('Prices Monthly'!L439-'Prices Monthly'!L438)/'Prices Monthly'!L438</f>
        <v>0.63603654693304235</v>
      </c>
      <c r="E439" s="16">
        <f t="shared" si="30"/>
        <v>0.81929906645240902</v>
      </c>
      <c r="F439" s="16">
        <f t="shared" si="28"/>
        <v>1.4553356133854514</v>
      </c>
      <c r="G439" s="26">
        <f>IF(('Prices Monthly'!L439-'Prices Monthly'!L438)*C439&gt;0,1,0)</f>
        <v>1</v>
      </c>
      <c r="H439" s="16">
        <f>ABS('Prices Monthly'!L439-'Prices Monthly'!L438)/'Prices Monthly'!L438</f>
        <v>3.287866699247987E-2</v>
      </c>
      <c r="J439" s="16">
        <f t="shared" si="27"/>
        <v>10.228704000000004</v>
      </c>
      <c r="L439" s="16"/>
      <c r="M439" s="16"/>
      <c r="N439" s="16"/>
      <c r="O439" s="16"/>
      <c r="Q439" s="16">
        <f>'Prices Monthly'!T439-'Prices Monthly'!T438</f>
        <v>0.06</v>
      </c>
      <c r="R439" s="16">
        <f>'Prices Monthly'!Q439-'Prices Monthly'!Q438</f>
        <v>0.19000000000000039</v>
      </c>
      <c r="S439" s="16">
        <f>'Prices Monthly'!S439-'Prices Monthly'!S438</f>
        <v>1.0000000000000002E-2</v>
      </c>
      <c r="T439" s="16">
        <f>'Prices Monthly'!J439-'Prices Monthly'!J438</f>
        <v>515.38000000000102</v>
      </c>
    </row>
    <row r="440" spans="1:20" x14ac:dyDescent="0.2">
      <c r="A440" s="9">
        <v>41789</v>
      </c>
      <c r="B440" s="16">
        <f>'Prices Monthly'!L439+J440</f>
        <v>10513.432304</v>
      </c>
      <c r="C440" s="16">
        <f t="shared" si="29"/>
        <v>-1</v>
      </c>
      <c r="D440" s="16">
        <f>D439+C440*('Prices Monthly'!L440-'Prices Monthly'!L439)/'Prices Monthly'!L439</f>
        <v>0.67025438421826633</v>
      </c>
      <c r="E440" s="16">
        <f t="shared" si="30"/>
        <v>0.78508122916718504</v>
      </c>
      <c r="F440" s="16">
        <f t="shared" si="28"/>
        <v>1.4553356133854514</v>
      </c>
      <c r="G440" s="26">
        <f>IF(('Prices Monthly'!L440-'Prices Monthly'!L439)*C440&gt;0,1,0)</f>
        <v>1</v>
      </c>
      <c r="H440" s="16">
        <f>ABS('Prices Monthly'!L440-'Prices Monthly'!L439)/'Prices Monthly'!L439</f>
        <v>3.4217837285223963E-2</v>
      </c>
      <c r="J440" s="16">
        <f t="shared" si="27"/>
        <v>-11.487696000000016</v>
      </c>
      <c r="L440" s="16"/>
      <c r="M440" s="16"/>
      <c r="N440" s="16"/>
      <c r="O440" s="16"/>
      <c r="Q440" s="16">
        <f>'Prices Monthly'!T440-'Prices Monthly'!T439</f>
        <v>-0.15000000000000002</v>
      </c>
      <c r="R440" s="16">
        <f>'Prices Monthly'!Q440-'Prices Monthly'!Q439</f>
        <v>-0.11000000000000032</v>
      </c>
      <c r="S440" s="16">
        <f>'Prices Monthly'!S440-'Prices Monthly'!S439</f>
        <v>-2.0000000000000004E-2</v>
      </c>
      <c r="T440" s="16">
        <f>'Prices Monthly'!J440-'Prices Monthly'!J439</f>
        <v>-7.2200000000011642</v>
      </c>
    </row>
    <row r="441" spans="1:20" x14ac:dyDescent="0.2">
      <c r="A441" s="9">
        <v>41818</v>
      </c>
      <c r="B441" s="16">
        <f>'Prices Monthly'!L440+J441</f>
        <v>10179.874224000001</v>
      </c>
      <c r="C441" s="16">
        <f t="shared" si="29"/>
        <v>1</v>
      </c>
      <c r="D441" s="16">
        <f>D440+C441*('Prices Monthly'!L441-'Prices Monthly'!L440)/'Prices Monthly'!L440</f>
        <v>0.68624194125344073</v>
      </c>
      <c r="E441" s="16">
        <f t="shared" si="30"/>
        <v>0.76909367213201063</v>
      </c>
      <c r="F441" s="16">
        <f t="shared" si="28"/>
        <v>1.4553356133854514</v>
      </c>
      <c r="G441" s="26">
        <f>IF(('Prices Monthly'!L441-'Prices Monthly'!L440)*C441&gt;0,1,0)</f>
        <v>1</v>
      </c>
      <c r="H441" s="16">
        <f>ABS('Prices Monthly'!L441-'Prices Monthly'!L440)/'Prices Monthly'!L440</f>
        <v>1.5987557035174418E-2</v>
      </c>
      <c r="J441" s="16">
        <f t="shared" si="27"/>
        <v>15.094224000000013</v>
      </c>
      <c r="L441" s="16"/>
      <c r="M441" s="16"/>
      <c r="N441" s="16"/>
      <c r="O441" s="16"/>
      <c r="Q441" s="16">
        <f>'Prices Monthly'!T441-'Prices Monthly'!T440</f>
        <v>0</v>
      </c>
      <c r="R441" s="16">
        <f>'Prices Monthly'!Q441-'Prices Monthly'!Q440</f>
        <v>0</v>
      </c>
      <c r="S441" s="16">
        <f>'Prices Monthly'!S441-'Prices Monthly'!S440</f>
        <v>0</v>
      </c>
      <c r="T441" s="16">
        <f>'Prices Monthly'!J441-'Prices Monthly'!J440</f>
        <v>-298.88999999999942</v>
      </c>
    </row>
    <row r="442" spans="1:20" x14ac:dyDescent="0.2">
      <c r="A442" s="9">
        <v>41850</v>
      </c>
      <c r="B442" s="16">
        <f>'Prices Monthly'!L441+J442</f>
        <v>10327.050888000002</v>
      </c>
      <c r="C442" s="16">
        <f t="shared" si="29"/>
        <v>-1</v>
      </c>
      <c r="D442" s="16">
        <f>D441+C442*('Prices Monthly'!L442-'Prices Monthly'!L441)/'Prices Monthly'!L441</f>
        <v>0.63096897031914922</v>
      </c>
      <c r="E442" s="16">
        <f t="shared" si="30"/>
        <v>0.82436664306630214</v>
      </c>
      <c r="F442" s="16">
        <f t="shared" si="28"/>
        <v>1.4553356133854514</v>
      </c>
      <c r="G442" s="26">
        <f>IF(('Prices Monthly'!L442-'Prices Monthly'!L441)*C442&gt;0,1,0)</f>
        <v>0</v>
      </c>
      <c r="H442" s="16">
        <f>ABS('Prices Monthly'!L442-'Prices Monthly'!L441)/'Prices Monthly'!L441</f>
        <v>5.5272970934291538E-2</v>
      </c>
      <c r="J442" s="16">
        <f t="shared" si="27"/>
        <v>-0.23911199999999955</v>
      </c>
      <c r="L442" s="16"/>
      <c r="M442" s="16"/>
      <c r="N442" s="16"/>
      <c r="O442" s="16"/>
      <c r="Q442" s="16">
        <f>'Prices Monthly'!T442-'Prices Monthly'!T441</f>
        <v>7.0000000000000007E-2</v>
      </c>
      <c r="R442" s="16">
        <f>'Prices Monthly'!Q442-'Prices Monthly'!Q441</f>
        <v>0.12000000000000011</v>
      </c>
      <c r="S442" s="16">
        <f>'Prices Monthly'!S442-'Prices Monthly'!S441</f>
        <v>1.0000000000000002E-2</v>
      </c>
      <c r="T442" s="16">
        <f>'Prices Monthly'!J442-'Prices Monthly'!J441</f>
        <v>499.5</v>
      </c>
    </row>
    <row r="443" spans="1:20" x14ac:dyDescent="0.2">
      <c r="A443" s="9">
        <v>41881</v>
      </c>
      <c r="B443" s="16">
        <f>'Prices Monthly'!L442+J443</f>
        <v>10888.7096</v>
      </c>
      <c r="C443" s="16">
        <f t="shared" si="29"/>
        <v>-1</v>
      </c>
      <c r="D443" s="16">
        <f>D442+C443*('Prices Monthly'!L443-'Prices Monthly'!L442)/'Prices Monthly'!L442</f>
        <v>0.64544579244702283</v>
      </c>
      <c r="E443" s="16">
        <f t="shared" ref="E443:E444" si="31">F443-D443</f>
        <v>0.80988982093842854</v>
      </c>
      <c r="F443" s="16">
        <f t="shared" ref="F443:F444" si="32">MAX(F442,D443)</f>
        <v>1.4553356133854514</v>
      </c>
      <c r="G443" s="26">
        <f>IF(('Prices Monthly'!L443-'Prices Monthly'!L442)*C443&gt;0,1,0)</f>
        <v>1</v>
      </c>
      <c r="H443" s="16">
        <f>ABS('Prices Monthly'!L443-'Prices Monthly'!L442)/'Prices Monthly'!L442</f>
        <v>1.4476822127873589E-2</v>
      </c>
      <c r="J443" s="16">
        <f t="shared" ref="J443:J445" si="33">0.0008*T442-70*Q442-40*R442-10*S442</f>
        <v>-9.400400000000003</v>
      </c>
      <c r="L443" s="16"/>
      <c r="M443" s="16"/>
      <c r="N443" s="16"/>
      <c r="O443" s="16"/>
      <c r="Q443" s="16">
        <f>'Prices Monthly'!T443-'Prices Monthly'!T442</f>
        <v>-0.01</v>
      </c>
      <c r="R443" s="16">
        <f>'Prices Monthly'!Q443-'Prices Monthly'!Q442</f>
        <v>-0.12000000000000011</v>
      </c>
      <c r="S443" s="16">
        <f>'Prices Monthly'!S443-'Prices Monthly'!S442</f>
        <v>6.0000000000000005E-2</v>
      </c>
      <c r="T443" s="16">
        <f>'Prices Monthly'!J443-'Prices Monthly'!J442</f>
        <v>-441.44000000000051</v>
      </c>
    </row>
    <row r="444" spans="1:20" x14ac:dyDescent="0.2">
      <c r="A444" s="9">
        <v>41909</v>
      </c>
      <c r="B444" s="16">
        <f>'Prices Monthly'!L443+J444</f>
        <v>10744.886848</v>
      </c>
      <c r="C444" s="16">
        <f t="shared" ref="C444:C445" si="34">IF(J444&gt;0,1,-1)</f>
        <v>1</v>
      </c>
      <c r="D444" s="16">
        <f>D443+C444*('Prices Monthly'!L444-'Prices Monthly'!L443)/'Prices Monthly'!L443</f>
        <v>0.65172864755216842</v>
      </c>
      <c r="E444" s="16">
        <f t="shared" si="31"/>
        <v>0.80360696583328295</v>
      </c>
      <c r="F444" s="16">
        <f t="shared" si="32"/>
        <v>1.4553356133854514</v>
      </c>
      <c r="G444" s="26">
        <f>IF(('Prices Monthly'!L444-'Prices Monthly'!L443)*C444&gt;0,1,0)</f>
        <v>1</v>
      </c>
      <c r="H444" s="16">
        <f>ABS('Prices Monthly'!L444-'Prices Monthly'!L443)/'Prices Monthly'!L443</f>
        <v>6.2828551051456061E-3</v>
      </c>
      <c r="J444" s="16">
        <f t="shared" si="33"/>
        <v>4.5468480000000042</v>
      </c>
      <c r="L444" s="16"/>
      <c r="M444" s="16"/>
      <c r="N444" s="16"/>
      <c r="O444" s="16"/>
      <c r="Q444" s="16">
        <f>'Prices Monthly'!T444-'Prices Monthly'!T443</f>
        <v>6.9999999999999993E-2</v>
      </c>
      <c r="R444" s="16">
        <f>'Prices Monthly'!Q444-'Prices Monthly'!Q443</f>
        <v>0.20000000000000018</v>
      </c>
      <c r="S444" s="16">
        <f>'Prices Monthly'!S444-'Prices Monthly'!S443</f>
        <v>1.999999999999999E-2</v>
      </c>
      <c r="T444" s="16">
        <f>'Prices Monthly'!J444-'Prices Monthly'!J443</f>
        <v>-117.32999999999993</v>
      </c>
    </row>
    <row r="445" spans="1:20" x14ac:dyDescent="0.2">
      <c r="B445" s="16">
        <f>'Prices Monthly'!L444+J445</f>
        <v>10794.626135999999</v>
      </c>
      <c r="C445" s="16">
        <f t="shared" si="34"/>
        <v>-1</v>
      </c>
      <c r="J445" s="16">
        <f t="shared" si="33"/>
        <v>-13.193864000000005</v>
      </c>
    </row>
  </sheetData>
  <mergeCells count="2">
    <mergeCell ref="L1:O1"/>
    <mergeCell ref="Q1:T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K445"/>
  <sheetViews>
    <sheetView workbookViewId="0">
      <pane ySplit="810" topLeftCell="A409" activePane="bottomLeft"/>
      <selection sqref="A1:XFD1048576"/>
      <selection pane="bottomLeft" activeCell="E434" sqref="E434"/>
    </sheetView>
  </sheetViews>
  <sheetFormatPr defaultRowHeight="12.75" x14ac:dyDescent="0.2"/>
  <cols>
    <col min="1" max="1" width="9.7109375" style="9" customWidth="1"/>
    <col min="2" max="3" width="9.140625" style="19" customWidth="1"/>
    <col min="4" max="5" width="10.5703125" style="19" customWidth="1"/>
    <col min="6" max="6" width="1.7109375" style="19" customWidth="1"/>
    <col min="7" max="11" width="9.140625" style="19" customWidth="1"/>
    <col min="12" max="30" width="9.140625" style="24"/>
    <col min="31" max="31" width="9.7109375" style="9" customWidth="1"/>
    <col min="32" max="34" width="9.140625" style="24"/>
    <col min="35" max="35" width="11.140625" style="24" bestFit="1" customWidth="1"/>
    <col min="36" max="233" width="9.140625" style="24"/>
    <col min="234" max="234" width="9.7109375" style="24" customWidth="1"/>
    <col min="235" max="236" width="9.140625" style="24" customWidth="1"/>
    <col min="237" max="238" width="10.5703125" style="24" customWidth="1"/>
    <col min="239" max="239" width="1.7109375" style="24" customWidth="1"/>
    <col min="240" max="245" width="9.140625" style="24" customWidth="1"/>
    <col min="246" max="249" width="9.140625" style="24"/>
    <col min="250" max="250" width="9.140625" style="24" customWidth="1"/>
    <col min="251" max="489" width="9.140625" style="24"/>
    <col min="490" max="490" width="9.7109375" style="24" customWidth="1"/>
    <col min="491" max="492" width="9.140625" style="24" customWidth="1"/>
    <col min="493" max="494" width="10.5703125" style="24" customWidth="1"/>
    <col min="495" max="495" width="1.7109375" style="24" customWidth="1"/>
    <col min="496" max="501" width="9.140625" style="24" customWidth="1"/>
    <col min="502" max="505" width="9.140625" style="24"/>
    <col min="506" max="506" width="9.140625" style="24" customWidth="1"/>
    <col min="507" max="745" width="9.140625" style="24"/>
    <col min="746" max="746" width="9.7109375" style="24" customWidth="1"/>
    <col min="747" max="748" width="9.140625" style="24" customWidth="1"/>
    <col min="749" max="750" width="10.5703125" style="24" customWidth="1"/>
    <col min="751" max="751" width="1.7109375" style="24" customWidth="1"/>
    <col min="752" max="757" width="9.140625" style="24" customWidth="1"/>
    <col min="758" max="761" width="9.140625" style="24"/>
    <col min="762" max="762" width="9.140625" style="24" customWidth="1"/>
    <col min="763" max="1001" width="9.140625" style="24"/>
    <col min="1002" max="1002" width="9.7109375" style="24" customWidth="1"/>
    <col min="1003" max="1004" width="9.140625" style="24" customWidth="1"/>
    <col min="1005" max="1006" width="10.5703125" style="24" customWidth="1"/>
    <col min="1007" max="1007" width="1.7109375" style="24" customWidth="1"/>
    <col min="1008" max="1013" width="9.140625" style="24" customWidth="1"/>
    <col min="1014" max="1017" width="9.140625" style="24"/>
    <col min="1018" max="1018" width="9.140625" style="24" customWidth="1"/>
    <col min="1019" max="1257" width="9.140625" style="24"/>
    <col min="1258" max="1258" width="9.7109375" style="24" customWidth="1"/>
    <col min="1259" max="1260" width="9.140625" style="24" customWidth="1"/>
    <col min="1261" max="1262" width="10.5703125" style="24" customWidth="1"/>
    <col min="1263" max="1263" width="1.7109375" style="24" customWidth="1"/>
    <col min="1264" max="1269" width="9.140625" style="24" customWidth="1"/>
    <col min="1270" max="1273" width="9.140625" style="24"/>
    <col min="1274" max="1274" width="9.140625" style="24" customWidth="1"/>
    <col min="1275" max="1513" width="9.140625" style="24"/>
    <col min="1514" max="1514" width="9.7109375" style="24" customWidth="1"/>
    <col min="1515" max="1516" width="9.140625" style="24" customWidth="1"/>
    <col min="1517" max="1518" width="10.5703125" style="24" customWidth="1"/>
    <col min="1519" max="1519" width="1.7109375" style="24" customWidth="1"/>
    <col min="1520" max="1525" width="9.140625" style="24" customWidth="1"/>
    <col min="1526" max="1529" width="9.140625" style="24"/>
    <col min="1530" max="1530" width="9.140625" style="24" customWidth="1"/>
    <col min="1531" max="1769" width="9.140625" style="24"/>
    <col min="1770" max="1770" width="9.7109375" style="24" customWidth="1"/>
    <col min="1771" max="1772" width="9.140625" style="24" customWidth="1"/>
    <col min="1773" max="1774" width="10.5703125" style="24" customWidth="1"/>
    <col min="1775" max="1775" width="1.7109375" style="24" customWidth="1"/>
    <col min="1776" max="1781" width="9.140625" style="24" customWidth="1"/>
    <col min="1782" max="1785" width="9.140625" style="24"/>
    <col min="1786" max="1786" width="9.140625" style="24" customWidth="1"/>
    <col min="1787" max="2025" width="9.140625" style="24"/>
    <col min="2026" max="2026" width="9.7109375" style="24" customWidth="1"/>
    <col min="2027" max="2028" width="9.140625" style="24" customWidth="1"/>
    <col min="2029" max="2030" width="10.5703125" style="24" customWidth="1"/>
    <col min="2031" max="2031" width="1.7109375" style="24" customWidth="1"/>
    <col min="2032" max="2037" width="9.140625" style="24" customWidth="1"/>
    <col min="2038" max="2041" width="9.140625" style="24"/>
    <col min="2042" max="2042" width="9.140625" style="24" customWidth="1"/>
    <col min="2043" max="2281" width="9.140625" style="24"/>
    <col min="2282" max="2282" width="9.7109375" style="24" customWidth="1"/>
    <col min="2283" max="2284" width="9.140625" style="24" customWidth="1"/>
    <col min="2285" max="2286" width="10.5703125" style="24" customWidth="1"/>
    <col min="2287" max="2287" width="1.7109375" style="24" customWidth="1"/>
    <col min="2288" max="2293" width="9.140625" style="24" customWidth="1"/>
    <col min="2294" max="2297" width="9.140625" style="24"/>
    <col min="2298" max="2298" width="9.140625" style="24" customWidth="1"/>
    <col min="2299" max="2537" width="9.140625" style="24"/>
    <col min="2538" max="2538" width="9.7109375" style="24" customWidth="1"/>
    <col min="2539" max="2540" width="9.140625" style="24" customWidth="1"/>
    <col min="2541" max="2542" width="10.5703125" style="24" customWidth="1"/>
    <col min="2543" max="2543" width="1.7109375" style="24" customWidth="1"/>
    <col min="2544" max="2549" width="9.140625" style="24" customWidth="1"/>
    <col min="2550" max="2553" width="9.140625" style="24"/>
    <col min="2554" max="2554" width="9.140625" style="24" customWidth="1"/>
    <col min="2555" max="2793" width="9.140625" style="24"/>
    <col min="2794" max="2794" width="9.7109375" style="24" customWidth="1"/>
    <col min="2795" max="2796" width="9.140625" style="24" customWidth="1"/>
    <col min="2797" max="2798" width="10.5703125" style="24" customWidth="1"/>
    <col min="2799" max="2799" width="1.7109375" style="24" customWidth="1"/>
    <col min="2800" max="2805" width="9.140625" style="24" customWidth="1"/>
    <col min="2806" max="2809" width="9.140625" style="24"/>
    <col min="2810" max="2810" width="9.140625" style="24" customWidth="1"/>
    <col min="2811" max="3049" width="9.140625" style="24"/>
    <col min="3050" max="3050" width="9.7109375" style="24" customWidth="1"/>
    <col min="3051" max="3052" width="9.140625" style="24" customWidth="1"/>
    <col min="3053" max="3054" width="10.5703125" style="24" customWidth="1"/>
    <col min="3055" max="3055" width="1.7109375" style="24" customWidth="1"/>
    <col min="3056" max="3061" width="9.140625" style="24" customWidth="1"/>
    <col min="3062" max="3065" width="9.140625" style="24"/>
    <col min="3066" max="3066" width="9.140625" style="24" customWidth="1"/>
    <col min="3067" max="3305" width="9.140625" style="24"/>
    <col min="3306" max="3306" width="9.7109375" style="24" customWidth="1"/>
    <col min="3307" max="3308" width="9.140625" style="24" customWidth="1"/>
    <col min="3309" max="3310" width="10.5703125" style="24" customWidth="1"/>
    <col min="3311" max="3311" width="1.7109375" style="24" customWidth="1"/>
    <col min="3312" max="3317" width="9.140625" style="24" customWidth="1"/>
    <col min="3318" max="3321" width="9.140625" style="24"/>
    <col min="3322" max="3322" width="9.140625" style="24" customWidth="1"/>
    <col min="3323" max="3561" width="9.140625" style="24"/>
    <col min="3562" max="3562" width="9.7109375" style="24" customWidth="1"/>
    <col min="3563" max="3564" width="9.140625" style="24" customWidth="1"/>
    <col min="3565" max="3566" width="10.5703125" style="24" customWidth="1"/>
    <col min="3567" max="3567" width="1.7109375" style="24" customWidth="1"/>
    <col min="3568" max="3573" width="9.140625" style="24" customWidth="1"/>
    <col min="3574" max="3577" width="9.140625" style="24"/>
    <col min="3578" max="3578" width="9.140625" style="24" customWidth="1"/>
    <col min="3579" max="3817" width="9.140625" style="24"/>
    <col min="3818" max="3818" width="9.7109375" style="24" customWidth="1"/>
    <col min="3819" max="3820" width="9.140625" style="24" customWidth="1"/>
    <col min="3821" max="3822" width="10.5703125" style="24" customWidth="1"/>
    <col min="3823" max="3823" width="1.7109375" style="24" customWidth="1"/>
    <col min="3824" max="3829" width="9.140625" style="24" customWidth="1"/>
    <col min="3830" max="3833" width="9.140625" style="24"/>
    <col min="3834" max="3834" width="9.140625" style="24" customWidth="1"/>
    <col min="3835" max="4073" width="9.140625" style="24"/>
    <col min="4074" max="4074" width="9.7109375" style="24" customWidth="1"/>
    <col min="4075" max="4076" width="9.140625" style="24" customWidth="1"/>
    <col min="4077" max="4078" width="10.5703125" style="24" customWidth="1"/>
    <col min="4079" max="4079" width="1.7109375" style="24" customWidth="1"/>
    <col min="4080" max="4085" width="9.140625" style="24" customWidth="1"/>
    <col min="4086" max="4089" width="9.140625" style="24"/>
    <col min="4090" max="4090" width="9.140625" style="24" customWidth="1"/>
    <col min="4091" max="4329" width="9.140625" style="24"/>
    <col min="4330" max="4330" width="9.7109375" style="24" customWidth="1"/>
    <col min="4331" max="4332" width="9.140625" style="24" customWidth="1"/>
    <col min="4333" max="4334" width="10.5703125" style="24" customWidth="1"/>
    <col min="4335" max="4335" width="1.7109375" style="24" customWidth="1"/>
    <col min="4336" max="4341" width="9.140625" style="24" customWidth="1"/>
    <col min="4342" max="4345" width="9.140625" style="24"/>
    <col min="4346" max="4346" width="9.140625" style="24" customWidth="1"/>
    <col min="4347" max="4585" width="9.140625" style="24"/>
    <col min="4586" max="4586" width="9.7109375" style="24" customWidth="1"/>
    <col min="4587" max="4588" width="9.140625" style="24" customWidth="1"/>
    <col min="4589" max="4590" width="10.5703125" style="24" customWidth="1"/>
    <col min="4591" max="4591" width="1.7109375" style="24" customWidth="1"/>
    <col min="4592" max="4597" width="9.140625" style="24" customWidth="1"/>
    <col min="4598" max="4601" width="9.140625" style="24"/>
    <col min="4602" max="4602" width="9.140625" style="24" customWidth="1"/>
    <col min="4603" max="4841" width="9.140625" style="24"/>
    <col min="4842" max="4842" width="9.7109375" style="24" customWidth="1"/>
    <col min="4843" max="4844" width="9.140625" style="24" customWidth="1"/>
    <col min="4845" max="4846" width="10.5703125" style="24" customWidth="1"/>
    <col min="4847" max="4847" width="1.7109375" style="24" customWidth="1"/>
    <col min="4848" max="4853" width="9.140625" style="24" customWidth="1"/>
    <col min="4854" max="4857" width="9.140625" style="24"/>
    <col min="4858" max="4858" width="9.140625" style="24" customWidth="1"/>
    <col min="4859" max="5097" width="9.140625" style="24"/>
    <col min="5098" max="5098" width="9.7109375" style="24" customWidth="1"/>
    <col min="5099" max="5100" width="9.140625" style="24" customWidth="1"/>
    <col min="5101" max="5102" width="10.5703125" style="24" customWidth="1"/>
    <col min="5103" max="5103" width="1.7109375" style="24" customWidth="1"/>
    <col min="5104" max="5109" width="9.140625" style="24" customWidth="1"/>
    <col min="5110" max="5113" width="9.140625" style="24"/>
    <col min="5114" max="5114" width="9.140625" style="24" customWidth="1"/>
    <col min="5115" max="5353" width="9.140625" style="24"/>
    <col min="5354" max="5354" width="9.7109375" style="24" customWidth="1"/>
    <col min="5355" max="5356" width="9.140625" style="24" customWidth="1"/>
    <col min="5357" max="5358" width="10.5703125" style="24" customWidth="1"/>
    <col min="5359" max="5359" width="1.7109375" style="24" customWidth="1"/>
    <col min="5360" max="5365" width="9.140625" style="24" customWidth="1"/>
    <col min="5366" max="5369" width="9.140625" style="24"/>
    <col min="5370" max="5370" width="9.140625" style="24" customWidth="1"/>
    <col min="5371" max="5609" width="9.140625" style="24"/>
    <col min="5610" max="5610" width="9.7109375" style="24" customWidth="1"/>
    <col min="5611" max="5612" width="9.140625" style="24" customWidth="1"/>
    <col min="5613" max="5614" width="10.5703125" style="24" customWidth="1"/>
    <col min="5615" max="5615" width="1.7109375" style="24" customWidth="1"/>
    <col min="5616" max="5621" width="9.140625" style="24" customWidth="1"/>
    <col min="5622" max="5625" width="9.140625" style="24"/>
    <col min="5626" max="5626" width="9.140625" style="24" customWidth="1"/>
    <col min="5627" max="5865" width="9.140625" style="24"/>
    <col min="5866" max="5866" width="9.7109375" style="24" customWidth="1"/>
    <col min="5867" max="5868" width="9.140625" style="24" customWidth="1"/>
    <col min="5869" max="5870" width="10.5703125" style="24" customWidth="1"/>
    <col min="5871" max="5871" width="1.7109375" style="24" customWidth="1"/>
    <col min="5872" max="5877" width="9.140625" style="24" customWidth="1"/>
    <col min="5878" max="5881" width="9.140625" style="24"/>
    <col min="5882" max="5882" width="9.140625" style="24" customWidth="1"/>
    <col min="5883" max="6121" width="9.140625" style="24"/>
    <col min="6122" max="6122" width="9.7109375" style="24" customWidth="1"/>
    <col min="6123" max="6124" width="9.140625" style="24" customWidth="1"/>
    <col min="6125" max="6126" width="10.5703125" style="24" customWidth="1"/>
    <col min="6127" max="6127" width="1.7109375" style="24" customWidth="1"/>
    <col min="6128" max="6133" width="9.140625" style="24" customWidth="1"/>
    <col min="6134" max="6137" width="9.140625" style="24"/>
    <col min="6138" max="6138" width="9.140625" style="24" customWidth="1"/>
    <col min="6139" max="6377" width="9.140625" style="24"/>
    <col min="6378" max="6378" width="9.7109375" style="24" customWidth="1"/>
    <col min="6379" max="6380" width="9.140625" style="24" customWidth="1"/>
    <col min="6381" max="6382" width="10.5703125" style="24" customWidth="1"/>
    <col min="6383" max="6383" width="1.7109375" style="24" customWidth="1"/>
    <col min="6384" max="6389" width="9.140625" style="24" customWidth="1"/>
    <col min="6390" max="6393" width="9.140625" style="24"/>
    <col min="6394" max="6394" width="9.140625" style="24" customWidth="1"/>
    <col min="6395" max="6633" width="9.140625" style="24"/>
    <col min="6634" max="6634" width="9.7109375" style="24" customWidth="1"/>
    <col min="6635" max="6636" width="9.140625" style="24" customWidth="1"/>
    <col min="6637" max="6638" width="10.5703125" style="24" customWidth="1"/>
    <col min="6639" max="6639" width="1.7109375" style="24" customWidth="1"/>
    <col min="6640" max="6645" width="9.140625" style="24" customWidth="1"/>
    <col min="6646" max="6649" width="9.140625" style="24"/>
    <col min="6650" max="6650" width="9.140625" style="24" customWidth="1"/>
    <col min="6651" max="6889" width="9.140625" style="24"/>
    <col min="6890" max="6890" width="9.7109375" style="24" customWidth="1"/>
    <col min="6891" max="6892" width="9.140625" style="24" customWidth="1"/>
    <col min="6893" max="6894" width="10.5703125" style="24" customWidth="1"/>
    <col min="6895" max="6895" width="1.7109375" style="24" customWidth="1"/>
    <col min="6896" max="6901" width="9.140625" style="24" customWidth="1"/>
    <col min="6902" max="6905" width="9.140625" style="24"/>
    <col min="6906" max="6906" width="9.140625" style="24" customWidth="1"/>
    <col min="6907" max="7145" width="9.140625" style="24"/>
    <col min="7146" max="7146" width="9.7109375" style="24" customWidth="1"/>
    <col min="7147" max="7148" width="9.140625" style="24" customWidth="1"/>
    <col min="7149" max="7150" width="10.5703125" style="24" customWidth="1"/>
    <col min="7151" max="7151" width="1.7109375" style="24" customWidth="1"/>
    <col min="7152" max="7157" width="9.140625" style="24" customWidth="1"/>
    <col min="7158" max="7161" width="9.140625" style="24"/>
    <col min="7162" max="7162" width="9.140625" style="24" customWidth="1"/>
    <col min="7163" max="7401" width="9.140625" style="24"/>
    <col min="7402" max="7402" width="9.7109375" style="24" customWidth="1"/>
    <col min="7403" max="7404" width="9.140625" style="24" customWidth="1"/>
    <col min="7405" max="7406" width="10.5703125" style="24" customWidth="1"/>
    <col min="7407" max="7407" width="1.7109375" style="24" customWidth="1"/>
    <col min="7408" max="7413" width="9.140625" style="24" customWidth="1"/>
    <col min="7414" max="7417" width="9.140625" style="24"/>
    <col min="7418" max="7418" width="9.140625" style="24" customWidth="1"/>
    <col min="7419" max="7657" width="9.140625" style="24"/>
    <col min="7658" max="7658" width="9.7109375" style="24" customWidth="1"/>
    <col min="7659" max="7660" width="9.140625" style="24" customWidth="1"/>
    <col min="7661" max="7662" width="10.5703125" style="24" customWidth="1"/>
    <col min="7663" max="7663" width="1.7109375" style="24" customWidth="1"/>
    <col min="7664" max="7669" width="9.140625" style="24" customWidth="1"/>
    <col min="7670" max="7673" width="9.140625" style="24"/>
    <col min="7674" max="7674" width="9.140625" style="24" customWidth="1"/>
    <col min="7675" max="7913" width="9.140625" style="24"/>
    <col min="7914" max="7914" width="9.7109375" style="24" customWidth="1"/>
    <col min="7915" max="7916" width="9.140625" style="24" customWidth="1"/>
    <col min="7917" max="7918" width="10.5703125" style="24" customWidth="1"/>
    <col min="7919" max="7919" width="1.7109375" style="24" customWidth="1"/>
    <col min="7920" max="7925" width="9.140625" style="24" customWidth="1"/>
    <col min="7926" max="7929" width="9.140625" style="24"/>
    <col min="7930" max="7930" width="9.140625" style="24" customWidth="1"/>
    <col min="7931" max="8169" width="9.140625" style="24"/>
    <col min="8170" max="8170" width="9.7109375" style="24" customWidth="1"/>
    <col min="8171" max="8172" width="9.140625" style="24" customWidth="1"/>
    <col min="8173" max="8174" width="10.5703125" style="24" customWidth="1"/>
    <col min="8175" max="8175" width="1.7109375" style="24" customWidth="1"/>
    <col min="8176" max="8181" width="9.140625" style="24" customWidth="1"/>
    <col min="8182" max="8185" width="9.140625" style="24"/>
    <col min="8186" max="8186" width="9.140625" style="24" customWidth="1"/>
    <col min="8187" max="8425" width="9.140625" style="24"/>
    <col min="8426" max="8426" width="9.7109375" style="24" customWidth="1"/>
    <col min="8427" max="8428" width="9.140625" style="24" customWidth="1"/>
    <col min="8429" max="8430" width="10.5703125" style="24" customWidth="1"/>
    <col min="8431" max="8431" width="1.7109375" style="24" customWidth="1"/>
    <col min="8432" max="8437" width="9.140625" style="24" customWidth="1"/>
    <col min="8438" max="8441" width="9.140625" style="24"/>
    <col min="8442" max="8442" width="9.140625" style="24" customWidth="1"/>
    <col min="8443" max="8681" width="9.140625" style="24"/>
    <col min="8682" max="8682" width="9.7109375" style="24" customWidth="1"/>
    <col min="8683" max="8684" width="9.140625" style="24" customWidth="1"/>
    <col min="8685" max="8686" width="10.5703125" style="24" customWidth="1"/>
    <col min="8687" max="8687" width="1.7109375" style="24" customWidth="1"/>
    <col min="8688" max="8693" width="9.140625" style="24" customWidth="1"/>
    <col min="8694" max="8697" width="9.140625" style="24"/>
    <col min="8698" max="8698" width="9.140625" style="24" customWidth="1"/>
    <col min="8699" max="8937" width="9.140625" style="24"/>
    <col min="8938" max="8938" width="9.7109375" style="24" customWidth="1"/>
    <col min="8939" max="8940" width="9.140625" style="24" customWidth="1"/>
    <col min="8941" max="8942" width="10.5703125" style="24" customWidth="1"/>
    <col min="8943" max="8943" width="1.7109375" style="24" customWidth="1"/>
    <col min="8944" max="8949" width="9.140625" style="24" customWidth="1"/>
    <col min="8950" max="8953" width="9.140625" style="24"/>
    <col min="8954" max="8954" width="9.140625" style="24" customWidth="1"/>
    <col min="8955" max="9193" width="9.140625" style="24"/>
    <col min="9194" max="9194" width="9.7109375" style="24" customWidth="1"/>
    <col min="9195" max="9196" width="9.140625" style="24" customWidth="1"/>
    <col min="9197" max="9198" width="10.5703125" style="24" customWidth="1"/>
    <col min="9199" max="9199" width="1.7109375" style="24" customWidth="1"/>
    <col min="9200" max="9205" width="9.140625" style="24" customWidth="1"/>
    <col min="9206" max="9209" width="9.140625" style="24"/>
    <col min="9210" max="9210" width="9.140625" style="24" customWidth="1"/>
    <col min="9211" max="9449" width="9.140625" style="24"/>
    <col min="9450" max="9450" width="9.7109375" style="24" customWidth="1"/>
    <col min="9451" max="9452" width="9.140625" style="24" customWidth="1"/>
    <col min="9453" max="9454" width="10.5703125" style="24" customWidth="1"/>
    <col min="9455" max="9455" width="1.7109375" style="24" customWidth="1"/>
    <col min="9456" max="9461" width="9.140625" style="24" customWidth="1"/>
    <col min="9462" max="9465" width="9.140625" style="24"/>
    <col min="9466" max="9466" width="9.140625" style="24" customWidth="1"/>
    <col min="9467" max="9705" width="9.140625" style="24"/>
    <col min="9706" max="9706" width="9.7109375" style="24" customWidth="1"/>
    <col min="9707" max="9708" width="9.140625" style="24" customWidth="1"/>
    <col min="9709" max="9710" width="10.5703125" style="24" customWidth="1"/>
    <col min="9711" max="9711" width="1.7109375" style="24" customWidth="1"/>
    <col min="9712" max="9717" width="9.140625" style="24" customWidth="1"/>
    <col min="9718" max="9721" width="9.140625" style="24"/>
    <col min="9722" max="9722" width="9.140625" style="24" customWidth="1"/>
    <col min="9723" max="9961" width="9.140625" style="24"/>
    <col min="9962" max="9962" width="9.7109375" style="24" customWidth="1"/>
    <col min="9963" max="9964" width="9.140625" style="24" customWidth="1"/>
    <col min="9965" max="9966" width="10.5703125" style="24" customWidth="1"/>
    <col min="9967" max="9967" width="1.7109375" style="24" customWidth="1"/>
    <col min="9968" max="9973" width="9.140625" style="24" customWidth="1"/>
    <col min="9974" max="9977" width="9.140625" style="24"/>
    <col min="9978" max="9978" width="9.140625" style="24" customWidth="1"/>
    <col min="9979" max="10217" width="9.140625" style="24"/>
    <col min="10218" max="10218" width="9.7109375" style="24" customWidth="1"/>
    <col min="10219" max="10220" width="9.140625" style="24" customWidth="1"/>
    <col min="10221" max="10222" width="10.5703125" style="24" customWidth="1"/>
    <col min="10223" max="10223" width="1.7109375" style="24" customWidth="1"/>
    <col min="10224" max="10229" width="9.140625" style="24" customWidth="1"/>
    <col min="10230" max="10233" width="9.140625" style="24"/>
    <col min="10234" max="10234" width="9.140625" style="24" customWidth="1"/>
    <col min="10235" max="10473" width="9.140625" style="24"/>
    <col min="10474" max="10474" width="9.7109375" style="24" customWidth="1"/>
    <col min="10475" max="10476" width="9.140625" style="24" customWidth="1"/>
    <col min="10477" max="10478" width="10.5703125" style="24" customWidth="1"/>
    <col min="10479" max="10479" width="1.7109375" style="24" customWidth="1"/>
    <col min="10480" max="10485" width="9.140625" style="24" customWidth="1"/>
    <col min="10486" max="10489" width="9.140625" style="24"/>
    <col min="10490" max="10490" width="9.140625" style="24" customWidth="1"/>
    <col min="10491" max="10729" width="9.140625" style="24"/>
    <col min="10730" max="10730" width="9.7109375" style="24" customWidth="1"/>
    <col min="10731" max="10732" width="9.140625" style="24" customWidth="1"/>
    <col min="10733" max="10734" width="10.5703125" style="24" customWidth="1"/>
    <col min="10735" max="10735" width="1.7109375" style="24" customWidth="1"/>
    <col min="10736" max="10741" width="9.140625" style="24" customWidth="1"/>
    <col min="10742" max="10745" width="9.140625" style="24"/>
    <col min="10746" max="10746" width="9.140625" style="24" customWidth="1"/>
    <col min="10747" max="10985" width="9.140625" style="24"/>
    <col min="10986" max="10986" width="9.7109375" style="24" customWidth="1"/>
    <col min="10987" max="10988" width="9.140625" style="24" customWidth="1"/>
    <col min="10989" max="10990" width="10.5703125" style="24" customWidth="1"/>
    <col min="10991" max="10991" width="1.7109375" style="24" customWidth="1"/>
    <col min="10992" max="10997" width="9.140625" style="24" customWidth="1"/>
    <col min="10998" max="11001" width="9.140625" style="24"/>
    <col min="11002" max="11002" width="9.140625" style="24" customWidth="1"/>
    <col min="11003" max="11241" width="9.140625" style="24"/>
    <col min="11242" max="11242" width="9.7109375" style="24" customWidth="1"/>
    <col min="11243" max="11244" width="9.140625" style="24" customWidth="1"/>
    <col min="11245" max="11246" width="10.5703125" style="24" customWidth="1"/>
    <col min="11247" max="11247" width="1.7109375" style="24" customWidth="1"/>
    <col min="11248" max="11253" width="9.140625" style="24" customWidth="1"/>
    <col min="11254" max="11257" width="9.140625" style="24"/>
    <col min="11258" max="11258" width="9.140625" style="24" customWidth="1"/>
    <col min="11259" max="11497" width="9.140625" style="24"/>
    <col min="11498" max="11498" width="9.7109375" style="24" customWidth="1"/>
    <col min="11499" max="11500" width="9.140625" style="24" customWidth="1"/>
    <col min="11501" max="11502" width="10.5703125" style="24" customWidth="1"/>
    <col min="11503" max="11503" width="1.7109375" style="24" customWidth="1"/>
    <col min="11504" max="11509" width="9.140625" style="24" customWidth="1"/>
    <col min="11510" max="11513" width="9.140625" style="24"/>
    <col min="11514" max="11514" width="9.140625" style="24" customWidth="1"/>
    <col min="11515" max="11753" width="9.140625" style="24"/>
    <col min="11754" max="11754" width="9.7109375" style="24" customWidth="1"/>
    <col min="11755" max="11756" width="9.140625" style="24" customWidth="1"/>
    <col min="11757" max="11758" width="10.5703125" style="24" customWidth="1"/>
    <col min="11759" max="11759" width="1.7109375" style="24" customWidth="1"/>
    <col min="11760" max="11765" width="9.140625" style="24" customWidth="1"/>
    <col min="11766" max="11769" width="9.140625" style="24"/>
    <col min="11770" max="11770" width="9.140625" style="24" customWidth="1"/>
    <col min="11771" max="12009" width="9.140625" style="24"/>
    <col min="12010" max="12010" width="9.7109375" style="24" customWidth="1"/>
    <col min="12011" max="12012" width="9.140625" style="24" customWidth="1"/>
    <col min="12013" max="12014" width="10.5703125" style="24" customWidth="1"/>
    <col min="12015" max="12015" width="1.7109375" style="24" customWidth="1"/>
    <col min="12016" max="12021" width="9.140625" style="24" customWidth="1"/>
    <col min="12022" max="12025" width="9.140625" style="24"/>
    <col min="12026" max="12026" width="9.140625" style="24" customWidth="1"/>
    <col min="12027" max="12265" width="9.140625" style="24"/>
    <col min="12266" max="12266" width="9.7109375" style="24" customWidth="1"/>
    <col min="12267" max="12268" width="9.140625" style="24" customWidth="1"/>
    <col min="12269" max="12270" width="10.5703125" style="24" customWidth="1"/>
    <col min="12271" max="12271" width="1.7109375" style="24" customWidth="1"/>
    <col min="12272" max="12277" width="9.140625" style="24" customWidth="1"/>
    <col min="12278" max="12281" width="9.140625" style="24"/>
    <col min="12282" max="12282" width="9.140625" style="24" customWidth="1"/>
    <col min="12283" max="12521" width="9.140625" style="24"/>
    <col min="12522" max="12522" width="9.7109375" style="24" customWidth="1"/>
    <col min="12523" max="12524" width="9.140625" style="24" customWidth="1"/>
    <col min="12525" max="12526" width="10.5703125" style="24" customWidth="1"/>
    <col min="12527" max="12527" width="1.7109375" style="24" customWidth="1"/>
    <col min="12528" max="12533" width="9.140625" style="24" customWidth="1"/>
    <col min="12534" max="12537" width="9.140625" style="24"/>
    <col min="12538" max="12538" width="9.140625" style="24" customWidth="1"/>
    <col min="12539" max="12777" width="9.140625" style="24"/>
    <col min="12778" max="12778" width="9.7109375" style="24" customWidth="1"/>
    <col min="12779" max="12780" width="9.140625" style="24" customWidth="1"/>
    <col min="12781" max="12782" width="10.5703125" style="24" customWidth="1"/>
    <col min="12783" max="12783" width="1.7109375" style="24" customWidth="1"/>
    <col min="12784" max="12789" width="9.140625" style="24" customWidth="1"/>
    <col min="12790" max="12793" width="9.140625" style="24"/>
    <col min="12794" max="12794" width="9.140625" style="24" customWidth="1"/>
    <col min="12795" max="13033" width="9.140625" style="24"/>
    <col min="13034" max="13034" width="9.7109375" style="24" customWidth="1"/>
    <col min="13035" max="13036" width="9.140625" style="24" customWidth="1"/>
    <col min="13037" max="13038" width="10.5703125" style="24" customWidth="1"/>
    <col min="13039" max="13039" width="1.7109375" style="24" customWidth="1"/>
    <col min="13040" max="13045" width="9.140625" style="24" customWidth="1"/>
    <col min="13046" max="13049" width="9.140625" style="24"/>
    <col min="13050" max="13050" width="9.140625" style="24" customWidth="1"/>
    <col min="13051" max="13289" width="9.140625" style="24"/>
    <col min="13290" max="13290" width="9.7109375" style="24" customWidth="1"/>
    <col min="13291" max="13292" width="9.140625" style="24" customWidth="1"/>
    <col min="13293" max="13294" width="10.5703125" style="24" customWidth="1"/>
    <col min="13295" max="13295" width="1.7109375" style="24" customWidth="1"/>
    <col min="13296" max="13301" width="9.140625" style="24" customWidth="1"/>
    <col min="13302" max="13305" width="9.140625" style="24"/>
    <col min="13306" max="13306" width="9.140625" style="24" customWidth="1"/>
    <col min="13307" max="13545" width="9.140625" style="24"/>
    <col min="13546" max="13546" width="9.7109375" style="24" customWidth="1"/>
    <col min="13547" max="13548" width="9.140625" style="24" customWidth="1"/>
    <col min="13549" max="13550" width="10.5703125" style="24" customWidth="1"/>
    <col min="13551" max="13551" width="1.7109375" style="24" customWidth="1"/>
    <col min="13552" max="13557" width="9.140625" style="24" customWidth="1"/>
    <col min="13558" max="13561" width="9.140625" style="24"/>
    <col min="13562" max="13562" width="9.140625" style="24" customWidth="1"/>
    <col min="13563" max="13801" width="9.140625" style="24"/>
    <col min="13802" max="13802" width="9.7109375" style="24" customWidth="1"/>
    <col min="13803" max="13804" width="9.140625" style="24" customWidth="1"/>
    <col min="13805" max="13806" width="10.5703125" style="24" customWidth="1"/>
    <col min="13807" max="13807" width="1.7109375" style="24" customWidth="1"/>
    <col min="13808" max="13813" width="9.140625" style="24" customWidth="1"/>
    <col min="13814" max="13817" width="9.140625" style="24"/>
    <col min="13818" max="13818" width="9.140625" style="24" customWidth="1"/>
    <col min="13819" max="14057" width="9.140625" style="24"/>
    <col min="14058" max="14058" width="9.7109375" style="24" customWidth="1"/>
    <col min="14059" max="14060" width="9.140625" style="24" customWidth="1"/>
    <col min="14061" max="14062" width="10.5703125" style="24" customWidth="1"/>
    <col min="14063" max="14063" width="1.7109375" style="24" customWidth="1"/>
    <col min="14064" max="14069" width="9.140625" style="24" customWidth="1"/>
    <col min="14070" max="14073" width="9.140625" style="24"/>
    <col min="14074" max="14074" width="9.140625" style="24" customWidth="1"/>
    <col min="14075" max="14313" width="9.140625" style="24"/>
    <col min="14314" max="14314" width="9.7109375" style="24" customWidth="1"/>
    <col min="14315" max="14316" width="9.140625" style="24" customWidth="1"/>
    <col min="14317" max="14318" width="10.5703125" style="24" customWidth="1"/>
    <col min="14319" max="14319" width="1.7109375" style="24" customWidth="1"/>
    <col min="14320" max="14325" width="9.140625" style="24" customWidth="1"/>
    <col min="14326" max="14329" width="9.140625" style="24"/>
    <col min="14330" max="14330" width="9.140625" style="24" customWidth="1"/>
    <col min="14331" max="14569" width="9.140625" style="24"/>
    <col min="14570" max="14570" width="9.7109375" style="24" customWidth="1"/>
    <col min="14571" max="14572" width="9.140625" style="24" customWidth="1"/>
    <col min="14573" max="14574" width="10.5703125" style="24" customWidth="1"/>
    <col min="14575" max="14575" width="1.7109375" style="24" customWidth="1"/>
    <col min="14576" max="14581" width="9.140625" style="24" customWidth="1"/>
    <col min="14582" max="14585" width="9.140625" style="24"/>
    <col min="14586" max="14586" width="9.140625" style="24" customWidth="1"/>
    <col min="14587" max="14825" width="9.140625" style="24"/>
    <col min="14826" max="14826" width="9.7109375" style="24" customWidth="1"/>
    <col min="14827" max="14828" width="9.140625" style="24" customWidth="1"/>
    <col min="14829" max="14830" width="10.5703125" style="24" customWidth="1"/>
    <col min="14831" max="14831" width="1.7109375" style="24" customWidth="1"/>
    <col min="14832" max="14837" width="9.140625" style="24" customWidth="1"/>
    <col min="14838" max="14841" width="9.140625" style="24"/>
    <col min="14842" max="14842" width="9.140625" style="24" customWidth="1"/>
    <col min="14843" max="15081" width="9.140625" style="24"/>
    <col min="15082" max="15082" width="9.7109375" style="24" customWidth="1"/>
    <col min="15083" max="15084" width="9.140625" style="24" customWidth="1"/>
    <col min="15085" max="15086" width="10.5703125" style="24" customWidth="1"/>
    <col min="15087" max="15087" width="1.7109375" style="24" customWidth="1"/>
    <col min="15088" max="15093" width="9.140625" style="24" customWidth="1"/>
    <col min="15094" max="15097" width="9.140625" style="24"/>
    <col min="15098" max="15098" width="9.140625" style="24" customWidth="1"/>
    <col min="15099" max="15337" width="9.140625" style="24"/>
    <col min="15338" max="15338" width="9.7109375" style="24" customWidth="1"/>
    <col min="15339" max="15340" width="9.140625" style="24" customWidth="1"/>
    <col min="15341" max="15342" width="10.5703125" style="24" customWidth="1"/>
    <col min="15343" max="15343" width="1.7109375" style="24" customWidth="1"/>
    <col min="15344" max="15349" width="9.140625" style="24" customWidth="1"/>
    <col min="15350" max="15353" width="9.140625" style="24"/>
    <col min="15354" max="15354" width="9.140625" style="24" customWidth="1"/>
    <col min="15355" max="15593" width="9.140625" style="24"/>
    <col min="15594" max="15594" width="9.7109375" style="24" customWidth="1"/>
    <col min="15595" max="15596" width="9.140625" style="24" customWidth="1"/>
    <col min="15597" max="15598" width="10.5703125" style="24" customWidth="1"/>
    <col min="15599" max="15599" width="1.7109375" style="24" customWidth="1"/>
    <col min="15600" max="15605" width="9.140625" style="24" customWidth="1"/>
    <col min="15606" max="15609" width="9.140625" style="24"/>
    <col min="15610" max="15610" width="9.140625" style="24" customWidth="1"/>
    <col min="15611" max="15849" width="9.140625" style="24"/>
    <col min="15850" max="15850" width="9.7109375" style="24" customWidth="1"/>
    <col min="15851" max="15852" width="9.140625" style="24" customWidth="1"/>
    <col min="15853" max="15854" width="10.5703125" style="24" customWidth="1"/>
    <col min="15855" max="15855" width="1.7109375" style="24" customWidth="1"/>
    <col min="15856" max="15861" width="9.140625" style="24" customWidth="1"/>
    <col min="15862" max="15865" width="9.140625" style="24"/>
    <col min="15866" max="15866" width="9.140625" style="24" customWidth="1"/>
    <col min="15867" max="16105" width="9.140625" style="24"/>
    <col min="16106" max="16106" width="9.7109375" style="24" customWidth="1"/>
    <col min="16107" max="16108" width="9.140625" style="24" customWidth="1"/>
    <col min="16109" max="16110" width="10.5703125" style="24" customWidth="1"/>
    <col min="16111" max="16111" width="1.7109375" style="24" customWidth="1"/>
    <col min="16112" max="16117" width="9.140625" style="24" customWidth="1"/>
    <col min="16118" max="16121" width="9.140625" style="24"/>
    <col min="16122" max="16122" width="9.140625" style="24" customWidth="1"/>
    <col min="16123" max="16384" width="9.140625" style="24"/>
  </cols>
  <sheetData>
    <row r="1" spans="1:31" x14ac:dyDescent="0.2">
      <c r="A1" s="6" t="s">
        <v>0</v>
      </c>
      <c r="B1" s="70" t="s">
        <v>16</v>
      </c>
      <c r="C1" s="70" t="s">
        <v>17</v>
      </c>
      <c r="D1" s="70" t="s">
        <v>18</v>
      </c>
      <c r="E1" s="70" t="s">
        <v>19</v>
      </c>
      <c r="F1" s="70"/>
      <c r="G1" s="70" t="s">
        <v>20</v>
      </c>
      <c r="H1" s="70" t="s">
        <v>21</v>
      </c>
      <c r="I1" s="70"/>
      <c r="J1" s="71" t="s">
        <v>16</v>
      </c>
      <c r="K1" s="70"/>
      <c r="L1" s="120" t="s">
        <v>97</v>
      </c>
      <c r="M1" s="120"/>
      <c r="N1" s="120"/>
      <c r="P1" s="120" t="s">
        <v>101</v>
      </c>
      <c r="Q1" s="120"/>
      <c r="R1" s="120"/>
      <c r="T1" s="120" t="s">
        <v>102</v>
      </c>
      <c r="U1" s="120"/>
      <c r="V1" s="73"/>
      <c r="W1" s="120" t="s">
        <v>105</v>
      </c>
      <c r="X1" s="120"/>
      <c r="Z1" s="120" t="s">
        <v>106</v>
      </c>
      <c r="AA1" s="120"/>
      <c r="AB1" s="120"/>
      <c r="AE1" s="6"/>
    </row>
    <row r="2" spans="1:31" x14ac:dyDescent="0.2">
      <c r="B2" s="8"/>
      <c r="C2" s="8"/>
      <c r="D2" s="8"/>
      <c r="E2" s="25">
        <f>MAX(E4:E600)</f>
        <v>1.0014156594477046</v>
      </c>
      <c r="F2" s="8"/>
      <c r="G2" s="25">
        <f>SUM(G4:G600)/COUNT(G4:G600)</f>
        <v>0.60592255125284733</v>
      </c>
      <c r="H2" s="25">
        <f>D444/SUM(H4:H600)</f>
        <v>0.17218651957737097</v>
      </c>
      <c r="I2" s="8"/>
      <c r="J2" s="8"/>
      <c r="K2" s="8"/>
      <c r="L2" s="72" t="s">
        <v>98</v>
      </c>
      <c r="M2" s="72" t="s">
        <v>99</v>
      </c>
      <c r="N2" s="72" t="s">
        <v>100</v>
      </c>
      <c r="P2" s="72" t="s">
        <v>98</v>
      </c>
      <c r="Q2" s="72" t="s">
        <v>99</v>
      </c>
      <c r="R2" s="72" t="s">
        <v>100</v>
      </c>
      <c r="T2" s="72" t="s">
        <v>103</v>
      </c>
      <c r="U2" s="72" t="s">
        <v>104</v>
      </c>
      <c r="V2" s="72"/>
      <c r="W2" s="72" t="s">
        <v>103</v>
      </c>
      <c r="X2" s="72" t="s">
        <v>104</v>
      </c>
      <c r="Z2" s="72" t="s">
        <v>103</v>
      </c>
      <c r="AA2" s="72" t="s">
        <v>104</v>
      </c>
      <c r="AB2" s="72" t="s">
        <v>107</v>
      </c>
    </row>
    <row r="3" spans="1:31" x14ac:dyDescent="0.2">
      <c r="B3" s="14"/>
      <c r="C3" s="14"/>
      <c r="D3" s="14"/>
      <c r="E3" s="14"/>
      <c r="F3" s="14"/>
      <c r="G3" s="14"/>
      <c r="H3" s="14"/>
      <c r="I3" s="14"/>
      <c r="J3" s="14"/>
      <c r="K3" s="14"/>
    </row>
    <row r="4" spans="1:31" x14ac:dyDescent="0.2">
      <c r="A4" s="9">
        <v>28518</v>
      </c>
      <c r="B4" s="16"/>
      <c r="C4" s="16"/>
      <c r="D4" s="16"/>
      <c r="E4" s="16"/>
      <c r="F4" s="16">
        <f>MAX(F3,E4)</f>
        <v>0</v>
      </c>
      <c r="G4" s="16"/>
      <c r="H4" s="16"/>
      <c r="I4" s="26"/>
      <c r="J4" s="16"/>
      <c r="K4" s="16"/>
    </row>
    <row r="5" spans="1:31" x14ac:dyDescent="0.2">
      <c r="A5" s="9">
        <v>28546</v>
      </c>
      <c r="B5" s="16"/>
      <c r="C5" s="16"/>
      <c r="D5" s="16"/>
      <c r="E5" s="16"/>
      <c r="F5" s="16">
        <f>MAX(F4,E5)</f>
        <v>0</v>
      </c>
      <c r="G5" s="16"/>
      <c r="H5" s="16"/>
      <c r="I5" s="26"/>
      <c r="J5" s="16"/>
      <c r="K5" s="16"/>
      <c r="L5" s="16">
        <f>1.95583/'Prices Monthly'!B5</f>
        <v>2.3864999999999998</v>
      </c>
      <c r="M5" s="16">
        <f>'Prices Monthly'!I5-'Prices Monthly'!I4</f>
        <v>-7.2900000000000063</v>
      </c>
      <c r="N5" s="16">
        <f>'Prices Monthly'!T5-'Prices Monthly'!T4</f>
        <v>0.14000000000000057</v>
      </c>
      <c r="P5" s="16">
        <f>3.39*L5-5.71</f>
        <v>2.3802349999999999</v>
      </c>
      <c r="Q5" s="16">
        <f>LOG10(ABS(M5))*ABS(M5)/M5</f>
        <v>-0.86272752831797495</v>
      </c>
      <c r="R5" s="16">
        <f>1.83*N5+0.05</f>
        <v>0.30620000000000103</v>
      </c>
      <c r="T5" s="10">
        <f>8.2823*P5-1.919*Q5-17.4775*R5+2.9715</f>
        <v>18.989283967342171</v>
      </c>
      <c r="U5" s="10">
        <f>IF(T5&gt;11.5129,0.9999,IF(T5&lt;-11.5129,0.0001,1/(1+EXP(-(T5)))))</f>
        <v>0.99990000000000001</v>
      </c>
      <c r="W5" s="10">
        <f>-14.3559*P5+3.0877*Q5-2.0742*R5-8.6575</f>
        <v>-46.126879465687409</v>
      </c>
      <c r="X5" s="10">
        <f>IF(W5&gt;11.5129,0.9999,IF(W5&lt;-11.5129,0.0001,1/(1+EXP(-(W5)))))</f>
        <v>1E-4</v>
      </c>
      <c r="Z5" s="10">
        <f>1.3566*U5+1.2725*X5-0.748</f>
        <v>0.60859159000000007</v>
      </c>
      <c r="AA5" s="10">
        <f>IF(Z5&gt;11.5129,0.9999,IF(Z5&lt;-11.5129,0.0001,1/(1+EXP(-(Z5)))))</f>
        <v>0.64761945781665164</v>
      </c>
      <c r="AB5" s="10">
        <f>10*POWER(10,ABS(5*(AA5-0.5)))*ABS(AA5-0.5)/(AA5-0.5)</f>
        <v>54.713851716336492</v>
      </c>
    </row>
    <row r="6" spans="1:31" x14ac:dyDescent="0.2">
      <c r="A6" s="9">
        <v>28579</v>
      </c>
      <c r="B6" s="16">
        <f>'Prices Monthly'!L5+J6</f>
        <v>439.31888371140963</v>
      </c>
      <c r="C6" s="16">
        <f t="shared" ref="C6:C69" si="0">IF(J6&gt;0,1,-1)</f>
        <v>1</v>
      </c>
      <c r="D6" s="16">
        <f>D5+C6*('Prices Monthly'!L6-'Prices Monthly'!L5)/'Prices Monthly'!L5</f>
        <v>1.4024874305371592E-2</v>
      </c>
      <c r="E6" s="16">
        <f t="shared" ref="E6:E69" si="1">F6-D6</f>
        <v>0</v>
      </c>
      <c r="F6" s="16">
        <f t="shared" ref="F6:F69" si="2">MAX(F5,D6)</f>
        <v>1.4024874305371592E-2</v>
      </c>
      <c r="G6" s="26">
        <f>IF(('Prices Monthly'!L6-'Prices Monthly'!L5)*C6&gt;0,1,0)</f>
        <v>1</v>
      </c>
      <c r="H6" s="16">
        <f>ABS('Prices Monthly'!L6-'Prices Monthly'!L5)/'Prices Monthly'!L5</f>
        <v>1.4024874305371592E-2</v>
      </c>
      <c r="I6" s="26"/>
      <c r="J6" s="16">
        <f>IF(AB5&gt;100,100,IF(AB5&lt;-100,-100,AB5))</f>
        <v>54.713851716336492</v>
      </c>
      <c r="K6" s="16"/>
      <c r="L6" s="16">
        <f>1.95583/'Prices Monthly'!B6</f>
        <v>2.4041000000000001</v>
      </c>
      <c r="M6" s="16">
        <f>'Prices Monthly'!I6-'Prices Monthly'!I5</f>
        <v>-1.1500000000000057</v>
      </c>
      <c r="N6" s="16">
        <f>'Prices Monthly'!T6-'Prices Monthly'!T5</f>
        <v>-0.53000000000000025</v>
      </c>
      <c r="P6" s="16">
        <f>3.39*L6-5.71</f>
        <v>2.4398990000000014</v>
      </c>
      <c r="Q6" s="16">
        <f>LOG10(ABS(M6))*ABS(M6)/M6</f>
        <v>-6.0697840353613829E-2</v>
      </c>
      <c r="R6" s="16">
        <f>1.83*N6+0.05</f>
        <v>-0.9199000000000005</v>
      </c>
      <c r="T6" s="10">
        <f>8.2823*P6-1.919*Q6-17.4775*R6+2.9715</f>
        <v>39.373506893338607</v>
      </c>
      <c r="U6" s="10">
        <f>IF(T6&gt;11.5129,0.9999,IF(T6&lt;-11.5129,0.0001,1/(1+EXP(-(T6)))))</f>
        <v>0.99990000000000001</v>
      </c>
      <c r="W6" s="10">
        <f>-14.3559*P6+3.0877*Q6-2.0742*R6-8.6575</f>
        <v>-41.963806195759872</v>
      </c>
      <c r="X6" s="10">
        <f>IF(W6&gt;11.5129,0.9999,IF(W6&lt;-11.5129,0.0001,1/(1+EXP(-(W6)))))</f>
        <v>1E-4</v>
      </c>
      <c r="Z6" s="10">
        <f>1.3566*U6+1.2725*X6-0.748</f>
        <v>0.60859159000000007</v>
      </c>
      <c r="AA6" s="10">
        <f>IF(Z6&gt;11.5129,0.9999,IF(Z6&lt;-11.5129,0.0001,1/(1+EXP(-(Z6)))))</f>
        <v>0.64761945781665164</v>
      </c>
      <c r="AB6" s="10">
        <f>10*POWER(10,ABS(5*(AA6-0.5)))*ABS(AA6-0.5)/(AA6-0.5)</f>
        <v>54.713851716336492</v>
      </c>
    </row>
    <row r="7" spans="1:31" x14ac:dyDescent="0.2">
      <c r="A7" s="9">
        <v>28609</v>
      </c>
      <c r="B7" s="16">
        <f>'Prices Monthly'!L6+J7</f>
        <v>444.71292094235395</v>
      </c>
      <c r="C7" s="16">
        <f t="shared" si="0"/>
        <v>1</v>
      </c>
      <c r="D7" s="16">
        <f>D6+C7*('Prices Monthly'!L7-'Prices Monthly'!L6)/'Prices Monthly'!L6</f>
        <v>2.2375604994306936E-2</v>
      </c>
      <c r="E7" s="16">
        <f t="shared" si="1"/>
        <v>0</v>
      </c>
      <c r="F7" s="16">
        <f t="shared" si="2"/>
        <v>2.2375604994306936E-2</v>
      </c>
      <c r="G7" s="26">
        <f>IF(('Prices Monthly'!L7-'Prices Monthly'!L6)*C7&gt;0,1,0)</f>
        <v>1</v>
      </c>
      <c r="H7" s="16">
        <f>ABS('Prices Monthly'!L7-'Prices Monthly'!L6)/'Prices Monthly'!L6</f>
        <v>8.3507306889353435E-3</v>
      </c>
      <c r="I7" s="26"/>
      <c r="J7" s="16">
        <f t="shared" ref="J7:J70" si="3">IF(AB6&gt;100,100,IF(AB6&lt;-100,-100,AB6))</f>
        <v>54.713851716336492</v>
      </c>
      <c r="K7" s="16"/>
      <c r="L7" s="16">
        <f>1.95583/'Prices Monthly'!B7</f>
        <v>2.3328000000000002</v>
      </c>
      <c r="M7" s="16">
        <f>'Prices Monthly'!I7-'Prices Monthly'!I6</f>
        <v>4.480000000000004</v>
      </c>
      <c r="N7" s="16">
        <f>'Prices Monthly'!T7-'Prices Monthly'!T6</f>
        <v>-0.12000000000000011</v>
      </c>
      <c r="P7" s="16">
        <f t="shared" ref="P7:P70" si="4">3.39*L7-5.71</f>
        <v>2.1981920000000006</v>
      </c>
      <c r="Q7" s="16">
        <f t="shared" ref="Q7:Q70" si="5">LOG10(ABS(M7))*ABS(M7)/M7</f>
        <v>0.65127801399814433</v>
      </c>
      <c r="R7" s="16">
        <f t="shared" ref="R7:R70" si="6">1.83*N7+0.05</f>
        <v>-0.1696000000000002</v>
      </c>
      <c r="T7" s="10">
        <f t="shared" ref="T7:T70" si="7">8.2823*P7-1.919*Q7-17.4775*R7+2.9715</f>
        <v>22.891967092737566</v>
      </c>
      <c r="U7" s="10">
        <f t="shared" ref="U7:U70" si="8">IF(T7&gt;11.5129,0.9999,IF(T7&lt;-11.5129,0.0001,1/(1+EXP(-(T7)))))</f>
        <v>0.99990000000000001</v>
      </c>
      <c r="W7" s="10">
        <f t="shared" ref="W7:W70" si="9">-14.3559*P7+3.0877*Q7-2.0742*R7-8.6575</f>
        <v>-37.851789088977938</v>
      </c>
      <c r="X7" s="10">
        <f t="shared" ref="X7:X70" si="10">IF(W7&gt;11.5129,0.9999,IF(W7&lt;-11.5129,0.0001,1/(1+EXP(-(W7)))))</f>
        <v>1E-4</v>
      </c>
      <c r="Z7" s="10">
        <f t="shared" ref="Z7:Z70" si="11">1.3566*U7+1.2725*X7-0.748</f>
        <v>0.60859159000000007</v>
      </c>
      <c r="AA7" s="10">
        <f t="shared" ref="AA7:AA70" si="12">IF(Z7&gt;11.5129,0.9999,IF(Z7&lt;-11.5129,0.0001,1/(1+EXP(-(Z7)))))</f>
        <v>0.64761945781665164</v>
      </c>
      <c r="AB7" s="10">
        <f t="shared" ref="AB7:AB70" si="13">10*POWER(10,ABS(5*(AA7-0.5)))*ABS(AA7-0.5)/(AA7-0.5)</f>
        <v>54.713851716336492</v>
      </c>
    </row>
    <row r="8" spans="1:31" x14ac:dyDescent="0.2">
      <c r="A8" s="9">
        <v>28637</v>
      </c>
      <c r="B8" s="16">
        <f>'Prices Monthly'!L7+J8</f>
        <v>447.96969813839587</v>
      </c>
      <c r="C8" s="16">
        <f t="shared" si="0"/>
        <v>1</v>
      </c>
      <c r="D8" s="16">
        <f>D7+C8*('Prices Monthly'!L8-'Prices Monthly'!L7)/'Prices Monthly'!L7</f>
        <v>1.1851105339372545E-2</v>
      </c>
      <c r="E8" s="16">
        <f t="shared" si="1"/>
        <v>1.0524499654934391E-2</v>
      </c>
      <c r="F8" s="16">
        <f t="shared" si="2"/>
        <v>2.2375604994306936E-2</v>
      </c>
      <c r="G8" s="26">
        <f>IF(('Prices Monthly'!L8-'Prices Monthly'!L7)*C8&gt;0,1,0)</f>
        <v>0</v>
      </c>
      <c r="H8" s="16">
        <f>ABS('Prices Monthly'!L8-'Prices Monthly'!L7)/'Prices Monthly'!L7</f>
        <v>1.0524499654934391E-2</v>
      </c>
      <c r="I8" s="26"/>
      <c r="J8" s="16">
        <f t="shared" si="3"/>
        <v>54.713851716336492</v>
      </c>
      <c r="K8" s="16"/>
      <c r="L8" s="16">
        <f>1.95583/'Prices Monthly'!B8</f>
        <v>2.3692000000000002</v>
      </c>
      <c r="M8" s="16">
        <f>'Prices Monthly'!I8-'Prices Monthly'!I7</f>
        <v>-4.5600000000000023</v>
      </c>
      <c r="N8" s="16">
        <f>'Prices Monthly'!T8-'Prices Monthly'!T7</f>
        <v>-7.0000000000000284E-2</v>
      </c>
      <c r="P8" s="16">
        <f t="shared" si="4"/>
        <v>2.3215880000000011</v>
      </c>
      <c r="Q8" s="16">
        <f t="shared" si="5"/>
        <v>-0.65896484266443522</v>
      </c>
      <c r="R8" s="16">
        <f t="shared" si="6"/>
        <v>-7.8100000000000516E-2</v>
      </c>
      <c r="T8" s="10">
        <f t="shared" si="7"/>
        <v>24.829134575473066</v>
      </c>
      <c r="U8" s="10">
        <f t="shared" si="8"/>
        <v>0.99990000000000001</v>
      </c>
      <c r="W8" s="10">
        <f t="shared" si="9"/>
        <v>-43.85867589389499</v>
      </c>
      <c r="X8" s="10">
        <f t="shared" si="10"/>
        <v>1E-4</v>
      </c>
      <c r="Z8" s="10">
        <f t="shared" si="11"/>
        <v>0.60859159000000007</v>
      </c>
      <c r="AA8" s="10">
        <f t="shared" si="12"/>
        <v>0.64761945781665164</v>
      </c>
      <c r="AB8" s="10">
        <f t="shared" si="13"/>
        <v>54.713851716336492</v>
      </c>
    </row>
    <row r="9" spans="1:31" x14ac:dyDescent="0.2">
      <c r="A9" s="9">
        <v>28670</v>
      </c>
      <c r="B9" s="16">
        <f>'Prices Monthly'!L8+J9</f>
        <v>443.83087711842597</v>
      </c>
      <c r="C9" s="16">
        <f t="shared" si="0"/>
        <v>1</v>
      </c>
      <c r="D9" s="16">
        <f>D8+C9*('Prices Monthly'!L9-'Prices Monthly'!L8)/'Prices Monthly'!L8</f>
        <v>-2.8950987075623193E-2</v>
      </c>
      <c r="E9" s="16">
        <f t="shared" si="1"/>
        <v>5.1326592069930128E-2</v>
      </c>
      <c r="F9" s="16">
        <f t="shared" si="2"/>
        <v>2.2375604994306936E-2</v>
      </c>
      <c r="G9" s="26">
        <f>IF(('Prices Monthly'!L9-'Prices Monthly'!L8)*C9&gt;0,1,0)</f>
        <v>0</v>
      </c>
      <c r="H9" s="16">
        <f>ABS('Prices Monthly'!L9-'Prices Monthly'!L8)/'Prices Monthly'!L8</f>
        <v>4.0802092414995737E-2</v>
      </c>
      <c r="I9" s="26"/>
      <c r="J9" s="16">
        <f t="shared" si="3"/>
        <v>54.713851716336492</v>
      </c>
      <c r="K9" s="16"/>
      <c r="L9" s="16">
        <f>1.95583/'Prices Monthly'!B9</f>
        <v>2.4726000000000004</v>
      </c>
      <c r="M9" s="16">
        <f>'Prices Monthly'!I9-'Prices Monthly'!I8</f>
        <v>-2.269999999999996</v>
      </c>
      <c r="N9" s="16">
        <f>'Prices Monthly'!T9-'Prices Monthly'!T8</f>
        <v>0.28000000000000025</v>
      </c>
      <c r="P9" s="16">
        <f t="shared" si="4"/>
        <v>2.6721140000000014</v>
      </c>
      <c r="Q9" s="16">
        <f t="shared" si="5"/>
        <v>-0.35602585719312196</v>
      </c>
      <c r="R9" s="16">
        <f t="shared" si="6"/>
        <v>0.56240000000000057</v>
      </c>
      <c r="T9" s="10">
        <f t="shared" si="7"/>
        <v>15.956617402153604</v>
      </c>
      <c r="U9" s="10">
        <f t="shared" si="8"/>
        <v>0.99990000000000001</v>
      </c>
      <c r="W9" s="10">
        <f t="shared" si="9"/>
        <v>-49.283932491855225</v>
      </c>
      <c r="X9" s="10">
        <f t="shared" si="10"/>
        <v>1E-4</v>
      </c>
      <c r="Z9" s="10">
        <f t="shared" si="11"/>
        <v>0.60859159000000007</v>
      </c>
      <c r="AA9" s="10">
        <f t="shared" si="12"/>
        <v>0.64761945781665164</v>
      </c>
      <c r="AB9" s="10">
        <f t="shared" si="13"/>
        <v>54.713851716336492</v>
      </c>
    </row>
    <row r="10" spans="1:31" x14ac:dyDescent="0.2">
      <c r="A10" s="9">
        <v>28700</v>
      </c>
      <c r="B10" s="16">
        <f>'Prices Monthly'!L9+J10</f>
        <v>427.95408828772167</v>
      </c>
      <c r="C10" s="16">
        <f t="shared" si="0"/>
        <v>1</v>
      </c>
      <c r="D10" s="16">
        <f>D9+C10*('Prices Monthly'!L10-'Prices Monthly'!L9)/'Prices Monthly'!L9</f>
        <v>-2.7496706035812061E-2</v>
      </c>
      <c r="E10" s="16">
        <f t="shared" si="1"/>
        <v>4.9872311030118993E-2</v>
      </c>
      <c r="F10" s="16">
        <f t="shared" si="2"/>
        <v>2.2375604994306936E-2</v>
      </c>
      <c r="G10" s="26">
        <f>IF(('Prices Monthly'!L10-'Prices Monthly'!L9)*C10&gt;0,1,0)</f>
        <v>1</v>
      </c>
      <c r="H10" s="16">
        <f>ABS('Prices Monthly'!L10-'Prices Monthly'!L9)/'Prices Monthly'!L9</f>
        <v>1.4542810398111318E-3</v>
      </c>
      <c r="I10" s="26"/>
      <c r="J10" s="16">
        <f t="shared" si="3"/>
        <v>54.713851716336492</v>
      </c>
      <c r="K10" s="16"/>
      <c r="L10" s="16">
        <f>1.95583/'Prices Monthly'!B10</f>
        <v>2.4371999999999998</v>
      </c>
      <c r="M10" s="16">
        <f>'Prices Monthly'!I10-'Prices Monthly'!I9</f>
        <v>-2.519999999999996</v>
      </c>
      <c r="N10" s="16">
        <f>'Prices Monthly'!T10-'Prices Monthly'!T9</f>
        <v>-0.3199999999999994</v>
      </c>
      <c r="P10" s="16">
        <f t="shared" si="4"/>
        <v>2.5521079999999996</v>
      </c>
      <c r="Q10" s="16">
        <f t="shared" si="5"/>
        <v>-0.40140054078154347</v>
      </c>
      <c r="R10" s="16">
        <f t="shared" si="6"/>
        <v>-0.53559999999999885</v>
      </c>
      <c r="T10" s="10">
        <f t="shared" si="7"/>
        <v>34.240060726159761</v>
      </c>
      <c r="U10" s="10">
        <f t="shared" si="8"/>
        <v>0.99990000000000001</v>
      </c>
      <c r="W10" s="10">
        <f t="shared" si="9"/>
        <v>-45.423770166971167</v>
      </c>
      <c r="X10" s="10">
        <f t="shared" si="10"/>
        <v>1E-4</v>
      </c>
      <c r="Z10" s="10">
        <f t="shared" si="11"/>
        <v>0.60859159000000007</v>
      </c>
      <c r="AA10" s="10">
        <f t="shared" si="12"/>
        <v>0.64761945781665164</v>
      </c>
      <c r="AB10" s="10">
        <f t="shared" si="13"/>
        <v>54.713851716336492</v>
      </c>
    </row>
    <row r="11" spans="1:31" x14ac:dyDescent="0.2">
      <c r="A11" s="9">
        <v>28732</v>
      </c>
      <c r="B11" s="16">
        <f>'Prices Monthly'!L10+J11</f>
        <v>428.49688448706206</v>
      </c>
      <c r="C11" s="16">
        <f t="shared" si="0"/>
        <v>1</v>
      </c>
      <c r="D11" s="16">
        <f>D10+C11*('Prices Monthly'!L11-'Prices Monthly'!L10)/'Prices Monthly'!L10</f>
        <v>2.7602948787627812E-4</v>
      </c>
      <c r="E11" s="16">
        <f t="shared" si="1"/>
        <v>2.2099575506430658E-2</v>
      </c>
      <c r="F11" s="16">
        <f t="shared" si="2"/>
        <v>2.2375604994306936E-2</v>
      </c>
      <c r="G11" s="26">
        <f>IF(('Prices Monthly'!L11-'Prices Monthly'!L10)*C11&gt;0,1,0)</f>
        <v>1</v>
      </c>
      <c r="H11" s="16">
        <f>ABS('Prices Monthly'!L11-'Prices Monthly'!L10)/'Prices Monthly'!L10</f>
        <v>2.7772735523688339E-2</v>
      </c>
      <c r="I11" s="26"/>
      <c r="J11" s="16">
        <f t="shared" si="3"/>
        <v>54.713851716336492</v>
      </c>
      <c r="K11" s="16"/>
      <c r="L11" s="16">
        <f>1.95583/'Prices Monthly'!B11</f>
        <v>2.4927000000000001</v>
      </c>
      <c r="M11" s="16">
        <f>'Prices Monthly'!I11-'Prices Monthly'!I10</f>
        <v>12.420000000000002</v>
      </c>
      <c r="N11" s="16">
        <f>'Prices Monthly'!T11-'Prices Monthly'!T10</f>
        <v>-0.38000000000000078</v>
      </c>
      <c r="P11" s="16">
        <f t="shared" si="4"/>
        <v>2.740253</v>
      </c>
      <c r="Q11" s="16">
        <f t="shared" si="5"/>
        <v>1.0941215958405615</v>
      </c>
      <c r="R11" s="16">
        <f t="shared" si="6"/>
        <v>-0.64540000000000142</v>
      </c>
      <c r="T11" s="10">
        <f t="shared" si="7"/>
        <v>34.847456579481985</v>
      </c>
      <c r="U11" s="10">
        <f t="shared" si="8"/>
        <v>0.99990000000000001</v>
      </c>
      <c r="W11" s="10">
        <f t="shared" si="9"/>
        <v>-43.279290111223091</v>
      </c>
      <c r="X11" s="10">
        <f t="shared" si="10"/>
        <v>1E-4</v>
      </c>
      <c r="Z11" s="10">
        <f t="shared" si="11"/>
        <v>0.60859159000000007</v>
      </c>
      <c r="AA11" s="10">
        <f t="shared" si="12"/>
        <v>0.64761945781665164</v>
      </c>
      <c r="AB11" s="10">
        <f t="shared" si="13"/>
        <v>54.713851716336492</v>
      </c>
    </row>
    <row r="12" spans="1:31" x14ac:dyDescent="0.2">
      <c r="A12" s="9">
        <v>28762</v>
      </c>
      <c r="B12" s="16">
        <f>'Prices Monthly'!L11+J12</f>
        <v>438.87786179944555</v>
      </c>
      <c r="C12" s="16">
        <f t="shared" si="0"/>
        <v>1</v>
      </c>
      <c r="D12" s="16">
        <f>D11+C12*('Prices Monthly'!L12-'Prices Monthly'!L11)/'Prices Monthly'!L11</f>
        <v>1.1137915747148676E-2</v>
      </c>
      <c r="E12" s="16">
        <f t="shared" si="1"/>
        <v>1.1237689247158259E-2</v>
      </c>
      <c r="F12" s="16">
        <f t="shared" si="2"/>
        <v>2.2375604994306936E-2</v>
      </c>
      <c r="G12" s="26">
        <f>IF(('Prices Monthly'!L12-'Prices Monthly'!L11)*C12&gt;0,1,0)</f>
        <v>1</v>
      </c>
      <c r="H12" s="16">
        <f>ABS('Prices Monthly'!L12-'Prices Monthly'!L11)/'Prices Monthly'!L11</f>
        <v>1.0861886259272398E-2</v>
      </c>
      <c r="I12" s="26"/>
      <c r="J12" s="16">
        <f t="shared" si="3"/>
        <v>54.713851716336492</v>
      </c>
      <c r="K12" s="16"/>
      <c r="L12" s="16">
        <f>1.95583/'Prices Monthly'!B12</f>
        <v>2.5228000000000002</v>
      </c>
      <c r="M12" s="16">
        <f>'Prices Monthly'!I12-'Prices Monthly'!I11</f>
        <v>0.89999999999999147</v>
      </c>
      <c r="N12" s="16">
        <f>'Prices Monthly'!T12-'Prices Monthly'!T11</f>
        <v>-0.26999999999999957</v>
      </c>
      <c r="P12" s="16">
        <f t="shared" si="4"/>
        <v>2.8422920000000014</v>
      </c>
      <c r="Q12" s="16">
        <f t="shared" si="5"/>
        <v>-4.5757490560679237E-2</v>
      </c>
      <c r="R12" s="16">
        <f t="shared" si="6"/>
        <v>-0.44409999999999927</v>
      </c>
      <c r="T12" s="10">
        <f t="shared" si="7"/>
        <v>34.361781405985937</v>
      </c>
      <c r="U12" s="10">
        <f t="shared" si="8"/>
        <v>0.99990000000000001</v>
      </c>
      <c r="W12" s="10">
        <f t="shared" si="9"/>
        <v>-48.681292906404231</v>
      </c>
      <c r="X12" s="10">
        <f t="shared" si="10"/>
        <v>1E-4</v>
      </c>
      <c r="Z12" s="10">
        <f t="shared" si="11"/>
        <v>0.60859159000000007</v>
      </c>
      <c r="AA12" s="10">
        <f t="shared" si="12"/>
        <v>0.64761945781665164</v>
      </c>
      <c r="AB12" s="10">
        <f t="shared" si="13"/>
        <v>54.713851716336492</v>
      </c>
    </row>
    <row r="13" spans="1:31" x14ac:dyDescent="0.2">
      <c r="A13" s="9">
        <v>28791</v>
      </c>
      <c r="B13" s="16">
        <f>'Prices Monthly'!L12+J13</f>
        <v>443.05060758187426</v>
      </c>
      <c r="C13" s="16">
        <f t="shared" si="0"/>
        <v>1</v>
      </c>
      <c r="D13" s="16">
        <f>D12+C13*('Prices Monthly'!L13-'Prices Monthly'!L12)/'Prices Monthly'!L12</f>
        <v>7.7880293662759836E-2</v>
      </c>
      <c r="E13" s="16">
        <f t="shared" si="1"/>
        <v>0</v>
      </c>
      <c r="F13" s="16">
        <f t="shared" si="2"/>
        <v>7.7880293662759836E-2</v>
      </c>
      <c r="G13" s="26">
        <f>IF(('Prices Monthly'!L13-'Prices Monthly'!L12)*C13&gt;0,1,0)</f>
        <v>1</v>
      </c>
      <c r="H13" s="16">
        <f>ABS('Prices Monthly'!L13-'Prices Monthly'!L12)/'Prices Monthly'!L12</f>
        <v>6.6742377915611162E-2</v>
      </c>
      <c r="I13" s="26"/>
      <c r="J13" s="16">
        <f t="shared" si="3"/>
        <v>54.713851716336492</v>
      </c>
      <c r="K13" s="16"/>
      <c r="L13" s="16">
        <f>1.95583/'Prices Monthly'!B13</f>
        <v>2.5539000000000001</v>
      </c>
      <c r="M13" s="16">
        <f>'Prices Monthly'!I13-'Prices Monthly'!I12</f>
        <v>13.300000000000011</v>
      </c>
      <c r="N13" s="16">
        <f>'Prices Monthly'!T13-'Prices Monthly'!T12</f>
        <v>-0.18000000000000016</v>
      </c>
      <c r="P13" s="16">
        <f t="shared" si="4"/>
        <v>2.9477210000000005</v>
      </c>
      <c r="Q13" s="16">
        <f t="shared" si="5"/>
        <v>1.1238516409670862</v>
      </c>
      <c r="R13" s="16">
        <f t="shared" si="6"/>
        <v>-0.27940000000000031</v>
      </c>
      <c r="T13" s="10">
        <f t="shared" si="7"/>
        <v>30.111951839284167</v>
      </c>
      <c r="U13" s="10">
        <f t="shared" si="8"/>
        <v>0.99990000000000001</v>
      </c>
      <c r="W13" s="10">
        <f t="shared" si="9"/>
        <v>-46.925039712085933</v>
      </c>
      <c r="X13" s="10">
        <f t="shared" si="10"/>
        <v>1E-4</v>
      </c>
      <c r="Z13" s="10">
        <f t="shared" si="11"/>
        <v>0.60859159000000007</v>
      </c>
      <c r="AA13" s="10">
        <f t="shared" si="12"/>
        <v>0.64761945781665164</v>
      </c>
      <c r="AB13" s="10">
        <f t="shared" si="13"/>
        <v>54.713851716336492</v>
      </c>
    </row>
    <row r="14" spans="1:31" x14ac:dyDescent="0.2">
      <c r="A14" s="9">
        <v>28823</v>
      </c>
      <c r="B14" s="16">
        <f>'Prices Monthly'!L13+J14</f>
        <v>468.96912610037441</v>
      </c>
      <c r="C14" s="16">
        <f t="shared" si="0"/>
        <v>1</v>
      </c>
      <c r="D14" s="16">
        <f>D13+C14*('Prices Monthly'!L14-'Prices Monthly'!L13)/'Prices Monthly'!L13</f>
        <v>0.11661585995544678</v>
      </c>
      <c r="E14" s="16">
        <f t="shared" si="1"/>
        <v>0</v>
      </c>
      <c r="F14" s="16">
        <f t="shared" si="2"/>
        <v>0.11661585995544678</v>
      </c>
      <c r="G14" s="26">
        <f>IF(('Prices Monthly'!L14-'Prices Monthly'!L13)*C14&gt;0,1,0)</f>
        <v>1</v>
      </c>
      <c r="H14" s="16">
        <f>ABS('Prices Monthly'!L14-'Prices Monthly'!L13)/'Prices Monthly'!L13</f>
        <v>3.8735566292686943E-2</v>
      </c>
      <c r="I14" s="26"/>
      <c r="J14" s="16">
        <f t="shared" si="3"/>
        <v>54.713851716336492</v>
      </c>
      <c r="K14" s="16"/>
      <c r="L14" s="16">
        <f>1.95583/'Prices Monthly'!B14</f>
        <v>2.4747000000000003</v>
      </c>
      <c r="M14" s="16">
        <f>'Prices Monthly'!I14-'Prices Monthly'!I13</f>
        <v>4.8299999999999841</v>
      </c>
      <c r="N14" s="16">
        <f>'Prices Monthly'!T14-'Prices Monthly'!T13</f>
        <v>-2.9999999999999805E-2</v>
      </c>
      <c r="P14" s="16">
        <f t="shared" si="4"/>
        <v>2.6792330000000009</v>
      </c>
      <c r="Q14" s="16">
        <f t="shared" si="5"/>
        <v>0.6839471307515107</v>
      </c>
      <c r="R14" s="16">
        <f t="shared" si="6"/>
        <v>-4.8999999999996408E-3</v>
      </c>
      <c r="T14" s="10">
        <f t="shared" si="7"/>
        <v>23.934856681987853</v>
      </c>
      <c r="U14" s="10">
        <f t="shared" si="8"/>
        <v>0.99990000000000001</v>
      </c>
      <c r="W14" s="10">
        <f t="shared" si="9"/>
        <v>-44.998313889078574</v>
      </c>
      <c r="X14" s="10">
        <f t="shared" si="10"/>
        <v>1E-4</v>
      </c>
      <c r="Z14" s="10">
        <f t="shared" si="11"/>
        <v>0.60859159000000007</v>
      </c>
      <c r="AA14" s="10">
        <f t="shared" si="12"/>
        <v>0.64761945781665164</v>
      </c>
      <c r="AB14" s="10">
        <f t="shared" si="13"/>
        <v>54.713851716336492</v>
      </c>
    </row>
    <row r="15" spans="1:31" x14ac:dyDescent="0.2">
      <c r="A15" s="9">
        <v>28853</v>
      </c>
      <c r="B15" s="16">
        <f>'Prices Monthly'!L14+J15</f>
        <v>485.01553874337253</v>
      </c>
      <c r="C15" s="16">
        <f t="shared" si="0"/>
        <v>1</v>
      </c>
      <c r="D15" s="16">
        <f>D14+C15*('Prices Monthly'!L15-'Prices Monthly'!L14)/'Prices Monthly'!L14</f>
        <v>0.16297347584948638</v>
      </c>
      <c r="E15" s="16">
        <f t="shared" si="1"/>
        <v>0</v>
      </c>
      <c r="F15" s="16">
        <f t="shared" si="2"/>
        <v>0.16297347584948638</v>
      </c>
      <c r="G15" s="26">
        <f>IF(('Prices Monthly'!L15-'Prices Monthly'!L14)*C15&gt;0,1,0)</f>
        <v>1</v>
      </c>
      <c r="H15" s="16">
        <f>ABS('Prices Monthly'!L15-'Prices Monthly'!L14)/'Prices Monthly'!L14</f>
        <v>4.635761589403959E-2</v>
      </c>
      <c r="I15" s="26"/>
      <c r="J15" s="16">
        <f t="shared" si="3"/>
        <v>54.713851716336492</v>
      </c>
      <c r="K15" s="16"/>
      <c r="L15" s="16">
        <f>1.95583/'Prices Monthly'!B15</f>
        <v>2.3771</v>
      </c>
      <c r="M15" s="16">
        <f>'Prices Monthly'!I15-'Prices Monthly'!I14</f>
        <v>2.0999999999999943</v>
      </c>
      <c r="N15" s="16">
        <f>'Prices Monthly'!T15-'Prices Monthly'!T14</f>
        <v>-8.0000000000000071E-2</v>
      </c>
      <c r="P15" s="16">
        <f t="shared" si="4"/>
        <v>2.3483690000000008</v>
      </c>
      <c r="Q15" s="16">
        <f t="shared" si="5"/>
        <v>0.32221929473391808</v>
      </c>
      <c r="R15" s="16">
        <f t="shared" si="6"/>
        <v>-9.6400000000000138E-2</v>
      </c>
      <c r="T15" s="10">
        <f t="shared" si="7"/>
        <v>23.487888742105618</v>
      </c>
      <c r="U15" s="10">
        <f t="shared" si="8"/>
        <v>0.99990000000000001</v>
      </c>
      <c r="W15" s="10">
        <f t="shared" si="9"/>
        <v>-41.175581130750096</v>
      </c>
      <c r="X15" s="10">
        <f t="shared" si="10"/>
        <v>1E-4</v>
      </c>
      <c r="Z15" s="10">
        <f t="shared" si="11"/>
        <v>0.60859159000000007</v>
      </c>
      <c r="AA15" s="10">
        <f t="shared" si="12"/>
        <v>0.64761945781665164</v>
      </c>
      <c r="AB15" s="10">
        <f t="shared" si="13"/>
        <v>54.713851716336492</v>
      </c>
    </row>
    <row r="16" spans="1:31" x14ac:dyDescent="0.2">
      <c r="A16" s="9">
        <v>28885</v>
      </c>
      <c r="B16" s="16">
        <f>'Prices Monthly'!L15+J16</f>
        <v>504.96329906912911</v>
      </c>
      <c r="C16" s="16">
        <f t="shared" si="0"/>
        <v>1</v>
      </c>
      <c r="D16" s="16">
        <f>D15+C16*('Prices Monthly'!L16-'Prices Monthly'!L15)/'Prices Monthly'!L15</f>
        <v>0.18489933480066184</v>
      </c>
      <c r="E16" s="16">
        <f t="shared" si="1"/>
        <v>0</v>
      </c>
      <c r="F16" s="16">
        <f t="shared" si="2"/>
        <v>0.18489933480066184</v>
      </c>
      <c r="G16" s="26">
        <f>IF(('Prices Monthly'!L16-'Prices Monthly'!L15)*C16&gt;0,1,0)</f>
        <v>1</v>
      </c>
      <c r="H16" s="16">
        <f>ABS('Prices Monthly'!L16-'Prices Monthly'!L15)/'Prices Monthly'!L15</f>
        <v>2.1925858951175454E-2</v>
      </c>
      <c r="I16" s="26"/>
      <c r="J16" s="16">
        <f t="shared" si="3"/>
        <v>54.713851716336492</v>
      </c>
      <c r="K16" s="16"/>
      <c r="L16" s="16">
        <f>1.95583/'Prices Monthly'!B16</f>
        <v>2.4639000000000002</v>
      </c>
      <c r="M16" s="16">
        <f>'Prices Monthly'!I16-'Prices Monthly'!I15</f>
        <v>4.660000000000025</v>
      </c>
      <c r="N16" s="16">
        <f>'Prices Monthly'!T16-'Prices Monthly'!T15</f>
        <v>6.999999999999984E-2</v>
      </c>
      <c r="P16" s="16">
        <f t="shared" si="4"/>
        <v>2.642621000000001</v>
      </c>
      <c r="Q16" s="16">
        <f t="shared" si="5"/>
        <v>0.66838591669000247</v>
      </c>
      <c r="R16" s="16">
        <f t="shared" si="6"/>
        <v>0.1780999999999997</v>
      </c>
      <c r="T16" s="10">
        <f t="shared" si="7"/>
        <v>20.463104584171894</v>
      </c>
      <c r="U16" s="10">
        <f t="shared" si="8"/>
        <v>0.99990000000000001</v>
      </c>
      <c r="W16" s="10">
        <f t="shared" si="9"/>
        <v>-44.900342638936294</v>
      </c>
      <c r="X16" s="10">
        <f t="shared" si="10"/>
        <v>1E-4</v>
      </c>
      <c r="Z16" s="10">
        <f t="shared" si="11"/>
        <v>0.60859159000000007</v>
      </c>
      <c r="AA16" s="10">
        <f t="shared" si="12"/>
        <v>0.64761945781665164</v>
      </c>
      <c r="AB16" s="10">
        <f t="shared" si="13"/>
        <v>54.713851716336492</v>
      </c>
    </row>
    <row r="17" spans="1:28" x14ac:dyDescent="0.2">
      <c r="A17" s="9">
        <v>28913</v>
      </c>
      <c r="B17" s="16">
        <f>'Prices Monthly'!L16+J17</f>
        <v>514.83540494463114</v>
      </c>
      <c r="C17" s="16">
        <f t="shared" si="0"/>
        <v>1</v>
      </c>
      <c r="D17" s="16">
        <f>D16+C17*('Prices Monthly'!L17-'Prices Monthly'!L16)/'Prices Monthly'!L16</f>
        <v>0.22338639518553238</v>
      </c>
      <c r="E17" s="16">
        <f t="shared" si="1"/>
        <v>0</v>
      </c>
      <c r="F17" s="16">
        <f t="shared" si="2"/>
        <v>0.22338639518553238</v>
      </c>
      <c r="G17" s="26">
        <f>IF(('Prices Monthly'!L17-'Prices Monthly'!L16)*C17&gt;0,1,0)</f>
        <v>1</v>
      </c>
      <c r="H17" s="16">
        <f>ABS('Prices Monthly'!L17-'Prices Monthly'!L16)/'Prices Monthly'!L16</f>
        <v>3.8487060384870556E-2</v>
      </c>
      <c r="I17" s="26"/>
      <c r="J17" s="16">
        <f t="shared" si="3"/>
        <v>54.713851716336492</v>
      </c>
      <c r="K17" s="16"/>
      <c r="L17" s="16">
        <f>1.95583/'Prices Monthly'!B17</f>
        <v>2.4411</v>
      </c>
      <c r="M17" s="16">
        <f>'Prices Monthly'!I17-'Prices Monthly'!I16</f>
        <v>2.7599999999999909</v>
      </c>
      <c r="N17" s="16">
        <f>'Prices Monthly'!T17-'Prices Monthly'!T16</f>
        <v>0</v>
      </c>
      <c r="P17" s="16">
        <f t="shared" si="4"/>
        <v>2.5653290000000011</v>
      </c>
      <c r="Q17" s="16">
        <f t="shared" si="5"/>
        <v>0.44090908206521628</v>
      </c>
      <c r="R17" s="16">
        <f t="shared" si="6"/>
        <v>0.05</v>
      </c>
      <c r="T17" s="10">
        <f t="shared" si="7"/>
        <v>22.49834484821686</v>
      </c>
      <c r="U17" s="10">
        <f t="shared" si="8"/>
        <v>0.99990000000000001</v>
      </c>
      <c r="W17" s="10">
        <f t="shared" si="9"/>
        <v>-44.227421618407242</v>
      </c>
      <c r="X17" s="10">
        <f t="shared" si="10"/>
        <v>1E-4</v>
      </c>
      <c r="Z17" s="10">
        <f t="shared" si="11"/>
        <v>0.60859159000000007</v>
      </c>
      <c r="AA17" s="10">
        <f t="shared" si="12"/>
        <v>0.64761945781665164</v>
      </c>
      <c r="AB17" s="10">
        <f t="shared" si="13"/>
        <v>54.713851716336492</v>
      </c>
    </row>
    <row r="18" spans="1:28" x14ac:dyDescent="0.2">
      <c r="A18" s="9">
        <v>28944</v>
      </c>
      <c r="B18" s="16">
        <f>'Prices Monthly'!L17+J18</f>
        <v>532.544130948109</v>
      </c>
      <c r="C18" s="16">
        <f t="shared" si="0"/>
        <v>1</v>
      </c>
      <c r="D18" s="16">
        <f>D17+C18*('Prices Monthly'!L18-'Prices Monthly'!L17)/'Prices Monthly'!L17</f>
        <v>0.22977617154335989</v>
      </c>
      <c r="E18" s="16">
        <f t="shared" si="1"/>
        <v>0</v>
      </c>
      <c r="F18" s="16">
        <f t="shared" si="2"/>
        <v>0.22977617154335989</v>
      </c>
      <c r="G18" s="26">
        <f>IF(('Prices Monthly'!L18-'Prices Monthly'!L17)*C18&gt;0,1,0)</f>
        <v>1</v>
      </c>
      <c r="H18" s="16">
        <f>ABS('Prices Monthly'!L18-'Prices Monthly'!L17)/'Prices Monthly'!L17</f>
        <v>6.3897763578275009E-3</v>
      </c>
      <c r="I18" s="26"/>
      <c r="J18" s="16">
        <f t="shared" si="3"/>
        <v>54.713851716336492</v>
      </c>
      <c r="K18" s="16"/>
      <c r="L18" s="16">
        <f>1.95583/'Prices Monthly'!B18</f>
        <v>2.4283999999999999</v>
      </c>
      <c r="M18" s="16">
        <f>'Prices Monthly'!I18-'Prices Monthly'!I17</f>
        <v>4.9000000000000057</v>
      </c>
      <c r="N18" s="16">
        <f>'Prices Monthly'!T18-'Prices Monthly'!T17</f>
        <v>0.2799999999999998</v>
      </c>
      <c r="P18" s="16">
        <f t="shared" si="4"/>
        <v>2.5222760000000006</v>
      </c>
      <c r="Q18" s="16">
        <f t="shared" si="5"/>
        <v>0.69019608002851418</v>
      </c>
      <c r="R18" s="16">
        <f t="shared" si="6"/>
        <v>0.56239999999999968</v>
      </c>
      <c r="T18" s="10">
        <f t="shared" si="7"/>
        <v>12.707914237225292</v>
      </c>
      <c r="U18" s="10">
        <f t="shared" si="8"/>
        <v>0.99990000000000001</v>
      </c>
      <c r="W18" s="10">
        <f t="shared" si="9"/>
        <v>-43.902453672095966</v>
      </c>
      <c r="X18" s="10">
        <f t="shared" si="10"/>
        <v>1E-4</v>
      </c>
      <c r="Z18" s="10">
        <f t="shared" si="11"/>
        <v>0.60859159000000007</v>
      </c>
      <c r="AA18" s="10">
        <f t="shared" si="12"/>
        <v>0.64761945781665164</v>
      </c>
      <c r="AB18" s="10">
        <f t="shared" si="13"/>
        <v>54.713851716336492</v>
      </c>
    </row>
    <row r="19" spans="1:28" x14ac:dyDescent="0.2">
      <c r="A19" s="9">
        <v>28973</v>
      </c>
      <c r="B19" s="16">
        <f>'Prices Monthly'!L18+J19</f>
        <v>535.59735956939824</v>
      </c>
      <c r="C19" s="16">
        <f t="shared" si="0"/>
        <v>1</v>
      </c>
      <c r="D19" s="16">
        <f>D18+C19*('Prices Monthly'!L19-'Prices Monthly'!L18)/'Prices Monthly'!L18</f>
        <v>0.27189257365976205</v>
      </c>
      <c r="E19" s="16">
        <f t="shared" si="1"/>
        <v>0</v>
      </c>
      <c r="F19" s="16">
        <f t="shared" si="2"/>
        <v>0.27189257365976205</v>
      </c>
      <c r="G19" s="26">
        <f>IF(('Prices Monthly'!L19-'Prices Monthly'!L18)*C19&gt;0,1,0)</f>
        <v>1</v>
      </c>
      <c r="H19" s="16">
        <f>ABS('Prices Monthly'!L19-'Prices Monthly'!L18)/'Prices Monthly'!L18</f>
        <v>4.2116402116402149E-2</v>
      </c>
      <c r="I19" s="26"/>
      <c r="J19" s="16">
        <f t="shared" si="3"/>
        <v>54.713851716336492</v>
      </c>
      <c r="K19" s="16"/>
      <c r="L19" s="16">
        <f>1.95583/'Prices Monthly'!B19</f>
        <v>2.4655999999999998</v>
      </c>
      <c r="M19" s="16">
        <f>'Prices Monthly'!I19-'Prices Monthly'!I18</f>
        <v>11.45999999999998</v>
      </c>
      <c r="N19" s="16">
        <f>'Prices Monthly'!T19-'Prices Monthly'!T18</f>
        <v>-8.0000000000000071E-2</v>
      </c>
      <c r="P19" s="16">
        <f t="shared" si="4"/>
        <v>2.6483839999999992</v>
      </c>
      <c r="Q19" s="16">
        <f t="shared" si="5"/>
        <v>1.0591846176313704</v>
      </c>
      <c r="R19" s="16">
        <f t="shared" si="6"/>
        <v>-9.6400000000000138E-2</v>
      </c>
      <c r="T19" s="10">
        <f t="shared" si="7"/>
        <v>24.558466521965393</v>
      </c>
      <c r="U19" s="10">
        <f t="shared" si="8"/>
        <v>0.99990000000000001</v>
      </c>
      <c r="W19" s="10">
        <f t="shared" si="9"/>
        <v>-43.207038641739608</v>
      </c>
      <c r="X19" s="10">
        <f t="shared" si="10"/>
        <v>1E-4</v>
      </c>
      <c r="Z19" s="10">
        <f t="shared" si="11"/>
        <v>0.60859159000000007</v>
      </c>
      <c r="AA19" s="10">
        <f t="shared" si="12"/>
        <v>0.64761945781665164</v>
      </c>
      <c r="AB19" s="10">
        <f t="shared" si="13"/>
        <v>54.713851716336492</v>
      </c>
    </row>
    <row r="20" spans="1:28" x14ac:dyDescent="0.2">
      <c r="A20" s="9">
        <v>29005</v>
      </c>
      <c r="B20" s="16">
        <f>'Prices Monthly'!L19+J20</f>
        <v>555.85044275728387</v>
      </c>
      <c r="C20" s="16">
        <f t="shared" si="0"/>
        <v>1</v>
      </c>
      <c r="D20" s="16">
        <f>D19+C20*('Prices Monthly'!L20-'Prices Monthly'!L19)/'Prices Monthly'!L19</f>
        <v>0.24555896954386722</v>
      </c>
      <c r="E20" s="16">
        <f t="shared" si="1"/>
        <v>2.6333604115894832E-2</v>
      </c>
      <c r="F20" s="16">
        <f t="shared" si="2"/>
        <v>0.27189257365976205</v>
      </c>
      <c r="G20" s="26">
        <f>IF(('Prices Monthly'!L20-'Prices Monthly'!L19)*C20&gt;0,1,0)</f>
        <v>0</v>
      </c>
      <c r="H20" s="16">
        <f>ABS('Prices Monthly'!L20-'Prices Monthly'!L19)/'Prices Monthly'!L19</f>
        <v>2.6333604115894842E-2</v>
      </c>
      <c r="I20" s="26"/>
      <c r="J20" s="16">
        <f t="shared" si="3"/>
        <v>54.713851716336492</v>
      </c>
      <c r="K20" s="16"/>
      <c r="L20" s="16">
        <f>1.95583/'Prices Monthly'!B20</f>
        <v>2.5495000000000001</v>
      </c>
      <c r="M20" s="16">
        <f>'Prices Monthly'!I20-'Prices Monthly'!I19</f>
        <v>-2.0300000000000011</v>
      </c>
      <c r="N20" s="16">
        <f>'Prices Monthly'!T20-'Prices Monthly'!T19</f>
        <v>0.12000000000000011</v>
      </c>
      <c r="P20" s="16">
        <f t="shared" si="4"/>
        <v>2.932805000000001</v>
      </c>
      <c r="Q20" s="16">
        <f t="shared" si="5"/>
        <v>-0.30749603791321317</v>
      </c>
      <c r="R20" s="16">
        <f t="shared" si="6"/>
        <v>0.26960000000000023</v>
      </c>
      <c r="T20" s="10">
        <f t="shared" si="7"/>
        <v>23.14002174825546</v>
      </c>
      <c r="U20" s="10">
        <f t="shared" si="8"/>
        <v>0.99990000000000001</v>
      </c>
      <c r="W20" s="10">
        <f t="shared" si="9"/>
        <v>-52.26921513576464</v>
      </c>
      <c r="X20" s="10">
        <f t="shared" si="10"/>
        <v>1E-4</v>
      </c>
      <c r="Z20" s="10">
        <f t="shared" si="11"/>
        <v>0.60859159000000007</v>
      </c>
      <c r="AA20" s="10">
        <f t="shared" si="12"/>
        <v>0.64761945781665164</v>
      </c>
      <c r="AB20" s="10">
        <f t="shared" si="13"/>
        <v>54.713851716336492</v>
      </c>
    </row>
    <row r="21" spans="1:28" x14ac:dyDescent="0.2">
      <c r="A21" s="9">
        <v>29035</v>
      </c>
      <c r="B21" s="16">
        <f>'Prices Monthly'!L20+J21</f>
        <v>542.65371016082247</v>
      </c>
      <c r="C21" s="16">
        <f t="shared" si="0"/>
        <v>1</v>
      </c>
      <c r="D21" s="16">
        <f>D20+C21*('Prices Monthly'!L21-'Prices Monthly'!L20)/'Prices Monthly'!L20</f>
        <v>0.26947609392681926</v>
      </c>
      <c r="E21" s="16">
        <f t="shared" si="1"/>
        <v>2.4164797329427889E-3</v>
      </c>
      <c r="F21" s="16">
        <f t="shared" si="2"/>
        <v>0.27189257365976205</v>
      </c>
      <c r="G21" s="26">
        <f>IF(('Prices Monthly'!L21-'Prices Monthly'!L20)*C21&gt;0,1,0)</f>
        <v>1</v>
      </c>
      <c r="H21" s="16">
        <f>ABS('Prices Monthly'!L21-'Prices Monthly'!L20)/'Prices Monthly'!L20</f>
        <v>2.3917124382952046E-2</v>
      </c>
      <c r="I21" s="26"/>
      <c r="J21" s="16">
        <f t="shared" si="3"/>
        <v>54.713851716336492</v>
      </c>
      <c r="K21" s="16"/>
      <c r="L21" s="16">
        <f>1.95583/'Prices Monthly'!B21</f>
        <v>2.54</v>
      </c>
      <c r="M21" s="16">
        <f>'Prices Monthly'!I21-'Prices Monthly'!I20</f>
        <v>5.7200000000000273</v>
      </c>
      <c r="N21" s="16">
        <f>'Prices Monthly'!T21-'Prices Monthly'!T20</f>
        <v>0.10000000000000053</v>
      </c>
      <c r="P21" s="16">
        <f t="shared" si="4"/>
        <v>2.9005999999999998</v>
      </c>
      <c r="Q21" s="16">
        <f t="shared" si="5"/>
        <v>0.75739602879302614</v>
      </c>
      <c r="R21" s="16">
        <f t="shared" si="6"/>
        <v>0.23300000000000098</v>
      </c>
      <c r="T21" s="10">
        <f t="shared" si="7"/>
        <v>21.469438900746159</v>
      </c>
      <c r="U21" s="10">
        <f t="shared" si="8"/>
        <v>0.99990000000000001</v>
      </c>
      <c r="W21" s="10">
        <f t="shared" si="9"/>
        <v>-48.442900421895772</v>
      </c>
      <c r="X21" s="10">
        <f t="shared" si="10"/>
        <v>1E-4</v>
      </c>
      <c r="Z21" s="10">
        <f t="shared" si="11"/>
        <v>0.60859159000000007</v>
      </c>
      <c r="AA21" s="10">
        <f t="shared" si="12"/>
        <v>0.64761945781665164</v>
      </c>
      <c r="AB21" s="10">
        <f t="shared" si="13"/>
        <v>54.713851716336492</v>
      </c>
    </row>
    <row r="22" spans="1:28" x14ac:dyDescent="0.2">
      <c r="A22" s="9">
        <v>29064</v>
      </c>
      <c r="B22" s="16">
        <f>'Prices Monthly'!L21+J22</f>
        <v>554.32382844663925</v>
      </c>
      <c r="C22" s="16">
        <f t="shared" si="0"/>
        <v>1</v>
      </c>
      <c r="D22" s="16">
        <f>D21+C22*('Prices Monthly'!L22-'Prices Monthly'!L21)/'Prices Monthly'!L21</f>
        <v>0.30451377980989119</v>
      </c>
      <c r="E22" s="16">
        <f t="shared" si="1"/>
        <v>0</v>
      </c>
      <c r="F22" s="16">
        <f t="shared" si="2"/>
        <v>0.30451377980989119</v>
      </c>
      <c r="G22" s="26">
        <f>IF(('Prices Monthly'!L22-'Prices Monthly'!L21)*C22&gt;0,1,0)</f>
        <v>1</v>
      </c>
      <c r="H22" s="16">
        <f>ABS('Prices Monthly'!L22-'Prices Monthly'!L21)/'Prices Monthly'!L21</f>
        <v>3.5037685883071948E-2</v>
      </c>
      <c r="I22" s="26"/>
      <c r="J22" s="16">
        <f t="shared" si="3"/>
        <v>54.713851716336492</v>
      </c>
      <c r="K22" s="16"/>
      <c r="L22" s="16">
        <f>1.95583/'Prices Monthly'!B22</f>
        <v>2.6815000000000007</v>
      </c>
      <c r="M22" s="16">
        <f>'Prices Monthly'!I22-'Prices Monthly'!I21</f>
        <v>-1.4700000000000273</v>
      </c>
      <c r="N22" s="16">
        <f>'Prices Monthly'!T22-'Prices Monthly'!T21</f>
        <v>-8.0000000000000071E-2</v>
      </c>
      <c r="P22" s="16">
        <f t="shared" si="4"/>
        <v>3.3802850000000033</v>
      </c>
      <c r="Q22" s="16">
        <f t="shared" si="5"/>
        <v>-0.16731733474818417</v>
      </c>
      <c r="R22" s="16">
        <f t="shared" si="6"/>
        <v>-9.6400000000000138E-2</v>
      </c>
      <c r="T22" s="10">
        <f t="shared" si="7"/>
        <v>32.973947420881792</v>
      </c>
      <c r="U22" s="10">
        <f t="shared" si="8"/>
        <v>0.99990000000000001</v>
      </c>
      <c r="W22" s="10">
        <f t="shared" si="9"/>
        <v>-57.501206286002024</v>
      </c>
      <c r="X22" s="10">
        <f t="shared" si="10"/>
        <v>1E-4</v>
      </c>
      <c r="Z22" s="10">
        <f t="shared" si="11"/>
        <v>0.60859159000000007</v>
      </c>
      <c r="AA22" s="10">
        <f t="shared" si="12"/>
        <v>0.64761945781665164</v>
      </c>
      <c r="AB22" s="10">
        <f t="shared" si="13"/>
        <v>54.713851716336492</v>
      </c>
    </row>
    <row r="23" spans="1:28" x14ac:dyDescent="0.2">
      <c r="A23" s="9">
        <v>29097</v>
      </c>
      <c r="B23" s="16">
        <f>'Prices Monthly'!L22+J23</f>
        <v>571.82900587536449</v>
      </c>
      <c r="C23" s="16">
        <f t="shared" si="0"/>
        <v>1</v>
      </c>
      <c r="D23" s="16">
        <f>D22+C23*('Prices Monthly'!L23-'Prices Monthly'!L22)/'Prices Monthly'!L22</f>
        <v>0.28201164768366921</v>
      </c>
      <c r="E23" s="16">
        <f t="shared" si="1"/>
        <v>2.2502132126221985E-2</v>
      </c>
      <c r="F23" s="16">
        <f t="shared" si="2"/>
        <v>0.30451377980989119</v>
      </c>
      <c r="G23" s="26">
        <f>IF(('Prices Monthly'!L23-'Prices Monthly'!L22)*C23&gt;0,1,0)</f>
        <v>0</v>
      </c>
      <c r="H23" s="16">
        <f>ABS('Prices Monthly'!L23-'Prices Monthly'!L22)/'Prices Monthly'!L22</f>
        <v>2.2502132126221968E-2</v>
      </c>
      <c r="I23" s="26"/>
      <c r="J23" s="16">
        <f t="shared" si="3"/>
        <v>54.713851716336492</v>
      </c>
      <c r="K23" s="16"/>
      <c r="L23" s="16">
        <f>1.95583/'Prices Monthly'!B23</f>
        <v>2.6930999999999998</v>
      </c>
      <c r="M23" s="16">
        <f>'Prices Monthly'!I23-'Prices Monthly'!I22</f>
        <v>-2.2399999999999807</v>
      </c>
      <c r="N23" s="16">
        <f>'Prices Monthly'!T23-'Prices Monthly'!T22</f>
        <v>0.25</v>
      </c>
      <c r="P23" s="16">
        <f t="shared" si="4"/>
        <v>3.4196090000000003</v>
      </c>
      <c r="Q23" s="16">
        <f t="shared" si="5"/>
        <v>-0.35024801833415908</v>
      </c>
      <c r="R23" s="16">
        <f t="shared" si="6"/>
        <v>0.50750000000000006</v>
      </c>
      <c r="T23" s="10">
        <f t="shared" si="7"/>
        <v>23.09602231788325</v>
      </c>
      <c r="U23" s="10">
        <f t="shared" si="8"/>
        <v>0.99990000000000001</v>
      </c>
      <c r="W23" s="10">
        <f t="shared" si="9"/>
        <v>-59.883182149310379</v>
      </c>
      <c r="X23" s="10">
        <f t="shared" si="10"/>
        <v>1E-4</v>
      </c>
      <c r="Z23" s="10">
        <f t="shared" si="11"/>
        <v>0.60859159000000007</v>
      </c>
      <c r="AA23" s="10">
        <f t="shared" si="12"/>
        <v>0.64761945781665164</v>
      </c>
      <c r="AB23" s="10">
        <f t="shared" si="13"/>
        <v>54.713851716336492</v>
      </c>
    </row>
    <row r="24" spans="1:28" x14ac:dyDescent="0.2">
      <c r="A24" s="9">
        <v>29127</v>
      </c>
      <c r="B24" s="16">
        <f>'Prices Monthly'!L23+J24</f>
        <v>560.1928123520064</v>
      </c>
      <c r="C24" s="16">
        <f t="shared" si="0"/>
        <v>1</v>
      </c>
      <c r="D24" s="16">
        <f>D23+C24*('Prices Monthly'!L24-'Prices Monthly'!L23)/'Prices Monthly'!L23</f>
        <v>0.28644117788501156</v>
      </c>
      <c r="E24" s="16">
        <f t="shared" si="1"/>
        <v>1.8072601924879639E-2</v>
      </c>
      <c r="F24" s="16">
        <f t="shared" si="2"/>
        <v>0.30451377980989119</v>
      </c>
      <c r="G24" s="26">
        <f>IF(('Prices Monthly'!L24-'Prices Monthly'!L23)*C24&gt;0,1,0)</f>
        <v>1</v>
      </c>
      <c r="H24" s="16">
        <f>ABS('Prices Monthly'!L24-'Prices Monthly'!L23)/'Prices Monthly'!L23</f>
        <v>4.4295302013423214E-3</v>
      </c>
      <c r="I24" s="26"/>
      <c r="J24" s="16">
        <f t="shared" si="3"/>
        <v>54.713851716336492</v>
      </c>
      <c r="K24" s="16"/>
      <c r="L24" s="16">
        <f>1.95583/'Prices Monthly'!B24</f>
        <v>2.6213000000000002</v>
      </c>
      <c r="M24" s="16">
        <f>'Prices Monthly'!I24-'Prices Monthly'!I23</f>
        <v>1.6699999999999875</v>
      </c>
      <c r="N24" s="16">
        <f>'Prices Monthly'!T24-'Prices Monthly'!T23</f>
        <v>-6.0000000000000497E-2</v>
      </c>
      <c r="P24" s="16">
        <f t="shared" si="4"/>
        <v>3.1762070000000007</v>
      </c>
      <c r="Q24" s="16">
        <f t="shared" si="5"/>
        <v>0.22271647114758003</v>
      </c>
      <c r="R24" s="16">
        <f t="shared" si="6"/>
        <v>-5.9800000000000908E-2</v>
      </c>
      <c r="T24" s="10">
        <f t="shared" si="7"/>
        <v>29.895560827967813</v>
      </c>
      <c r="U24" s="10">
        <f t="shared" si="8"/>
        <v>0.99990000000000001</v>
      </c>
      <c r="W24" s="10">
        <f t="shared" si="9"/>
        <v>-53.443091263337621</v>
      </c>
      <c r="X24" s="10">
        <f t="shared" si="10"/>
        <v>1E-4</v>
      </c>
      <c r="Z24" s="10">
        <f t="shared" si="11"/>
        <v>0.60859159000000007</v>
      </c>
      <c r="AA24" s="10">
        <f t="shared" si="12"/>
        <v>0.64761945781665164</v>
      </c>
      <c r="AB24" s="10">
        <f t="shared" si="13"/>
        <v>54.713851716336492</v>
      </c>
    </row>
    <row r="25" spans="1:28" x14ac:dyDescent="0.2">
      <c r="A25" s="9">
        <v>29158</v>
      </c>
      <c r="B25" s="16">
        <f>'Prices Monthly'!L24+J25</f>
        <v>562.43184667428523</v>
      </c>
      <c r="C25" s="16">
        <f t="shared" si="0"/>
        <v>1</v>
      </c>
      <c r="D25" s="16">
        <f>D24+C25*('Prices Monthly'!L25-'Prices Monthly'!L24)/'Prices Monthly'!L24</f>
        <v>0.32646523240859843</v>
      </c>
      <c r="E25" s="16">
        <f t="shared" si="1"/>
        <v>0</v>
      </c>
      <c r="F25" s="16">
        <f t="shared" si="2"/>
        <v>0.32646523240859843</v>
      </c>
      <c r="G25" s="26">
        <f>IF(('Prices Monthly'!L25-'Prices Monthly'!L24)*C25&gt;0,1,0)</f>
        <v>1</v>
      </c>
      <c r="H25" s="16">
        <f>ABS('Prices Monthly'!L25-'Prices Monthly'!L24)/'Prices Monthly'!L24</f>
        <v>4.0024054523586872E-2</v>
      </c>
      <c r="I25" s="26"/>
      <c r="J25" s="16">
        <f t="shared" si="3"/>
        <v>54.713851716336492</v>
      </c>
      <c r="K25" s="16"/>
      <c r="L25" s="16">
        <f>1.95583/'Prices Monthly'!B25</f>
        <v>2.6556000000000002</v>
      </c>
      <c r="M25" s="16">
        <f>'Prices Monthly'!I25-'Prices Monthly'!I24</f>
        <v>-2.5199999999999818</v>
      </c>
      <c r="N25" s="16">
        <f>'Prices Monthly'!T25-'Prices Monthly'!T24</f>
        <v>-0.12999999999999989</v>
      </c>
      <c r="P25" s="16">
        <f t="shared" si="4"/>
        <v>3.2924840000000009</v>
      </c>
      <c r="Q25" s="16">
        <f t="shared" si="5"/>
        <v>-0.40140054078154097</v>
      </c>
      <c r="R25" s="16">
        <f t="shared" si="6"/>
        <v>-0.18789999999999979</v>
      </c>
      <c r="T25" s="10">
        <f t="shared" si="7"/>
        <v>34.295150120959782</v>
      </c>
      <c r="U25" s="10">
        <f t="shared" si="8"/>
        <v>0.99990000000000001</v>
      </c>
      <c r="W25" s="10">
        <f t="shared" si="9"/>
        <v>-56.773733325371175</v>
      </c>
      <c r="X25" s="10">
        <f t="shared" si="10"/>
        <v>1E-4</v>
      </c>
      <c r="Z25" s="10">
        <f t="shared" si="11"/>
        <v>0.60859159000000007</v>
      </c>
      <c r="AA25" s="10">
        <f t="shared" si="12"/>
        <v>0.64761945781665164</v>
      </c>
      <c r="AB25" s="10">
        <f t="shared" si="13"/>
        <v>54.713851716336492</v>
      </c>
    </row>
    <row r="26" spans="1:28" x14ac:dyDescent="0.2">
      <c r="A26" s="9">
        <v>29188</v>
      </c>
      <c r="B26" s="16">
        <f>'Prices Monthly'!L25+J26</f>
        <v>582.75277938708837</v>
      </c>
      <c r="C26" s="16">
        <f t="shared" si="0"/>
        <v>1</v>
      </c>
      <c r="D26" s="16">
        <f>D25+C26*('Prices Monthly'!L26-'Prices Monthly'!L25)/'Prices Monthly'!L25</f>
        <v>0.3733653287786593</v>
      </c>
      <c r="E26" s="16">
        <f t="shared" si="1"/>
        <v>0</v>
      </c>
      <c r="F26" s="16">
        <f t="shared" si="2"/>
        <v>0.3733653287786593</v>
      </c>
      <c r="G26" s="26">
        <f>IF(('Prices Monthly'!L26-'Prices Monthly'!L25)*C26&gt;0,1,0)</f>
        <v>1</v>
      </c>
      <c r="H26" s="16">
        <f>ABS('Prices Monthly'!L26-'Prices Monthly'!L25)/'Prices Monthly'!L25</f>
        <v>4.6900096370060887E-2</v>
      </c>
      <c r="I26" s="26"/>
      <c r="J26" s="16">
        <f t="shared" si="3"/>
        <v>54.713851716336492</v>
      </c>
      <c r="K26" s="16"/>
      <c r="L26" s="16">
        <f>1.95583/'Prices Monthly'!B26</f>
        <v>2.7046000000000001</v>
      </c>
      <c r="M26" s="16">
        <f>'Prices Monthly'!I26-'Prices Monthly'!I25</f>
        <v>2.8499999999999943</v>
      </c>
      <c r="N26" s="16">
        <f>'Prices Monthly'!T26-'Prices Monthly'!T25</f>
        <v>-9.9999999999997868E-3</v>
      </c>
      <c r="P26" s="16">
        <f t="shared" si="4"/>
        <v>3.4585940000000006</v>
      </c>
      <c r="Q26" s="16">
        <f t="shared" si="5"/>
        <v>0.45484486000850932</v>
      </c>
      <c r="R26" s="16">
        <f t="shared" si="6"/>
        <v>3.1700000000000395E-2</v>
      </c>
      <c r="T26" s="10">
        <f t="shared" si="7"/>
        <v>30.189729049843667</v>
      </c>
      <c r="U26" s="10">
        <f t="shared" si="8"/>
        <v>0.99990000000000001</v>
      </c>
      <c r="W26" s="10">
        <f t="shared" si="9"/>
        <v>-56.970057270351738</v>
      </c>
      <c r="X26" s="10">
        <f t="shared" si="10"/>
        <v>1E-4</v>
      </c>
      <c r="Z26" s="10">
        <f t="shared" si="11"/>
        <v>0.60859159000000007</v>
      </c>
      <c r="AA26" s="10">
        <f t="shared" si="12"/>
        <v>0.64761945781665164</v>
      </c>
      <c r="AB26" s="10">
        <f t="shared" si="13"/>
        <v>54.713851716336492</v>
      </c>
    </row>
    <row r="27" spans="1:28" x14ac:dyDescent="0.2">
      <c r="A27" s="9">
        <v>29218</v>
      </c>
      <c r="B27" s="16">
        <f>'Prices Monthly'!L26+J27</f>
        <v>607.51785598199024</v>
      </c>
      <c r="C27" s="16">
        <f t="shared" si="0"/>
        <v>1</v>
      </c>
      <c r="D27" s="16">
        <f>D26+C27*('Prices Monthly'!L27-'Prices Monthly'!L26)/'Prices Monthly'!L26</f>
        <v>0.43485658376485137</v>
      </c>
      <c r="E27" s="16">
        <f t="shared" si="1"/>
        <v>0</v>
      </c>
      <c r="F27" s="16">
        <f t="shared" si="2"/>
        <v>0.43485658376485137</v>
      </c>
      <c r="G27" s="26">
        <f>IF(('Prices Monthly'!L27-'Prices Monthly'!L26)*C27&gt;0,1,0)</f>
        <v>1</v>
      </c>
      <c r="H27" s="16">
        <f>ABS('Prices Monthly'!L27-'Prices Monthly'!L26)/'Prices Monthly'!L26</f>
        <v>6.1491254986192054E-2</v>
      </c>
      <c r="I27" s="26"/>
      <c r="J27" s="16">
        <f t="shared" si="3"/>
        <v>54.713851716336492</v>
      </c>
      <c r="K27" s="16"/>
      <c r="L27" s="16">
        <f>1.95583/'Prices Monthly'!B27</f>
        <v>2.7248000000000006</v>
      </c>
      <c r="M27" s="16">
        <f>'Prices Monthly'!I27-'Prices Monthly'!I26</f>
        <v>-1.4699999999999989</v>
      </c>
      <c r="N27" s="16">
        <f>'Prices Monthly'!T27-'Prices Monthly'!T26</f>
        <v>-4.9999999999999822E-2</v>
      </c>
      <c r="P27" s="16">
        <f t="shared" si="4"/>
        <v>3.5270720000000031</v>
      </c>
      <c r="Q27" s="16">
        <f t="shared" si="5"/>
        <v>-0.16731733474817576</v>
      </c>
      <c r="R27" s="16">
        <f t="shared" si="6"/>
        <v>-4.1499999999999676E-2</v>
      </c>
      <c r="T27" s="10">
        <f t="shared" si="7"/>
        <v>33.230166640981771</v>
      </c>
      <c r="U27" s="10">
        <f t="shared" si="8"/>
        <v>0.99990000000000001</v>
      </c>
      <c r="W27" s="10">
        <f t="shared" si="9"/>
        <v>-59.722339359301984</v>
      </c>
      <c r="X27" s="10">
        <f t="shared" si="10"/>
        <v>1E-4</v>
      </c>
      <c r="Z27" s="10">
        <f t="shared" si="11"/>
        <v>0.60859159000000007</v>
      </c>
      <c r="AA27" s="10">
        <f t="shared" si="12"/>
        <v>0.64761945781665164</v>
      </c>
      <c r="AB27" s="10">
        <f t="shared" si="13"/>
        <v>54.713851716336492</v>
      </c>
    </row>
    <row r="28" spans="1:28" x14ac:dyDescent="0.2">
      <c r="A28" s="9">
        <v>29250</v>
      </c>
      <c r="B28" s="16">
        <f>'Prices Monthly'!L27+J28</f>
        <v>641.51046796567755</v>
      </c>
      <c r="C28" s="16">
        <f t="shared" si="0"/>
        <v>1</v>
      </c>
      <c r="D28" s="16">
        <f>D27+C28*('Prices Monthly'!L28-'Prices Monthly'!L27)/'Prices Monthly'!L27</f>
        <v>0.42861272644855375</v>
      </c>
      <c r="E28" s="16">
        <f t="shared" si="1"/>
        <v>6.2438573162976185E-3</v>
      </c>
      <c r="F28" s="16">
        <f t="shared" si="2"/>
        <v>0.43485658376485137</v>
      </c>
      <c r="G28" s="26">
        <f>IF(('Prices Monthly'!L28-'Prices Monthly'!L27)*C28&gt;0,1,0)</f>
        <v>0</v>
      </c>
      <c r="H28" s="16">
        <f>ABS('Prices Monthly'!L28-'Prices Monthly'!L27)/'Prices Monthly'!L27</f>
        <v>6.243857316297609E-3</v>
      </c>
      <c r="I28" s="26"/>
      <c r="J28" s="16">
        <f t="shared" si="3"/>
        <v>54.713851716336492</v>
      </c>
      <c r="K28" s="16"/>
      <c r="L28" s="16">
        <f>1.95583/'Prices Monthly'!B28</f>
        <v>2.7951000000000001</v>
      </c>
      <c r="M28" s="16">
        <f>'Prices Monthly'!I28-'Prices Monthly'!I27</f>
        <v>-1.5200000000000102</v>
      </c>
      <c r="N28" s="16">
        <f>'Prices Monthly'!T28-'Prices Monthly'!T27</f>
        <v>0.10999999999999943</v>
      </c>
      <c r="P28" s="16">
        <f t="shared" si="4"/>
        <v>3.7653890000000017</v>
      </c>
      <c r="Q28" s="16">
        <f t="shared" si="5"/>
        <v>-0.18184358794477548</v>
      </c>
      <c r="R28" s="16">
        <f t="shared" si="6"/>
        <v>0.25129999999999897</v>
      </c>
      <c r="T28" s="10">
        <f t="shared" si="7"/>
        <v>30.114443409966054</v>
      </c>
      <c r="U28" s="10">
        <f t="shared" si="8"/>
        <v>0.99990000000000001</v>
      </c>
      <c r="W28" s="10">
        <f t="shared" si="9"/>
        <v>-63.795772851597107</v>
      </c>
      <c r="X28" s="10">
        <f t="shared" si="10"/>
        <v>1E-4</v>
      </c>
      <c r="Z28" s="10">
        <f t="shared" si="11"/>
        <v>0.60859159000000007</v>
      </c>
      <c r="AA28" s="10">
        <f t="shared" si="12"/>
        <v>0.64761945781665164</v>
      </c>
      <c r="AB28" s="10">
        <f t="shared" si="13"/>
        <v>54.713851716336492</v>
      </c>
    </row>
    <row r="29" spans="1:28" x14ac:dyDescent="0.2">
      <c r="A29" s="9">
        <v>29279</v>
      </c>
      <c r="B29" s="16">
        <f>'Prices Monthly'!L28+J29</f>
        <v>637.84659362013042</v>
      </c>
      <c r="C29" s="16">
        <f t="shared" si="0"/>
        <v>1</v>
      </c>
      <c r="D29" s="16">
        <f>D28+C29*('Prices Monthly'!L29-'Prices Monthly'!L28)/'Prices Monthly'!L28</f>
        <v>0.40859992756554719</v>
      </c>
      <c r="E29" s="16">
        <f t="shared" si="1"/>
        <v>2.6256656199304174E-2</v>
      </c>
      <c r="F29" s="16">
        <f t="shared" si="2"/>
        <v>0.43485658376485137</v>
      </c>
      <c r="G29" s="26">
        <f>IF(('Prices Monthly'!L29-'Prices Monthly'!L28)*C29&gt;0,1,0)</f>
        <v>0</v>
      </c>
      <c r="H29" s="16">
        <f>ABS('Prices Monthly'!L29-'Prices Monthly'!L28)/'Prices Monthly'!L28</f>
        <v>2.0012798883006534E-2</v>
      </c>
      <c r="I29" s="26"/>
      <c r="J29" s="16">
        <f t="shared" si="3"/>
        <v>54.713851716336492</v>
      </c>
      <c r="K29" s="16"/>
      <c r="L29" s="16">
        <f>1.95583/'Prices Monthly'!B29</f>
        <v>2.6107999999999998</v>
      </c>
      <c r="M29" s="16">
        <f>'Prices Monthly'!I29-'Prices Monthly'!I28</f>
        <v>-6.3499999999999943</v>
      </c>
      <c r="N29" s="16">
        <f>'Prices Monthly'!T29-'Prices Monthly'!T28</f>
        <v>8.0000000000000071E-2</v>
      </c>
      <c r="P29" s="16">
        <f t="shared" si="4"/>
        <v>3.140612</v>
      </c>
      <c r="Q29" s="16">
        <f t="shared" si="5"/>
        <v>-0.80277372529197533</v>
      </c>
      <c r="R29" s="16">
        <f t="shared" si="6"/>
        <v>0.19640000000000013</v>
      </c>
      <c r="T29" s="10">
        <f t="shared" si="7"/>
        <v>27.090932546435294</v>
      </c>
      <c r="U29" s="10">
        <f t="shared" si="8"/>
        <v>0.99990000000000001</v>
      </c>
      <c r="W29" s="10">
        <f t="shared" si="9"/>
        <v>-56.629909122384028</v>
      </c>
      <c r="X29" s="10">
        <f t="shared" si="10"/>
        <v>1E-4</v>
      </c>
      <c r="Z29" s="10">
        <f t="shared" si="11"/>
        <v>0.60859159000000007</v>
      </c>
      <c r="AA29" s="10">
        <f t="shared" si="12"/>
        <v>0.64761945781665164</v>
      </c>
      <c r="AB29" s="10">
        <f t="shared" si="13"/>
        <v>54.713851716336492</v>
      </c>
    </row>
    <row r="30" spans="1:28" x14ac:dyDescent="0.2">
      <c r="A30" s="9">
        <v>29309</v>
      </c>
      <c r="B30" s="16">
        <f>'Prices Monthly'!L29+J30</f>
        <v>626.17647533431364</v>
      </c>
      <c r="C30" s="16">
        <f t="shared" si="0"/>
        <v>1</v>
      </c>
      <c r="D30" s="16">
        <f>D29+C30*('Prices Monthly'!L30-'Prices Monthly'!L29)/'Prices Monthly'!L29</f>
        <v>0.41412085365637524</v>
      </c>
      <c r="E30" s="16">
        <f t="shared" si="1"/>
        <v>2.0735730108476125E-2</v>
      </c>
      <c r="F30" s="16">
        <f t="shared" si="2"/>
        <v>0.43485658376485137</v>
      </c>
      <c r="G30" s="26">
        <f>IF(('Prices Monthly'!L30-'Prices Monthly'!L29)*C30&gt;0,1,0)</f>
        <v>1</v>
      </c>
      <c r="H30" s="16">
        <f>ABS('Prices Monthly'!L30-'Prices Monthly'!L29)/'Prices Monthly'!L29</f>
        <v>5.5209260908280705E-3</v>
      </c>
      <c r="I30" s="26"/>
      <c r="J30" s="16">
        <f t="shared" si="3"/>
        <v>54.713851716336492</v>
      </c>
      <c r="K30" s="16"/>
      <c r="L30" s="16">
        <f>1.95583/'Prices Monthly'!B30</f>
        <v>2.6032999999999999</v>
      </c>
      <c r="M30" s="16">
        <f>'Prices Monthly'!I30-'Prices Monthly'!I29</f>
        <v>2.1200000000000045</v>
      </c>
      <c r="N30" s="16">
        <f>'Prices Monthly'!T30-'Prices Monthly'!T29</f>
        <v>-9.9999999999997868E-3</v>
      </c>
      <c r="P30" s="16">
        <f t="shared" si="4"/>
        <v>3.1151869999999997</v>
      </c>
      <c r="Q30" s="16">
        <f t="shared" si="5"/>
        <v>0.32633586092875239</v>
      </c>
      <c r="R30" s="16">
        <f t="shared" si="6"/>
        <v>3.1700000000000395E-2</v>
      </c>
      <c r="T30" s="10">
        <f t="shared" si="7"/>
        <v>27.592138022977714</v>
      </c>
      <c r="U30" s="10">
        <f t="shared" si="8"/>
        <v>0.99990000000000001</v>
      </c>
      <c r="W30" s="10">
        <f t="shared" si="9"/>
        <v>-52.436937955510288</v>
      </c>
      <c r="X30" s="10">
        <f t="shared" si="10"/>
        <v>1E-4</v>
      </c>
      <c r="Z30" s="10">
        <f t="shared" si="11"/>
        <v>0.60859159000000007</v>
      </c>
      <c r="AA30" s="10">
        <f t="shared" si="12"/>
        <v>0.64761945781665164</v>
      </c>
      <c r="AB30" s="10">
        <f t="shared" si="13"/>
        <v>54.713851716336492</v>
      </c>
    </row>
    <row r="31" spans="1:28" x14ac:dyDescent="0.2">
      <c r="A31" s="9">
        <v>29340</v>
      </c>
      <c r="B31" s="16">
        <f>'Prices Monthly'!L30+J31</f>
        <v>629.33147824297919</v>
      </c>
      <c r="C31" s="16">
        <f t="shared" si="0"/>
        <v>1</v>
      </c>
      <c r="D31" s="16">
        <f>D30+C31*('Prices Monthly'!L31-'Prices Monthly'!L30)/'Prices Monthly'!L30</f>
        <v>0.45037070605925644</v>
      </c>
      <c r="E31" s="16">
        <f t="shared" si="1"/>
        <v>0</v>
      </c>
      <c r="F31" s="16">
        <f t="shared" si="2"/>
        <v>0.45037070605925644</v>
      </c>
      <c r="G31" s="26">
        <f>IF(('Prices Monthly'!L31-'Prices Monthly'!L30)*C31&gt;0,1,0)</f>
        <v>1</v>
      </c>
      <c r="H31" s="16">
        <f>ABS('Prices Monthly'!L31-'Prices Monthly'!L30)/'Prices Monthly'!L30</f>
        <v>3.6249852402881221E-2</v>
      </c>
      <c r="I31" s="26"/>
      <c r="J31" s="16">
        <f t="shared" si="3"/>
        <v>54.713851716336492</v>
      </c>
      <c r="K31" s="16"/>
      <c r="L31" s="16">
        <f>1.95583/'Prices Monthly'!B31</f>
        <v>2.7288999999999999</v>
      </c>
      <c r="M31" s="16">
        <f>'Prices Monthly'!I31-'Prices Monthly'!I30</f>
        <v>1.25</v>
      </c>
      <c r="N31" s="16">
        <f>'Prices Monthly'!T31-'Prices Monthly'!T30</f>
        <v>8.9999999999999858E-2</v>
      </c>
      <c r="P31" s="16">
        <f t="shared" si="4"/>
        <v>3.5409709999999999</v>
      </c>
      <c r="Q31" s="16">
        <f t="shared" si="5"/>
        <v>9.691001300805642E-2</v>
      </c>
      <c r="R31" s="16">
        <f t="shared" si="6"/>
        <v>0.21469999999999972</v>
      </c>
      <c r="T31" s="10">
        <f t="shared" si="7"/>
        <v>28.360494548337538</v>
      </c>
      <c r="U31" s="10">
        <f t="shared" si="8"/>
        <v>0.99990000000000001</v>
      </c>
      <c r="W31" s="10">
        <f t="shared" si="9"/>
        <v>-59.637427271735021</v>
      </c>
      <c r="X31" s="10">
        <f t="shared" si="10"/>
        <v>1E-4</v>
      </c>
      <c r="Z31" s="10">
        <f t="shared" si="11"/>
        <v>0.60859159000000007</v>
      </c>
      <c r="AA31" s="10">
        <f t="shared" si="12"/>
        <v>0.64761945781665164</v>
      </c>
      <c r="AB31" s="10">
        <f t="shared" si="13"/>
        <v>54.713851716336492</v>
      </c>
    </row>
    <row r="32" spans="1:28" x14ac:dyDescent="0.2">
      <c r="A32" s="9">
        <v>29371</v>
      </c>
      <c r="B32" s="16">
        <f>'Prices Monthly'!L31+J32</f>
        <v>650.16128239266391</v>
      </c>
      <c r="C32" s="16">
        <f t="shared" si="0"/>
        <v>1</v>
      </c>
      <c r="D32" s="16">
        <f>D31+C32*('Prices Monthly'!L32-'Prices Monthly'!L31)/'Prices Monthly'!L31</f>
        <v>0.40792540068095184</v>
      </c>
      <c r="E32" s="16">
        <f t="shared" si="1"/>
        <v>4.2445305378304599E-2</v>
      </c>
      <c r="F32" s="16">
        <f t="shared" si="2"/>
        <v>0.45037070605925644</v>
      </c>
      <c r="G32" s="26">
        <f>IF(('Prices Monthly'!L32-'Prices Monthly'!L31)*C32&gt;0,1,0)</f>
        <v>0</v>
      </c>
      <c r="H32" s="16">
        <f>ABS('Prices Monthly'!L32-'Prices Monthly'!L31)/'Prices Monthly'!L31</f>
        <v>4.2445305378304578E-2</v>
      </c>
      <c r="I32" s="26"/>
      <c r="J32" s="16">
        <f t="shared" si="3"/>
        <v>54.713851716336492</v>
      </c>
      <c r="K32" s="16"/>
      <c r="L32" s="16">
        <f>1.95583/'Prices Monthly'!B32</f>
        <v>2.7227999999999994</v>
      </c>
      <c r="M32" s="16">
        <f>'Prices Monthly'!I32-'Prices Monthly'!I31</f>
        <v>-9.8799999999999955</v>
      </c>
      <c r="N32" s="16">
        <f>'Prices Monthly'!T32-'Prices Monthly'!T31</f>
        <v>0.16000000000000014</v>
      </c>
      <c r="P32" s="16">
        <f t="shared" si="4"/>
        <v>3.5202919999999986</v>
      </c>
      <c r="Q32" s="16">
        <f t="shared" si="5"/>
        <v>-0.99475694458762787</v>
      </c>
      <c r="R32" s="16">
        <f t="shared" si="6"/>
        <v>0.34280000000000027</v>
      </c>
      <c r="T32" s="10">
        <f t="shared" si="7"/>
        <v>28.045266008263638</v>
      </c>
      <c r="U32" s="10">
        <f t="shared" si="8"/>
        <v>0.99990000000000001</v>
      </c>
      <c r="W32" s="10">
        <f t="shared" si="9"/>
        <v>-62.977006700603198</v>
      </c>
      <c r="X32" s="10">
        <f t="shared" si="10"/>
        <v>1E-4</v>
      </c>
      <c r="Z32" s="10">
        <f t="shared" si="11"/>
        <v>0.60859159000000007</v>
      </c>
      <c r="AA32" s="10">
        <f t="shared" si="12"/>
        <v>0.64761945781665164</v>
      </c>
      <c r="AB32" s="10">
        <f t="shared" si="13"/>
        <v>54.713851716336492</v>
      </c>
    </row>
    <row r="33" spans="1:28" x14ac:dyDescent="0.2">
      <c r="A33" s="9">
        <v>29400</v>
      </c>
      <c r="B33" s="16">
        <f>'Prices Monthly'!L32+J33</f>
        <v>624.88733436088035</v>
      </c>
      <c r="C33" s="16">
        <f t="shared" si="0"/>
        <v>1</v>
      </c>
      <c r="D33" s="16">
        <f>D32+C33*('Prices Monthly'!L33-'Prices Monthly'!L32)/'Prices Monthly'!L32</f>
        <v>0.40370097038405195</v>
      </c>
      <c r="E33" s="16">
        <f t="shared" si="1"/>
        <v>4.6669735675204493E-2</v>
      </c>
      <c r="F33" s="16">
        <f t="shared" si="2"/>
        <v>0.45037070605925644</v>
      </c>
      <c r="G33" s="26">
        <f>IF(('Prices Monthly'!L33-'Prices Monthly'!L32)*C33&gt;0,1,0)</f>
        <v>0</v>
      </c>
      <c r="H33" s="16">
        <f>ABS('Prices Monthly'!L33-'Prices Monthly'!L32)/'Prices Monthly'!L32</f>
        <v>4.2244302968998887E-3</v>
      </c>
      <c r="I33" s="26"/>
      <c r="J33" s="16">
        <f t="shared" si="3"/>
        <v>54.713851716336492</v>
      </c>
      <c r="K33" s="16"/>
      <c r="L33" s="16">
        <f>1.95583/'Prices Monthly'!B33</f>
        <v>2.7905000000000002</v>
      </c>
      <c r="M33" s="16">
        <f>'Prices Monthly'!I33-'Prices Monthly'!I32</f>
        <v>2.6299999999999955</v>
      </c>
      <c r="N33" s="16">
        <f>'Prices Monthly'!T33-'Prices Monthly'!T32</f>
        <v>-9.9999999999999645E-2</v>
      </c>
      <c r="P33" s="16">
        <f t="shared" si="4"/>
        <v>3.7497950000000015</v>
      </c>
      <c r="Q33" s="16">
        <f t="shared" si="5"/>
        <v>0.41995574848975714</v>
      </c>
      <c r="R33" s="16">
        <f t="shared" si="6"/>
        <v>-0.13299999999999934</v>
      </c>
      <c r="T33" s="10">
        <f t="shared" si="7"/>
        <v>35.547039547148152</v>
      </c>
      <c r="U33" s="10">
        <f t="shared" si="8"/>
        <v>0.99990000000000001</v>
      </c>
      <c r="W33" s="10">
        <f t="shared" si="9"/>
        <v>-60.9166160758882</v>
      </c>
      <c r="X33" s="10">
        <f t="shared" si="10"/>
        <v>1E-4</v>
      </c>
      <c r="Z33" s="10">
        <f t="shared" si="11"/>
        <v>0.60859159000000007</v>
      </c>
      <c r="AA33" s="10">
        <f t="shared" si="12"/>
        <v>0.64761945781665164</v>
      </c>
      <c r="AB33" s="10">
        <f t="shared" si="13"/>
        <v>54.713851716336492</v>
      </c>
    </row>
    <row r="34" spans="1:28" x14ac:dyDescent="0.2">
      <c r="A34" s="9">
        <v>29432</v>
      </c>
      <c r="B34" s="16">
        <f>'Prices Monthly'!L33+J34</f>
        <v>622.47867622630781</v>
      </c>
      <c r="C34" s="16">
        <f t="shared" si="0"/>
        <v>1</v>
      </c>
      <c r="D34" s="16">
        <f>D33+C34*('Prices Monthly'!L34-'Prices Monthly'!L33)/'Prices Monthly'!L33</f>
        <v>0.39593328395957761</v>
      </c>
      <c r="E34" s="16">
        <f t="shared" si="1"/>
        <v>5.4437422099678834E-2</v>
      </c>
      <c r="F34" s="16">
        <f t="shared" si="2"/>
        <v>0.45037070605925644</v>
      </c>
      <c r="G34" s="26">
        <f>IF(('Prices Monthly'!L34-'Prices Monthly'!L33)*C34&gt;0,1,0)</f>
        <v>0</v>
      </c>
      <c r="H34" s="16">
        <f>ABS('Prices Monthly'!L34-'Prices Monthly'!L33)/'Prices Monthly'!L33</f>
        <v>7.7676864244743161E-3</v>
      </c>
      <c r="I34" s="26"/>
      <c r="J34" s="16">
        <f t="shared" si="3"/>
        <v>54.713851716336492</v>
      </c>
      <c r="K34" s="16"/>
      <c r="L34" s="16">
        <f>1.95583/'Prices Monthly'!B34</f>
        <v>2.9146999999999998</v>
      </c>
      <c r="M34" s="16">
        <f>'Prices Monthly'!I34-'Prices Monthly'!I33</f>
        <v>-2.5200000000000102</v>
      </c>
      <c r="N34" s="16">
        <f>'Prices Monthly'!T34-'Prices Monthly'!T33</f>
        <v>0.12999999999999989</v>
      </c>
      <c r="P34" s="16">
        <f t="shared" si="4"/>
        <v>4.1708329999999991</v>
      </c>
      <c r="Q34" s="16">
        <f t="shared" si="5"/>
        <v>-0.40140054078154586</v>
      </c>
      <c r="R34" s="16">
        <f t="shared" si="6"/>
        <v>0.28789999999999982</v>
      </c>
      <c r="T34" s="10">
        <f t="shared" si="7"/>
        <v>33.254105543659776</v>
      </c>
      <c r="U34" s="10">
        <f t="shared" si="8"/>
        <v>0.99990000000000001</v>
      </c>
      <c r="W34" s="10">
        <f t="shared" si="9"/>
        <v>-70.37012809447117</v>
      </c>
      <c r="X34" s="10">
        <f t="shared" si="10"/>
        <v>1E-4</v>
      </c>
      <c r="Z34" s="10">
        <f t="shared" si="11"/>
        <v>0.60859159000000007</v>
      </c>
      <c r="AA34" s="10">
        <f t="shared" si="12"/>
        <v>0.64761945781665164</v>
      </c>
      <c r="AB34" s="10">
        <f t="shared" si="13"/>
        <v>54.713851716336492</v>
      </c>
    </row>
    <row r="35" spans="1:28" x14ac:dyDescent="0.2">
      <c r="A35" s="9">
        <v>29463</v>
      </c>
      <c r="B35" s="16">
        <f>'Prices Monthly'!L34+J35</f>
        <v>618.06845710666767</v>
      </c>
      <c r="C35" s="16">
        <f t="shared" si="0"/>
        <v>1</v>
      </c>
      <c r="D35" s="16">
        <f>D34+C35*('Prices Monthly'!L35-'Prices Monthly'!L34)/'Prices Monthly'!L34</f>
        <v>0.44519258782565019</v>
      </c>
      <c r="E35" s="16">
        <f t="shared" si="1"/>
        <v>5.1781182336062548E-3</v>
      </c>
      <c r="F35" s="16">
        <f t="shared" si="2"/>
        <v>0.45037070605925644</v>
      </c>
      <c r="G35" s="26">
        <f>IF(('Prices Monthly'!L35-'Prices Monthly'!L34)*C35&gt;0,1,0)</f>
        <v>1</v>
      </c>
      <c r="H35" s="16">
        <f>ABS('Prices Monthly'!L35-'Prices Monthly'!L34)/'Prices Monthly'!L34</f>
        <v>4.9259303866072551E-2</v>
      </c>
      <c r="I35" s="26"/>
      <c r="J35" s="16">
        <f t="shared" si="3"/>
        <v>54.713851716336492</v>
      </c>
      <c r="K35" s="16"/>
      <c r="L35" s="16">
        <f>1.95583/'Prices Monthly'!B35</f>
        <v>2.9124999999999996</v>
      </c>
      <c r="M35" s="16">
        <f>'Prices Monthly'!I35-'Prices Monthly'!I34</f>
        <v>16.02000000000001</v>
      </c>
      <c r="N35" s="16">
        <f>'Prices Monthly'!T35-'Prices Monthly'!T34</f>
        <v>-4.0000000000000036E-2</v>
      </c>
      <c r="P35" s="16">
        <f t="shared" si="4"/>
        <v>4.1633749999999994</v>
      </c>
      <c r="Q35" s="16">
        <f t="shared" si="5"/>
        <v>1.204662511748219</v>
      </c>
      <c r="R35" s="16">
        <f t="shared" si="6"/>
        <v>-2.3200000000000068E-2</v>
      </c>
      <c r="T35" s="10">
        <f t="shared" si="7"/>
        <v>35.547551402455163</v>
      </c>
      <c r="U35" s="10">
        <f t="shared" si="8"/>
        <v>0.99990000000000001</v>
      </c>
      <c r="W35" s="10">
        <f t="shared" si="9"/>
        <v>-64.658737284975018</v>
      </c>
      <c r="X35" s="10">
        <f t="shared" si="10"/>
        <v>1E-4</v>
      </c>
      <c r="Z35" s="10">
        <f t="shared" si="11"/>
        <v>0.60859159000000007</v>
      </c>
      <c r="AA35" s="10">
        <f t="shared" si="12"/>
        <v>0.64761945781665164</v>
      </c>
      <c r="AB35" s="10">
        <f t="shared" si="13"/>
        <v>54.713851716336492</v>
      </c>
    </row>
    <row r="36" spans="1:28" x14ac:dyDescent="0.2">
      <c r="A36" s="9">
        <v>29491</v>
      </c>
      <c r="B36" s="16">
        <f>'Prices Monthly'!L35+J36</f>
        <v>645.81891279794138</v>
      </c>
      <c r="C36" s="16">
        <f t="shared" si="0"/>
        <v>1</v>
      </c>
      <c r="D36" s="16">
        <f>D35+C36*('Prices Monthly'!L36-'Prices Monthly'!L35)/'Prices Monthly'!L35</f>
        <v>0.45879451620030587</v>
      </c>
      <c r="E36" s="16">
        <f t="shared" si="1"/>
        <v>0</v>
      </c>
      <c r="F36" s="16">
        <f t="shared" si="2"/>
        <v>0.45879451620030587</v>
      </c>
      <c r="G36" s="26">
        <f>IF(('Prices Monthly'!L36-'Prices Monthly'!L35)*C36&gt;0,1,0)</f>
        <v>1</v>
      </c>
      <c r="H36" s="16">
        <f>ABS('Prices Monthly'!L36-'Prices Monthly'!L35)/'Prices Monthly'!L35</f>
        <v>1.3601928374655689E-2</v>
      </c>
      <c r="I36" s="26"/>
      <c r="J36" s="16">
        <f t="shared" si="3"/>
        <v>54.713851716336492</v>
      </c>
      <c r="K36" s="16"/>
      <c r="L36" s="16">
        <f>1.95583/'Prices Monthly'!B36</f>
        <v>3.0586000000000002</v>
      </c>
      <c r="M36" s="16">
        <f>'Prices Monthly'!I36-'Prices Monthly'!I35</f>
        <v>-0.58000000000001251</v>
      </c>
      <c r="N36" s="16">
        <f>'Prices Monthly'!T36-'Prices Monthly'!T35</f>
        <v>5.9999999999999609E-2</v>
      </c>
      <c r="P36" s="16">
        <f t="shared" si="4"/>
        <v>4.6586540000000012</v>
      </c>
      <c r="Q36" s="16">
        <f t="shared" si="5"/>
        <v>0.23657200643705337</v>
      </c>
      <c r="R36" s="16">
        <f t="shared" si="6"/>
        <v>0.15979999999999928</v>
      </c>
      <c r="T36" s="10">
        <f t="shared" si="7"/>
        <v>38.308983843847315</v>
      </c>
      <c r="U36" s="10">
        <f t="shared" si="8"/>
        <v>0.99990000000000001</v>
      </c>
      <c r="W36" s="10">
        <f t="shared" si="9"/>
        <v>-75.137664734324318</v>
      </c>
      <c r="X36" s="10">
        <f t="shared" si="10"/>
        <v>1E-4</v>
      </c>
      <c r="Z36" s="10">
        <f t="shared" si="11"/>
        <v>0.60859159000000007</v>
      </c>
      <c r="AA36" s="10">
        <f t="shared" si="12"/>
        <v>0.64761945781665164</v>
      </c>
      <c r="AB36" s="10">
        <f t="shared" si="13"/>
        <v>54.713851716336492</v>
      </c>
    </row>
    <row r="37" spans="1:28" x14ac:dyDescent="0.2">
      <c r="A37" s="9">
        <v>29524</v>
      </c>
      <c r="B37" s="16">
        <f>'Prices Monthly'!L36+J37</f>
        <v>653.85908150066984</v>
      </c>
      <c r="C37" s="16">
        <f t="shared" si="0"/>
        <v>1</v>
      </c>
      <c r="D37" s="16">
        <f>D36+C37*('Prices Monthly'!L37-'Prices Monthly'!L36)/'Prices Monthly'!L36</f>
        <v>0.4696659277851537</v>
      </c>
      <c r="E37" s="16">
        <f t="shared" si="1"/>
        <v>0</v>
      </c>
      <c r="F37" s="16">
        <f t="shared" si="2"/>
        <v>0.4696659277851537</v>
      </c>
      <c r="G37" s="26">
        <f>IF(('Prices Monthly'!L37-'Prices Monthly'!L36)*C37&gt;0,1,0)</f>
        <v>1</v>
      </c>
      <c r="H37" s="16">
        <f>ABS('Prices Monthly'!L37-'Prices Monthly'!L36)/'Prices Monthly'!L36</f>
        <v>1.0871411584847859E-2</v>
      </c>
      <c r="I37" s="26"/>
      <c r="J37" s="16">
        <f t="shared" si="3"/>
        <v>54.713851716336492</v>
      </c>
      <c r="K37" s="16"/>
      <c r="L37" s="16">
        <f>1.95583/'Prices Monthly'!B37</f>
        <v>2.9918999999999998</v>
      </c>
      <c r="M37" s="16">
        <f>'Prices Monthly'!I37-'Prices Monthly'!I36</f>
        <v>-9.9999999999909051E-3</v>
      </c>
      <c r="N37" s="16">
        <f>'Prices Monthly'!T37-'Prices Monthly'!T36</f>
        <v>6.0000000000000497E-2</v>
      </c>
      <c r="P37" s="16">
        <f t="shared" si="4"/>
        <v>4.4325409999999996</v>
      </c>
      <c r="Q37" s="16">
        <f t="shared" si="5"/>
        <v>2.0000000000003948</v>
      </c>
      <c r="R37" s="16">
        <f t="shared" si="6"/>
        <v>0.15980000000000091</v>
      </c>
      <c r="T37" s="10">
        <f t="shared" si="7"/>
        <v>33.052229824299218</v>
      </c>
      <c r="U37" s="10">
        <f t="shared" si="8"/>
        <v>0.99990000000000001</v>
      </c>
      <c r="W37" s="10">
        <f t="shared" si="9"/>
        <v>-66.446672501898774</v>
      </c>
      <c r="X37" s="10">
        <f t="shared" si="10"/>
        <v>1E-4</v>
      </c>
      <c r="Z37" s="10">
        <f t="shared" si="11"/>
        <v>0.60859159000000007</v>
      </c>
      <c r="AA37" s="10">
        <f t="shared" si="12"/>
        <v>0.64761945781665164</v>
      </c>
      <c r="AB37" s="10">
        <f t="shared" si="13"/>
        <v>54.713851716336492</v>
      </c>
    </row>
    <row r="38" spans="1:28" x14ac:dyDescent="0.2">
      <c r="A38" s="9">
        <v>29554</v>
      </c>
      <c r="B38" s="16">
        <f>'Prices Monthly'!L37+J38</f>
        <v>660.37263589275358</v>
      </c>
      <c r="C38" s="16">
        <f t="shared" si="0"/>
        <v>1</v>
      </c>
      <c r="D38" s="16">
        <f>D37+C38*('Prices Monthly'!L38-'Prices Monthly'!L37)/'Prices Monthly'!L37</f>
        <v>0.47431500637138574</v>
      </c>
      <c r="E38" s="16">
        <f t="shared" si="1"/>
        <v>0</v>
      </c>
      <c r="F38" s="16">
        <f t="shared" si="2"/>
        <v>0.47431500637138574</v>
      </c>
      <c r="G38" s="26">
        <f>IF(('Prices Monthly'!L38-'Prices Monthly'!L37)*C38&gt;0,1,0)</f>
        <v>1</v>
      </c>
      <c r="H38" s="16">
        <f>ABS('Prices Monthly'!L38-'Prices Monthly'!L37)/'Prices Monthly'!L37</f>
        <v>4.6490785862320335E-3</v>
      </c>
      <c r="I38" s="26"/>
      <c r="J38" s="16">
        <f t="shared" si="3"/>
        <v>54.713851716336492</v>
      </c>
      <c r="K38" s="16"/>
      <c r="L38" s="16">
        <f>1.95583/'Prices Monthly'!B38</f>
        <v>3.1118999999999999</v>
      </c>
      <c r="M38" s="16">
        <f>'Prices Monthly'!I38-'Prices Monthly'!I37</f>
        <v>-2.5099999999999909</v>
      </c>
      <c r="N38" s="16">
        <f>'Prices Monthly'!T38-'Prices Monthly'!T37</f>
        <v>-0.12000000000000011</v>
      </c>
      <c r="P38" s="16">
        <f t="shared" si="4"/>
        <v>4.8393410000000001</v>
      </c>
      <c r="Q38" s="16">
        <f t="shared" si="5"/>
        <v>-0.39967372148103658</v>
      </c>
      <c r="R38" s="16">
        <f t="shared" si="6"/>
        <v>-0.1696000000000002</v>
      </c>
      <c r="T38" s="10">
        <f t="shared" si="7"/>
        <v>46.78353183582211</v>
      </c>
      <c r="U38" s="10">
        <f t="shared" si="8"/>
        <v>0.99990000000000001</v>
      </c>
      <c r="W38" s="10">
        <f t="shared" si="9"/>
        <v>-79.012883691716993</v>
      </c>
      <c r="X38" s="10">
        <f t="shared" si="10"/>
        <v>1E-4</v>
      </c>
      <c r="Z38" s="10">
        <f t="shared" si="11"/>
        <v>0.60859159000000007</v>
      </c>
      <c r="AA38" s="10">
        <f t="shared" si="12"/>
        <v>0.64761945781665164</v>
      </c>
      <c r="AB38" s="10">
        <f t="shared" si="13"/>
        <v>54.713851716336492</v>
      </c>
    </row>
    <row r="39" spans="1:28" x14ac:dyDescent="0.2">
      <c r="A39" s="9">
        <v>29585</v>
      </c>
      <c r="B39" s="16">
        <f>'Prices Monthly'!L38+J39</f>
        <v>663.18839117683149</v>
      </c>
      <c r="C39" s="16">
        <f t="shared" si="0"/>
        <v>1</v>
      </c>
      <c r="D39" s="16">
        <f>D38+C39*('Prices Monthly'!L39-'Prices Monthly'!L38)/'Prices Monthly'!L38</f>
        <v>0.4951111705105472</v>
      </c>
      <c r="E39" s="16">
        <f t="shared" si="1"/>
        <v>0</v>
      </c>
      <c r="F39" s="16">
        <f t="shared" si="2"/>
        <v>0.4951111705105472</v>
      </c>
      <c r="G39" s="26">
        <f>IF(('Prices Monthly'!L39-'Prices Monthly'!L38)*C39&gt;0,1,0)</f>
        <v>1</v>
      </c>
      <c r="H39" s="16">
        <f>ABS('Prices Monthly'!L39-'Prices Monthly'!L38)/'Prices Monthly'!L38</f>
        <v>2.0796164139161459E-2</v>
      </c>
      <c r="I39" s="26"/>
      <c r="J39" s="16">
        <f t="shared" si="3"/>
        <v>54.713851716336492</v>
      </c>
      <c r="K39" s="16"/>
      <c r="L39" s="16">
        <f>1.95583/'Prices Monthly'!B39</f>
        <v>3.1493000000000007</v>
      </c>
      <c r="M39" s="16">
        <f>'Prices Monthly'!I39-'Prices Monthly'!I38</f>
        <v>2.6799999999999784</v>
      </c>
      <c r="N39" s="16">
        <f>'Prices Monthly'!T39-'Prices Monthly'!T38</f>
        <v>-2.0000000000000462E-2</v>
      </c>
      <c r="P39" s="16">
        <f t="shared" si="4"/>
        <v>4.9661270000000028</v>
      </c>
      <c r="Q39" s="16">
        <f t="shared" si="5"/>
        <v>0.42813479402878529</v>
      </c>
      <c r="R39" s="16">
        <f t="shared" si="6"/>
        <v>1.3399999999999156E-2</v>
      </c>
      <c r="T39" s="10">
        <f t="shared" si="7"/>
        <v>43.046664482358793</v>
      </c>
      <c r="U39" s="10">
        <f t="shared" si="8"/>
        <v>0.99990000000000001</v>
      </c>
      <c r="W39" s="10">
        <f t="shared" si="9"/>
        <v>-78.656565075777351</v>
      </c>
      <c r="X39" s="10">
        <f t="shared" si="10"/>
        <v>1E-4</v>
      </c>
      <c r="Z39" s="10">
        <f t="shared" si="11"/>
        <v>0.60859159000000007</v>
      </c>
      <c r="AA39" s="10">
        <f t="shared" si="12"/>
        <v>0.64761945781665164</v>
      </c>
      <c r="AB39" s="10">
        <f t="shared" si="13"/>
        <v>54.713851716336492</v>
      </c>
    </row>
    <row r="40" spans="1:28" x14ac:dyDescent="0.2">
      <c r="A40" s="9">
        <v>29616</v>
      </c>
      <c r="B40" s="16">
        <f>'Prices Monthly'!L39+J40</f>
        <v>675.84232757395262</v>
      </c>
      <c r="C40" s="16">
        <f t="shared" si="0"/>
        <v>1</v>
      </c>
      <c r="D40" s="16">
        <f>D39+C40*('Prices Monthly'!L40-'Prices Monthly'!L39)/'Prices Monthly'!L39</f>
        <v>0.56114426898670655</v>
      </c>
      <c r="E40" s="16">
        <f t="shared" si="1"/>
        <v>0</v>
      </c>
      <c r="F40" s="16">
        <f t="shared" si="2"/>
        <v>0.56114426898670655</v>
      </c>
      <c r="G40" s="26">
        <f>IF(('Prices Monthly'!L40-'Prices Monthly'!L39)*C40&gt;0,1,0)</f>
        <v>1</v>
      </c>
      <c r="H40" s="16">
        <f>ABS('Prices Monthly'!L40-'Prices Monthly'!L39)/'Prices Monthly'!L39</f>
        <v>6.603309847615936E-2</v>
      </c>
      <c r="I40" s="26"/>
      <c r="J40" s="16">
        <f t="shared" si="3"/>
        <v>54.713851716336492</v>
      </c>
      <c r="K40" s="16"/>
      <c r="L40" s="16">
        <f>1.95583/'Prices Monthly'!B40</f>
        <v>3.1747000000000001</v>
      </c>
      <c r="M40" s="16">
        <f>'Prices Monthly'!I40-'Prices Monthly'!I39</f>
        <v>13.370000000000005</v>
      </c>
      <c r="N40" s="16">
        <f>'Prices Monthly'!T40-'Prices Monthly'!T39</f>
        <v>0.11000000000000032</v>
      </c>
      <c r="P40" s="16">
        <f t="shared" si="4"/>
        <v>5.0522330000000002</v>
      </c>
      <c r="Q40" s="16">
        <f t="shared" si="5"/>
        <v>1.1261314072619846</v>
      </c>
      <c r="R40" s="16">
        <f t="shared" si="6"/>
        <v>0.25130000000000058</v>
      </c>
      <c r="T40" s="10">
        <f t="shared" si="7"/>
        <v>38.262467455364238</v>
      </c>
      <c r="U40" s="10">
        <f t="shared" si="8"/>
        <v>0.99990000000000001</v>
      </c>
      <c r="W40" s="10">
        <f t="shared" si="9"/>
        <v>-78.230942238497178</v>
      </c>
      <c r="X40" s="10">
        <f t="shared" si="10"/>
        <v>1E-4</v>
      </c>
      <c r="Z40" s="10">
        <f t="shared" si="11"/>
        <v>0.60859159000000007</v>
      </c>
      <c r="AA40" s="10">
        <f t="shared" si="12"/>
        <v>0.64761945781665164</v>
      </c>
      <c r="AB40" s="10">
        <f t="shared" si="13"/>
        <v>54.713851716336492</v>
      </c>
    </row>
    <row r="41" spans="1:28" x14ac:dyDescent="0.2">
      <c r="A41" s="9">
        <v>29644</v>
      </c>
      <c r="B41" s="16">
        <f>'Prices Monthly'!L40+J41</f>
        <v>716.85736538660535</v>
      </c>
      <c r="C41" s="16">
        <f t="shared" si="0"/>
        <v>1</v>
      </c>
      <c r="D41" s="16">
        <f>D40+C41*('Prices Monthly'!L41-'Prices Monthly'!L40)/'Prices Monthly'!L40</f>
        <v>0.56247637268585593</v>
      </c>
      <c r="E41" s="16">
        <f t="shared" si="1"/>
        <v>0</v>
      </c>
      <c r="F41" s="16">
        <f t="shared" si="2"/>
        <v>0.56247637268585593</v>
      </c>
      <c r="G41" s="26">
        <f>IF(('Prices Monthly'!L41-'Prices Monthly'!L40)*C41&gt;0,1,0)</f>
        <v>1</v>
      </c>
      <c r="H41" s="16">
        <f>ABS('Prices Monthly'!L41-'Prices Monthly'!L40)/'Prices Monthly'!L40</f>
        <v>1.3321036991493535E-3</v>
      </c>
      <c r="I41" s="26"/>
      <c r="J41" s="16">
        <f t="shared" si="3"/>
        <v>54.713851716336492</v>
      </c>
      <c r="K41" s="16"/>
      <c r="L41" s="16">
        <f>1.95583/'Prices Monthly'!B41</f>
        <v>3.3565999999999998</v>
      </c>
      <c r="M41" s="16">
        <f>'Prices Monthly'!I41-'Prices Monthly'!I40</f>
        <v>1.5600000000000023</v>
      </c>
      <c r="N41" s="16">
        <f>'Prices Monthly'!T41-'Prices Monthly'!T40</f>
        <v>0.21999999999999975</v>
      </c>
      <c r="P41" s="16">
        <f t="shared" si="4"/>
        <v>5.6688739999999997</v>
      </c>
      <c r="Q41" s="16">
        <f t="shared" si="5"/>
        <v>0.19312459835446222</v>
      </c>
      <c r="R41" s="16">
        <f t="shared" si="6"/>
        <v>0.45259999999999956</v>
      </c>
      <c r="T41" s="10">
        <f t="shared" si="7"/>
        <v>41.641892525957786</v>
      </c>
      <c r="U41" s="10">
        <f t="shared" si="8"/>
        <v>0.99990000000000001</v>
      </c>
      <c r="W41" s="10">
        <f t="shared" si="9"/>
        <v>-90.381760354260919</v>
      </c>
      <c r="X41" s="10">
        <f t="shared" si="10"/>
        <v>1E-4</v>
      </c>
      <c r="Z41" s="10">
        <f t="shared" si="11"/>
        <v>0.60859159000000007</v>
      </c>
      <c r="AA41" s="10">
        <f t="shared" si="12"/>
        <v>0.64761945781665164</v>
      </c>
      <c r="AB41" s="10">
        <f t="shared" si="13"/>
        <v>54.713851716336492</v>
      </c>
    </row>
    <row r="42" spans="1:28" x14ac:dyDescent="0.2">
      <c r="A42" s="9">
        <v>29673</v>
      </c>
      <c r="B42" s="16">
        <f>'Prices Monthly'!L41+J42</f>
        <v>717.73940921053327</v>
      </c>
      <c r="C42" s="16">
        <f t="shared" si="0"/>
        <v>1</v>
      </c>
      <c r="D42" s="16">
        <f>D41+C42*('Prices Monthly'!L42-'Prices Monthly'!L41)/'Prices Monthly'!L41</f>
        <v>0.56309037186719035</v>
      </c>
      <c r="E42" s="16">
        <f t="shared" si="1"/>
        <v>0</v>
      </c>
      <c r="F42" s="16">
        <f t="shared" si="2"/>
        <v>0.56309037186719035</v>
      </c>
      <c r="G42" s="26">
        <f>IF(('Prices Monthly'!L42-'Prices Monthly'!L41)*C42&gt;0,1,0)</f>
        <v>1</v>
      </c>
      <c r="H42" s="16">
        <f>ABS('Prices Monthly'!L42-'Prices Monthly'!L41)/'Prices Monthly'!L41</f>
        <v>6.1399918133446161E-4</v>
      </c>
      <c r="I42" s="26"/>
      <c r="J42" s="16">
        <f t="shared" si="3"/>
        <v>54.713851716336492</v>
      </c>
      <c r="K42" s="16"/>
      <c r="L42" s="16">
        <f>1.95583/'Prices Monthly'!B42</f>
        <v>3.1166</v>
      </c>
      <c r="M42" s="16">
        <f>'Prices Monthly'!I42-'Prices Monthly'!I41</f>
        <v>-0.53000000000000114</v>
      </c>
      <c r="N42" s="16">
        <f>'Prices Monthly'!T42-'Prices Monthly'!T41</f>
        <v>-5.9999999999999609E-2</v>
      </c>
      <c r="P42" s="16">
        <f t="shared" si="4"/>
        <v>4.8552740000000005</v>
      </c>
      <c r="Q42" s="16">
        <f t="shared" si="5"/>
        <v>0.27572413039921001</v>
      </c>
      <c r="R42" s="16">
        <f t="shared" si="6"/>
        <v>-5.9799999999999284E-2</v>
      </c>
      <c r="T42" s="10">
        <f t="shared" si="7"/>
        <v>43.700375743963903</v>
      </c>
      <c r="U42" s="10">
        <f t="shared" si="8"/>
        <v>0.99990000000000001</v>
      </c>
      <c r="W42" s="10">
        <f t="shared" si="9"/>
        <v>-77.383937459166361</v>
      </c>
      <c r="X42" s="10">
        <f t="shared" si="10"/>
        <v>1E-4</v>
      </c>
      <c r="Z42" s="10">
        <f t="shared" si="11"/>
        <v>0.60859159000000007</v>
      </c>
      <c r="AA42" s="10">
        <f t="shared" si="12"/>
        <v>0.64761945781665164</v>
      </c>
      <c r="AB42" s="10">
        <f t="shared" si="13"/>
        <v>54.713851716336492</v>
      </c>
    </row>
    <row r="43" spans="1:28" x14ac:dyDescent="0.2">
      <c r="A43" s="9">
        <v>29705</v>
      </c>
      <c r="B43" s="16">
        <f>'Prices Monthly'!L42+J43</f>
        <v>718.14650636003853</v>
      </c>
      <c r="C43" s="16">
        <f t="shared" si="0"/>
        <v>1</v>
      </c>
      <c r="D43" s="16">
        <f>D42+C43*('Prices Monthly'!L43-'Prices Monthly'!L42)/'Prices Monthly'!L42</f>
        <v>0.60047020414372965</v>
      </c>
      <c r="E43" s="16">
        <f t="shared" si="1"/>
        <v>0</v>
      </c>
      <c r="F43" s="16">
        <f t="shared" si="2"/>
        <v>0.60047020414372965</v>
      </c>
      <c r="G43" s="26">
        <f>IF(('Prices Monthly'!L43-'Prices Monthly'!L42)*C43&gt;0,1,0)</f>
        <v>1</v>
      </c>
      <c r="H43" s="16">
        <f>ABS('Prices Monthly'!L43-'Prices Monthly'!L42)/'Prices Monthly'!L42</f>
        <v>3.7379832276539286E-2</v>
      </c>
      <c r="I43" s="26"/>
      <c r="J43" s="16">
        <f t="shared" si="3"/>
        <v>54.713851716336492</v>
      </c>
      <c r="K43" s="16"/>
      <c r="L43" s="16">
        <f>1.95583/'Prices Monthly'!B43</f>
        <v>3.1467000000000001</v>
      </c>
      <c r="M43" s="16">
        <f>'Prices Monthly'!I43-'Prices Monthly'!I42</f>
        <v>-0.82999999999998408</v>
      </c>
      <c r="N43" s="16">
        <f>'Prices Monthly'!T43-'Prices Monthly'!T42</f>
        <v>-0.11000000000000032</v>
      </c>
      <c r="P43" s="16">
        <f t="shared" si="4"/>
        <v>4.9573130000000001</v>
      </c>
      <c r="Q43" s="16">
        <f t="shared" si="5"/>
        <v>8.0921907623934419E-2</v>
      </c>
      <c r="R43" s="16">
        <f t="shared" si="6"/>
        <v>-0.1513000000000006</v>
      </c>
      <c r="T43" s="10">
        <f t="shared" si="7"/>
        <v>46.518510069169679</v>
      </c>
      <c r="U43" s="10">
        <f t="shared" si="8"/>
        <v>0.99990000000000001</v>
      </c>
      <c r="W43" s="10">
        <f t="shared" si="9"/>
        <v>-79.26050066252958</v>
      </c>
      <c r="X43" s="10">
        <f t="shared" si="10"/>
        <v>1E-4</v>
      </c>
      <c r="Z43" s="10">
        <f t="shared" si="11"/>
        <v>0.60859159000000007</v>
      </c>
      <c r="AA43" s="10">
        <f t="shared" si="12"/>
        <v>0.64761945781665164</v>
      </c>
      <c r="AB43" s="10">
        <f t="shared" si="13"/>
        <v>54.713851716336492</v>
      </c>
    </row>
    <row r="44" spans="1:28" x14ac:dyDescent="0.2">
      <c r="A44" s="9">
        <v>29736</v>
      </c>
      <c r="B44" s="16">
        <f>'Prices Monthly'!L43+J44</f>
        <v>742.94550771739932</v>
      </c>
      <c r="C44" s="16">
        <f t="shared" si="0"/>
        <v>1</v>
      </c>
      <c r="D44" s="16">
        <f>D43+C44*('Prices Monthly'!L44-'Prices Monthly'!L43)/'Prices Monthly'!L43</f>
        <v>0.63877059355566812</v>
      </c>
      <c r="E44" s="16">
        <f t="shared" si="1"/>
        <v>0</v>
      </c>
      <c r="F44" s="16">
        <f t="shared" si="2"/>
        <v>0.63877059355566812</v>
      </c>
      <c r="G44" s="26">
        <f>IF(('Prices Monthly'!L44-'Prices Monthly'!L43)*C44&gt;0,1,0)</f>
        <v>1</v>
      </c>
      <c r="H44" s="16">
        <f>ABS('Prices Monthly'!L44-'Prices Monthly'!L43)/'Prices Monthly'!L43</f>
        <v>3.8300389411938481E-2</v>
      </c>
      <c r="I44" s="26"/>
      <c r="J44" s="16">
        <f t="shared" si="3"/>
        <v>54.713851716336492</v>
      </c>
      <c r="K44" s="16"/>
      <c r="L44" s="16">
        <f>1.95583/'Prices Monthly'!B44</f>
        <v>3.0552999999999999</v>
      </c>
      <c r="M44" s="16">
        <f>'Prices Monthly'!I44-'Prices Monthly'!I43</f>
        <v>9.7199999999999989</v>
      </c>
      <c r="N44" s="16">
        <f>'Prices Monthly'!T44-'Prices Monthly'!T43</f>
        <v>-1.9999999999999574E-2</v>
      </c>
      <c r="P44" s="16">
        <f t="shared" si="4"/>
        <v>4.6474669999999998</v>
      </c>
      <c r="Q44" s="16">
        <f t="shared" si="5"/>
        <v>0.98766626492627441</v>
      </c>
      <c r="R44" s="16">
        <f t="shared" si="6"/>
        <v>1.3400000000000779E-2</v>
      </c>
      <c r="T44" s="10">
        <f t="shared" si="7"/>
        <v>39.333685871706457</v>
      </c>
      <c r="U44" s="10">
        <f t="shared" si="8"/>
        <v>0.99990000000000001</v>
      </c>
      <c r="W44" s="10">
        <f t="shared" si="9"/>
        <v>-72.354248659087133</v>
      </c>
      <c r="X44" s="10">
        <f t="shared" si="10"/>
        <v>1E-4</v>
      </c>
      <c r="Z44" s="10">
        <f t="shared" si="11"/>
        <v>0.60859159000000007</v>
      </c>
      <c r="AA44" s="10">
        <f t="shared" si="12"/>
        <v>0.64761945781665164</v>
      </c>
      <c r="AB44" s="10">
        <f t="shared" si="13"/>
        <v>54.713851716336492</v>
      </c>
    </row>
    <row r="45" spans="1:28" x14ac:dyDescent="0.2">
      <c r="A45" s="9">
        <v>29764</v>
      </c>
      <c r="B45" s="16">
        <f>'Prices Monthly'!L44+J45</f>
        <v>769.30504814786332</v>
      </c>
      <c r="C45" s="16">
        <f t="shared" si="0"/>
        <v>1</v>
      </c>
      <c r="D45" s="16">
        <f>D44+C45*('Prices Monthly'!L45-'Prices Monthly'!L44)/'Prices Monthly'!L44</f>
        <v>0.69972767673075376</v>
      </c>
      <c r="E45" s="16">
        <f t="shared" si="1"/>
        <v>0</v>
      </c>
      <c r="F45" s="16">
        <f t="shared" si="2"/>
        <v>0.69972767673075376</v>
      </c>
      <c r="G45" s="26">
        <f>IF(('Prices Monthly'!L45-'Prices Monthly'!L44)*C45&gt;0,1,0)</f>
        <v>1</v>
      </c>
      <c r="H45" s="16">
        <f>ABS('Prices Monthly'!L45-'Prices Monthly'!L44)/'Prices Monthly'!L44</f>
        <v>6.0957083175085594E-2</v>
      </c>
      <c r="I45" s="26"/>
      <c r="J45" s="16">
        <f t="shared" si="3"/>
        <v>54.713851716336492</v>
      </c>
      <c r="K45" s="16"/>
      <c r="L45" s="16">
        <f>1.95583/'Prices Monthly'!B45</f>
        <v>3.0428999999999999</v>
      </c>
      <c r="M45" s="16">
        <f>'Prices Monthly'!I45-'Prices Monthly'!I44</f>
        <v>2.2999999999999829</v>
      </c>
      <c r="N45" s="16">
        <f>'Prices Monthly'!T45-'Prices Monthly'!T44</f>
        <v>4.0000000000000036E-2</v>
      </c>
      <c r="P45" s="16">
        <f t="shared" si="4"/>
        <v>4.6054310000000003</v>
      </c>
      <c r="Q45" s="16">
        <f t="shared" si="5"/>
        <v>0.36172783601758968</v>
      </c>
      <c r="R45" s="16">
        <f t="shared" si="6"/>
        <v>0.12320000000000007</v>
      </c>
      <c r="T45" s="10">
        <f t="shared" si="7"/>
        <v>38.267677453982245</v>
      </c>
      <c r="U45" s="10">
        <f t="shared" si="8"/>
        <v>0.99990000000000001</v>
      </c>
      <c r="W45" s="10">
        <f t="shared" si="9"/>
        <v>-73.911241293628493</v>
      </c>
      <c r="X45" s="10">
        <f t="shared" si="10"/>
        <v>1E-4</v>
      </c>
      <c r="Z45" s="10">
        <f t="shared" si="11"/>
        <v>0.60859159000000007</v>
      </c>
      <c r="AA45" s="10">
        <f t="shared" si="12"/>
        <v>0.64761945781665164</v>
      </c>
      <c r="AB45" s="10">
        <f t="shared" si="13"/>
        <v>54.713851716336492</v>
      </c>
    </row>
    <row r="46" spans="1:28" x14ac:dyDescent="0.2">
      <c r="A46" s="9">
        <v>29797</v>
      </c>
      <c r="B46" s="16">
        <f>'Prices Monthly'!L45+J46</f>
        <v>812.86444314492383</v>
      </c>
      <c r="C46" s="16">
        <f t="shared" si="0"/>
        <v>1</v>
      </c>
      <c r="D46" s="16">
        <f>D45+C46*('Prices Monthly'!L46-'Prices Monthly'!L45)/'Prices Monthly'!L45</f>
        <v>0.71874503846334714</v>
      </c>
      <c r="E46" s="16">
        <f t="shared" si="1"/>
        <v>0</v>
      </c>
      <c r="F46" s="16">
        <f t="shared" si="2"/>
        <v>0.71874503846334714</v>
      </c>
      <c r="G46" s="26">
        <f>IF(('Prices Monthly'!L46-'Prices Monthly'!L45)*C46&gt;0,1,0)</f>
        <v>1</v>
      </c>
      <c r="H46" s="16">
        <f>ABS('Prices Monthly'!L46-'Prices Monthly'!L45)/'Prices Monthly'!L45</f>
        <v>1.9017361732593406E-2</v>
      </c>
      <c r="I46" s="26"/>
      <c r="J46" s="16">
        <f t="shared" si="3"/>
        <v>54.713851716336492</v>
      </c>
      <c r="K46" s="16"/>
      <c r="L46" s="16">
        <f>1.95583/'Prices Monthly'!B46</f>
        <v>2.82</v>
      </c>
      <c r="M46" s="16">
        <f>'Prices Monthly'!I46-'Prices Monthly'!I45</f>
        <v>-0.93000000000000682</v>
      </c>
      <c r="N46" s="16">
        <f>'Prices Monthly'!T46-'Prices Monthly'!T45</f>
        <v>0</v>
      </c>
      <c r="P46" s="16">
        <f t="shared" si="4"/>
        <v>3.8497999999999992</v>
      </c>
      <c r="Q46" s="16">
        <f t="shared" si="5"/>
        <v>3.1517051446061699E-2</v>
      </c>
      <c r="R46" s="16">
        <f t="shared" si="6"/>
        <v>0.05</v>
      </c>
      <c r="T46" s="10">
        <f t="shared" si="7"/>
        <v>33.922342318275</v>
      </c>
      <c r="U46" s="10">
        <f t="shared" si="8"/>
        <v>0.99990000000000001</v>
      </c>
      <c r="W46" s="10">
        <f t="shared" si="9"/>
        <v>-63.931238620249978</v>
      </c>
      <c r="X46" s="10">
        <f t="shared" si="10"/>
        <v>1E-4</v>
      </c>
      <c r="Z46" s="10">
        <f t="shared" si="11"/>
        <v>0.60859159000000007</v>
      </c>
      <c r="AA46" s="10">
        <f t="shared" si="12"/>
        <v>0.64761945781665164</v>
      </c>
      <c r="AB46" s="10">
        <f t="shared" si="13"/>
        <v>54.713851716336492</v>
      </c>
    </row>
    <row r="47" spans="1:28" x14ac:dyDescent="0.2">
      <c r="A47" s="9">
        <v>29827</v>
      </c>
      <c r="B47" s="16">
        <f>'Prices Monthly'!L46+J47</f>
        <v>827.2824671899009</v>
      </c>
      <c r="C47" s="16">
        <f t="shared" si="0"/>
        <v>1</v>
      </c>
      <c r="D47" s="16">
        <f>D46+C47*('Prices Monthly'!L47-'Prices Monthly'!L46)/'Prices Monthly'!L46</f>
        <v>0.77284419096850687</v>
      </c>
      <c r="E47" s="16">
        <f t="shared" si="1"/>
        <v>0</v>
      </c>
      <c r="F47" s="16">
        <f t="shared" si="2"/>
        <v>0.77284419096850687</v>
      </c>
      <c r="G47" s="26">
        <f>IF(('Prices Monthly'!L47-'Prices Monthly'!L46)*C47&gt;0,1,0)</f>
        <v>1</v>
      </c>
      <c r="H47" s="16">
        <f>ABS('Prices Monthly'!L47-'Prices Monthly'!L46)/'Prices Monthly'!L46</f>
        <v>5.409915250515971E-2</v>
      </c>
      <c r="I47" s="26"/>
      <c r="J47" s="16">
        <f t="shared" si="3"/>
        <v>54.713851716336492</v>
      </c>
      <c r="K47" s="16"/>
      <c r="L47" s="16">
        <f>1.95583/'Prices Monthly'!B47</f>
        <v>2.8420999999999998</v>
      </c>
      <c r="M47" s="16">
        <f>'Prices Monthly'!I47-'Prices Monthly'!I46</f>
        <v>-2.289999999999992</v>
      </c>
      <c r="N47" s="16">
        <f>'Prices Monthly'!T47-'Prices Monthly'!T46</f>
        <v>-8.9999999999999858E-2</v>
      </c>
      <c r="P47" s="16">
        <f t="shared" si="4"/>
        <v>3.9247190000000005</v>
      </c>
      <c r="Q47" s="16">
        <f t="shared" si="5"/>
        <v>-0.35983548233988649</v>
      </c>
      <c r="R47" s="16">
        <f t="shared" si="6"/>
        <v>-0.11469999999999973</v>
      </c>
      <c r="T47" s="10">
        <f t="shared" si="7"/>
        <v>38.172393714310232</v>
      </c>
      <c r="U47" s="10">
        <f t="shared" si="8"/>
        <v>0.99990000000000001</v>
      </c>
      <c r="W47" s="10">
        <f t="shared" si="9"/>
        <v>-65.873526770920876</v>
      </c>
      <c r="X47" s="10">
        <f t="shared" si="10"/>
        <v>1E-4</v>
      </c>
      <c r="Z47" s="10">
        <f t="shared" si="11"/>
        <v>0.60859159000000007</v>
      </c>
      <c r="AA47" s="10">
        <f t="shared" si="12"/>
        <v>0.64761945781665164</v>
      </c>
      <c r="AB47" s="10">
        <f t="shared" si="13"/>
        <v>54.713851716336492</v>
      </c>
    </row>
    <row r="48" spans="1:28" x14ac:dyDescent="0.2">
      <c r="A48" s="9">
        <v>29858</v>
      </c>
      <c r="B48" s="16">
        <f>'Prices Monthly'!L47+J48</f>
        <v>869.07777453910535</v>
      </c>
      <c r="C48" s="16">
        <f t="shared" si="0"/>
        <v>1</v>
      </c>
      <c r="D48" s="16">
        <f>D47+C48*('Prices Monthly'!L48-'Prices Monthly'!L47)/'Prices Monthly'!L47</f>
        <v>0.72839511785873812</v>
      </c>
      <c r="E48" s="16">
        <f t="shared" si="1"/>
        <v>4.4449073109768755E-2</v>
      </c>
      <c r="F48" s="16">
        <f t="shared" si="2"/>
        <v>0.77284419096850687</v>
      </c>
      <c r="G48" s="26">
        <f>IF(('Prices Monthly'!L48-'Prices Monthly'!L47)*C48&gt;0,1,0)</f>
        <v>0</v>
      </c>
      <c r="H48" s="16">
        <f>ABS('Prices Monthly'!L48-'Prices Monthly'!L47)/'Prices Monthly'!L47</f>
        <v>4.4449073109768748E-2</v>
      </c>
      <c r="I48" s="26"/>
      <c r="J48" s="16">
        <f t="shared" si="3"/>
        <v>54.713851716336492</v>
      </c>
      <c r="K48" s="16"/>
      <c r="L48" s="16">
        <f>1.95583/'Prices Monthly'!B48</f>
        <v>2.6505000000000001</v>
      </c>
      <c r="M48" s="16">
        <f>'Prices Monthly'!I48-'Prices Monthly'!I47</f>
        <v>-6.5499999999999829</v>
      </c>
      <c r="N48" s="16">
        <f>'Prices Monthly'!T48-'Prices Monthly'!T47</f>
        <v>-4.0000000000000036E-2</v>
      </c>
      <c r="P48" s="16">
        <f t="shared" si="4"/>
        <v>3.275195000000001</v>
      </c>
      <c r="Q48" s="16">
        <f t="shared" si="5"/>
        <v>-0.81624129999178197</v>
      </c>
      <c r="R48" s="16">
        <f t="shared" si="6"/>
        <v>-2.3200000000000068E-2</v>
      </c>
      <c r="T48" s="10">
        <f t="shared" si="7"/>
        <v>32.069492603184237</v>
      </c>
      <c r="U48" s="10">
        <f t="shared" si="8"/>
        <v>0.99990000000000001</v>
      </c>
      <c r="W48" s="10">
        <f t="shared" si="9"/>
        <v>-58.148058722484635</v>
      </c>
      <c r="X48" s="10">
        <f t="shared" si="10"/>
        <v>1E-4</v>
      </c>
      <c r="Z48" s="10">
        <f t="shared" si="11"/>
        <v>0.60859159000000007</v>
      </c>
      <c r="AA48" s="10">
        <f t="shared" si="12"/>
        <v>0.64761945781665164</v>
      </c>
      <c r="AB48" s="10">
        <f t="shared" si="13"/>
        <v>54.713851716336492</v>
      </c>
    </row>
    <row r="49" spans="1:28" x14ac:dyDescent="0.2">
      <c r="A49" s="9">
        <v>29889</v>
      </c>
      <c r="B49" s="16">
        <f>'Prices Monthly'!L48+J49</f>
        <v>832.88005299559802</v>
      </c>
      <c r="C49" s="16">
        <f t="shared" si="0"/>
        <v>1</v>
      </c>
      <c r="D49" s="16">
        <f>D48+C49*('Prices Monthly'!L49-'Prices Monthly'!L48)/'Prices Monthly'!L48</f>
        <v>0.8443598924685557</v>
      </c>
      <c r="E49" s="16">
        <f t="shared" si="1"/>
        <v>0</v>
      </c>
      <c r="F49" s="16">
        <f t="shared" si="2"/>
        <v>0.8443598924685557</v>
      </c>
      <c r="G49" s="26">
        <f>IF(('Prices Monthly'!L49-'Prices Monthly'!L48)*C49&gt;0,1,0)</f>
        <v>1</v>
      </c>
      <c r="H49" s="16">
        <f>ABS('Prices Monthly'!L49-'Prices Monthly'!L48)/'Prices Monthly'!L48</f>
        <v>0.11596477460981762</v>
      </c>
      <c r="I49" s="26"/>
      <c r="J49" s="16">
        <f t="shared" si="3"/>
        <v>54.713851716336492</v>
      </c>
      <c r="K49" s="16"/>
      <c r="L49" s="16">
        <f>1.95583/'Prices Monthly'!B49</f>
        <v>2.605</v>
      </c>
      <c r="M49" s="16">
        <f>'Prices Monthly'!I49-'Prices Monthly'!I48</f>
        <v>7.7399999999999807</v>
      </c>
      <c r="N49" s="16">
        <f>'Prices Monthly'!T49-'Prices Monthly'!T48</f>
        <v>-8.0000000000000071E-2</v>
      </c>
      <c r="P49" s="16">
        <f t="shared" si="4"/>
        <v>3.1209499999999997</v>
      </c>
      <c r="Q49" s="16">
        <f t="shared" si="5"/>
        <v>0.88874096068289155</v>
      </c>
      <c r="R49" s="16">
        <f t="shared" si="6"/>
        <v>-9.6400000000000138E-2</v>
      </c>
      <c r="T49" s="10">
        <f t="shared" si="7"/>
        <v>28.799481281449527</v>
      </c>
      <c r="U49" s="10">
        <f t="shared" si="8"/>
        <v>0.99990000000000001</v>
      </c>
      <c r="W49" s="10">
        <f t="shared" si="9"/>
        <v>-50.517427760699434</v>
      </c>
      <c r="X49" s="10">
        <f t="shared" si="10"/>
        <v>1E-4</v>
      </c>
      <c r="Z49" s="10">
        <f t="shared" si="11"/>
        <v>0.60859159000000007</v>
      </c>
      <c r="AA49" s="10">
        <f t="shared" si="12"/>
        <v>0.64761945781665164</v>
      </c>
      <c r="AB49" s="10">
        <f t="shared" si="13"/>
        <v>54.713851716336492</v>
      </c>
    </row>
    <row r="50" spans="1:28" x14ac:dyDescent="0.2">
      <c r="A50" s="9">
        <v>29918</v>
      </c>
      <c r="B50" s="16">
        <f>'Prices Monthly'!L49+J50</f>
        <v>923.11992113592555</v>
      </c>
      <c r="C50" s="16">
        <f t="shared" si="0"/>
        <v>1</v>
      </c>
      <c r="D50" s="16">
        <f>D49+C50*('Prices Monthly'!L50-'Prices Monthly'!L49)/'Prices Monthly'!L49</f>
        <v>0.92409268409290146</v>
      </c>
      <c r="E50" s="16">
        <f t="shared" si="1"/>
        <v>0</v>
      </c>
      <c r="F50" s="16">
        <f t="shared" si="2"/>
        <v>0.92409268409290146</v>
      </c>
      <c r="G50" s="26">
        <f>IF(('Prices Monthly'!L50-'Prices Monthly'!L49)*C50&gt;0,1,0)</f>
        <v>1</v>
      </c>
      <c r="H50" s="16">
        <f>ABS('Prices Monthly'!L50-'Prices Monthly'!L49)/'Prices Monthly'!L49</f>
        <v>7.9732791624345739E-2</v>
      </c>
      <c r="I50" s="26"/>
      <c r="J50" s="16">
        <f t="shared" si="3"/>
        <v>54.713851716336492</v>
      </c>
      <c r="K50" s="16"/>
      <c r="L50" s="16">
        <f>1.95583/'Prices Monthly'!B50</f>
        <v>2.5209999999999995</v>
      </c>
      <c r="M50" s="16">
        <f>'Prices Monthly'!I50-'Prices Monthly'!I49</f>
        <v>12.349999999999994</v>
      </c>
      <c r="N50" s="16">
        <f>'Prices Monthly'!T50-'Prices Monthly'!T49</f>
        <v>-6.0000000000000497E-2</v>
      </c>
      <c r="P50" s="16">
        <f t="shared" si="4"/>
        <v>2.8361899999999993</v>
      </c>
      <c r="Q50" s="16">
        <f t="shared" si="5"/>
        <v>1.0916669575956843</v>
      </c>
      <c r="R50" s="16">
        <f t="shared" si="6"/>
        <v>-5.9800000000000908E-2</v>
      </c>
      <c r="T50" s="10">
        <f t="shared" si="7"/>
        <v>25.411922045373888</v>
      </c>
      <c r="U50" s="10">
        <f t="shared" si="8"/>
        <v>0.99990000000000001</v>
      </c>
      <c r="W50" s="10">
        <f t="shared" si="9"/>
        <v>-45.878782796031793</v>
      </c>
      <c r="X50" s="10">
        <f t="shared" si="10"/>
        <v>1E-4</v>
      </c>
      <c r="Z50" s="10">
        <f t="shared" si="11"/>
        <v>0.60859159000000007</v>
      </c>
      <c r="AA50" s="10">
        <f t="shared" si="12"/>
        <v>0.64761945781665164</v>
      </c>
      <c r="AB50" s="10">
        <f t="shared" si="13"/>
        <v>54.713851716336492</v>
      </c>
    </row>
    <row r="51" spans="1:28" x14ac:dyDescent="0.2">
      <c r="A51" s="9">
        <v>29950</v>
      </c>
      <c r="B51" s="16">
        <f>'Prices Monthly'!L50+J51</f>
        <v>992.36036131427477</v>
      </c>
      <c r="C51" s="16">
        <f t="shared" si="0"/>
        <v>1</v>
      </c>
      <c r="D51" s="16">
        <f>D50+C51*('Prices Monthly'!L51-'Prices Monthly'!L50)/'Prices Monthly'!L50</f>
        <v>1.0209847568885888</v>
      </c>
      <c r="E51" s="16">
        <f t="shared" si="1"/>
        <v>0</v>
      </c>
      <c r="F51" s="16">
        <f t="shared" si="2"/>
        <v>1.0209847568885888</v>
      </c>
      <c r="G51" s="26">
        <f>IF(('Prices Monthly'!L51-'Prices Monthly'!L50)*C51&gt;0,1,0)</f>
        <v>1</v>
      </c>
      <c r="H51" s="16">
        <f>ABS('Prices Monthly'!L51-'Prices Monthly'!L50)/'Prices Monthly'!L50</f>
        <v>9.6892072795687414E-2</v>
      </c>
      <c r="I51" s="26"/>
      <c r="J51" s="16">
        <f t="shared" si="3"/>
        <v>54.713851716336492</v>
      </c>
      <c r="K51" s="16"/>
      <c r="L51" s="16">
        <f>1.95583/'Prices Monthly'!B51</f>
        <v>2.4455000000000005</v>
      </c>
      <c r="M51" s="16">
        <f>'Prices Monthly'!I51-'Prices Monthly'!I50</f>
        <v>9.1100000000000136</v>
      </c>
      <c r="N51" s="16">
        <f>'Prices Monthly'!T51-'Prices Monthly'!T50</f>
        <v>-8.0000000000000071E-2</v>
      </c>
      <c r="P51" s="16">
        <f t="shared" si="4"/>
        <v>2.5802450000000023</v>
      </c>
      <c r="Q51" s="16">
        <f t="shared" si="5"/>
        <v>0.95951837697299902</v>
      </c>
      <c r="R51" s="16">
        <f t="shared" si="6"/>
        <v>-9.6400000000000138E-2</v>
      </c>
      <c r="T51" s="10">
        <f t="shared" si="7"/>
        <v>24.185378398088833</v>
      </c>
      <c r="U51" s="10">
        <f t="shared" si="8"/>
        <v>0.99990000000000001</v>
      </c>
      <c r="W51" s="10">
        <f t="shared" si="9"/>
        <v>-42.536581422920506</v>
      </c>
      <c r="X51" s="10">
        <f t="shared" si="10"/>
        <v>1E-4</v>
      </c>
      <c r="Z51" s="10">
        <f t="shared" si="11"/>
        <v>0.60859159000000007</v>
      </c>
      <c r="AA51" s="10">
        <f t="shared" si="12"/>
        <v>0.64761945781665164</v>
      </c>
      <c r="AB51" s="10">
        <f t="shared" si="13"/>
        <v>54.713851716336492</v>
      </c>
    </row>
    <row r="52" spans="1:28" x14ac:dyDescent="0.2">
      <c r="A52" s="9">
        <v>29981</v>
      </c>
      <c r="B52" s="16">
        <f>'Prices Monthly'!L51+J52</f>
        <v>1083.2108751788603</v>
      </c>
      <c r="C52" s="16">
        <f t="shared" si="0"/>
        <v>1</v>
      </c>
      <c r="D52" s="16">
        <f>D51+C52*('Prices Monthly'!L52-'Prices Monthly'!L51)/'Prices Monthly'!L51</f>
        <v>0.97058399164136766</v>
      </c>
      <c r="E52" s="16">
        <f t="shared" si="1"/>
        <v>5.0400765247221146E-2</v>
      </c>
      <c r="F52" s="16">
        <f t="shared" si="2"/>
        <v>1.0209847568885888</v>
      </c>
      <c r="G52" s="26">
        <f>IF(('Prices Monthly'!L52-'Prices Monthly'!L51)*C52&gt;0,1,0)</f>
        <v>0</v>
      </c>
      <c r="H52" s="16">
        <f>ABS('Prices Monthly'!L52-'Prices Monthly'!L51)/'Prices Monthly'!L51</f>
        <v>5.0400765247221195E-2</v>
      </c>
      <c r="I52" s="26"/>
      <c r="J52" s="16">
        <f t="shared" si="3"/>
        <v>54.713851716336492</v>
      </c>
      <c r="K52" s="16"/>
      <c r="L52" s="16">
        <f>1.95583/'Prices Monthly'!B52</f>
        <v>2.3999000000000001</v>
      </c>
      <c r="M52" s="16">
        <f>'Prices Monthly'!I52-'Prices Monthly'!I51</f>
        <v>0.5</v>
      </c>
      <c r="N52" s="16">
        <f>'Prices Monthly'!T52-'Prices Monthly'!T51</f>
        <v>-1.6000000000000014E-2</v>
      </c>
      <c r="P52" s="16">
        <f t="shared" si="4"/>
        <v>2.4256610000000007</v>
      </c>
      <c r="Q52" s="16">
        <f t="shared" si="5"/>
        <v>-0.3010299956639812</v>
      </c>
      <c r="R52" s="16">
        <f t="shared" si="6"/>
        <v>2.0719999999999975E-2</v>
      </c>
      <c r="T52" s="10">
        <f t="shared" si="7"/>
        <v>23.277094861979183</v>
      </c>
      <c r="U52" s="10">
        <f t="shared" si="8"/>
        <v>0.99990000000000001</v>
      </c>
      <c r="W52" s="10">
        <f t="shared" si="9"/>
        <v>-44.452514491511685</v>
      </c>
      <c r="X52" s="10">
        <f t="shared" si="10"/>
        <v>1E-4</v>
      </c>
      <c r="Z52" s="10">
        <f t="shared" si="11"/>
        <v>0.60859159000000007</v>
      </c>
      <c r="AA52" s="10">
        <f t="shared" si="12"/>
        <v>0.64761945781665164</v>
      </c>
      <c r="AB52" s="10">
        <f t="shared" si="13"/>
        <v>54.713851716336492</v>
      </c>
    </row>
    <row r="53" spans="1:28" x14ac:dyDescent="0.2">
      <c r="A53" s="9">
        <v>30009</v>
      </c>
      <c r="B53" s="16">
        <f>'Prices Monthly'!L52+J53</f>
        <v>1031.37383814186</v>
      </c>
      <c r="C53" s="16">
        <f t="shared" si="0"/>
        <v>1</v>
      </c>
      <c r="D53" s="16">
        <f>D52+C53*('Prices Monthly'!L53-'Prices Monthly'!L52)/'Prices Monthly'!L52</f>
        <v>0.94866589792501754</v>
      </c>
      <c r="E53" s="16">
        <f t="shared" si="1"/>
        <v>7.2318858963571264E-2</v>
      </c>
      <c r="F53" s="16">
        <f t="shared" si="2"/>
        <v>1.0209847568885888</v>
      </c>
      <c r="G53" s="26">
        <f>IF(('Prices Monthly'!L53-'Prices Monthly'!L52)*C53&gt;0,1,0)</f>
        <v>0</v>
      </c>
      <c r="H53" s="16">
        <f>ABS('Prices Monthly'!L53-'Prices Monthly'!L52)/'Prices Monthly'!L52</f>
        <v>2.1918093716350062E-2</v>
      </c>
      <c r="I53" s="26"/>
      <c r="J53" s="16">
        <f t="shared" si="3"/>
        <v>54.713851716336492</v>
      </c>
      <c r="K53" s="16"/>
      <c r="L53" s="16">
        <f>1.95583/'Prices Monthly'!B53</f>
        <v>2.2191000000000005</v>
      </c>
      <c r="M53" s="16">
        <f>'Prices Monthly'!I53-'Prices Monthly'!I52</f>
        <v>14.960000000000008</v>
      </c>
      <c r="N53" s="16">
        <f>'Prices Monthly'!T53-'Prices Monthly'!T52</f>
        <v>-0.15599999999999969</v>
      </c>
      <c r="P53" s="16">
        <f t="shared" si="4"/>
        <v>1.8127490000000019</v>
      </c>
      <c r="Q53" s="16">
        <f t="shared" si="5"/>
        <v>1.1749315935284428</v>
      </c>
      <c r="R53" s="16">
        <f t="shared" si="6"/>
        <v>-0.23547999999999947</v>
      </c>
      <c r="T53" s="10">
        <f t="shared" si="7"/>
        <v>19.846139014718922</v>
      </c>
      <c r="U53" s="10">
        <f t="shared" si="8"/>
        <v>0.99990000000000001</v>
      </c>
      <c r="W53" s="10">
        <f t="shared" si="9"/>
        <v>-30.564874471762259</v>
      </c>
      <c r="X53" s="10">
        <f t="shared" si="10"/>
        <v>1E-4</v>
      </c>
      <c r="Z53" s="10">
        <f t="shared" si="11"/>
        <v>0.60859159000000007</v>
      </c>
      <c r="AA53" s="10">
        <f t="shared" si="12"/>
        <v>0.64761945781665164</v>
      </c>
      <c r="AB53" s="10">
        <f t="shared" si="13"/>
        <v>54.713851716336492</v>
      </c>
    </row>
    <row r="54" spans="1:28" x14ac:dyDescent="0.2">
      <c r="A54" s="9">
        <v>30036</v>
      </c>
      <c r="B54" s="16">
        <f>'Prices Monthly'!L53+J54</f>
        <v>1009.9673130303762</v>
      </c>
      <c r="C54" s="16">
        <f t="shared" si="0"/>
        <v>1</v>
      </c>
      <c r="D54" s="16">
        <f>D53+C54*('Prices Monthly'!L54-'Prices Monthly'!L53)/'Prices Monthly'!L53</f>
        <v>1.0294955023003283</v>
      </c>
      <c r="E54" s="16">
        <f t="shared" si="1"/>
        <v>0</v>
      </c>
      <c r="F54" s="16">
        <f t="shared" si="2"/>
        <v>1.0294955023003283</v>
      </c>
      <c r="G54" s="26">
        <f>IF(('Prices Monthly'!L54-'Prices Monthly'!L53)*C54&gt;0,1,0)</f>
        <v>1</v>
      </c>
      <c r="H54" s="16">
        <f>ABS('Prices Monthly'!L54-'Prices Monthly'!L53)/'Prices Monthly'!L53</f>
        <v>8.0829604375310657E-2</v>
      </c>
      <c r="I54" s="26"/>
      <c r="J54" s="16">
        <f t="shared" si="3"/>
        <v>54.713851716336492</v>
      </c>
      <c r="K54" s="16"/>
      <c r="L54" s="16">
        <f>1.95583/'Prices Monthly'!B54</f>
        <v>2.3344</v>
      </c>
      <c r="M54" s="16">
        <f>'Prices Monthly'!I54-'Prices Monthly'!I53</f>
        <v>12.159999999999997</v>
      </c>
      <c r="N54" s="16">
        <f>'Prices Monthly'!T54-'Prices Monthly'!T53</f>
        <v>-8.4999999999999964E-2</v>
      </c>
      <c r="P54" s="16">
        <f t="shared" si="4"/>
        <v>2.2036160000000002</v>
      </c>
      <c r="Q54" s="16">
        <f t="shared" si="5"/>
        <v>1.0849335749367159</v>
      </c>
      <c r="R54" s="16">
        <f t="shared" si="6"/>
        <v>-0.10554999999999994</v>
      </c>
      <c r="T54" s="10">
        <f t="shared" si="7"/>
        <v>20.98527139149644</v>
      </c>
      <c r="U54" s="10">
        <f t="shared" si="8"/>
        <v>0.99990000000000001</v>
      </c>
      <c r="W54" s="10">
        <f t="shared" si="9"/>
        <v>-36.723509725067906</v>
      </c>
      <c r="X54" s="10">
        <f t="shared" si="10"/>
        <v>1E-4</v>
      </c>
      <c r="Z54" s="10">
        <f t="shared" si="11"/>
        <v>0.60859159000000007</v>
      </c>
      <c r="AA54" s="10">
        <f t="shared" si="12"/>
        <v>0.64761945781665164</v>
      </c>
      <c r="AB54" s="10">
        <f t="shared" si="13"/>
        <v>54.713851716336492</v>
      </c>
    </row>
    <row r="55" spans="1:28" x14ac:dyDescent="0.2">
      <c r="A55" s="9">
        <v>30070</v>
      </c>
      <c r="B55" s="16">
        <f>'Prices Monthly'!L54+J55</f>
        <v>1087.180072386536</v>
      </c>
      <c r="C55" s="16">
        <f t="shared" si="0"/>
        <v>1</v>
      </c>
      <c r="D55" s="16">
        <f>D54+C55*('Prices Monthly'!L55-'Prices Monthly'!L54)/'Prices Monthly'!L54</f>
        <v>1.0340627626013077</v>
      </c>
      <c r="E55" s="16">
        <f t="shared" si="1"/>
        <v>0</v>
      </c>
      <c r="F55" s="16">
        <f t="shared" si="2"/>
        <v>1.0340627626013077</v>
      </c>
      <c r="G55" s="26">
        <f>IF(('Prices Monthly'!L55-'Prices Monthly'!L54)*C55&gt;0,1,0)</f>
        <v>1</v>
      </c>
      <c r="H55" s="16">
        <f>ABS('Prices Monthly'!L55-'Prices Monthly'!L54)/'Prices Monthly'!L54</f>
        <v>4.5672603009794784E-3</v>
      </c>
      <c r="I55" s="26"/>
      <c r="J55" s="16">
        <f t="shared" si="3"/>
        <v>54.713851716336492</v>
      </c>
      <c r="K55" s="16"/>
      <c r="L55" s="16">
        <f>1.95583/'Prices Monthly'!B55</f>
        <v>2.2033</v>
      </c>
      <c r="M55" s="16">
        <f>'Prices Monthly'!I55-'Prices Monthly'!I54</f>
        <v>-3.3799999999999955</v>
      </c>
      <c r="N55" s="16">
        <f>'Prices Monthly'!T55-'Prices Monthly'!T54</f>
        <v>8.8000000000000078E-2</v>
      </c>
      <c r="P55" s="16">
        <f t="shared" si="4"/>
        <v>1.7591870000000007</v>
      </c>
      <c r="Q55" s="16">
        <f t="shared" si="5"/>
        <v>-0.52891670027765414</v>
      </c>
      <c r="R55" s="16">
        <f t="shared" si="6"/>
        <v>0.21104000000000017</v>
      </c>
      <c r="T55" s="10">
        <f t="shared" si="7"/>
        <v>14.868154037932822</v>
      </c>
      <c r="U55" s="10">
        <f t="shared" si="8"/>
        <v>0.99990000000000001</v>
      </c>
      <c r="W55" s="10">
        <f t="shared" si="9"/>
        <v>-35.983087916747323</v>
      </c>
      <c r="X55" s="10">
        <f t="shared" si="10"/>
        <v>1E-4</v>
      </c>
      <c r="Z55" s="10">
        <f t="shared" si="11"/>
        <v>0.60859159000000007</v>
      </c>
      <c r="AA55" s="10">
        <f t="shared" si="12"/>
        <v>0.64761945781665164</v>
      </c>
      <c r="AB55" s="10">
        <f t="shared" si="13"/>
        <v>54.713851716336492</v>
      </c>
    </row>
    <row r="56" spans="1:28" x14ac:dyDescent="0.2">
      <c r="A56" s="9">
        <v>30100</v>
      </c>
      <c r="B56" s="16">
        <f>'Prices Monthly'!L55+J56</f>
        <v>1091.8956143683054</v>
      </c>
      <c r="C56" s="16">
        <f t="shared" si="0"/>
        <v>1</v>
      </c>
      <c r="D56" s="16">
        <f>D55+C56*('Prices Monthly'!L56-'Prices Monthly'!L55)/'Prices Monthly'!L55</f>
        <v>1.0270304137968069</v>
      </c>
      <c r="E56" s="16">
        <f t="shared" si="1"/>
        <v>7.0323488045007654E-3</v>
      </c>
      <c r="F56" s="16">
        <f t="shared" si="2"/>
        <v>1.0340627626013077</v>
      </c>
      <c r="G56" s="26">
        <f>IF(('Prices Monthly'!L56-'Prices Monthly'!L55)*C56&gt;0,1,0)</f>
        <v>0</v>
      </c>
      <c r="H56" s="16">
        <f>ABS('Prices Monthly'!L56-'Prices Monthly'!L55)/'Prices Monthly'!L55</f>
        <v>7.032348804500866E-3</v>
      </c>
      <c r="I56" s="26"/>
      <c r="J56" s="16">
        <f t="shared" si="3"/>
        <v>54.713851716336492</v>
      </c>
      <c r="K56" s="16"/>
      <c r="L56" s="16">
        <f>1.95583/'Prices Monthly'!B56</f>
        <v>2.3235999999999999</v>
      </c>
      <c r="M56" s="16">
        <f>'Prices Monthly'!I56-'Prices Monthly'!I55</f>
        <v>11.829999999999984</v>
      </c>
      <c r="N56" s="16">
        <f>'Prices Monthly'!T56-'Prices Monthly'!T55</f>
        <v>0.13499999999999979</v>
      </c>
      <c r="P56" s="16">
        <f t="shared" si="4"/>
        <v>2.1670040000000004</v>
      </c>
      <c r="Q56" s="16">
        <f t="shared" si="5"/>
        <v>1.0729847446279297</v>
      </c>
      <c r="R56" s="16">
        <f t="shared" si="6"/>
        <v>0.29704999999999965</v>
      </c>
      <c r="T56" s="10">
        <f t="shared" si="7"/>
        <v>13.668528129259013</v>
      </c>
      <c r="U56" s="10">
        <f t="shared" si="8"/>
        <v>0.99990000000000001</v>
      </c>
      <c r="W56" s="10">
        <f t="shared" si="9"/>
        <v>-37.06987883761235</v>
      </c>
      <c r="X56" s="10">
        <f t="shared" si="10"/>
        <v>1E-4</v>
      </c>
      <c r="Z56" s="10">
        <f t="shared" si="11"/>
        <v>0.60859159000000007</v>
      </c>
      <c r="AA56" s="10">
        <f t="shared" si="12"/>
        <v>0.64761945781665164</v>
      </c>
      <c r="AB56" s="10">
        <f t="shared" si="13"/>
        <v>54.713851716336492</v>
      </c>
    </row>
    <row r="57" spans="1:28" x14ac:dyDescent="0.2">
      <c r="A57" s="9">
        <v>30131</v>
      </c>
      <c r="B57" s="16">
        <f>'Prices Monthly'!L56+J57</f>
        <v>1084.6017904396697</v>
      </c>
      <c r="C57" s="16">
        <f t="shared" si="0"/>
        <v>1</v>
      </c>
      <c r="D57" s="16">
        <f>D56+C57*('Prices Monthly'!L57-'Prices Monthly'!L56)/'Prices Monthly'!L56</f>
        <v>1.0096050234548872</v>
      </c>
      <c r="E57" s="16">
        <f t="shared" si="1"/>
        <v>2.4457739146420465E-2</v>
      </c>
      <c r="F57" s="16">
        <f t="shared" si="2"/>
        <v>1.0340627626013077</v>
      </c>
      <c r="G57" s="26">
        <f>IF(('Prices Monthly'!L57-'Prices Monthly'!L56)*C57&gt;0,1,0)</f>
        <v>0</v>
      </c>
      <c r="H57" s="16">
        <f>ABS('Prices Monthly'!L57-'Prices Monthly'!L56)/'Prices Monthly'!L56</f>
        <v>1.742539034191962E-2</v>
      </c>
      <c r="I57" s="26"/>
      <c r="J57" s="16">
        <f t="shared" si="3"/>
        <v>54.713851716336492</v>
      </c>
      <c r="K57" s="16"/>
      <c r="L57" s="16">
        <f>1.95583/'Prices Monthly'!B57</f>
        <v>2.1755</v>
      </c>
      <c r="M57" s="16">
        <f>'Prices Monthly'!I57-'Prices Monthly'!I56</f>
        <v>3.4900000000000091</v>
      </c>
      <c r="N57" s="16">
        <f>'Prices Monthly'!T57-'Prices Monthly'!T56</f>
        <v>3.0000000000000249E-2</v>
      </c>
      <c r="P57" s="16">
        <f t="shared" si="4"/>
        <v>1.6649450000000003</v>
      </c>
      <c r="Q57" s="16">
        <f t="shared" si="5"/>
        <v>0.54282542695918101</v>
      </c>
      <c r="R57" s="16">
        <f t="shared" si="6"/>
        <v>0.10490000000000047</v>
      </c>
      <c r="T57" s="10">
        <f t="shared" si="7"/>
        <v>13.886002229165324</v>
      </c>
      <c r="U57" s="10">
        <f t="shared" si="8"/>
        <v>0.99990000000000001</v>
      </c>
      <c r="W57" s="10">
        <f t="shared" si="9"/>
        <v>-31.100785434678144</v>
      </c>
      <c r="X57" s="10">
        <f t="shared" si="10"/>
        <v>1E-4</v>
      </c>
      <c r="Z57" s="10">
        <f t="shared" si="11"/>
        <v>0.60859159000000007</v>
      </c>
      <c r="AA57" s="10">
        <f t="shared" si="12"/>
        <v>0.64761945781665164</v>
      </c>
      <c r="AB57" s="10">
        <f t="shared" si="13"/>
        <v>54.713851716336492</v>
      </c>
    </row>
    <row r="58" spans="1:28" x14ac:dyDescent="0.2">
      <c r="A58" s="9">
        <v>30162</v>
      </c>
      <c r="B58" s="16">
        <f>'Prices Monthly'!L57+J58</f>
        <v>1066.6555910989807</v>
      </c>
      <c r="C58" s="16">
        <f t="shared" si="0"/>
        <v>1</v>
      </c>
      <c r="D58" s="16">
        <f>D57+C58*('Prices Monthly'!L58-'Prices Monthly'!L57)/'Prices Monthly'!L57</f>
        <v>0.93156016777752615</v>
      </c>
      <c r="E58" s="16">
        <f t="shared" si="1"/>
        <v>0.10250259482378155</v>
      </c>
      <c r="F58" s="16">
        <f t="shared" si="2"/>
        <v>1.0340627626013077</v>
      </c>
      <c r="G58" s="26">
        <f>IF(('Prices Monthly'!L58-'Prices Monthly'!L57)*C58&gt;0,1,0)</f>
        <v>0</v>
      </c>
      <c r="H58" s="16">
        <f>ABS('Prices Monthly'!L58-'Prices Monthly'!L57)/'Prices Monthly'!L57</f>
        <v>7.8044855677361108E-2</v>
      </c>
      <c r="I58" s="26"/>
      <c r="J58" s="16">
        <f t="shared" si="3"/>
        <v>54.713851716336492</v>
      </c>
      <c r="K58" s="16"/>
      <c r="L58" s="16">
        <f>1.95583/'Prices Monthly'!B58</f>
        <v>2.0834999999999999</v>
      </c>
      <c r="M58" s="16">
        <f>'Prices Monthly'!I58-'Prices Monthly'!I57</f>
        <v>-14.719999999999999</v>
      </c>
      <c r="N58" s="16">
        <f>'Prices Monthly'!T58-'Prices Monthly'!T57</f>
        <v>-0.10899999999999999</v>
      </c>
      <c r="P58" s="16">
        <f t="shared" si="4"/>
        <v>1.353065</v>
      </c>
      <c r="Q58" s="16">
        <f t="shared" si="5"/>
        <v>-1.1679078100014799</v>
      </c>
      <c r="R58" s="16">
        <f t="shared" si="6"/>
        <v>-0.14946999999999999</v>
      </c>
      <c r="T58" s="10">
        <f t="shared" si="7"/>
        <v>19.031567261892835</v>
      </c>
      <c r="U58" s="10">
        <f t="shared" si="8"/>
        <v>0.99990000000000001</v>
      </c>
      <c r="W58" s="10">
        <f t="shared" si="9"/>
        <v>-31.378084104441569</v>
      </c>
      <c r="X58" s="10">
        <f t="shared" si="10"/>
        <v>1E-4</v>
      </c>
      <c r="Z58" s="10">
        <f t="shared" si="11"/>
        <v>0.60859159000000007</v>
      </c>
      <c r="AA58" s="10">
        <f t="shared" si="12"/>
        <v>0.64761945781665164</v>
      </c>
      <c r="AB58" s="10">
        <f t="shared" si="13"/>
        <v>54.713851716336492</v>
      </c>
    </row>
    <row r="59" spans="1:28" x14ac:dyDescent="0.2">
      <c r="A59" s="9">
        <v>30191</v>
      </c>
      <c r="B59" s="16">
        <f>'Prices Monthly'!L58+J59</f>
        <v>987.67874409496449</v>
      </c>
      <c r="C59" s="16">
        <f t="shared" si="0"/>
        <v>1</v>
      </c>
      <c r="D59" s="16">
        <f>D58+C59*('Prices Monthly'!L59-'Prices Monthly'!L58)/'Prices Monthly'!L58</f>
        <v>1.0382471973400877</v>
      </c>
      <c r="E59" s="16">
        <f t="shared" si="1"/>
        <v>0</v>
      </c>
      <c r="F59" s="16">
        <f t="shared" si="2"/>
        <v>1.0382471973400877</v>
      </c>
      <c r="G59" s="26">
        <f>IF(('Prices Monthly'!L59-'Prices Monthly'!L58)*C59&gt;0,1,0)</f>
        <v>1</v>
      </c>
      <c r="H59" s="16">
        <f>ABS('Prices Monthly'!L59-'Prices Monthly'!L58)/'Prices Monthly'!L58</f>
        <v>0.10668702956256151</v>
      </c>
      <c r="I59" s="26"/>
      <c r="J59" s="16">
        <f t="shared" si="3"/>
        <v>54.713851716336492</v>
      </c>
      <c r="K59" s="16"/>
      <c r="L59" s="16">
        <f>1.95583/'Prices Monthly'!B59</f>
        <v>2.0242</v>
      </c>
      <c r="M59" s="16">
        <f>'Prices Monthly'!I59-'Prices Monthly'!I58</f>
        <v>16.810000000000002</v>
      </c>
      <c r="N59" s="16">
        <f>'Prices Monthly'!T59-'Prices Monthly'!T58</f>
        <v>-0.20000000000000018</v>
      </c>
      <c r="P59" s="16">
        <f t="shared" si="4"/>
        <v>1.1520380000000001</v>
      </c>
      <c r="Q59" s="16">
        <f t="shared" si="5"/>
        <v>1.2255677134394711</v>
      </c>
      <c r="R59" s="16">
        <f t="shared" si="6"/>
        <v>-0.31600000000000034</v>
      </c>
      <c r="T59" s="10">
        <f t="shared" si="7"/>
        <v>15.684049885309658</v>
      </c>
      <c r="U59" s="10">
        <f t="shared" si="8"/>
        <v>0.99990000000000001</v>
      </c>
      <c r="W59" s="10">
        <f t="shared" si="9"/>
        <v>-20.756409695412948</v>
      </c>
      <c r="X59" s="10">
        <f t="shared" si="10"/>
        <v>1E-4</v>
      </c>
      <c r="Z59" s="10">
        <f t="shared" si="11"/>
        <v>0.60859159000000007</v>
      </c>
      <c r="AA59" s="10">
        <f t="shared" si="12"/>
        <v>0.64761945781665164</v>
      </c>
      <c r="AB59" s="10">
        <f t="shared" si="13"/>
        <v>54.713851716336492</v>
      </c>
    </row>
    <row r="60" spans="1:28" x14ac:dyDescent="0.2">
      <c r="A60" s="9">
        <v>30223</v>
      </c>
      <c r="B60" s="16">
        <f>'Prices Monthly'!L59+J60</f>
        <v>1087.2139971489951</v>
      </c>
      <c r="C60" s="16">
        <f t="shared" si="0"/>
        <v>1</v>
      </c>
      <c r="D60" s="16">
        <f>D59+C60*('Prices Monthly'!L60-'Prices Monthly'!L59)/'Prices Monthly'!L59</f>
        <v>0.99924604734830202</v>
      </c>
      <c r="E60" s="16">
        <f t="shared" si="1"/>
        <v>3.9001149991785722E-2</v>
      </c>
      <c r="F60" s="16">
        <f t="shared" si="2"/>
        <v>1.0382471973400877</v>
      </c>
      <c r="G60" s="26">
        <f>IF(('Prices Monthly'!L60-'Prices Monthly'!L59)*C60&gt;0,1,0)</f>
        <v>0</v>
      </c>
      <c r="H60" s="16">
        <f>ABS('Prices Monthly'!L60-'Prices Monthly'!L59)/'Prices Monthly'!L59</f>
        <v>3.900114999178575E-2</v>
      </c>
      <c r="I60" s="26"/>
      <c r="J60" s="16">
        <f t="shared" si="3"/>
        <v>54.713851716336492</v>
      </c>
      <c r="K60" s="16"/>
      <c r="L60" s="16">
        <f>1.95583/'Prices Monthly'!B60</f>
        <v>2.0207999999999999</v>
      </c>
      <c r="M60" s="16">
        <f>'Prices Monthly'!I60-'Prices Monthly'!I59</f>
        <v>-21.610000000000014</v>
      </c>
      <c r="N60" s="16">
        <f>'Prices Monthly'!T60-'Prices Monthly'!T59</f>
        <v>6.2999999999999723E-2</v>
      </c>
      <c r="P60" s="16">
        <f t="shared" si="4"/>
        <v>1.1405120000000002</v>
      </c>
      <c r="Q60" s="16">
        <f t="shared" si="5"/>
        <v>-1.3346547668832416</v>
      </c>
      <c r="R60" s="16">
        <f t="shared" si="6"/>
        <v>0.16528999999999949</v>
      </c>
      <c r="T60" s="10">
        <f t="shared" si="7"/>
        <v>12.089909060248949</v>
      </c>
      <c r="U60" s="10">
        <f t="shared" si="8"/>
        <v>0.99990000000000001</v>
      </c>
      <c r="W60" s="10">
        <f t="shared" si="9"/>
        <v>-29.494434262505386</v>
      </c>
      <c r="X60" s="10">
        <f t="shared" si="10"/>
        <v>1E-4</v>
      </c>
      <c r="Z60" s="10">
        <f t="shared" si="11"/>
        <v>0.60859159000000007</v>
      </c>
      <c r="AA60" s="10">
        <f t="shared" si="12"/>
        <v>0.64761945781665164</v>
      </c>
      <c r="AB60" s="10">
        <f t="shared" si="13"/>
        <v>54.713851716336492</v>
      </c>
    </row>
    <row r="61" spans="1:28" x14ac:dyDescent="0.2">
      <c r="A61" s="9">
        <v>30254</v>
      </c>
      <c r="B61" s="16">
        <f>'Prices Monthly'!L60+J61</f>
        <v>1046.9453041104355</v>
      </c>
      <c r="C61" s="16">
        <f t="shared" si="0"/>
        <v>1</v>
      </c>
      <c r="D61" s="16">
        <f>D60+C61*('Prices Monthly'!L61-'Prices Monthly'!L60)/'Prices Monthly'!L60</f>
        <v>1.0528565506305776</v>
      </c>
      <c r="E61" s="16">
        <f t="shared" si="1"/>
        <v>0</v>
      </c>
      <c r="F61" s="16">
        <f t="shared" si="2"/>
        <v>1.0528565506305776</v>
      </c>
      <c r="G61" s="26">
        <f>IF(('Prices Monthly'!L61-'Prices Monthly'!L60)*C61&gt;0,1,0)</f>
        <v>1</v>
      </c>
      <c r="H61" s="16">
        <f>ABS('Prices Monthly'!L61-'Prices Monthly'!L60)/'Prices Monthly'!L60</f>
        <v>5.3610503282275658E-2</v>
      </c>
      <c r="I61" s="26"/>
      <c r="J61" s="16">
        <f t="shared" si="3"/>
        <v>54.713851716336492</v>
      </c>
      <c r="K61" s="16"/>
      <c r="L61" s="16">
        <f>1.95583/'Prices Monthly'!B61</f>
        <v>2.0634000000000001</v>
      </c>
      <c r="M61" s="16">
        <f>'Prices Monthly'!I61-'Prices Monthly'!I60</f>
        <v>12.659999999999997</v>
      </c>
      <c r="N61" s="16">
        <f>'Prices Monthly'!T61-'Prices Monthly'!T60</f>
        <v>-0.10199999999999942</v>
      </c>
      <c r="P61" s="16">
        <f t="shared" si="4"/>
        <v>1.2849260000000005</v>
      </c>
      <c r="Q61" s="16">
        <f t="shared" si="5"/>
        <v>1.1024337056813363</v>
      </c>
      <c r="R61" s="16">
        <f t="shared" si="6"/>
        <v>-0.13665999999999895</v>
      </c>
      <c r="T61" s="10">
        <f t="shared" si="7"/>
        <v>13.8865474785975</v>
      </c>
      <c r="U61" s="10">
        <f t="shared" si="8"/>
        <v>0.99990000000000001</v>
      </c>
      <c r="W61" s="10">
        <f t="shared" si="9"/>
        <v>-23.416324438367749</v>
      </c>
      <c r="X61" s="10">
        <f t="shared" si="10"/>
        <v>1E-4</v>
      </c>
      <c r="Z61" s="10">
        <f t="shared" si="11"/>
        <v>0.60859159000000007</v>
      </c>
      <c r="AA61" s="10">
        <f t="shared" si="12"/>
        <v>0.64761945781665164</v>
      </c>
      <c r="AB61" s="10">
        <f t="shared" si="13"/>
        <v>54.713851716336492</v>
      </c>
    </row>
    <row r="62" spans="1:28" x14ac:dyDescent="0.2">
      <c r="A62" s="9">
        <v>30282</v>
      </c>
      <c r="B62" s="16">
        <f>'Prices Monthly'!L61+J62</f>
        <v>1100.1393316457863</v>
      </c>
      <c r="C62" s="16">
        <f t="shared" si="0"/>
        <v>1</v>
      </c>
      <c r="D62" s="16">
        <f>D61+C62*('Prices Monthly'!L62-'Prices Monthly'!L61)/'Prices Monthly'!L61</f>
        <v>1.087611223527774</v>
      </c>
      <c r="E62" s="16">
        <f t="shared" si="1"/>
        <v>0</v>
      </c>
      <c r="F62" s="16">
        <f t="shared" si="2"/>
        <v>1.087611223527774</v>
      </c>
      <c r="G62" s="26">
        <f>IF(('Prices Monthly'!L62-'Prices Monthly'!L61)*C62&gt;0,1,0)</f>
        <v>1</v>
      </c>
      <c r="H62" s="16">
        <f>ABS('Prices Monthly'!L62-'Prices Monthly'!L61)/'Prices Monthly'!L61</f>
        <v>3.4754672897196269E-2</v>
      </c>
      <c r="I62" s="26"/>
      <c r="J62" s="16">
        <f t="shared" si="3"/>
        <v>54.713851716336492</v>
      </c>
      <c r="K62" s="16"/>
      <c r="L62" s="16">
        <f>1.95583/'Prices Monthly'!B62</f>
        <v>1.9659</v>
      </c>
      <c r="M62" s="16">
        <f>'Prices Monthly'!I62-'Prices Monthly'!I61</f>
        <v>5.2400000000000091</v>
      </c>
      <c r="N62" s="16">
        <f>'Prices Monthly'!T62-'Prices Monthly'!T61</f>
        <v>9.9999999999997868E-3</v>
      </c>
      <c r="P62" s="16">
        <f t="shared" si="4"/>
        <v>0.95440099999999983</v>
      </c>
      <c r="Q62" s="16">
        <f t="shared" si="5"/>
        <v>0.71933128698372739</v>
      </c>
      <c r="R62" s="16">
        <f t="shared" si="6"/>
        <v>6.8299999999999611E-2</v>
      </c>
      <c r="T62" s="10">
        <f t="shared" si="7"/>
        <v>8.3020254125782316</v>
      </c>
      <c r="U62" s="10">
        <f t="shared" si="8"/>
        <v>0.99975204750828495</v>
      </c>
      <c r="W62" s="10">
        <f t="shared" si="9"/>
        <v>-20.279373961080342</v>
      </c>
      <c r="X62" s="10">
        <f t="shared" si="10"/>
        <v>1E-4</v>
      </c>
      <c r="Z62" s="10">
        <f t="shared" si="11"/>
        <v>0.60839087764973931</v>
      </c>
      <c r="AA62" s="10">
        <f t="shared" si="12"/>
        <v>0.64757365219611229</v>
      </c>
      <c r="AB62" s="10">
        <f t="shared" si="13"/>
        <v>54.685005607079596</v>
      </c>
    </row>
    <row r="63" spans="1:28" x14ac:dyDescent="0.2">
      <c r="A63" s="9">
        <v>30315</v>
      </c>
      <c r="B63" s="16">
        <f>'Prices Monthly'!L62+J63</f>
        <v>1136.4439061298719</v>
      </c>
      <c r="C63" s="16">
        <f t="shared" si="0"/>
        <v>1</v>
      </c>
      <c r="D63" s="16">
        <f>D62+C63*('Prices Monthly'!L63-'Prices Monthly'!L62)/'Prices Monthly'!L62</f>
        <v>1.091123626701481</v>
      </c>
      <c r="E63" s="16">
        <f t="shared" si="1"/>
        <v>0</v>
      </c>
      <c r="F63" s="16">
        <f t="shared" si="2"/>
        <v>1.091123626701481</v>
      </c>
      <c r="G63" s="26">
        <f>IF(('Prices Monthly'!L63-'Prices Monthly'!L62)*C63&gt;0,1,0)</f>
        <v>1</v>
      </c>
      <c r="H63" s="16">
        <f>ABS('Prices Monthly'!L63-'Prices Monthly'!L62)/'Prices Monthly'!L62</f>
        <v>3.5124031737070825E-3</v>
      </c>
      <c r="I63" s="26"/>
      <c r="J63" s="16">
        <f t="shared" si="3"/>
        <v>54.685005607079596</v>
      </c>
      <c r="K63" s="16"/>
      <c r="L63" s="16">
        <f>1.95583/'Prices Monthly'!B63</f>
        <v>1.9240999999999999</v>
      </c>
      <c r="M63" s="16">
        <f>'Prices Monthly'!I63-'Prices Monthly'!I62</f>
        <v>-7.0500000000000114</v>
      </c>
      <c r="N63" s="16">
        <f>'Prices Monthly'!T63-'Prices Monthly'!T62</f>
        <v>-3.6999999999999922E-2</v>
      </c>
      <c r="P63" s="16">
        <f t="shared" si="4"/>
        <v>0.81269900000000028</v>
      </c>
      <c r="Q63" s="16">
        <f t="shared" si="5"/>
        <v>-0.84818911699139943</v>
      </c>
      <c r="R63" s="16">
        <f t="shared" si="6"/>
        <v>-1.7709999999999851E-2</v>
      </c>
      <c r="T63" s="10">
        <f t="shared" si="7"/>
        <v>11.639718368206495</v>
      </c>
      <c r="U63" s="10">
        <f t="shared" si="8"/>
        <v>0.99990000000000001</v>
      </c>
      <c r="W63" s="10">
        <f t="shared" si="9"/>
        <v>-22.906745028634347</v>
      </c>
      <c r="X63" s="10">
        <f t="shared" si="10"/>
        <v>1E-4</v>
      </c>
      <c r="Z63" s="10">
        <f t="shared" si="11"/>
        <v>0.60859159000000007</v>
      </c>
      <c r="AA63" s="10">
        <f t="shared" si="12"/>
        <v>0.64761945781665164</v>
      </c>
      <c r="AB63" s="10">
        <f t="shared" si="13"/>
        <v>54.713851716336492</v>
      </c>
    </row>
    <row r="64" spans="1:28" x14ac:dyDescent="0.2">
      <c r="A64" s="9">
        <v>30345</v>
      </c>
      <c r="B64" s="16">
        <f>'Prices Monthly'!L63+J64</f>
        <v>1140.2723256345109</v>
      </c>
      <c r="C64" s="16">
        <f t="shared" si="0"/>
        <v>1</v>
      </c>
      <c r="D64" s="16">
        <f>D63+C64*('Prices Monthly'!L64-'Prices Monthly'!L63)/'Prices Monthly'!L63</f>
        <v>1.0580913444426605</v>
      </c>
      <c r="E64" s="16">
        <f t="shared" si="1"/>
        <v>3.3032282258820489E-2</v>
      </c>
      <c r="F64" s="16">
        <f t="shared" si="2"/>
        <v>1.091123626701481</v>
      </c>
      <c r="G64" s="26">
        <f>IF(('Prices Monthly'!L64-'Prices Monthly'!L63)*C64&gt;0,1,0)</f>
        <v>0</v>
      </c>
      <c r="H64" s="16">
        <f>ABS('Prices Monthly'!L64-'Prices Monthly'!L63)/'Prices Monthly'!L63</f>
        <v>3.3032282258820496E-2</v>
      </c>
      <c r="I64" s="26"/>
      <c r="J64" s="16">
        <f t="shared" si="3"/>
        <v>54.713851716336492</v>
      </c>
      <c r="K64" s="16"/>
      <c r="L64" s="16">
        <f>1.95583/'Prices Monthly'!B64</f>
        <v>1.8077000000000001</v>
      </c>
      <c r="M64" s="16">
        <f>'Prices Monthly'!I64-'Prices Monthly'!I63</f>
        <v>31.909999999999997</v>
      </c>
      <c r="N64" s="16">
        <f>'Prices Monthly'!T64-'Prices Monthly'!T63</f>
        <v>-0.121</v>
      </c>
      <c r="P64" s="16">
        <f t="shared" si="4"/>
        <v>0.41810300000000034</v>
      </c>
      <c r="Q64" s="16">
        <f t="shared" si="5"/>
        <v>1.5039268041935103</v>
      </c>
      <c r="R64" s="16">
        <f t="shared" si="6"/>
        <v>-0.17143000000000003</v>
      </c>
      <c r="T64" s="10">
        <f t="shared" si="7"/>
        <v>6.5444867646526568</v>
      </c>
      <c r="U64" s="10">
        <f t="shared" si="8"/>
        <v>0.99856404300076385</v>
      </c>
      <c r="W64" s="10">
        <f t="shared" si="9"/>
        <v>-9.6604899583917039</v>
      </c>
      <c r="X64" s="10">
        <f t="shared" si="10"/>
        <v>6.3749213603233587E-5</v>
      </c>
      <c r="Z64" s="10">
        <f t="shared" si="11"/>
        <v>0.6067331016091464</v>
      </c>
      <c r="AA64" s="10">
        <f t="shared" si="12"/>
        <v>0.64719521870926144</v>
      </c>
      <c r="AB64" s="10">
        <f t="shared" si="13"/>
        <v>54.447268062373062</v>
      </c>
    </row>
    <row r="65" spans="1:28" x14ac:dyDescent="0.2">
      <c r="A65" s="9">
        <v>30373</v>
      </c>
      <c r="B65" s="16">
        <f>'Prices Monthly'!L64+J65</f>
        <v>1104.147268061628</v>
      </c>
      <c r="C65" s="16">
        <f t="shared" si="0"/>
        <v>1</v>
      </c>
      <c r="D65" s="16">
        <f>D64+C65*('Prices Monthly'!L65-'Prices Monthly'!L64)/'Prices Monthly'!L64</f>
        <v>1.017603586036355</v>
      </c>
      <c r="E65" s="16">
        <f t="shared" si="1"/>
        <v>7.3520040665125963E-2</v>
      </c>
      <c r="F65" s="16">
        <f t="shared" si="2"/>
        <v>1.091123626701481</v>
      </c>
      <c r="G65" s="26">
        <f>IF(('Prices Monthly'!L65-'Prices Monthly'!L64)*C65&gt;0,1,0)</f>
        <v>0</v>
      </c>
      <c r="H65" s="16">
        <f>ABS('Prices Monthly'!L65-'Prices Monthly'!L64)/'Prices Monthly'!L64</f>
        <v>4.048775840630546E-2</v>
      </c>
      <c r="I65" s="26"/>
      <c r="J65" s="16">
        <f t="shared" si="3"/>
        <v>54.447268062373062</v>
      </c>
      <c r="K65" s="16"/>
      <c r="L65" s="16">
        <f>1.95583/'Prices Monthly'!B65</f>
        <v>1.8318000000000003</v>
      </c>
      <c r="M65" s="16">
        <f>'Prices Monthly'!I65-'Prices Monthly'!I64</f>
        <v>10.120000000000005</v>
      </c>
      <c r="N65" s="16">
        <f>'Prices Monthly'!T65-'Prices Monthly'!T64</f>
        <v>7.6000000000000068E-2</v>
      </c>
      <c r="P65" s="16">
        <f t="shared" si="4"/>
        <v>0.49980200000000163</v>
      </c>
      <c r="Q65" s="16">
        <f t="shared" si="5"/>
        <v>1.0051805125037805</v>
      </c>
      <c r="R65" s="16">
        <f t="shared" si="6"/>
        <v>0.18908000000000014</v>
      </c>
      <c r="T65" s="10">
        <f t="shared" si="7"/>
        <v>1.8774230011052562</v>
      </c>
      <c r="U65" s="10">
        <f t="shared" si="8"/>
        <v>0.86731484654511604</v>
      </c>
      <c r="W65" s="10">
        <f t="shared" si="9"/>
        <v>-13.121101399342102</v>
      </c>
      <c r="X65" s="10">
        <f t="shared" si="10"/>
        <v>1E-4</v>
      </c>
      <c r="Z65" s="10">
        <f t="shared" si="11"/>
        <v>0.4287265708231045</v>
      </c>
      <c r="AA65" s="10">
        <f t="shared" si="12"/>
        <v>0.60556954434103083</v>
      </c>
      <c r="AB65" s="10">
        <f t="shared" si="13"/>
        <v>33.716906508248393</v>
      </c>
    </row>
    <row r="66" spans="1:28" x14ac:dyDescent="0.2">
      <c r="A66" s="9">
        <v>30405</v>
      </c>
      <c r="B66" s="16">
        <f>'Prices Monthly'!L65+J66</f>
        <v>1040.9169065084347</v>
      </c>
      <c r="C66" s="16">
        <f t="shared" si="0"/>
        <v>1</v>
      </c>
      <c r="D66" s="16">
        <f>D65+C66*('Prices Monthly'!L66-'Prices Monthly'!L65)/'Prices Monthly'!L65</f>
        <v>1.0343827758689981</v>
      </c>
      <c r="E66" s="16">
        <f t="shared" si="1"/>
        <v>5.6740850832482925E-2</v>
      </c>
      <c r="F66" s="16">
        <f t="shared" si="2"/>
        <v>1.091123626701481</v>
      </c>
      <c r="G66" s="26">
        <f>IF(('Prices Monthly'!L66-'Prices Monthly'!L65)*C66&gt;0,1,0)</f>
        <v>1</v>
      </c>
      <c r="H66" s="16">
        <f>ABS('Prices Monthly'!L66-'Prices Monthly'!L65)/'Prices Monthly'!L65</f>
        <v>1.6779189832643052E-2</v>
      </c>
      <c r="I66" s="26"/>
      <c r="J66" s="16">
        <f t="shared" si="3"/>
        <v>33.716906508248393</v>
      </c>
      <c r="K66" s="16"/>
      <c r="L66" s="16">
        <f>1.95583/'Prices Monthly'!B66</f>
        <v>1.8208999999999997</v>
      </c>
      <c r="M66" s="16">
        <f>'Prices Monthly'!I66-'Prices Monthly'!I65</f>
        <v>7.5</v>
      </c>
      <c r="N66" s="16">
        <f>'Prices Monthly'!T66-'Prices Monthly'!T65</f>
        <v>3.0999999999999694E-2</v>
      </c>
      <c r="P66" s="16">
        <f t="shared" si="4"/>
        <v>0.46285099999999968</v>
      </c>
      <c r="Q66" s="16">
        <f t="shared" si="5"/>
        <v>0.87506126339170009</v>
      </c>
      <c r="R66" s="16">
        <f t="shared" si="6"/>
        <v>0.10672999999999944</v>
      </c>
      <c r="T66" s="10">
        <f t="shared" si="7"/>
        <v>3.2603546978513345</v>
      </c>
      <c r="U66" s="10">
        <f t="shared" si="8"/>
        <v>0.96304341675512972</v>
      </c>
      <c r="W66" s="10">
        <f t="shared" si="9"/>
        <v>-12.821595373925442</v>
      </c>
      <c r="X66" s="10">
        <f t="shared" si="10"/>
        <v>1E-4</v>
      </c>
      <c r="Z66" s="10">
        <f t="shared" si="11"/>
        <v>0.55859194917000909</v>
      </c>
      <c r="AA66" s="10">
        <f t="shared" si="12"/>
        <v>0.63612668193488708</v>
      </c>
      <c r="AB66" s="10">
        <f t="shared" si="13"/>
        <v>47.932867389338767</v>
      </c>
    </row>
    <row r="67" spans="1:28" x14ac:dyDescent="0.2">
      <c r="A67" s="9">
        <v>30435</v>
      </c>
      <c r="B67" s="16">
        <f>'Prices Monthly'!L66+J67</f>
        <v>1072.0328673889662</v>
      </c>
      <c r="C67" s="16">
        <f t="shared" si="0"/>
        <v>1</v>
      </c>
      <c r="D67" s="16">
        <f>D66+C67*('Prices Monthly'!L67-'Prices Monthly'!L66)/'Prices Monthly'!L66</f>
        <v>1.0168063673151395</v>
      </c>
      <c r="E67" s="16">
        <f t="shared" si="1"/>
        <v>7.4317259386341483E-2</v>
      </c>
      <c r="F67" s="16">
        <f t="shared" si="2"/>
        <v>1.091123626701481</v>
      </c>
      <c r="G67" s="26">
        <f>IF(('Prices Monthly'!L67-'Prices Monthly'!L66)*C67&gt;0,1,0)</f>
        <v>0</v>
      </c>
      <c r="H67" s="16">
        <f>ABS('Prices Monthly'!L67-'Prices Monthly'!L66)/'Prices Monthly'!L66</f>
        <v>1.7576408553858558E-2</v>
      </c>
      <c r="I67" s="26"/>
      <c r="J67" s="16">
        <f t="shared" si="3"/>
        <v>47.932867389338767</v>
      </c>
      <c r="K67" s="16"/>
      <c r="L67" s="16">
        <f>1.95583/'Prices Monthly'!B67</f>
        <v>1.7824999999999998</v>
      </c>
      <c r="M67" s="16">
        <f>'Prices Monthly'!I67-'Prices Monthly'!I66</f>
        <v>-3.339999999999975</v>
      </c>
      <c r="N67" s="16">
        <f>'Prices Monthly'!T67-'Prices Monthly'!T66</f>
        <v>-1.9999999999997797E-3</v>
      </c>
      <c r="P67" s="16">
        <f t="shared" si="4"/>
        <v>0.33267499999999917</v>
      </c>
      <c r="Q67" s="16">
        <f t="shared" si="5"/>
        <v>-0.52374646681156123</v>
      </c>
      <c r="R67" s="16">
        <f t="shared" si="6"/>
        <v>4.6340000000000409E-2</v>
      </c>
      <c r="T67" s="10">
        <f t="shared" si="7"/>
        <v>5.9219762723113716</v>
      </c>
      <c r="U67" s="10">
        <f t="shared" si="8"/>
        <v>0.9973272639315266</v>
      </c>
      <c r="W67" s="10">
        <f t="shared" si="9"/>
        <v>-15.146639426074048</v>
      </c>
      <c r="X67" s="10">
        <f t="shared" si="10"/>
        <v>1E-4</v>
      </c>
      <c r="Z67" s="10">
        <f t="shared" si="11"/>
        <v>0.60510141624950897</v>
      </c>
      <c r="AA67" s="10">
        <f t="shared" si="12"/>
        <v>0.64682256074898892</v>
      </c>
      <c r="AB67" s="10">
        <f t="shared" si="13"/>
        <v>54.214168811759691</v>
      </c>
    </row>
    <row r="68" spans="1:28" x14ac:dyDescent="0.2">
      <c r="A68" s="9">
        <v>30464</v>
      </c>
      <c r="B68" s="16">
        <f>'Prices Monthly'!L67+J68</f>
        <v>1060.3141688113872</v>
      </c>
      <c r="C68" s="16">
        <f t="shared" si="0"/>
        <v>1</v>
      </c>
      <c r="D68" s="16">
        <f>D67+C68*('Prices Monthly'!L68-'Prices Monthly'!L67)/'Prices Monthly'!L67</f>
        <v>1.0121348634892209</v>
      </c>
      <c r="E68" s="16">
        <f t="shared" si="1"/>
        <v>7.8988763212260116E-2</v>
      </c>
      <c r="F68" s="16">
        <f t="shared" si="2"/>
        <v>1.091123626701481</v>
      </c>
      <c r="G68" s="26">
        <f>IF(('Prices Monthly'!L68-'Prices Monthly'!L67)*C68&gt;0,1,0)</f>
        <v>0</v>
      </c>
      <c r="H68" s="16">
        <f>ABS('Prices Monthly'!L68-'Prices Monthly'!L67)/'Prices Monthly'!L67</f>
        <v>4.6715038259185788E-3</v>
      </c>
      <c r="I68" s="26"/>
      <c r="J68" s="16">
        <f t="shared" si="3"/>
        <v>54.214168811759691</v>
      </c>
      <c r="K68" s="16"/>
      <c r="L68" s="16">
        <f>1.95583/'Prices Monthly'!B68</f>
        <v>1.8332999999999999</v>
      </c>
      <c r="M68" s="16">
        <f>'Prices Monthly'!I68-'Prices Monthly'!I67</f>
        <v>1.7400000000000091</v>
      </c>
      <c r="N68" s="16">
        <f>'Prices Monthly'!T68-'Prices Monthly'!T67</f>
        <v>3.3999999999999808E-2</v>
      </c>
      <c r="P68" s="16">
        <f t="shared" si="4"/>
        <v>0.50488700000000009</v>
      </c>
      <c r="Q68" s="16">
        <f t="shared" si="5"/>
        <v>0.24054924828260199</v>
      </c>
      <c r="R68" s="16">
        <f t="shared" si="6"/>
        <v>0.11221999999999965</v>
      </c>
      <c r="T68" s="10">
        <f t="shared" si="7"/>
        <v>4.7301865426456935</v>
      </c>
      <c r="U68" s="10">
        <f t="shared" si="8"/>
        <v>0.99125237160690538</v>
      </c>
      <c r="W68" s="10">
        <f t="shared" si="9"/>
        <v>-15.395630093377811</v>
      </c>
      <c r="X68" s="10">
        <f t="shared" si="10"/>
        <v>1E-4</v>
      </c>
      <c r="Z68" s="10">
        <f t="shared" si="11"/>
        <v>0.59686021732192795</v>
      </c>
      <c r="AA68" s="10">
        <f t="shared" si="12"/>
        <v>0.64493764535642517</v>
      </c>
      <c r="AB68" s="10">
        <f t="shared" si="13"/>
        <v>53.050346735448521</v>
      </c>
    </row>
    <row r="69" spans="1:28" x14ac:dyDescent="0.2">
      <c r="A69" s="9">
        <v>30496</v>
      </c>
      <c r="B69" s="16">
        <f>'Prices Monthly'!L68+J69</f>
        <v>1054.4503467358211</v>
      </c>
      <c r="C69" s="16">
        <f t="shared" si="0"/>
        <v>1</v>
      </c>
      <c r="D69" s="16">
        <f>D68+C69*('Prices Monthly'!L69-'Prices Monthly'!L68)/'Prices Monthly'!L68</f>
        <v>1.0560733496086374</v>
      </c>
      <c r="E69" s="16">
        <f t="shared" si="1"/>
        <v>3.5050277092843585E-2</v>
      </c>
      <c r="F69" s="16">
        <f t="shared" si="2"/>
        <v>1.091123626701481</v>
      </c>
      <c r="G69" s="26">
        <f>IF(('Prices Monthly'!L69-'Prices Monthly'!L68)*C69&gt;0,1,0)</f>
        <v>1</v>
      </c>
      <c r="H69" s="16">
        <f>ABS('Prices Monthly'!L69-'Prices Monthly'!L68)/'Prices Monthly'!L68</f>
        <v>4.3938486119416448E-2</v>
      </c>
      <c r="I69" s="26"/>
      <c r="J69" s="16">
        <f t="shared" si="3"/>
        <v>53.050346735448521</v>
      </c>
      <c r="K69" s="16"/>
      <c r="L69" s="16">
        <f>1.95583/'Prices Monthly'!B69</f>
        <v>1.8280000000000001</v>
      </c>
      <c r="M69" s="16">
        <f>'Prices Monthly'!I69-'Prices Monthly'!I68</f>
        <v>13.899999999999977</v>
      </c>
      <c r="N69" s="16">
        <f>'Prices Monthly'!T69-'Prices Monthly'!T68</f>
        <v>-5.400000000000027E-2</v>
      </c>
      <c r="P69" s="16">
        <f t="shared" si="4"/>
        <v>0.48692000000000046</v>
      </c>
      <c r="Q69" s="16">
        <f t="shared" si="5"/>
        <v>1.1430148002540943</v>
      </c>
      <c r="R69" s="16">
        <f t="shared" si="6"/>
        <v>-4.8820000000000502E-2</v>
      </c>
      <c r="T69" s="10">
        <f t="shared" si="7"/>
        <v>5.6641236643124051</v>
      </c>
      <c r="U69" s="10">
        <f t="shared" si="8"/>
        <v>0.99654380100374129</v>
      </c>
      <c r="W69" s="10">
        <f t="shared" si="9"/>
        <v>-12.017125585255439</v>
      </c>
      <c r="X69" s="10">
        <f t="shared" si="10"/>
        <v>1E-4</v>
      </c>
      <c r="Z69" s="10">
        <f t="shared" si="11"/>
        <v>0.60403857044167553</v>
      </c>
      <c r="AA69" s="10">
        <f t="shared" si="12"/>
        <v>0.64657972304802858</v>
      </c>
      <c r="AB69" s="10">
        <f t="shared" si="13"/>
        <v>54.062810018504244</v>
      </c>
    </row>
    <row r="70" spans="1:28" x14ac:dyDescent="0.2">
      <c r="A70" s="9">
        <v>30527</v>
      </c>
      <c r="B70" s="16">
        <f>'Prices Monthly'!L69+J70</f>
        <v>1099.4628100188768</v>
      </c>
      <c r="C70" s="16">
        <f t="shared" ref="C70:C133" si="14">IF(J70&gt;0,1,-1)</f>
        <v>1</v>
      </c>
      <c r="D70" s="16">
        <f>D69+C70*('Prices Monthly'!L70-'Prices Monthly'!L69)/'Prices Monthly'!L69</f>
        <v>1.1290597662901518</v>
      </c>
      <c r="E70" s="16">
        <f t="shared" ref="E70:E133" si="15">F70-D70</f>
        <v>0</v>
      </c>
      <c r="F70" s="16">
        <f t="shared" ref="F70:F133" si="16">MAX(F69,D70)</f>
        <v>1.1290597662901518</v>
      </c>
      <c r="G70" s="26">
        <f>IF(('Prices Monthly'!L70-'Prices Monthly'!L69)*C70&gt;0,1,0)</f>
        <v>1</v>
      </c>
      <c r="H70" s="16">
        <f>ABS('Prices Monthly'!L70-'Prices Monthly'!L69)/'Prices Monthly'!L69</f>
        <v>7.2986416681514468E-2</v>
      </c>
      <c r="I70" s="26"/>
      <c r="J70" s="16">
        <f t="shared" si="3"/>
        <v>54.062810018504244</v>
      </c>
      <c r="K70" s="16"/>
      <c r="L70" s="16">
        <f>1.95583/'Prices Monthly'!B70</f>
        <v>1.8640000000000001</v>
      </c>
      <c r="M70" s="16">
        <f>'Prices Monthly'!I70-'Prices Monthly'!I69</f>
        <v>14.660000000000025</v>
      </c>
      <c r="N70" s="16">
        <f>'Prices Monthly'!T70-'Prices Monthly'!T69</f>
        <v>-3.3999999999999808E-2</v>
      </c>
      <c r="P70" s="16">
        <f t="shared" si="4"/>
        <v>0.60896000000000061</v>
      </c>
      <c r="Q70" s="16">
        <f t="shared" si="5"/>
        <v>1.1661339703051097</v>
      </c>
      <c r="R70" s="16">
        <f t="shared" si="6"/>
        <v>-1.2219999999999648E-2</v>
      </c>
      <c r="T70" s="10">
        <f t="shared" si="7"/>
        <v>5.9908533689844923</v>
      </c>
      <c r="U70" s="10">
        <f t="shared" si="8"/>
        <v>0.99750471361745552</v>
      </c>
      <c r="W70" s="10">
        <f t="shared" si="9"/>
        <v>-13.773650279888923</v>
      </c>
      <c r="X70" s="10">
        <f t="shared" si="10"/>
        <v>1E-4</v>
      </c>
      <c r="Z70" s="10">
        <f t="shared" si="11"/>
        <v>0.60534214449344015</v>
      </c>
      <c r="AA70" s="10">
        <f t="shared" si="12"/>
        <v>0.64687755151999538</v>
      </c>
      <c r="AB70" s="10">
        <f t="shared" si="13"/>
        <v>54.248502921409596</v>
      </c>
    </row>
    <row r="71" spans="1:28" x14ac:dyDescent="0.2">
      <c r="A71" s="9">
        <v>30558</v>
      </c>
      <c r="B71" s="16">
        <f>'Prices Monthly'!L70+J71</f>
        <v>1175.9485029206646</v>
      </c>
      <c r="C71" s="16">
        <f t="shared" si="14"/>
        <v>1</v>
      </c>
      <c r="D71" s="16">
        <f>D70+C71*('Prices Monthly'!L71-'Prices Monthly'!L70)/'Prices Monthly'!L70</f>
        <v>1.1337847373169403</v>
      </c>
      <c r="E71" s="16">
        <f t="shared" si="15"/>
        <v>0</v>
      </c>
      <c r="F71" s="16">
        <f t="shared" si="16"/>
        <v>1.1337847373169403</v>
      </c>
      <c r="G71" s="26">
        <f>IF(('Prices Monthly'!L71-'Prices Monthly'!L70)*C71&gt;0,1,0)</f>
        <v>1</v>
      </c>
      <c r="H71" s="16">
        <f>ABS('Prices Monthly'!L71-'Prices Monthly'!L70)/'Prices Monthly'!L70</f>
        <v>4.7249710267884271E-3</v>
      </c>
      <c r="I71" s="26"/>
      <c r="J71" s="16">
        <f t="shared" ref="J71:J134" si="17">IF(AB70&gt;100,100,IF(AB70&lt;-100,-100,AB70))</f>
        <v>54.248502921409596</v>
      </c>
      <c r="K71" s="16"/>
      <c r="L71" s="16">
        <f>1.95583/'Prices Monthly'!B71</f>
        <v>1.8125000000000002</v>
      </c>
      <c r="M71" s="16">
        <f>'Prices Monthly'!I71-'Prices Monthly'!I70</f>
        <v>11.129999999999995</v>
      </c>
      <c r="N71" s="16">
        <f>'Prices Monthly'!T71-'Prices Monthly'!T70</f>
        <v>7.8000000000000291E-2</v>
      </c>
      <c r="P71" s="16">
        <f t="shared" ref="P71:P134" si="18">3.39*L71-5.71</f>
        <v>0.43437500000000107</v>
      </c>
      <c r="Q71" s="16">
        <f t="shared" ref="Q71:Q134" si="19">LOG10(ABS(M71))*ABS(M71)/M71</f>
        <v>1.0464951643347082</v>
      </c>
      <c r="R71" s="16">
        <f t="shared" ref="R71:R134" si="20">1.83*N71+0.05</f>
        <v>0.19274000000000052</v>
      </c>
      <c r="T71" s="10">
        <f t="shared" ref="T71:T134" si="21">8.2823*P71-1.919*Q71-17.4775*R71+2.9715</f>
        <v>1.1922864921416942</v>
      </c>
      <c r="U71" s="10">
        <f t="shared" ref="U71:U134" si="22">IF(T71&gt;11.5129,0.9999,IF(T71&lt;-11.5129,0.0001,1/(1+EXP(-(T71)))))</f>
        <v>0.76714975209220104</v>
      </c>
      <c r="W71" s="10">
        <f t="shared" ref="W71:W134" si="23">-14.3559*P71+3.0877*Q71-2.0742*R71-8.6575</f>
        <v>-12.061862251583738</v>
      </c>
      <c r="X71" s="10">
        <f t="shared" ref="X71:X134" si="24">IF(W71&gt;11.5129,0.9999,IF(W71&lt;-11.5129,0.0001,1/(1+EXP(-(W71)))))</f>
        <v>1E-4</v>
      </c>
      <c r="Z71" s="10">
        <f t="shared" ref="Z71:Z134" si="25">1.3566*U71+1.2725*X71-0.748</f>
        <v>0.29284260368828008</v>
      </c>
      <c r="AA71" s="10">
        <f t="shared" ref="AA71:AA134" si="26">IF(Z71&gt;11.5129,0.9999,IF(Z71&lt;-11.5129,0.0001,1/(1+EXP(-(Z71)))))</f>
        <v>0.57269190651587409</v>
      </c>
      <c r="AB71" s="10">
        <f t="shared" ref="AB71:AB134" si="27">10*POWER(10,ABS(5*(AA71-0.5)))*ABS(AA71-0.5)/(AA71-0.5)</f>
        <v>23.091892793773038</v>
      </c>
    </row>
    <row r="72" spans="1:28" x14ac:dyDescent="0.2">
      <c r="A72" s="9">
        <v>30588</v>
      </c>
      <c r="B72" s="16">
        <f>'Prices Monthly'!L71+J72</f>
        <v>1150.091892793773</v>
      </c>
      <c r="C72" s="16">
        <f t="shared" si="14"/>
        <v>1</v>
      </c>
      <c r="D72" s="16">
        <f>D71+C72*('Prices Monthly'!L72-'Prices Monthly'!L71)/'Prices Monthly'!L71</f>
        <v>1.174778526136155</v>
      </c>
      <c r="E72" s="16">
        <f t="shared" si="15"/>
        <v>0</v>
      </c>
      <c r="F72" s="16">
        <f t="shared" si="16"/>
        <v>1.174778526136155</v>
      </c>
      <c r="G72" s="26">
        <f>IF(('Prices Monthly'!L72-'Prices Monthly'!L71)*C72&gt;0,1,0)</f>
        <v>1</v>
      </c>
      <c r="H72" s="16">
        <f>ABS('Prices Monthly'!L72-'Prices Monthly'!L71)/'Prices Monthly'!L71</f>
        <v>4.0993788819214678E-2</v>
      </c>
      <c r="I72" s="26"/>
      <c r="J72" s="16">
        <f t="shared" si="17"/>
        <v>23.091892793773038</v>
      </c>
      <c r="K72" s="16"/>
      <c r="L72" s="16">
        <f>1.95583/'Prices Monthly'!B72</f>
        <v>1.8475999999999999</v>
      </c>
      <c r="M72" s="16">
        <f>'Prices Monthly'!I72-'Prices Monthly'!I71</f>
        <v>-7.9600000000000364</v>
      </c>
      <c r="N72" s="16">
        <f>'Prices Monthly'!T72-'Prices Monthly'!T71</f>
        <v>0.26900000000000013</v>
      </c>
      <c r="P72" s="16">
        <f t="shared" si="18"/>
        <v>0.55336400000000019</v>
      </c>
      <c r="Q72" s="16">
        <f t="shared" si="19"/>
        <v>-0.90091306773767099</v>
      </c>
      <c r="R72" s="16">
        <f t="shared" si="20"/>
        <v>0.54227000000000025</v>
      </c>
      <c r="T72" s="10">
        <f t="shared" si="21"/>
        <v>-0.19404509081141175</v>
      </c>
      <c r="U72" s="10">
        <f t="shared" si="22"/>
        <v>0.45164037457388201</v>
      </c>
      <c r="W72" s="10">
        <f t="shared" si="23"/>
        <v>-20.508063960853612</v>
      </c>
      <c r="X72" s="10">
        <f t="shared" si="24"/>
        <v>1E-4</v>
      </c>
      <c r="Z72" s="10">
        <f t="shared" si="25"/>
        <v>-0.13517741785307158</v>
      </c>
      <c r="AA72" s="10">
        <f t="shared" si="26"/>
        <v>0.46625701184568225</v>
      </c>
      <c r="AB72" s="10">
        <f t="shared" si="27"/>
        <v>-14.747382369763463</v>
      </c>
    </row>
    <row r="73" spans="1:28" x14ac:dyDescent="0.2">
      <c r="A73" s="9">
        <v>30618</v>
      </c>
      <c r="B73" s="16">
        <f>'Prices Monthly'!L72+J73</f>
        <v>1158.4526176294914</v>
      </c>
      <c r="C73" s="16">
        <f t="shared" si="14"/>
        <v>-1</v>
      </c>
      <c r="D73" s="16">
        <f>D72+C73*('Prices Monthly'!L73-'Prices Monthly'!L72)/'Prices Monthly'!L72</f>
        <v>1.4210280999510414</v>
      </c>
      <c r="E73" s="16">
        <f t="shared" si="15"/>
        <v>0</v>
      </c>
      <c r="F73" s="16">
        <f t="shared" si="16"/>
        <v>1.4210280999510414</v>
      </c>
      <c r="G73" s="26">
        <f>IF(('Prices Monthly'!L73-'Prices Monthly'!L72)*C73&gt;0,1,0)</f>
        <v>1</v>
      </c>
      <c r="H73" s="16">
        <f>ABS('Prices Monthly'!L73-'Prices Monthly'!L72)/'Prices Monthly'!L72</f>
        <v>0.24624957381488635</v>
      </c>
      <c r="I73" s="26"/>
      <c r="J73" s="16">
        <f t="shared" si="17"/>
        <v>-14.747382369763463</v>
      </c>
      <c r="K73" s="16"/>
      <c r="L73" s="16">
        <f>1.95583/'Prices Monthly'!B73</f>
        <v>1.7122000000000002</v>
      </c>
      <c r="M73" s="16">
        <f>'Prices Monthly'!I73-'Prices Monthly'!I72</f>
        <v>-70.039999999999992</v>
      </c>
      <c r="N73" s="16">
        <f>'Prices Monthly'!T73-'Prices Monthly'!T72</f>
        <v>-0.20699999999999985</v>
      </c>
      <c r="P73" s="16">
        <f t="shared" si="18"/>
        <v>9.4358000000000608E-2</v>
      </c>
      <c r="Q73" s="16">
        <f t="shared" si="19"/>
        <v>-1.8453461374114084</v>
      </c>
      <c r="R73" s="16">
        <f t="shared" si="20"/>
        <v>-0.32880999999999977</v>
      </c>
      <c r="T73" s="10">
        <f t="shared" si="21"/>
        <v>13.040997276092494</v>
      </c>
      <c r="U73" s="10">
        <f t="shared" si="22"/>
        <v>0.99990000000000001</v>
      </c>
      <c r="W73" s="10">
        <f t="shared" si="23"/>
        <v>-15.027951578685215</v>
      </c>
      <c r="X73" s="10">
        <f t="shared" si="24"/>
        <v>1E-4</v>
      </c>
      <c r="Z73" s="10">
        <f t="shared" si="25"/>
        <v>0.60859159000000007</v>
      </c>
      <c r="AA73" s="10">
        <f t="shared" si="26"/>
        <v>0.64761945781665164</v>
      </c>
      <c r="AB73" s="10">
        <f t="shared" si="27"/>
        <v>54.713851716336492</v>
      </c>
    </row>
    <row r="74" spans="1:28" x14ac:dyDescent="0.2">
      <c r="A74" s="9">
        <v>30649</v>
      </c>
      <c r="B74" s="16">
        <f>'Prices Monthly'!L73+J74</f>
        <v>939.01385171615027</v>
      </c>
      <c r="C74" s="16">
        <f t="shared" si="14"/>
        <v>1</v>
      </c>
      <c r="D74" s="16">
        <f>D73+C74*('Prices Monthly'!L74-'Prices Monthly'!L73)/'Prices Monthly'!L73</f>
        <v>1.3098667293756321</v>
      </c>
      <c r="E74" s="16">
        <f t="shared" si="15"/>
        <v>0.11116137057540931</v>
      </c>
      <c r="F74" s="16">
        <f t="shared" si="16"/>
        <v>1.4210280999510414</v>
      </c>
      <c r="G74" s="26">
        <f>IF(('Prices Monthly'!L74-'Prices Monthly'!L73)*C74&gt;0,1,0)</f>
        <v>0</v>
      </c>
      <c r="H74" s="16">
        <f>ABS('Prices Monthly'!L74-'Prices Monthly'!L73)/'Prices Monthly'!L73</f>
        <v>0.1111613705754093</v>
      </c>
      <c r="I74" s="26"/>
      <c r="J74" s="16">
        <f t="shared" si="17"/>
        <v>54.713851716336492</v>
      </c>
      <c r="K74" s="16"/>
      <c r="L74" s="16">
        <f>1.95583/'Prices Monthly'!B74</f>
        <v>1.6474000000000002</v>
      </c>
      <c r="M74" s="16">
        <f>'Prices Monthly'!I74-'Prices Monthly'!I73</f>
        <v>-21.489999999999981</v>
      </c>
      <c r="N74" s="16">
        <f>'Prices Monthly'!T74-'Prices Monthly'!T73</f>
        <v>-0.26100000000000056</v>
      </c>
      <c r="P74" s="16">
        <f t="shared" si="18"/>
        <v>-0.12531399999999948</v>
      </c>
      <c r="Q74" s="16">
        <f t="shared" si="19"/>
        <v>-1.332236415491443</v>
      </c>
      <c r="R74" s="16">
        <f t="shared" si="20"/>
        <v>-0.42763000000000106</v>
      </c>
      <c r="T74" s="10">
        <f t="shared" si="21"/>
        <v>11.964076864128103</v>
      </c>
      <c r="U74" s="10">
        <f t="shared" si="22"/>
        <v>0.99990000000000001</v>
      </c>
      <c r="W74" s="10">
        <f t="shared" si="23"/>
        <v>-10.085060981512934</v>
      </c>
      <c r="X74" s="10">
        <f t="shared" si="24"/>
        <v>4.1696111684049516E-5</v>
      </c>
      <c r="Z74" s="10">
        <f t="shared" si="25"/>
        <v>0.60851739830211793</v>
      </c>
      <c r="AA74" s="10">
        <f t="shared" si="26"/>
        <v>0.64760252645545957</v>
      </c>
      <c r="AB74" s="10">
        <f t="shared" si="27"/>
        <v>54.703187412037352</v>
      </c>
    </row>
    <row r="75" spans="1:28" x14ac:dyDescent="0.2">
      <c r="A75" s="9">
        <v>30680</v>
      </c>
      <c r="B75" s="16">
        <f>'Prices Monthly'!L74+J75</f>
        <v>840.70318741203732</v>
      </c>
      <c r="C75" s="16">
        <f t="shared" si="14"/>
        <v>1</v>
      </c>
      <c r="D75" s="16">
        <f>D74+C75*('Prices Monthly'!L75-'Prices Monthly'!L74)/'Prices Monthly'!L74</f>
        <v>1.2887471365007879</v>
      </c>
      <c r="E75" s="16">
        <f t="shared" si="15"/>
        <v>0.13228096345025353</v>
      </c>
      <c r="F75" s="16">
        <f t="shared" si="16"/>
        <v>1.4210280999510414</v>
      </c>
      <c r="G75" s="26">
        <f>IF(('Prices Monthly'!L75-'Prices Monthly'!L74)*C75&gt;0,1,0)</f>
        <v>0</v>
      </c>
      <c r="H75" s="16">
        <f>ABS('Prices Monthly'!L75-'Prices Monthly'!L74)/'Prices Monthly'!L74</f>
        <v>2.111959287484411E-2</v>
      </c>
      <c r="I75" s="26"/>
      <c r="J75" s="16">
        <f t="shared" si="17"/>
        <v>54.703187412037352</v>
      </c>
      <c r="K75" s="16"/>
      <c r="L75" s="16">
        <f>1.95583/'Prices Monthly'!B75</f>
        <v>1.5756999999999999</v>
      </c>
      <c r="M75" s="16">
        <f>'Prices Monthly'!I75-'Prices Monthly'!I74</f>
        <v>16.78</v>
      </c>
      <c r="N75" s="16">
        <f>'Prices Monthly'!T75-'Prices Monthly'!T74</f>
        <v>8.0000000000000071E-2</v>
      </c>
      <c r="P75" s="16">
        <f t="shared" si="18"/>
        <v>-0.36837700000000062</v>
      </c>
      <c r="Q75" s="16">
        <f t="shared" si="19"/>
        <v>1.2247919564926815</v>
      </c>
      <c r="R75" s="16">
        <f t="shared" si="20"/>
        <v>0.19640000000000013</v>
      </c>
      <c r="T75" s="10">
        <f t="shared" si="21"/>
        <v>-5.862465591609463</v>
      </c>
      <c r="U75" s="10">
        <f t="shared" si="22"/>
        <v>2.8361556822681885E-3</v>
      </c>
      <c r="W75" s="10">
        <f t="shared" si="23"/>
        <v>5.3006183624599856E-3</v>
      </c>
      <c r="X75" s="10">
        <f t="shared" si="24"/>
        <v>0.50132515148793377</v>
      </c>
      <c r="Z75" s="10">
        <f t="shared" si="25"/>
        <v>-0.10621621593303932</v>
      </c>
      <c r="AA75" s="10">
        <f t="shared" si="26"/>
        <v>0.47347088286455147</v>
      </c>
      <c r="AB75" s="10">
        <f t="shared" si="27"/>
        <v>-13.572054210801415</v>
      </c>
    </row>
    <row r="76" spans="1:28" x14ac:dyDescent="0.2">
      <c r="A76" s="9">
        <v>30709</v>
      </c>
      <c r="B76" s="16">
        <f>'Prices Monthly'!L75+J76</f>
        <v>755.82794578957112</v>
      </c>
      <c r="C76" s="16">
        <f t="shared" si="14"/>
        <v>-1</v>
      </c>
      <c r="D76" s="16">
        <f>D75+C76*('Prices Monthly'!L76-'Prices Monthly'!L75)/'Prices Monthly'!L75</f>
        <v>1.2944658783780565</v>
      </c>
      <c r="E76" s="16">
        <f t="shared" si="15"/>
        <v>0.12656222157298491</v>
      </c>
      <c r="F76" s="16">
        <f t="shared" si="16"/>
        <v>1.4210280999510414</v>
      </c>
      <c r="G76" s="26">
        <f>IF(('Prices Monthly'!L76-'Prices Monthly'!L75)*C76&gt;0,1,0)</f>
        <v>1</v>
      </c>
      <c r="H76" s="16">
        <f>ABS('Prices Monthly'!L76-'Prices Monthly'!L75)/'Prices Monthly'!L75</f>
        <v>5.7187418772685194E-3</v>
      </c>
      <c r="I76" s="26"/>
      <c r="J76" s="16">
        <f t="shared" si="17"/>
        <v>-13.572054210801415</v>
      </c>
      <c r="K76" s="16"/>
      <c r="L76" s="16">
        <f>1.95583/'Prices Monthly'!B76</f>
        <v>1.6918</v>
      </c>
      <c r="M76" s="16">
        <f>'Prices Monthly'!I76-'Prices Monthly'!I75</f>
        <v>9.9899999999999807</v>
      </c>
      <c r="N76" s="16">
        <f>'Prices Monthly'!T76-'Prices Monthly'!T75</f>
        <v>3.0000000000001137E-3</v>
      </c>
      <c r="P76" s="16">
        <f t="shared" si="18"/>
        <v>2.5202000000000169E-2</v>
      </c>
      <c r="Q76" s="16">
        <f t="shared" si="19"/>
        <v>0.99956548822598146</v>
      </c>
      <c r="R76" s="16">
        <f t="shared" si="20"/>
        <v>5.5490000000000213E-2</v>
      </c>
      <c r="T76" s="10">
        <f t="shared" si="21"/>
        <v>0.29223787769433907</v>
      </c>
      <c r="U76" s="10">
        <f t="shared" si="22"/>
        <v>0.57254391395699156</v>
      </c>
      <c r="W76" s="10">
        <f t="shared" si="23"/>
        <v>-6.04803639180464</v>
      </c>
      <c r="X76" s="10">
        <f t="shared" si="24"/>
        <v>2.3569282376511998E-3</v>
      </c>
      <c r="Z76" s="10">
        <f t="shared" si="25"/>
        <v>3.1712264856465833E-2</v>
      </c>
      <c r="AA76" s="10">
        <f t="shared" si="26"/>
        <v>0.50792740186422369</v>
      </c>
      <c r="AB76" s="10">
        <f t="shared" si="27"/>
        <v>10.955621239953949</v>
      </c>
    </row>
    <row r="77" spans="1:28" x14ac:dyDescent="0.2">
      <c r="A77" s="9">
        <v>30740</v>
      </c>
      <c r="B77" s="16">
        <f>'Prices Monthly'!L76+J77</f>
        <v>775.95562123995398</v>
      </c>
      <c r="C77" s="16">
        <f t="shared" si="14"/>
        <v>1</v>
      </c>
      <c r="D77" s="16">
        <f>D76+C77*('Prices Monthly'!L77-'Prices Monthly'!L76)/'Prices Monthly'!L76</f>
        <v>1.3777338522345091</v>
      </c>
      <c r="E77" s="16">
        <f t="shared" si="15"/>
        <v>4.3294247716532341E-2</v>
      </c>
      <c r="F77" s="16">
        <f t="shared" si="16"/>
        <v>1.4210280999510414</v>
      </c>
      <c r="G77" s="26">
        <f>IF(('Prices Monthly'!L77-'Prices Monthly'!L76)*C77&gt;0,1,0)</f>
        <v>1</v>
      </c>
      <c r="H77" s="16">
        <f>ABS('Prices Monthly'!L77-'Prices Monthly'!L76)/'Prices Monthly'!L76</f>
        <v>8.326797385645264E-2</v>
      </c>
      <c r="I77" s="26"/>
      <c r="J77" s="16">
        <f t="shared" si="17"/>
        <v>10.955621239953949</v>
      </c>
      <c r="K77" s="16"/>
      <c r="L77" s="16">
        <f>1.95583/'Prices Monthly'!B77</f>
        <v>1.6845000000000001</v>
      </c>
      <c r="M77" s="16">
        <f>'Prices Monthly'!I77-'Prices Monthly'!I76</f>
        <v>10.75</v>
      </c>
      <c r="N77" s="16">
        <f>'Prices Monthly'!T77-'Prices Monthly'!T76</f>
        <v>-1.5000000000000124E-2</v>
      </c>
      <c r="P77" s="16">
        <f t="shared" si="18"/>
        <v>4.5500000000053831E-4</v>
      </c>
      <c r="Q77" s="16">
        <f t="shared" si="19"/>
        <v>1.0314084642516241</v>
      </c>
      <c r="R77" s="16">
        <f t="shared" si="20"/>
        <v>2.2549999999999775E-2</v>
      </c>
      <c r="T77" s="10">
        <f t="shared" si="21"/>
        <v>0.60187797860114145</v>
      </c>
      <c r="U77" s="10">
        <f t="shared" si="22"/>
        <v>0.6460858405128489</v>
      </c>
      <c r="W77" s="10">
        <f t="shared" si="23"/>
        <v>-5.526125229430269</v>
      </c>
      <c r="X77" s="10">
        <f t="shared" si="24"/>
        <v>3.9655976221223774E-3</v>
      </c>
      <c r="Z77" s="10">
        <f t="shared" si="25"/>
        <v>0.13352627421388152</v>
      </c>
      <c r="AA77" s="10">
        <f t="shared" si="26"/>
        <v>0.53333205941757866</v>
      </c>
      <c r="AB77" s="10">
        <f t="shared" si="27"/>
        <v>14.67777740306186</v>
      </c>
    </row>
    <row r="78" spans="1:28" x14ac:dyDescent="0.2">
      <c r="A78" s="9">
        <v>30771</v>
      </c>
      <c r="B78" s="16">
        <f>'Prices Monthly'!L77+J78</f>
        <v>843.37777740324816</v>
      </c>
      <c r="C78" s="16">
        <f t="shared" si="14"/>
        <v>1</v>
      </c>
      <c r="D78" s="16">
        <f>D77+C78*('Prices Monthly'!L78-'Prices Monthly'!L77)/'Prices Monthly'!L77</f>
        <v>1.3579438196529128</v>
      </c>
      <c r="E78" s="16">
        <f t="shared" si="15"/>
        <v>6.3084280298128625E-2</v>
      </c>
      <c r="F78" s="16">
        <f t="shared" si="16"/>
        <v>1.4210280999510414</v>
      </c>
      <c r="G78" s="26">
        <f>IF(('Prices Monthly'!L78-'Prices Monthly'!L77)*C78&gt;0,1,0)</f>
        <v>0</v>
      </c>
      <c r="H78" s="16">
        <f>ABS('Prices Monthly'!L78-'Prices Monthly'!L77)/'Prices Monthly'!L77</f>
        <v>1.9790032581596288E-2</v>
      </c>
      <c r="I78" s="26"/>
      <c r="J78" s="16">
        <f t="shared" si="17"/>
        <v>14.67777740306186</v>
      </c>
      <c r="K78" s="16"/>
      <c r="L78" s="16">
        <f>1.95583/'Prices Monthly'!B78</f>
        <v>1.6552</v>
      </c>
      <c r="M78" s="16">
        <f>'Prices Monthly'!I78-'Prices Monthly'!I77</f>
        <v>-8.9300000000000068</v>
      </c>
      <c r="N78" s="16">
        <f>'Prices Monthly'!T78-'Prices Monthly'!T77</f>
        <v>-4.0000000000000036E-3</v>
      </c>
      <c r="P78" s="16">
        <f t="shared" si="18"/>
        <v>-9.8872000000000071E-2</v>
      </c>
      <c r="Q78" s="16">
        <f t="shared" si="19"/>
        <v>-0.95085145888854683</v>
      </c>
      <c r="R78" s="16">
        <f t="shared" si="20"/>
        <v>4.2679999999999996E-2</v>
      </c>
      <c r="T78" s="10">
        <f t="shared" si="21"/>
        <v>3.2313566840071211</v>
      </c>
      <c r="U78" s="10">
        <f t="shared" si="22"/>
        <v>0.96199738225038622</v>
      </c>
      <c r="W78" s="10">
        <f t="shared" si="23"/>
        <v>-10.262574360810166</v>
      </c>
      <c r="X78" s="10">
        <f t="shared" si="24"/>
        <v>3.4914467402942323E-5</v>
      </c>
      <c r="Z78" s="10">
        <f t="shared" si="25"/>
        <v>0.5570900774206442</v>
      </c>
      <c r="AA78" s="10">
        <f t="shared" si="26"/>
        <v>0.63577897337039391</v>
      </c>
      <c r="AB78" s="10">
        <f t="shared" si="27"/>
        <v>47.74136883078026</v>
      </c>
    </row>
    <row r="79" spans="1:28" x14ac:dyDescent="0.2">
      <c r="A79" s="9">
        <v>30800</v>
      </c>
      <c r="B79" s="16">
        <f>'Prices Monthly'!L78+J79</f>
        <v>860.04136883059402</v>
      </c>
      <c r="C79" s="16">
        <f t="shared" si="14"/>
        <v>1</v>
      </c>
      <c r="D79" s="16">
        <f>D78+C79*('Prices Monthly'!L79-'Prices Monthly'!L78)/'Prices Monthly'!L78</f>
        <v>1.3701314350663989</v>
      </c>
      <c r="E79" s="16">
        <f t="shared" si="15"/>
        <v>5.0896664884642506E-2</v>
      </c>
      <c r="F79" s="16">
        <f t="shared" si="16"/>
        <v>1.4210280999510414</v>
      </c>
      <c r="G79" s="26">
        <f>IF(('Prices Monthly'!L79-'Prices Monthly'!L78)*C79&gt;0,1,0)</f>
        <v>1</v>
      </c>
      <c r="H79" s="16">
        <f>ABS('Prices Monthly'!L79-'Prices Monthly'!L78)/'Prices Monthly'!L78</f>
        <v>1.2187615413486149E-2</v>
      </c>
      <c r="I79" s="26"/>
      <c r="J79" s="16">
        <f t="shared" si="17"/>
        <v>47.74136883078026</v>
      </c>
      <c r="K79" s="16"/>
      <c r="L79" s="16">
        <f>1.95583/'Prices Monthly'!B79</f>
        <v>1.6746000000000001</v>
      </c>
      <c r="M79" s="16">
        <f>'Prices Monthly'!I79-'Prices Monthly'!I78</f>
        <v>2.4399999999999977</v>
      </c>
      <c r="N79" s="16">
        <f>'Prices Monthly'!T79-'Prices Monthly'!T78</f>
        <v>-0.15200000000000014</v>
      </c>
      <c r="P79" s="16">
        <f t="shared" si="18"/>
        <v>-3.3105999999999192E-2</v>
      </c>
      <c r="Q79" s="16">
        <f t="shared" si="19"/>
        <v>0.38738982633872904</v>
      </c>
      <c r="R79" s="16">
        <f t="shared" si="20"/>
        <v>-0.22816000000000025</v>
      </c>
      <c r="T79" s="10">
        <f t="shared" si="21"/>
        <v>5.9415714994559892</v>
      </c>
      <c r="U79" s="10">
        <f t="shared" si="22"/>
        <v>0.99737899107442674</v>
      </c>
      <c r="W79" s="10">
        <f t="shared" si="23"/>
        <v>-6.5128405358139183</v>
      </c>
      <c r="X79" s="10">
        <f t="shared" si="24"/>
        <v>1.4820578866774753E-3</v>
      </c>
      <c r="Z79" s="10">
        <f t="shared" si="25"/>
        <v>0.60693025795236455</v>
      </c>
      <c r="AA79" s="10">
        <f t="shared" si="26"/>
        <v>0.64724023481394688</v>
      </c>
      <c r="AB79" s="10">
        <f t="shared" si="27"/>
        <v>54.475493601357812</v>
      </c>
    </row>
    <row r="80" spans="1:28" x14ac:dyDescent="0.2">
      <c r="A80" s="9">
        <v>30832</v>
      </c>
      <c r="B80" s="16">
        <f>'Prices Monthly'!L79+J80</f>
        <v>876.67549360154408</v>
      </c>
      <c r="C80" s="16">
        <f t="shared" si="14"/>
        <v>1</v>
      </c>
      <c r="D80" s="16">
        <f>D79+C80*('Prices Monthly'!L80-'Prices Monthly'!L79)/'Prices Monthly'!L79</f>
        <v>1.3701314350663989</v>
      </c>
      <c r="E80" s="16">
        <f t="shared" si="15"/>
        <v>5.0896664884642506E-2</v>
      </c>
      <c r="F80" s="16">
        <f t="shared" si="16"/>
        <v>1.4210280999510414</v>
      </c>
      <c r="G80" s="26">
        <f>IF(('Prices Monthly'!L80-'Prices Monthly'!L79)*C80&gt;0,1,0)</f>
        <v>0</v>
      </c>
      <c r="H80" s="16">
        <f>ABS('Prices Monthly'!L80-'Prices Monthly'!L79)/'Prices Monthly'!L79</f>
        <v>0</v>
      </c>
      <c r="I80" s="26"/>
      <c r="J80" s="16">
        <f t="shared" si="17"/>
        <v>54.475493601357812</v>
      </c>
      <c r="K80" s="16"/>
      <c r="L80" s="16">
        <f>1.95583/'Prices Monthly'!B80</f>
        <v>1.7256</v>
      </c>
      <c r="M80" s="16">
        <f>'Prices Monthly'!I80-'Prices Monthly'!I79</f>
        <v>0.83000000000004093</v>
      </c>
      <c r="N80" s="16">
        <f>'Prices Monthly'!T80-'Prices Monthly'!T79</f>
        <v>0.20900000000000007</v>
      </c>
      <c r="P80" s="16">
        <f t="shared" si="18"/>
        <v>0.13978400000000057</v>
      </c>
      <c r="Q80" s="16">
        <f t="shared" si="19"/>
        <v>-8.0921907623904679E-2</v>
      </c>
      <c r="R80" s="16">
        <f t="shared" si="20"/>
        <v>0.43247000000000013</v>
      </c>
      <c r="T80" s="10">
        <f t="shared" si="21"/>
        <v>-3.2739722610697246</v>
      </c>
      <c r="U80" s="10">
        <f t="shared" si="22"/>
        <v>3.647496763562863E-2</v>
      </c>
      <c r="W80" s="10">
        <f t="shared" si="23"/>
        <v>-11.811116973770339</v>
      </c>
      <c r="X80" s="10">
        <f t="shared" si="24"/>
        <v>1E-4</v>
      </c>
      <c r="Z80" s="10">
        <f t="shared" si="25"/>
        <v>-0.6983908089055062</v>
      </c>
      <c r="AA80" s="10">
        <f t="shared" si="26"/>
        <v>0.33216910272291772</v>
      </c>
      <c r="AB80" s="10">
        <f t="shared" si="27"/>
        <v>-69.048537827103729</v>
      </c>
    </row>
    <row r="81" spans="1:28" x14ac:dyDescent="0.2">
      <c r="A81" s="9">
        <v>30862</v>
      </c>
      <c r="B81" s="16">
        <f>'Prices Monthly'!L80+J81</f>
        <v>753.15146217308256</v>
      </c>
      <c r="C81" s="16">
        <f t="shared" si="14"/>
        <v>-1</v>
      </c>
      <c r="D81" s="16">
        <f>D80+C81*('Prices Monthly'!L81-'Prices Monthly'!L80)/'Prices Monthly'!L80</f>
        <v>1.3127244781214031</v>
      </c>
      <c r="E81" s="16">
        <f t="shared" si="15"/>
        <v>0.10830362182963826</v>
      </c>
      <c r="F81" s="16">
        <f t="shared" si="16"/>
        <v>1.4210280999510414</v>
      </c>
      <c r="G81" s="26">
        <f>IF(('Prices Monthly'!L81-'Prices Monthly'!L80)*C81&gt;0,1,0)</f>
        <v>0</v>
      </c>
      <c r="H81" s="16">
        <f>ABS('Prices Monthly'!L81-'Prices Monthly'!L80)/'Prices Monthly'!L80</f>
        <v>5.7406956944995834E-2</v>
      </c>
      <c r="I81" s="26"/>
      <c r="J81" s="16">
        <f t="shared" si="17"/>
        <v>-69.048537827103729</v>
      </c>
      <c r="K81" s="16"/>
      <c r="L81" s="16">
        <f>1.95583/'Prices Monthly'!B81</f>
        <v>1.8194999999999999</v>
      </c>
      <c r="M81" s="16">
        <f>'Prices Monthly'!I81-'Prices Monthly'!I80</f>
        <v>11.339999999999975</v>
      </c>
      <c r="N81" s="16">
        <f>'Prices Monthly'!T81-'Prices Monthly'!T80</f>
        <v>3.2000000000000028E-2</v>
      </c>
      <c r="P81" s="16">
        <f t="shared" si="18"/>
        <v>0.45810499999999976</v>
      </c>
      <c r="Q81" s="16">
        <f t="shared" si="19"/>
        <v>1.0546130545568868</v>
      </c>
      <c r="R81" s="16">
        <f t="shared" si="20"/>
        <v>0.10856000000000006</v>
      </c>
      <c r="T81" s="10">
        <f t="shared" si="21"/>
        <v>2.844503189805331</v>
      </c>
      <c r="U81" s="10">
        <f t="shared" si="22"/>
        <v>0.9450338491722281</v>
      </c>
      <c r="W81" s="10">
        <f t="shared" si="23"/>
        <v>-12.202855992944698</v>
      </c>
      <c r="X81" s="10">
        <f t="shared" si="24"/>
        <v>1E-4</v>
      </c>
      <c r="Z81" s="10">
        <f t="shared" si="25"/>
        <v>0.53416016978704461</v>
      </c>
      <c r="AA81" s="10">
        <f t="shared" si="26"/>
        <v>0.63045288173597247</v>
      </c>
      <c r="AB81" s="10">
        <f t="shared" si="27"/>
        <v>44.901867984939649</v>
      </c>
    </row>
    <row r="82" spans="1:28" x14ac:dyDescent="0.2">
      <c r="A82" s="9">
        <v>30891</v>
      </c>
      <c r="B82" s="16">
        <f>'Prices Monthly'!L81+J82</f>
        <v>914.30186798531213</v>
      </c>
      <c r="C82" s="16">
        <f t="shared" si="14"/>
        <v>1</v>
      </c>
      <c r="D82" s="16">
        <f>D81+C82*('Prices Monthly'!L82-'Prices Monthly'!L81)/'Prices Monthly'!L81</f>
        <v>1.3303228218064815</v>
      </c>
      <c r="E82" s="16">
        <f t="shared" si="15"/>
        <v>9.0705278144559864E-2</v>
      </c>
      <c r="F82" s="16">
        <f t="shared" si="16"/>
        <v>1.4210280999510414</v>
      </c>
      <c r="G82" s="26">
        <f>IF(('Prices Monthly'!L82-'Prices Monthly'!L81)*C82&gt;0,1,0)</f>
        <v>1</v>
      </c>
      <c r="H82" s="16">
        <f>ABS('Prices Monthly'!L82-'Prices Monthly'!L81)/'Prices Monthly'!L81</f>
        <v>1.759834368507842E-2</v>
      </c>
      <c r="I82" s="26"/>
      <c r="J82" s="16">
        <f t="shared" si="17"/>
        <v>44.901867984939649</v>
      </c>
      <c r="K82" s="16"/>
      <c r="L82" s="16">
        <f>1.95583/'Prices Monthly'!B82</f>
        <v>1.8763000000000001</v>
      </c>
      <c r="M82" s="16">
        <f>'Prices Monthly'!I82-'Prices Monthly'!I81</f>
        <v>-1.4800000000000182</v>
      </c>
      <c r="N82" s="16">
        <f>'Prices Monthly'!T82-'Prices Monthly'!T81</f>
        <v>0.17600000000000016</v>
      </c>
      <c r="P82" s="16">
        <f t="shared" si="18"/>
        <v>0.65065700000000071</v>
      </c>
      <c r="Q82" s="16">
        <f t="shared" si="19"/>
        <v>-0.17026171539496274</v>
      </c>
      <c r="R82" s="16">
        <f t="shared" si="20"/>
        <v>0.3720800000000003</v>
      </c>
      <c r="T82" s="10">
        <f t="shared" si="21"/>
        <v>2.1841405029429337</v>
      </c>
      <c r="U82" s="10">
        <f t="shared" si="22"/>
        <v>0.8988162549084262</v>
      </c>
      <c r="W82" s="10">
        <f t="shared" si="23"/>
        <v>-19.295752260925038</v>
      </c>
      <c r="X82" s="10">
        <f t="shared" si="24"/>
        <v>1E-4</v>
      </c>
      <c r="Z82" s="10">
        <f t="shared" si="25"/>
        <v>0.47146138140877114</v>
      </c>
      <c r="AA82" s="10">
        <f t="shared" si="26"/>
        <v>0.61572958739624339</v>
      </c>
      <c r="AB82" s="10">
        <f t="shared" si="27"/>
        <v>37.900761596417148</v>
      </c>
    </row>
    <row r="83" spans="1:28" x14ac:dyDescent="0.2">
      <c r="A83" s="9">
        <v>30924</v>
      </c>
      <c r="B83" s="16">
        <f>'Prices Monthly'!L82+J83</f>
        <v>922.60076159660343</v>
      </c>
      <c r="C83" s="16">
        <f t="shared" si="14"/>
        <v>1</v>
      </c>
      <c r="D83" s="16">
        <f>D82+C83*('Prices Monthly'!L83-'Prices Monthly'!L82)/'Prices Monthly'!L82</f>
        <v>1.3312270831377957</v>
      </c>
      <c r="E83" s="16">
        <f t="shared" si="15"/>
        <v>8.9801016813245704E-2</v>
      </c>
      <c r="F83" s="16">
        <f t="shared" si="16"/>
        <v>1.4210280999510414</v>
      </c>
      <c r="G83" s="26">
        <f>IF(('Prices Monthly'!L83-'Prices Monthly'!L82)*C83&gt;0,1,0)</f>
        <v>1</v>
      </c>
      <c r="H83" s="16">
        <f>ABS('Prices Monthly'!L83-'Prices Monthly'!L82)/'Prices Monthly'!L82</f>
        <v>9.0426133131408051E-4</v>
      </c>
      <c r="I83" s="26"/>
      <c r="J83" s="16">
        <f t="shared" si="17"/>
        <v>37.900761596417148</v>
      </c>
      <c r="K83" s="16"/>
      <c r="L83" s="16">
        <f>1.95583/'Prices Monthly'!B83</f>
        <v>1.8733</v>
      </c>
      <c r="M83" s="16">
        <f>'Prices Monthly'!I83-'Prices Monthly'!I82</f>
        <v>-10.5</v>
      </c>
      <c r="N83" s="16">
        <f>'Prices Monthly'!T83-'Prices Monthly'!T82</f>
        <v>-8.0000000000000071E-3</v>
      </c>
      <c r="P83" s="16">
        <f t="shared" si="18"/>
        <v>0.64048700000000025</v>
      </c>
      <c r="Q83" s="16">
        <f t="shared" si="19"/>
        <v>-1.0211892990699381</v>
      </c>
      <c r="R83" s="16">
        <f t="shared" si="20"/>
        <v>3.5359999999999989E-2</v>
      </c>
      <c r="T83" s="10">
        <f t="shared" si="21"/>
        <v>9.6178633450152127</v>
      </c>
      <c r="U83" s="10">
        <f t="shared" si="22"/>
        <v>0.99993347480916062</v>
      </c>
      <c r="W83" s="10">
        <f t="shared" si="23"/>
        <v>-21.07873723403825</v>
      </c>
      <c r="X83" s="10">
        <f t="shared" si="24"/>
        <v>1E-4</v>
      </c>
      <c r="Z83" s="10">
        <f t="shared" si="25"/>
        <v>0.60863700192610737</v>
      </c>
      <c r="AA83" s="10">
        <f t="shared" si="26"/>
        <v>0.64762982113452006</v>
      </c>
      <c r="AB83" s="10">
        <f t="shared" si="27"/>
        <v>54.720380130674179</v>
      </c>
    </row>
    <row r="84" spans="1:28" x14ac:dyDescent="0.2">
      <c r="A84" s="9">
        <v>30954</v>
      </c>
      <c r="B84" s="16">
        <f>'Prices Monthly'!L83+J84</f>
        <v>940.22038013067413</v>
      </c>
      <c r="C84" s="16">
        <f t="shared" si="14"/>
        <v>1</v>
      </c>
      <c r="D84" s="16">
        <f>D83+C84*('Prices Monthly'!L84-'Prices Monthly'!L83)/'Prices Monthly'!L83</f>
        <v>1.3599114422573582</v>
      </c>
      <c r="E84" s="16">
        <f t="shared" si="15"/>
        <v>6.1116657693683241E-2</v>
      </c>
      <c r="F84" s="16">
        <f t="shared" si="16"/>
        <v>1.4210280999510414</v>
      </c>
      <c r="G84" s="26">
        <f>IF(('Prices Monthly'!L84-'Prices Monthly'!L83)*C84&gt;0,1,0)</f>
        <v>1</v>
      </c>
      <c r="H84" s="16">
        <f>ABS('Prices Monthly'!L84-'Prices Monthly'!L83)/'Prices Monthly'!L83</f>
        <v>2.8684359119562425E-2</v>
      </c>
      <c r="I84" s="26"/>
      <c r="J84" s="16">
        <f t="shared" si="17"/>
        <v>54.720380130674179</v>
      </c>
      <c r="K84" s="16"/>
      <c r="L84" s="16">
        <f>1.95583/'Prices Monthly'!B84</f>
        <v>1.8599000000000001</v>
      </c>
      <c r="M84" s="16">
        <f>'Prices Monthly'!I84-'Prices Monthly'!I83</f>
        <v>10.390000000000043</v>
      </c>
      <c r="N84" s="16">
        <f>'Prices Monthly'!T84-'Prices Monthly'!T83</f>
        <v>-7.8999999999999737E-2</v>
      </c>
      <c r="P84" s="16">
        <f t="shared" si="18"/>
        <v>0.59506100000000028</v>
      </c>
      <c r="Q84" s="16">
        <f t="shared" si="19"/>
        <v>1.0166155475571792</v>
      </c>
      <c r="R84" s="16">
        <f t="shared" si="20"/>
        <v>-9.4569999999999529E-2</v>
      </c>
      <c r="T84" s="10">
        <f t="shared" si="21"/>
        <v>7.6019356595377667</v>
      </c>
      <c r="U84" s="10">
        <f t="shared" si="22"/>
        <v>0.99950076569259672</v>
      </c>
      <c r="W84" s="10">
        <f t="shared" si="23"/>
        <v>-13.864975289707704</v>
      </c>
      <c r="X84" s="10">
        <f t="shared" si="24"/>
        <v>1E-4</v>
      </c>
      <c r="Z84" s="10">
        <f t="shared" si="25"/>
        <v>0.60804998873857685</v>
      </c>
      <c r="AA84" s="10">
        <f t="shared" si="26"/>
        <v>0.64749584992798859</v>
      </c>
      <c r="AB84" s="10">
        <f t="shared" si="27"/>
        <v>54.636044444588386</v>
      </c>
    </row>
    <row r="85" spans="1:28" x14ac:dyDescent="0.2">
      <c r="A85" s="9">
        <v>30985</v>
      </c>
      <c r="B85" s="16">
        <f>'Prices Monthly'!L84+J85</f>
        <v>965.53604444496091</v>
      </c>
      <c r="C85" s="16">
        <f t="shared" si="14"/>
        <v>1</v>
      </c>
      <c r="D85" s="16">
        <f>D84+C85*('Prices Monthly'!L85-'Prices Monthly'!L84)/'Prices Monthly'!L84</f>
        <v>1.38790573361754</v>
      </c>
      <c r="E85" s="16">
        <f t="shared" si="15"/>
        <v>3.3122366333501407E-2</v>
      </c>
      <c r="F85" s="16">
        <f t="shared" si="16"/>
        <v>1.4210280999510414</v>
      </c>
      <c r="G85" s="26">
        <f>IF(('Prices Monthly'!L85-'Prices Monthly'!L84)*C85&gt;0,1,0)</f>
        <v>1</v>
      </c>
      <c r="H85" s="16">
        <f>ABS('Prices Monthly'!L85-'Prices Monthly'!L84)/'Prices Monthly'!L84</f>
        <v>2.7994291360181767E-2</v>
      </c>
      <c r="I85" s="26"/>
      <c r="J85" s="16">
        <f t="shared" si="17"/>
        <v>54.636044444588386</v>
      </c>
      <c r="K85" s="16"/>
      <c r="L85" s="16">
        <f>1.95583/'Prices Monthly'!B85</f>
        <v>1.7868999999999999</v>
      </c>
      <c r="M85" s="16">
        <f>'Prices Monthly'!I85-'Prices Monthly'!I84</f>
        <v>7.0600000000000023</v>
      </c>
      <c r="N85" s="16">
        <f>'Prices Monthly'!T85-'Prices Monthly'!T84</f>
        <v>-0.12000000000000011</v>
      </c>
      <c r="P85" s="16">
        <f t="shared" si="18"/>
        <v>0.34759100000000043</v>
      </c>
      <c r="Q85" s="16">
        <f t="shared" si="19"/>
        <v>0.84880470105180394</v>
      </c>
      <c r="R85" s="16">
        <f t="shared" si="20"/>
        <v>-0.1696000000000002</v>
      </c>
      <c r="T85" s="10">
        <f t="shared" si="21"/>
        <v>7.1856807179815947</v>
      </c>
      <c r="U85" s="10">
        <f t="shared" si="22"/>
        <v>0.99924321986149833</v>
      </c>
      <c r="W85" s="10">
        <f t="shared" si="23"/>
        <v>-10.674843041462351</v>
      </c>
      <c r="X85" s="10">
        <f t="shared" si="24"/>
        <v>2.3118759730136547E-5</v>
      </c>
      <c r="Z85" s="10">
        <f t="shared" si="25"/>
        <v>0.60760277068586532</v>
      </c>
      <c r="AA85" s="10">
        <f t="shared" si="26"/>
        <v>0.6473937679231474</v>
      </c>
      <c r="AB85" s="10">
        <f t="shared" si="27"/>
        <v>54.571870467712586</v>
      </c>
    </row>
    <row r="86" spans="1:28" x14ac:dyDescent="0.2">
      <c r="A86" s="9">
        <v>31015</v>
      </c>
      <c r="B86" s="16">
        <f>'Prices Monthly'!L85+J86</f>
        <v>990.97187046808517</v>
      </c>
      <c r="C86" s="16">
        <f t="shared" si="14"/>
        <v>1</v>
      </c>
      <c r="D86" s="16">
        <f>D85+C86*('Prices Monthly'!L86-'Prices Monthly'!L85)/'Prices Monthly'!L85</f>
        <v>1.3722073141384921</v>
      </c>
      <c r="E86" s="16">
        <f t="shared" si="15"/>
        <v>4.8820785812549339E-2</v>
      </c>
      <c r="F86" s="16">
        <f t="shared" si="16"/>
        <v>1.4210280999510414</v>
      </c>
      <c r="G86" s="26">
        <f>IF(('Prices Monthly'!L86-'Prices Monthly'!L85)*C86&gt;0,1,0)</f>
        <v>0</v>
      </c>
      <c r="H86" s="16">
        <f>ABS('Prices Monthly'!L86-'Prices Monthly'!L85)/'Prices Monthly'!L85</f>
        <v>1.5698419479047859E-2</v>
      </c>
      <c r="I86" s="26"/>
      <c r="J86" s="16">
        <f t="shared" si="17"/>
        <v>54.571870467712586</v>
      </c>
      <c r="K86" s="16"/>
      <c r="L86" s="16">
        <f>1.95583/'Prices Monthly'!B86</f>
        <v>1.7323</v>
      </c>
      <c r="M86" s="16">
        <f>'Prices Monthly'!I86-'Prices Monthly'!I85</f>
        <v>-5.2700000000000387</v>
      </c>
      <c r="N86" s="16">
        <f>'Prices Monthly'!T86-'Prices Monthly'!T85</f>
        <v>0.12800000000000011</v>
      </c>
      <c r="P86" s="16">
        <f t="shared" si="18"/>
        <v>0.16249700000000011</v>
      </c>
      <c r="Q86" s="16">
        <f t="shared" si="19"/>
        <v>-0.72181061521254974</v>
      </c>
      <c r="R86" s="16">
        <f t="shared" si="20"/>
        <v>0.28424000000000021</v>
      </c>
      <c r="T86" s="10">
        <f t="shared" si="21"/>
        <v>0.73469887369288012</v>
      </c>
      <c r="U86" s="10">
        <f t="shared" si="22"/>
        <v>0.67583555990913469</v>
      </c>
      <c r="W86" s="10">
        <f t="shared" si="23"/>
        <v>-13.808595926891792</v>
      </c>
      <c r="X86" s="10">
        <f t="shared" si="24"/>
        <v>1E-4</v>
      </c>
      <c r="Z86" s="10">
        <f t="shared" si="25"/>
        <v>0.16896577057273221</v>
      </c>
      <c r="AA86" s="10">
        <f t="shared" si="26"/>
        <v>0.54214123129961145</v>
      </c>
      <c r="AB86" s="10">
        <f t="shared" si="27"/>
        <v>16.244492819969818</v>
      </c>
    </row>
    <row r="87" spans="1:28" x14ac:dyDescent="0.2">
      <c r="A87" s="9">
        <v>31045</v>
      </c>
      <c r="B87" s="16">
        <f>'Prices Monthly'!L86+J87</f>
        <v>937.94449282015603</v>
      </c>
      <c r="C87" s="16">
        <f t="shared" si="14"/>
        <v>1</v>
      </c>
      <c r="D87" s="16">
        <f>D86+C87*('Prices Monthly'!L87-'Prices Monthly'!L86)/'Prices Monthly'!L86</f>
        <v>1.3947743099069738</v>
      </c>
      <c r="E87" s="16">
        <f t="shared" si="15"/>
        <v>2.6253790044067582E-2</v>
      </c>
      <c r="F87" s="16">
        <f t="shared" si="16"/>
        <v>1.4210280999510414</v>
      </c>
      <c r="G87" s="26">
        <f>IF(('Prices Monthly'!L87-'Prices Monthly'!L86)*C87&gt;0,1,0)</f>
        <v>1</v>
      </c>
      <c r="H87" s="16">
        <f>ABS('Prices Monthly'!L87-'Prices Monthly'!L86)/'Prices Monthly'!L86</f>
        <v>2.2566995768481646E-2</v>
      </c>
      <c r="I87" s="26"/>
      <c r="J87" s="16">
        <f t="shared" si="17"/>
        <v>16.244492819969818</v>
      </c>
      <c r="K87" s="16"/>
      <c r="L87" s="16">
        <f>1.95583/'Prices Monthly'!B87</f>
        <v>1.7731000000000001</v>
      </c>
      <c r="M87" s="16">
        <f>'Prices Monthly'!I87-'Prices Monthly'!I86</f>
        <v>6.9700000000000273</v>
      </c>
      <c r="N87" s="16">
        <f>'Prices Monthly'!T87-'Prices Monthly'!T86</f>
        <v>1.9999999999997797E-3</v>
      </c>
      <c r="P87" s="16">
        <f t="shared" si="18"/>
        <v>0.30080900000000099</v>
      </c>
      <c r="Q87" s="16">
        <f t="shared" si="19"/>
        <v>0.84323277809801112</v>
      </c>
      <c r="R87" s="16">
        <f t="shared" si="20"/>
        <v>5.3659999999999597E-2</v>
      </c>
      <c r="T87" s="10">
        <f t="shared" si="21"/>
        <v>2.9068840295299316</v>
      </c>
      <c r="U87" s="10">
        <f t="shared" si="22"/>
        <v>0.94818569181135592</v>
      </c>
      <c r="W87" s="10">
        <f t="shared" si="23"/>
        <v>-10.483535646166786</v>
      </c>
      <c r="X87" s="10">
        <f t="shared" si="24"/>
        <v>2.7992788365247181E-5</v>
      </c>
      <c r="Z87" s="10">
        <f t="shared" si="25"/>
        <v>0.53834433033448037</v>
      </c>
      <c r="AA87" s="10">
        <f t="shared" si="26"/>
        <v>0.6314271827897926</v>
      </c>
      <c r="AB87" s="10">
        <f t="shared" si="27"/>
        <v>45.408370146923644</v>
      </c>
    </row>
    <row r="88" spans="1:28" x14ac:dyDescent="0.2">
      <c r="A88" s="9">
        <v>31077</v>
      </c>
      <c r="B88" s="16">
        <f>'Prices Monthly'!L87+J88</f>
        <v>987.90837014692363</v>
      </c>
      <c r="C88" s="16">
        <f t="shared" si="14"/>
        <v>1</v>
      </c>
      <c r="D88" s="16">
        <f>D87+C88*('Prices Monthly'!L88-'Prices Monthly'!L87)/'Prices Monthly'!L87</f>
        <v>1.4180103841779261</v>
      </c>
      <c r="E88" s="16">
        <f t="shared" si="15"/>
        <v>3.0177157731152704E-3</v>
      </c>
      <c r="F88" s="16">
        <f t="shared" si="16"/>
        <v>1.4210280999510414</v>
      </c>
      <c r="G88" s="26">
        <f>IF(('Prices Monthly'!L88-'Prices Monthly'!L87)*C88&gt;0,1,0)</f>
        <v>1</v>
      </c>
      <c r="H88" s="16">
        <f>ABS('Prices Monthly'!L88-'Prices Monthly'!L87)/'Prices Monthly'!L87</f>
        <v>2.3236074270952284E-2</v>
      </c>
      <c r="I88" s="26"/>
      <c r="J88" s="16">
        <f t="shared" si="17"/>
        <v>45.408370146923644</v>
      </c>
      <c r="K88" s="16"/>
      <c r="L88" s="16">
        <f>1.95583/'Prices Monthly'!B88</f>
        <v>1.8623999999999998</v>
      </c>
      <c r="M88" s="16">
        <f>'Prices Monthly'!I88-'Prices Monthly'!I87</f>
        <v>18.95999999999998</v>
      </c>
      <c r="N88" s="16">
        <f>'Prices Monthly'!T88-'Prices Monthly'!T87</f>
        <v>0.46900000000000031</v>
      </c>
      <c r="P88" s="16">
        <f t="shared" si="18"/>
        <v>0.60353600000000007</v>
      </c>
      <c r="Q88" s="16">
        <f t="shared" si="19"/>
        <v>1.2778383330020471</v>
      </c>
      <c r="R88" s="16">
        <f t="shared" si="20"/>
        <v>0.90827000000000069</v>
      </c>
      <c r="T88" s="10">
        <f t="shared" si="21"/>
        <v>-10.356294473230939</v>
      </c>
      <c r="U88" s="10">
        <f t="shared" si="22"/>
        <v>3.1791033772659319E-5</v>
      </c>
      <c r="W88" s="10">
        <f t="shared" si="23"/>
        <v>-15.260154675589582</v>
      </c>
      <c r="X88" s="10">
        <f t="shared" si="24"/>
        <v>1E-4</v>
      </c>
      <c r="Z88" s="10">
        <f t="shared" si="25"/>
        <v>-0.74782962228358396</v>
      </c>
      <c r="AA88" s="10">
        <f t="shared" si="26"/>
        <v>0.32129439905889656</v>
      </c>
      <c r="AB88" s="10">
        <f t="shared" si="27"/>
        <v>-78.25786666299706</v>
      </c>
    </row>
    <row r="89" spans="1:28" x14ac:dyDescent="0.2">
      <c r="A89" s="9">
        <v>31105</v>
      </c>
      <c r="B89" s="16">
        <f>'Prices Monthly'!L88+J89</f>
        <v>886.14213333737553</v>
      </c>
      <c r="C89" s="16">
        <f t="shared" si="14"/>
        <v>-1</v>
      </c>
      <c r="D89" s="16">
        <f>D88+C89*('Prices Monthly'!L89-'Prices Monthly'!L88)/'Prices Monthly'!L88</f>
        <v>1.4271352286415737</v>
      </c>
      <c r="E89" s="16">
        <f t="shared" si="15"/>
        <v>0</v>
      </c>
      <c r="F89" s="16">
        <f t="shared" si="16"/>
        <v>1.4271352286415737</v>
      </c>
      <c r="G89" s="26">
        <f>IF(('Prices Monthly'!L89-'Prices Monthly'!L88)*C89&gt;0,1,0)</f>
        <v>1</v>
      </c>
      <c r="H89" s="16">
        <f>ABS('Prices Monthly'!L89-'Prices Monthly'!L88)/'Prices Monthly'!L88</f>
        <v>9.1248444636475093E-3</v>
      </c>
      <c r="I89" s="26"/>
      <c r="J89" s="16">
        <f t="shared" si="17"/>
        <v>-78.25786666299706</v>
      </c>
      <c r="K89" s="16"/>
      <c r="L89" s="16">
        <f>1.95583/'Prices Monthly'!B89</f>
        <v>1.8352999999999999</v>
      </c>
      <c r="M89" s="16">
        <f>'Prices Monthly'!I89-'Prices Monthly'!I88</f>
        <v>-5.7599999999999909</v>
      </c>
      <c r="N89" s="16">
        <f>'Prices Monthly'!T89-'Prices Monthly'!T88</f>
        <v>0.21099999999999941</v>
      </c>
      <c r="P89" s="16">
        <f t="shared" si="18"/>
        <v>0.51166700000000009</v>
      </c>
      <c r="Q89" s="16">
        <f t="shared" si="19"/>
        <v>-0.76042248342321139</v>
      </c>
      <c r="R89" s="16">
        <f t="shared" si="20"/>
        <v>0.43612999999999891</v>
      </c>
      <c r="T89" s="10">
        <f t="shared" si="21"/>
        <v>1.0460682647891613</v>
      </c>
      <c r="U89" s="10">
        <f t="shared" si="22"/>
        <v>0.74001918366919861</v>
      </c>
      <c r="W89" s="10">
        <f t="shared" si="23"/>
        <v>-19.255517633365848</v>
      </c>
      <c r="X89" s="10">
        <f t="shared" si="24"/>
        <v>1E-4</v>
      </c>
      <c r="Z89" s="10">
        <f t="shared" si="25"/>
        <v>0.25603727456563496</v>
      </c>
      <c r="AA89" s="10">
        <f t="shared" si="26"/>
        <v>0.56366191782068786</v>
      </c>
      <c r="AB89" s="10">
        <f t="shared" si="27"/>
        <v>20.811797383525672</v>
      </c>
    </row>
    <row r="90" spans="1:28" x14ac:dyDescent="0.2">
      <c r="A90" s="9">
        <v>31136</v>
      </c>
      <c r="B90" s="16">
        <f>'Prices Monthly'!L89+J90</f>
        <v>976.41179738315316</v>
      </c>
      <c r="C90" s="16">
        <f t="shared" si="14"/>
        <v>1</v>
      </c>
      <c r="D90" s="16">
        <f>D89+C90*('Prices Monthly'!L90-'Prices Monthly'!L89)/'Prices Monthly'!L89</f>
        <v>1.471609904238075</v>
      </c>
      <c r="E90" s="16">
        <f t="shared" si="15"/>
        <v>0</v>
      </c>
      <c r="F90" s="16">
        <f t="shared" si="16"/>
        <v>1.471609904238075</v>
      </c>
      <c r="G90" s="26">
        <f>IF(('Prices Monthly'!L90-'Prices Monthly'!L89)*C90&gt;0,1,0)</f>
        <v>1</v>
      </c>
      <c r="H90" s="16">
        <f>ABS('Prices Monthly'!L90-'Prices Monthly'!L89)/'Prices Monthly'!L89</f>
        <v>4.4474675596501222E-2</v>
      </c>
      <c r="I90" s="26"/>
      <c r="J90" s="16">
        <f t="shared" si="17"/>
        <v>20.811797383525672</v>
      </c>
      <c r="K90" s="16"/>
      <c r="L90" s="16">
        <f>1.95583/'Prices Monthly'!B90</f>
        <v>1.8816999999999999</v>
      </c>
      <c r="M90" s="16">
        <f>'Prices Monthly'!I90-'Prices Monthly'!I89</f>
        <v>3.2900000000000205</v>
      </c>
      <c r="N90" s="16">
        <f>'Prices Monthly'!T90-'Prices Monthly'!T89</f>
        <v>8.8000000000000078E-2</v>
      </c>
      <c r="P90" s="16">
        <f t="shared" si="18"/>
        <v>0.66896299999999975</v>
      </c>
      <c r="Q90" s="16">
        <f t="shared" si="19"/>
        <v>0.517195897949977</v>
      </c>
      <c r="R90" s="16">
        <f t="shared" si="20"/>
        <v>0.21104000000000017</v>
      </c>
      <c r="T90" s="10">
        <f t="shared" si="21"/>
        <v>3.8311017267339893</v>
      </c>
      <c r="U90" s="10">
        <f t="shared" si="22"/>
        <v>0.97877457763304121</v>
      </c>
      <c r="W90" s="10">
        <f t="shared" si="23"/>
        <v>-17.101859325599854</v>
      </c>
      <c r="X90" s="10">
        <f t="shared" si="24"/>
        <v>1E-4</v>
      </c>
      <c r="Z90" s="10">
        <f t="shared" si="25"/>
        <v>0.57993284201698381</v>
      </c>
      <c r="AA90" s="10">
        <f t="shared" si="26"/>
        <v>0.64105195313741203</v>
      </c>
      <c r="AB90" s="10">
        <f t="shared" si="27"/>
        <v>50.729404665380244</v>
      </c>
    </row>
    <row r="91" spans="1:28" x14ac:dyDescent="0.2">
      <c r="A91" s="9">
        <v>31164</v>
      </c>
      <c r="B91" s="16">
        <f>'Prices Monthly'!L90+J91</f>
        <v>1048.8294046650078</v>
      </c>
      <c r="C91" s="16">
        <f t="shared" si="14"/>
        <v>1</v>
      </c>
      <c r="D91" s="16">
        <f>D90+C91*('Prices Monthly'!L91-'Prices Monthly'!L90)/'Prices Monthly'!L90</f>
        <v>1.508680338062355</v>
      </c>
      <c r="E91" s="16">
        <f t="shared" si="15"/>
        <v>0</v>
      </c>
      <c r="F91" s="16">
        <f t="shared" si="16"/>
        <v>1.508680338062355</v>
      </c>
      <c r="G91" s="26">
        <f>IF(('Prices Monthly'!L91-'Prices Monthly'!L90)*C91&gt;0,1,0)</f>
        <v>1</v>
      </c>
      <c r="H91" s="16">
        <f>ABS('Prices Monthly'!L91-'Prices Monthly'!L90)/'Prices Monthly'!L90</f>
        <v>3.7070433824279943E-2</v>
      </c>
      <c r="I91" s="26"/>
      <c r="J91" s="16">
        <f t="shared" si="17"/>
        <v>50.729404665380244</v>
      </c>
      <c r="K91" s="16"/>
      <c r="L91" s="16">
        <f>1.95583/'Prices Monthly'!B91</f>
        <v>1.8797999999999999</v>
      </c>
      <c r="M91" s="16">
        <f>'Prices Monthly'!I91-'Prices Monthly'!I90</f>
        <v>10.449999999999989</v>
      </c>
      <c r="N91" s="16">
        <f>'Prices Monthly'!T91-'Prices Monthly'!T90</f>
        <v>0.22799999999999976</v>
      </c>
      <c r="P91" s="16">
        <f t="shared" si="18"/>
        <v>0.66252200000000006</v>
      </c>
      <c r="Q91" s="16">
        <f t="shared" si="19"/>
        <v>1.0191162904470723</v>
      </c>
      <c r="R91" s="16">
        <f t="shared" si="20"/>
        <v>0.46723999999999954</v>
      </c>
      <c r="T91" s="10">
        <f t="shared" si="21"/>
        <v>-1.6631653007679237</v>
      </c>
      <c r="U91" s="10">
        <f t="shared" si="22"/>
        <v>0.15933755044303771</v>
      </c>
      <c r="W91" s="10">
        <f t="shared" si="23"/>
        <v>-15.991023417786575</v>
      </c>
      <c r="X91" s="10">
        <f t="shared" si="24"/>
        <v>1E-4</v>
      </c>
      <c r="Z91" s="10">
        <f t="shared" si="25"/>
        <v>-0.53171542906897507</v>
      </c>
      <c r="AA91" s="10">
        <f t="shared" si="26"/>
        <v>0.37011688038433538</v>
      </c>
      <c r="AB91" s="10">
        <f t="shared" si="27"/>
        <v>-44.608292323826035</v>
      </c>
    </row>
    <row r="92" spans="1:28" x14ac:dyDescent="0.2">
      <c r="A92" s="9">
        <v>31197</v>
      </c>
      <c r="B92" s="16">
        <f>'Prices Monthly'!L91+J92</f>
        <v>990.49170767580142</v>
      </c>
      <c r="C92" s="16">
        <f t="shared" si="14"/>
        <v>-1</v>
      </c>
      <c r="D92" s="16">
        <f>D91+C92*('Prices Monthly'!L92-'Prices Monthly'!L91)/'Prices Monthly'!L91</f>
        <v>1.5374698270004523</v>
      </c>
      <c r="E92" s="16">
        <f t="shared" si="15"/>
        <v>0</v>
      </c>
      <c r="F92" s="16">
        <f t="shared" si="16"/>
        <v>1.5374698270004523</v>
      </c>
      <c r="G92" s="26">
        <f>IF(('Prices Monthly'!L92-'Prices Monthly'!L91)*C92&gt;0,1,0)</f>
        <v>1</v>
      </c>
      <c r="H92" s="16">
        <f>ABS('Prices Monthly'!L92-'Prices Monthly'!L91)/'Prices Monthly'!L91</f>
        <v>2.8789488938097248E-2</v>
      </c>
      <c r="I92" s="26"/>
      <c r="J92" s="16">
        <f t="shared" si="17"/>
        <v>-44.608292323826035</v>
      </c>
      <c r="K92" s="16"/>
      <c r="L92" s="16">
        <f>1.95583/'Prices Monthly'!B92</f>
        <v>1.9835</v>
      </c>
      <c r="M92" s="16">
        <f>'Prices Monthly'!I92-'Prices Monthly'!I91</f>
        <v>19.339999999999975</v>
      </c>
      <c r="N92" s="16">
        <f>'Prices Monthly'!T92-'Prices Monthly'!T91</f>
        <v>0.24900000000000055</v>
      </c>
      <c r="P92" s="16">
        <f t="shared" si="18"/>
        <v>1.0140650000000004</v>
      </c>
      <c r="Q92" s="16">
        <f t="shared" si="19"/>
        <v>1.2864564697469822</v>
      </c>
      <c r="R92" s="16">
        <f t="shared" si="20"/>
        <v>0.50567000000000106</v>
      </c>
      <c r="T92" s="10">
        <f t="shared" si="21"/>
        <v>6.3733159055526123E-2</v>
      </c>
      <c r="U92" s="10">
        <f t="shared" si="22"/>
        <v>0.51592789864722499</v>
      </c>
      <c r="W92" s="10">
        <f t="shared" si="23"/>
        <v>-20.291984805862253</v>
      </c>
      <c r="X92" s="10">
        <f t="shared" si="24"/>
        <v>1E-4</v>
      </c>
      <c r="Z92" s="10">
        <f t="shared" si="25"/>
        <v>-4.7964962695174584E-2</v>
      </c>
      <c r="AA92" s="10">
        <f t="shared" si="26"/>
        <v>0.48801105775573256</v>
      </c>
      <c r="AB92" s="10">
        <f t="shared" si="27"/>
        <v>-11.48007462672542</v>
      </c>
    </row>
    <row r="93" spans="1:28" x14ac:dyDescent="0.2">
      <c r="A93" s="9">
        <v>31227</v>
      </c>
      <c r="B93" s="16">
        <f>'Prices Monthly'!L92+J93</f>
        <v>993.81992537308827</v>
      </c>
      <c r="C93" s="16">
        <f t="shared" si="14"/>
        <v>-1</v>
      </c>
      <c r="D93" s="16">
        <f>D92+C93*('Prices Monthly'!L93-'Prices Monthly'!L92)/'Prices Monthly'!L92</f>
        <v>1.448740094582067</v>
      </c>
      <c r="E93" s="16">
        <f t="shared" si="15"/>
        <v>8.8729732418385332E-2</v>
      </c>
      <c r="F93" s="16">
        <f t="shared" si="16"/>
        <v>1.5374698270004523</v>
      </c>
      <c r="G93" s="26">
        <f>IF(('Prices Monthly'!L93-'Prices Monthly'!L92)*C93&gt;0,1,0)</f>
        <v>0</v>
      </c>
      <c r="H93" s="16">
        <f>ABS('Prices Monthly'!L93-'Prices Monthly'!L92)/'Prices Monthly'!L92</f>
        <v>8.8729732418385346E-2</v>
      </c>
      <c r="I93" s="26"/>
      <c r="J93" s="16">
        <f t="shared" si="17"/>
        <v>-11.48007462672542</v>
      </c>
      <c r="K93" s="16"/>
      <c r="L93" s="16">
        <f>1.95583/'Prices Monthly'!B93</f>
        <v>1.9286999999999999</v>
      </c>
      <c r="M93" s="16">
        <f>'Prices Monthly'!I93-'Prices Monthly'!I92</f>
        <v>-2.0399999999999636</v>
      </c>
      <c r="N93" s="16">
        <f>'Prices Monthly'!T93-'Prices Monthly'!T92</f>
        <v>-0.2370000000000001</v>
      </c>
      <c r="P93" s="16">
        <f t="shared" si="18"/>
        <v>0.8282929999999995</v>
      </c>
      <c r="Q93" s="16">
        <f t="shared" si="19"/>
        <v>-0.309630167425891</v>
      </c>
      <c r="R93" s="16">
        <f t="shared" si="20"/>
        <v>-0.38371000000000022</v>
      </c>
      <c r="T93" s="10">
        <f t="shared" si="21"/>
        <v>17.132142930190284</v>
      </c>
      <c r="U93" s="10">
        <f t="shared" si="22"/>
        <v>0.99990000000000001</v>
      </c>
      <c r="W93" s="10">
        <f t="shared" si="23"/>
        <v>-20.70854526466092</v>
      </c>
      <c r="X93" s="10">
        <f t="shared" si="24"/>
        <v>1E-4</v>
      </c>
      <c r="Z93" s="10">
        <f t="shared" si="25"/>
        <v>0.60859159000000007</v>
      </c>
      <c r="AA93" s="10">
        <f t="shared" si="26"/>
        <v>0.64761945781665164</v>
      </c>
      <c r="AB93" s="10">
        <f t="shared" si="27"/>
        <v>54.713851716336492</v>
      </c>
    </row>
    <row r="94" spans="1:28" x14ac:dyDescent="0.2">
      <c r="A94" s="9">
        <v>31258</v>
      </c>
      <c r="B94" s="16">
        <f>'Prices Monthly'!L93+J94</f>
        <v>1149.2138517163364</v>
      </c>
      <c r="C94" s="16">
        <f t="shared" si="14"/>
        <v>1</v>
      </c>
      <c r="D94" s="16">
        <f>D93+C94*('Prices Monthly'!L94-'Prices Monthly'!L93)/'Prices Monthly'!L93</f>
        <v>1.5126962389402214</v>
      </c>
      <c r="E94" s="16">
        <f t="shared" si="15"/>
        <v>2.4773588060230889E-2</v>
      </c>
      <c r="F94" s="16">
        <f t="shared" si="16"/>
        <v>1.5374698270004523</v>
      </c>
      <c r="G94" s="26">
        <f>IF(('Prices Monthly'!L94-'Prices Monthly'!L93)*C94&gt;0,1,0)</f>
        <v>1</v>
      </c>
      <c r="H94" s="16">
        <f>ABS('Prices Monthly'!L94-'Prices Monthly'!L93)/'Prices Monthly'!L93</f>
        <v>6.3956144358154415E-2</v>
      </c>
      <c r="I94" s="26"/>
      <c r="J94" s="16">
        <f t="shared" si="17"/>
        <v>54.713851716336492</v>
      </c>
      <c r="K94" s="16"/>
      <c r="L94" s="16">
        <f>1.95583/'Prices Monthly'!B94</f>
        <v>1.8646000000000003</v>
      </c>
      <c r="M94" s="16">
        <f>'Prices Monthly'!I94-'Prices Monthly'!I93</f>
        <v>24.5</v>
      </c>
      <c r="N94" s="16">
        <f>'Prices Monthly'!T94-'Prices Monthly'!T93</f>
        <v>5.9999999999999609E-2</v>
      </c>
      <c r="P94" s="16">
        <f t="shared" si="18"/>
        <v>0.6109940000000007</v>
      </c>
      <c r="Q94" s="16">
        <f t="shared" si="19"/>
        <v>1.3891660843645324</v>
      </c>
      <c r="R94" s="16">
        <f t="shared" si="20"/>
        <v>0.15979999999999928</v>
      </c>
      <c r="T94" s="10">
        <f t="shared" si="21"/>
        <v>2.5732213903044805</v>
      </c>
      <c r="U94" s="10">
        <f t="shared" si="22"/>
        <v>0.92911814250683888</v>
      </c>
      <c r="W94" s="10">
        <f t="shared" si="23"/>
        <v>-13.470997805907643</v>
      </c>
      <c r="X94" s="10">
        <f t="shared" si="24"/>
        <v>1E-4</v>
      </c>
      <c r="Z94" s="10">
        <f t="shared" si="25"/>
        <v>0.51256892212477778</v>
      </c>
      <c r="AA94" s="10">
        <f t="shared" si="26"/>
        <v>0.62540849643299079</v>
      </c>
      <c r="AB94" s="10">
        <f t="shared" si="27"/>
        <v>42.368440832288258</v>
      </c>
    </row>
    <row r="95" spans="1:28" x14ac:dyDescent="0.2">
      <c r="A95" s="9">
        <v>31289</v>
      </c>
      <c r="B95" s="16">
        <f>'Prices Monthly'!L94+J95</f>
        <v>1206.8684408322883</v>
      </c>
      <c r="C95" s="16">
        <f t="shared" si="14"/>
        <v>1</v>
      </c>
      <c r="D95" s="16">
        <f>D94+C95*('Prices Monthly'!L95-'Prices Monthly'!L94)/'Prices Monthly'!L94</f>
        <v>1.5512535596790558</v>
      </c>
      <c r="E95" s="16">
        <f t="shared" si="15"/>
        <v>0</v>
      </c>
      <c r="F95" s="16">
        <f t="shared" si="16"/>
        <v>1.5512535596790558</v>
      </c>
      <c r="G95" s="26">
        <f>IF(('Prices Monthly'!L95-'Prices Monthly'!L94)*C95&gt;0,1,0)</f>
        <v>1</v>
      </c>
      <c r="H95" s="16">
        <f>ABS('Prices Monthly'!L95-'Prices Monthly'!L94)/'Prices Monthly'!L94</f>
        <v>3.8557320738834291E-2</v>
      </c>
      <c r="I95" s="26"/>
      <c r="J95" s="16">
        <f t="shared" si="17"/>
        <v>42.368440832288258</v>
      </c>
      <c r="K95" s="16"/>
      <c r="L95" s="16">
        <f>1.95583/'Prices Monthly'!B95</f>
        <v>1.9771999999999998</v>
      </c>
      <c r="M95" s="16">
        <f>'Prices Monthly'!I95-'Prices Monthly'!I94</f>
        <v>-1.0600000000000023</v>
      </c>
      <c r="N95" s="16">
        <f>'Prices Monthly'!T95-'Prices Monthly'!T94</f>
        <v>8.9999999999999858E-2</v>
      </c>
      <c r="P95" s="16">
        <f t="shared" si="18"/>
        <v>0.99270799999999948</v>
      </c>
      <c r="Q95" s="16">
        <f t="shared" si="19"/>
        <v>-2.5305865264771174E-2</v>
      </c>
      <c r="R95" s="16">
        <f t="shared" si="20"/>
        <v>0.21469999999999972</v>
      </c>
      <c r="T95" s="10">
        <f t="shared" si="21"/>
        <v>7.4895481738430965</v>
      </c>
      <c r="U95" s="10">
        <f t="shared" si="22"/>
        <v>0.99944141676260434</v>
      </c>
      <c r="W95" s="10">
        <f t="shared" si="23"/>
        <v>-23.432184437378027</v>
      </c>
      <c r="X95" s="10">
        <f t="shared" si="24"/>
        <v>1E-4</v>
      </c>
      <c r="Z95" s="10">
        <f t="shared" si="25"/>
        <v>0.60796947598014905</v>
      </c>
      <c r="AA95" s="10">
        <f t="shared" si="26"/>
        <v>0.64747747307729353</v>
      </c>
      <c r="AB95" s="10">
        <f t="shared" si="27"/>
        <v>54.624486247699117</v>
      </c>
    </row>
    <row r="96" spans="1:28" x14ac:dyDescent="0.2">
      <c r="A96" s="9">
        <v>31318</v>
      </c>
      <c r="B96" s="16">
        <f>'Prices Monthly'!L95+J96</f>
        <v>1264.0244862480718</v>
      </c>
      <c r="C96" s="16">
        <f t="shared" si="14"/>
        <v>1</v>
      </c>
      <c r="D96" s="16">
        <f>D95+C96*('Prices Monthly'!L96-'Prices Monthly'!L95)/'Prices Monthly'!L95</f>
        <v>1.5242153589174323</v>
      </c>
      <c r="E96" s="16">
        <f t="shared" si="15"/>
        <v>2.7038200761623443E-2</v>
      </c>
      <c r="F96" s="16">
        <f t="shared" si="16"/>
        <v>1.5512535596790558</v>
      </c>
      <c r="G96" s="26">
        <f>IF(('Prices Monthly'!L96-'Prices Monthly'!L95)*C96&gt;0,1,0)</f>
        <v>0</v>
      </c>
      <c r="H96" s="16">
        <f>ABS('Prices Monthly'!L96-'Prices Monthly'!L95)/'Prices Monthly'!L95</f>
        <v>2.7038200761623544E-2</v>
      </c>
      <c r="I96" s="26"/>
      <c r="J96" s="16">
        <f t="shared" si="17"/>
        <v>54.624486247699117</v>
      </c>
      <c r="K96" s="16"/>
      <c r="L96" s="16">
        <f>1.95583/'Prices Monthly'!B96</f>
        <v>1.8742000000000003</v>
      </c>
      <c r="M96" s="16">
        <f>'Prices Monthly'!I96-'Prices Monthly'!I95</f>
        <v>10.42999999999995</v>
      </c>
      <c r="N96" s="16">
        <f>'Prices Monthly'!T96-'Prices Monthly'!T95</f>
        <v>0.13000000000000078</v>
      </c>
      <c r="P96" s="16">
        <f t="shared" si="18"/>
        <v>0.64353800000000128</v>
      </c>
      <c r="Q96" s="16">
        <f t="shared" si="19"/>
        <v>1.0182843084265287</v>
      </c>
      <c r="R96" s="16">
        <f t="shared" si="20"/>
        <v>0.28790000000000143</v>
      </c>
      <c r="T96" s="10">
        <f t="shared" si="21"/>
        <v>1.3156149395294769</v>
      </c>
      <c r="U96" s="10">
        <f t="shared" si="22"/>
        <v>0.78845122158967196</v>
      </c>
      <c r="W96" s="10">
        <f t="shared" si="23"/>
        <v>-15.349072895071428</v>
      </c>
      <c r="X96" s="10">
        <f t="shared" si="24"/>
        <v>1E-4</v>
      </c>
      <c r="Z96" s="10">
        <f t="shared" si="25"/>
        <v>0.32174017720854908</v>
      </c>
      <c r="AA96" s="10">
        <f t="shared" si="26"/>
        <v>0.57974828802930811</v>
      </c>
      <c r="AB96" s="10">
        <f t="shared" si="27"/>
        <v>25.046176697463522</v>
      </c>
    </row>
    <row r="97" spans="1:28" x14ac:dyDescent="0.2">
      <c r="A97" s="9">
        <v>31350</v>
      </c>
      <c r="B97" s="16">
        <f>'Prices Monthly'!L96+J97</f>
        <v>1201.7461766967185</v>
      </c>
      <c r="C97" s="16">
        <f t="shared" si="14"/>
        <v>1</v>
      </c>
      <c r="D97" s="16">
        <f>D96+C97*('Prices Monthly'!L97-'Prices Monthly'!L96)/'Prices Monthly'!L96</f>
        <v>1.4656617768671616</v>
      </c>
      <c r="E97" s="16">
        <f t="shared" si="15"/>
        <v>8.5591782811894168E-2</v>
      </c>
      <c r="F97" s="16">
        <f t="shared" si="16"/>
        <v>1.5512535596790558</v>
      </c>
      <c r="G97" s="26">
        <f>IF(('Prices Monthly'!L97-'Prices Monthly'!L96)*C97&gt;0,1,0)</f>
        <v>0</v>
      </c>
      <c r="H97" s="16">
        <f>ABS('Prices Monthly'!L97-'Prices Monthly'!L96)/'Prices Monthly'!L96</f>
        <v>5.8553582050270683E-2</v>
      </c>
      <c r="I97" s="26"/>
      <c r="J97" s="16">
        <f t="shared" si="17"/>
        <v>25.046176697463522</v>
      </c>
      <c r="K97" s="16"/>
      <c r="L97" s="16">
        <f>1.95583/'Prices Monthly'!B97</f>
        <v>1.8379000000000003</v>
      </c>
      <c r="M97" s="16">
        <f>'Prices Monthly'!I97-'Prices Monthly'!I96</f>
        <v>-23.96999999999997</v>
      </c>
      <c r="N97" s="16">
        <f>'Prices Monthly'!T97-'Prices Monthly'!T96</f>
        <v>9.9999999999997868E-3</v>
      </c>
      <c r="P97" s="16">
        <f t="shared" si="18"/>
        <v>0.52048100000000108</v>
      </c>
      <c r="Q97" s="16">
        <f t="shared" si="19"/>
        <v>-1.3796680340336533</v>
      </c>
      <c r="R97" s="16">
        <f t="shared" si="20"/>
        <v>6.8299999999999611E-2</v>
      </c>
      <c r="T97" s="10">
        <f t="shared" si="21"/>
        <v>8.736149493610597</v>
      </c>
      <c r="U97" s="10">
        <f t="shared" si="22"/>
        <v>0.99983935444667693</v>
      </c>
      <c r="W97" s="10">
        <f t="shared" si="23"/>
        <v>-20.531142036585727</v>
      </c>
      <c r="X97" s="10">
        <f t="shared" si="24"/>
        <v>1E-4</v>
      </c>
      <c r="Z97" s="10">
        <f t="shared" si="25"/>
        <v>0.60850931824236199</v>
      </c>
      <c r="AA97" s="10">
        <f t="shared" si="26"/>
        <v>0.64760068247459035</v>
      </c>
      <c r="AB97" s="10">
        <f t="shared" si="27"/>
        <v>54.702026096794469</v>
      </c>
    </row>
    <row r="98" spans="1:28" x14ac:dyDescent="0.2">
      <c r="A98" s="9">
        <v>31380</v>
      </c>
      <c r="B98" s="16">
        <f>'Prices Monthly'!L97+J98</f>
        <v>1162.5020260975396</v>
      </c>
      <c r="C98" s="16">
        <f t="shared" si="14"/>
        <v>1</v>
      </c>
      <c r="D98" s="16">
        <f>D97+C98*('Prices Monthly'!L98-'Prices Monthly'!L97)/'Prices Monthly'!L97</f>
        <v>1.495540816404628</v>
      </c>
      <c r="E98" s="16">
        <f t="shared" si="15"/>
        <v>5.5712743274427767E-2</v>
      </c>
      <c r="F98" s="16">
        <f t="shared" si="16"/>
        <v>1.5512535596790558</v>
      </c>
      <c r="G98" s="26">
        <f>IF(('Prices Monthly'!L98-'Prices Monthly'!L97)*C98&gt;0,1,0)</f>
        <v>1</v>
      </c>
      <c r="H98" s="16">
        <f>ABS('Prices Monthly'!L98-'Prices Monthly'!L97)/'Prices Monthly'!L97</f>
        <v>2.9879039537466338E-2</v>
      </c>
      <c r="I98" s="26"/>
      <c r="J98" s="16">
        <f t="shared" si="17"/>
        <v>54.702026096794469</v>
      </c>
      <c r="K98" s="16"/>
      <c r="L98" s="16">
        <f>1.95583/'Prices Monthly'!B98</f>
        <v>1.7816000000000001</v>
      </c>
      <c r="M98" s="16">
        <f>'Prices Monthly'!I98-'Prices Monthly'!I97</f>
        <v>12.779999999999973</v>
      </c>
      <c r="N98" s="16">
        <f>'Prices Monthly'!T98-'Prices Monthly'!T97</f>
        <v>9.9999999999999645E-2</v>
      </c>
      <c r="P98" s="16">
        <f t="shared" si="18"/>
        <v>0.32962400000000081</v>
      </c>
      <c r="Q98" s="16">
        <f t="shared" si="19"/>
        <v>1.1065308538223804</v>
      </c>
      <c r="R98" s="16">
        <f t="shared" si="20"/>
        <v>0.23299999999999937</v>
      </c>
      <c r="T98" s="10">
        <f t="shared" si="21"/>
        <v>-0.49414535328513054</v>
      </c>
      <c r="U98" s="10">
        <f t="shared" si="22"/>
        <v>0.37891751571576066</v>
      </c>
      <c r="W98" s="10">
        <f t="shared" si="23"/>
        <v>-10.456202464252646</v>
      </c>
      <c r="X98" s="10">
        <f t="shared" si="24"/>
        <v>2.8768450699068083E-5</v>
      </c>
      <c r="Z98" s="10">
        <f t="shared" si="25"/>
        <v>-0.23392389032648453</v>
      </c>
      <c r="AA98" s="10">
        <f t="shared" si="26"/>
        <v>0.44178425131582677</v>
      </c>
      <c r="AB98" s="10">
        <f t="shared" si="27"/>
        <v>-19.546938358857208</v>
      </c>
    </row>
    <row r="99" spans="1:28" x14ac:dyDescent="0.2">
      <c r="A99" s="9">
        <v>31409</v>
      </c>
      <c r="B99" s="16">
        <f>'Prices Monthly'!L98+J99</f>
        <v>1121.3530616415153</v>
      </c>
      <c r="C99" s="16">
        <f t="shared" si="14"/>
        <v>-1</v>
      </c>
      <c r="D99" s="16">
        <f>D98+C99*('Prices Monthly'!L99-'Prices Monthly'!L98)/'Prices Monthly'!L98</f>
        <v>1.498170319428882</v>
      </c>
      <c r="E99" s="16">
        <f t="shared" si="15"/>
        <v>5.3083240250173747E-2</v>
      </c>
      <c r="F99" s="16">
        <f t="shared" si="16"/>
        <v>1.5512535596790558</v>
      </c>
      <c r="G99" s="26">
        <f>IF(('Prices Monthly'!L99-'Prices Monthly'!L98)*C99&gt;0,1,0)</f>
        <v>1</v>
      </c>
      <c r="H99" s="16">
        <f>ABS('Prices Monthly'!L99-'Prices Monthly'!L98)/'Prices Monthly'!L98</f>
        <v>2.6295030242540615E-3</v>
      </c>
      <c r="I99" s="26"/>
      <c r="J99" s="16">
        <f t="shared" si="17"/>
        <v>-19.546938358857208</v>
      </c>
      <c r="K99" s="16"/>
      <c r="L99" s="16">
        <f>1.95583/'Prices Monthly'!B99</f>
        <v>1.6915000000000002</v>
      </c>
      <c r="M99" s="16">
        <f>'Prices Monthly'!I99-'Prices Monthly'!I98</f>
        <v>4.6100000000000136</v>
      </c>
      <c r="N99" s="16">
        <f>'Prices Monthly'!T99-'Prices Monthly'!T98</f>
        <v>0.24000000000000021</v>
      </c>
      <c r="P99" s="16">
        <f t="shared" si="18"/>
        <v>2.4185000000001011E-2</v>
      </c>
      <c r="Q99" s="16">
        <f t="shared" si="19"/>
        <v>0.66370092538964942</v>
      </c>
      <c r="R99" s="16">
        <f t="shared" si="20"/>
        <v>0.48920000000000041</v>
      </c>
      <c r="T99" s="10">
        <f t="shared" si="21"/>
        <v>-6.651827650322736</v>
      </c>
      <c r="U99" s="10">
        <f t="shared" si="22"/>
        <v>1.2899930140426793E-3</v>
      </c>
      <c r="W99" s="10">
        <f t="shared" si="23"/>
        <v>-7.9700867341743962</v>
      </c>
      <c r="X99" s="10">
        <f t="shared" si="24"/>
        <v>3.4552957305972892E-4</v>
      </c>
      <c r="Z99" s="10">
        <f t="shared" si="25"/>
        <v>-0.74581030909543122</v>
      </c>
      <c r="AA99" s="10">
        <f t="shared" si="26"/>
        <v>0.3217348980021959</v>
      </c>
      <c r="AB99" s="10">
        <f t="shared" si="27"/>
        <v>-77.861991927029337</v>
      </c>
    </row>
    <row r="100" spans="1:28" x14ac:dyDescent="0.2">
      <c r="A100" s="9">
        <v>31442</v>
      </c>
      <c r="B100" s="16">
        <f>'Prices Monthly'!L99+J100</f>
        <v>1060.0380080729708</v>
      </c>
      <c r="C100" s="16">
        <f t="shared" si="14"/>
        <v>-1</v>
      </c>
      <c r="D100" s="16">
        <f>D99+C100*('Prices Monthly'!L100-'Prices Monthly'!L99)/'Prices Monthly'!L99</f>
        <v>1.5294560211601416</v>
      </c>
      <c r="E100" s="16">
        <f t="shared" si="15"/>
        <v>2.1797538518914195E-2</v>
      </c>
      <c r="F100" s="16">
        <f t="shared" si="16"/>
        <v>1.5512535596790558</v>
      </c>
      <c r="G100" s="26">
        <f>IF(('Prices Monthly'!L100-'Prices Monthly'!L99)*C100&gt;0,1,0)</f>
        <v>1</v>
      </c>
      <c r="H100" s="16">
        <f>ABS('Prices Monthly'!L100-'Prices Monthly'!L99)/'Prices Monthly'!L99</f>
        <v>3.1285701731259455E-2</v>
      </c>
      <c r="I100" s="26"/>
      <c r="J100" s="16">
        <f t="shared" si="17"/>
        <v>-77.861991927029337</v>
      </c>
      <c r="K100" s="16"/>
      <c r="L100" s="16">
        <f>1.95583/'Prices Monthly'!B100</f>
        <v>1.6805000000000001</v>
      </c>
      <c r="M100" s="16">
        <f>'Prices Monthly'!I100-'Prices Monthly'!I99</f>
        <v>-18.449999999999989</v>
      </c>
      <c r="N100" s="16">
        <f>'Prices Monthly'!T100-'Prices Monthly'!T99</f>
        <v>0.41000000000000014</v>
      </c>
      <c r="P100" s="16">
        <f t="shared" si="18"/>
        <v>-1.3104999999999478E-2</v>
      </c>
      <c r="Q100" s="16">
        <f t="shared" si="19"/>
        <v>-1.265996370495079</v>
      </c>
      <c r="R100" s="16">
        <f t="shared" si="20"/>
        <v>0.80030000000000034</v>
      </c>
      <c r="T100" s="10">
        <f t="shared" si="21"/>
        <v>-8.6948357565199466</v>
      </c>
      <c r="U100" s="10">
        <f t="shared" si="22"/>
        <v>1.6742029162989633E-4</v>
      </c>
      <c r="W100" s="10">
        <f t="shared" si="23"/>
        <v>-14.038365183677664</v>
      </c>
      <c r="X100" s="10">
        <f t="shared" si="24"/>
        <v>1E-4</v>
      </c>
      <c r="Z100" s="10">
        <f t="shared" si="25"/>
        <v>-0.74764562763237485</v>
      </c>
      <c r="AA100" s="10">
        <f t="shared" si="26"/>
        <v>0.32133452304442206</v>
      </c>
      <c r="AB100" s="10">
        <f t="shared" si="27"/>
        <v>-78.221724223996802</v>
      </c>
    </row>
    <row r="101" spans="1:28" x14ac:dyDescent="0.2">
      <c r="A101" s="9">
        <v>31470</v>
      </c>
      <c r="B101" s="16">
        <f>'Prices Monthly'!L100+J101</f>
        <v>1024.0782757760032</v>
      </c>
      <c r="C101" s="16">
        <f t="shared" si="14"/>
        <v>-1</v>
      </c>
      <c r="D101" s="16">
        <f>D100+C101*('Prices Monthly'!L101-'Prices Monthly'!L100)/'Prices Monthly'!L100</f>
        <v>1.5349899048578644</v>
      </c>
      <c r="E101" s="16">
        <f t="shared" si="15"/>
        <v>1.6263654821191409E-2</v>
      </c>
      <c r="F101" s="16">
        <f t="shared" si="16"/>
        <v>1.5512535596790558</v>
      </c>
      <c r="G101" s="26">
        <f>IF(('Prices Monthly'!L101-'Prices Monthly'!L100)*C101&gt;0,1,0)</f>
        <v>1</v>
      </c>
      <c r="H101" s="16">
        <f>ABS('Prices Monthly'!L101-'Prices Monthly'!L100)/'Prices Monthly'!L100</f>
        <v>5.5338836977228602E-3</v>
      </c>
      <c r="I101" s="26"/>
      <c r="J101" s="16">
        <f t="shared" si="17"/>
        <v>-78.221724223996802</v>
      </c>
      <c r="K101" s="16"/>
      <c r="L101" s="16">
        <f>1.95583/'Prices Monthly'!B101</f>
        <v>1.7172000000000003</v>
      </c>
      <c r="M101" s="16">
        <f>'Prices Monthly'!I101-'Prices Monthly'!I100</f>
        <v>3.1999999999999886</v>
      </c>
      <c r="N101" s="16">
        <f>'Prices Monthly'!T101-'Prices Monthly'!T100</f>
        <v>0.29000000000000004</v>
      </c>
      <c r="P101" s="16">
        <f t="shared" si="18"/>
        <v>0.11130800000000107</v>
      </c>
      <c r="Q101" s="16">
        <f t="shared" si="19"/>
        <v>0.50514997831990438</v>
      </c>
      <c r="R101" s="16">
        <f t="shared" si="20"/>
        <v>0.5807000000000001</v>
      </c>
      <c r="T101" s="10">
        <f t="shared" si="21"/>
        <v>-7.2251808099958899</v>
      </c>
      <c r="U101" s="10">
        <f t="shared" si="22"/>
        <v>7.2749126489276693E-4</v>
      </c>
      <c r="W101" s="10">
        <f t="shared" si="23"/>
        <v>-9.9001628691416474</v>
      </c>
      <c r="X101" s="10">
        <f t="shared" si="24"/>
        <v>5.0163994261655416E-5</v>
      </c>
      <c r="Z101" s="10">
        <f t="shared" si="25"/>
        <v>-0.74694925166734849</v>
      </c>
      <c r="AA101" s="10">
        <f t="shared" si="26"/>
        <v>0.32148640666388861</v>
      </c>
      <c r="AB101" s="10">
        <f t="shared" si="27"/>
        <v>-78.085063297045735</v>
      </c>
    </row>
    <row r="102" spans="1:28" x14ac:dyDescent="0.2">
      <c r="A102" s="9">
        <v>31500</v>
      </c>
      <c r="B102" s="16">
        <f>'Prices Monthly'!L101+J102</f>
        <v>1018.1149367029543</v>
      </c>
      <c r="C102" s="16">
        <f t="shared" si="14"/>
        <v>-1</v>
      </c>
      <c r="D102" s="16">
        <f>D101+C102*('Prices Monthly'!L102-'Prices Monthly'!L101)/'Prices Monthly'!L101</f>
        <v>1.5501331268976382</v>
      </c>
      <c r="E102" s="16">
        <f t="shared" si="15"/>
        <v>1.1204327814176018E-3</v>
      </c>
      <c r="F102" s="16">
        <f t="shared" si="16"/>
        <v>1.5512535596790558</v>
      </c>
      <c r="G102" s="26">
        <f>IF(('Prices Monthly'!L102-'Prices Monthly'!L101)*C102&gt;0,1,0)</f>
        <v>1</v>
      </c>
      <c r="H102" s="16">
        <f>ABS('Prices Monthly'!L102-'Prices Monthly'!L101)/'Prices Monthly'!L101</f>
        <v>1.5143222039773887E-2</v>
      </c>
      <c r="I102" s="26"/>
      <c r="J102" s="16">
        <f t="shared" si="17"/>
        <v>-78.085063297045735</v>
      </c>
      <c r="K102" s="16"/>
      <c r="L102" s="16">
        <f>1.95583/'Prices Monthly'!B102</f>
        <v>1.7028999999999999</v>
      </c>
      <c r="M102" s="16">
        <f>'Prices Monthly'!I102-'Prices Monthly'!I101</f>
        <v>3.1299999999999955</v>
      </c>
      <c r="N102" s="16">
        <f>'Prices Monthly'!T102-'Prices Monthly'!T101</f>
        <v>0.12999999999999989</v>
      </c>
      <c r="P102" s="16">
        <f t="shared" si="18"/>
        <v>6.2831000000000081E-2</v>
      </c>
      <c r="Q102" s="16">
        <f t="shared" si="19"/>
        <v>0.49554433754644789</v>
      </c>
      <c r="R102" s="16">
        <f t="shared" si="20"/>
        <v>0.28789999999999982</v>
      </c>
      <c r="T102" s="10">
        <f t="shared" si="21"/>
        <v>-2.4908366424516304</v>
      </c>
      <c r="U102" s="10">
        <f t="shared" si="22"/>
        <v>7.650306732420413E-2</v>
      </c>
      <c r="W102" s="10">
        <f t="shared" si="23"/>
        <v>-8.6265654818578348</v>
      </c>
      <c r="X102" s="10">
        <f t="shared" si="24"/>
        <v>1.792471917782536E-4</v>
      </c>
      <c r="Z102" s="10">
        <f t="shared" si="25"/>
        <v>-0.64398784681644683</v>
      </c>
      <c r="AA102" s="10">
        <f t="shared" si="26"/>
        <v>0.34434563834147575</v>
      </c>
      <c r="AB102" s="10">
        <f t="shared" si="27"/>
        <v>-60.016658002624126</v>
      </c>
    </row>
    <row r="103" spans="1:28" x14ac:dyDescent="0.2">
      <c r="A103" s="9">
        <v>31531</v>
      </c>
      <c r="B103" s="16">
        <f>'Prices Monthly'!L102+J103</f>
        <v>1019.5833419973758</v>
      </c>
      <c r="C103" s="16">
        <f t="shared" si="14"/>
        <v>-1</v>
      </c>
      <c r="D103" s="16">
        <f>D102+C103*('Prices Monthly'!L103-'Prices Monthly'!L102)/'Prices Monthly'!L102</f>
        <v>1.5831083028887458</v>
      </c>
      <c r="E103" s="16">
        <f t="shared" si="15"/>
        <v>0</v>
      </c>
      <c r="F103" s="16">
        <f t="shared" si="16"/>
        <v>1.5831083028887458</v>
      </c>
      <c r="G103" s="26">
        <f>IF(('Prices Monthly'!L103-'Prices Monthly'!L102)*C103&gt;0,1,0)</f>
        <v>1</v>
      </c>
      <c r="H103" s="16">
        <f>ABS('Prices Monthly'!L103-'Prices Monthly'!L102)/'Prices Monthly'!L102</f>
        <v>3.2975175991107733E-2</v>
      </c>
      <c r="I103" s="26"/>
      <c r="J103" s="16">
        <f t="shared" si="17"/>
        <v>-60.016658002624126</v>
      </c>
      <c r="K103" s="16"/>
      <c r="L103" s="16">
        <f>1.95583/'Prices Monthly'!B103</f>
        <v>1.6782999999999999</v>
      </c>
      <c r="M103" s="16">
        <f>'Prices Monthly'!I103-'Prices Monthly'!I102</f>
        <v>0.44999999999998863</v>
      </c>
      <c r="N103" s="16">
        <f>'Prices Monthly'!T103-'Prices Monthly'!T102</f>
        <v>0.11000000000000032</v>
      </c>
      <c r="P103" s="16">
        <f t="shared" si="18"/>
        <v>-2.0563000000000109E-2</v>
      </c>
      <c r="Q103" s="16">
        <f t="shared" si="19"/>
        <v>-0.34678748622466732</v>
      </c>
      <c r="R103" s="16">
        <f t="shared" si="20"/>
        <v>0.25130000000000058</v>
      </c>
      <c r="T103" s="10">
        <f t="shared" si="21"/>
        <v>-0.92541949883487451</v>
      </c>
      <c r="U103" s="10">
        <f t="shared" si="22"/>
        <v>0.28385492218187813</v>
      </c>
      <c r="W103" s="10">
        <f t="shared" si="23"/>
        <v>-9.9543218095159052</v>
      </c>
      <c r="X103" s="10">
        <f t="shared" si="24"/>
        <v>4.7519551067081456E-5</v>
      </c>
      <c r="Z103" s="10">
        <f t="shared" si="25"/>
        <v>-0.36286194393933124</v>
      </c>
      <c r="AA103" s="10">
        <f t="shared" si="26"/>
        <v>0.4102669469892487</v>
      </c>
      <c r="AB103" s="10">
        <f t="shared" si="27"/>
        <v>-28.097343768240684</v>
      </c>
    </row>
    <row r="104" spans="1:28" x14ac:dyDescent="0.2">
      <c r="A104" s="9">
        <v>31562</v>
      </c>
      <c r="B104" s="16">
        <f>'Prices Monthly'!L103+J104</f>
        <v>1015.9026562317594</v>
      </c>
      <c r="C104" s="16">
        <f t="shared" si="14"/>
        <v>-1</v>
      </c>
      <c r="D104" s="16">
        <f>D103+C104*('Prices Monthly'!L104-'Prices Monthly'!L103)/'Prices Monthly'!L103</f>
        <v>1.4589703718542633</v>
      </c>
      <c r="E104" s="16">
        <f t="shared" si="15"/>
        <v>0.12413793103448256</v>
      </c>
      <c r="F104" s="16">
        <f t="shared" si="16"/>
        <v>1.5831083028887458</v>
      </c>
      <c r="G104" s="26">
        <f>IF(('Prices Monthly'!L104-'Prices Monthly'!L103)*C104&gt;0,1,0)</f>
        <v>0</v>
      </c>
      <c r="H104" s="16">
        <f>ABS('Prices Monthly'!L104-'Prices Monthly'!L103)/'Prices Monthly'!L103</f>
        <v>0.12413793103448267</v>
      </c>
      <c r="I104" s="26"/>
      <c r="J104" s="16">
        <f t="shared" si="17"/>
        <v>-28.097343768240684</v>
      </c>
      <c r="K104" s="16"/>
      <c r="L104" s="16">
        <f>1.95583/'Prices Monthly'!B104</f>
        <v>1.6934</v>
      </c>
      <c r="M104" s="16">
        <f>'Prices Monthly'!I104-'Prices Monthly'!I103</f>
        <v>22.620000000000005</v>
      </c>
      <c r="N104" s="16">
        <f>'Prices Monthly'!T104-'Prices Monthly'!T103</f>
        <v>-0.37000000000000011</v>
      </c>
      <c r="P104" s="16">
        <f t="shared" si="18"/>
        <v>3.0626000000000708E-2</v>
      </c>
      <c r="Q104" s="16">
        <f t="shared" si="19"/>
        <v>1.3544926005894367</v>
      </c>
      <c r="R104" s="16">
        <f t="shared" si="20"/>
        <v>-0.62710000000000021</v>
      </c>
      <c r="T104" s="10">
        <f t="shared" si="21"/>
        <v>11.586022669268878</v>
      </c>
      <c r="U104" s="10">
        <f t="shared" si="22"/>
        <v>0.99990000000000001</v>
      </c>
      <c r="W104" s="10">
        <f t="shared" si="23"/>
        <v>-3.614166170560007</v>
      </c>
      <c r="X104" s="10">
        <f t="shared" si="24"/>
        <v>2.6232686427752932E-2</v>
      </c>
      <c r="Z104" s="10">
        <f t="shared" si="25"/>
        <v>0.64184543347931555</v>
      </c>
      <c r="AA104" s="10">
        <f t="shared" si="26"/>
        <v>0.65517050414531319</v>
      </c>
      <c r="AB104" s="10">
        <f t="shared" si="27"/>
        <v>59.683257762616577</v>
      </c>
    </row>
    <row r="105" spans="1:28" x14ac:dyDescent="0.2">
      <c r="A105" s="9">
        <v>31591</v>
      </c>
      <c r="B105" s="16">
        <f>'Prices Monthly'!L104+J105</f>
        <v>1233.2832577626166</v>
      </c>
      <c r="C105" s="16">
        <f t="shared" si="14"/>
        <v>1</v>
      </c>
      <c r="D105" s="16">
        <f>D104+C105*('Prices Monthly'!L105-'Prices Monthly'!L104)/'Prices Monthly'!L104</f>
        <v>1.481294843565238</v>
      </c>
      <c r="E105" s="16">
        <f t="shared" si="15"/>
        <v>0.10181345932350783</v>
      </c>
      <c r="F105" s="16">
        <f t="shared" si="16"/>
        <v>1.5831083028887458</v>
      </c>
      <c r="G105" s="26">
        <f>IF(('Prices Monthly'!L105-'Prices Monthly'!L104)*C105&gt;0,1,0)</f>
        <v>1</v>
      </c>
      <c r="H105" s="16">
        <f>ABS('Prices Monthly'!L105-'Prices Monthly'!L104)/'Prices Monthly'!L104</f>
        <v>2.2324471710974819E-2</v>
      </c>
      <c r="I105" s="26"/>
      <c r="J105" s="16">
        <f t="shared" si="17"/>
        <v>59.683257762616577</v>
      </c>
      <c r="K105" s="16"/>
      <c r="L105" s="16">
        <f>1.95583/'Prices Monthly'!B105</f>
        <v>1.6586000000000001</v>
      </c>
      <c r="M105" s="16">
        <f>'Prices Monthly'!I105-'Prices Monthly'!I104</f>
        <v>-4.7299999999999613</v>
      </c>
      <c r="N105" s="16">
        <f>'Prices Monthly'!T105-'Prices Monthly'!T104</f>
        <v>-0.15000000000000036</v>
      </c>
      <c r="P105" s="16">
        <f t="shared" si="18"/>
        <v>-8.7345999999999258E-2</v>
      </c>
      <c r="Q105" s="16">
        <f t="shared" si="19"/>
        <v>-0.67486114073780801</v>
      </c>
      <c r="R105" s="16">
        <f t="shared" si="20"/>
        <v>-0.2245000000000007</v>
      </c>
      <c r="T105" s="10">
        <f t="shared" si="21"/>
        <v>7.4668315032758716</v>
      </c>
      <c r="U105" s="10">
        <f t="shared" si="22"/>
        <v>0.99942858971968196</v>
      </c>
      <c r="W105" s="10">
        <f t="shared" si="23"/>
        <v>-9.0216804028561395</v>
      </c>
      <c r="X105" s="10">
        <f t="shared" si="24"/>
        <v>1.2074844316116087E-4</v>
      </c>
      <c r="Z105" s="10">
        <f t="shared" si="25"/>
        <v>0.60797847720764309</v>
      </c>
      <c r="AA105" s="10">
        <f t="shared" si="26"/>
        <v>0.64747952760829663</v>
      </c>
      <c r="AB105" s="10">
        <f t="shared" si="27"/>
        <v>54.625778332131567</v>
      </c>
    </row>
    <row r="106" spans="1:28" x14ac:dyDescent="0.2">
      <c r="A106" s="9">
        <v>31623</v>
      </c>
      <c r="B106" s="16">
        <f>'Prices Monthly'!L105+J106</f>
        <v>1254.4257783321316</v>
      </c>
      <c r="C106" s="16">
        <f t="shared" si="14"/>
        <v>1</v>
      </c>
      <c r="D106" s="16">
        <f>D105+C106*('Prices Monthly'!L106-'Prices Monthly'!L105)/'Prices Monthly'!L105</f>
        <v>1.4632084958406173</v>
      </c>
      <c r="E106" s="16">
        <f t="shared" si="15"/>
        <v>0.11989980704812853</v>
      </c>
      <c r="F106" s="16">
        <f t="shared" si="16"/>
        <v>1.5831083028887458</v>
      </c>
      <c r="G106" s="26">
        <f>IF(('Prices Monthly'!L106-'Prices Monthly'!L105)*C106&gt;0,1,0)</f>
        <v>0</v>
      </c>
      <c r="H106" s="16">
        <f>ABS('Prices Monthly'!L106-'Prices Monthly'!L105)/'Prices Monthly'!L105</f>
        <v>1.808634772462081E-2</v>
      </c>
      <c r="I106" s="26"/>
      <c r="J106" s="16">
        <f t="shared" si="17"/>
        <v>54.625778332131567</v>
      </c>
      <c r="K106" s="16"/>
      <c r="L106" s="16">
        <f>1.95583/'Prices Monthly'!B106</f>
        <v>1.5915999999999999</v>
      </c>
      <c r="M106" s="16">
        <f>'Prices Monthly'!I106-'Prices Monthly'!I105</f>
        <v>-23.590000000000032</v>
      </c>
      <c r="N106" s="16">
        <f>'Prices Monthly'!T106-'Prices Monthly'!T105</f>
        <v>-8.9999999999999858E-2</v>
      </c>
      <c r="P106" s="16">
        <f t="shared" si="18"/>
        <v>-0.31447599999999998</v>
      </c>
      <c r="Q106" s="16">
        <f t="shared" si="19"/>
        <v>-1.3727279408855961</v>
      </c>
      <c r="R106" s="16">
        <f t="shared" si="20"/>
        <v>-0.11469999999999973</v>
      </c>
      <c r="T106" s="10">
        <f t="shared" si="21"/>
        <v>5.0058495937594545</v>
      </c>
      <c r="U106" s="10">
        <f t="shared" si="22"/>
        <v>0.9933459255009065</v>
      </c>
      <c r="W106" s="10">
        <f t="shared" si="23"/>
        <v>-8.1435753146724572</v>
      </c>
      <c r="X106" s="10">
        <f t="shared" si="24"/>
        <v>2.9051194352830981E-4</v>
      </c>
      <c r="Z106" s="10">
        <f t="shared" si="25"/>
        <v>0.59994275898266958</v>
      </c>
      <c r="AA106" s="10">
        <f t="shared" si="26"/>
        <v>0.64564321027393845</v>
      </c>
      <c r="AB106" s="10">
        <f t="shared" si="27"/>
        <v>53.483035884951065</v>
      </c>
    </row>
    <row r="107" spans="1:28" x14ac:dyDescent="0.2">
      <c r="A107" s="9">
        <v>31654</v>
      </c>
      <c r="B107" s="16">
        <f>'Prices Monthly'!L106+J107</f>
        <v>1231.583035884951</v>
      </c>
      <c r="C107" s="16">
        <f t="shared" si="14"/>
        <v>1</v>
      </c>
      <c r="D107" s="16">
        <f>D106+C107*('Prices Monthly'!L107-'Prices Monthly'!L106)/'Prices Monthly'!L106</f>
        <v>1.3279907723875997</v>
      </c>
      <c r="E107" s="16">
        <f t="shared" si="15"/>
        <v>0.25511753050114616</v>
      </c>
      <c r="F107" s="16">
        <f t="shared" si="16"/>
        <v>1.5831083028887458</v>
      </c>
      <c r="G107" s="26">
        <f>IF(('Prices Monthly'!L107-'Prices Monthly'!L106)*C107&gt;0,1,0)</f>
        <v>0</v>
      </c>
      <c r="H107" s="16">
        <f>ABS('Prices Monthly'!L107-'Prices Monthly'!L106)/'Prices Monthly'!L106</f>
        <v>0.13521772345301755</v>
      </c>
      <c r="I107" s="26"/>
      <c r="J107" s="16">
        <f t="shared" si="17"/>
        <v>53.483035884951065</v>
      </c>
      <c r="K107" s="16"/>
      <c r="L107" s="16">
        <f>1.95583/'Prices Monthly'!B107</f>
        <v>1.5844</v>
      </c>
      <c r="M107" s="16">
        <f>'Prices Monthly'!I107-'Prices Monthly'!I106</f>
        <v>-11.430000000000007</v>
      </c>
      <c r="N107" s="16">
        <f>'Prices Monthly'!T107-'Prices Monthly'!T106</f>
        <v>0.5</v>
      </c>
      <c r="P107" s="16">
        <f t="shared" si="18"/>
        <v>-0.3388839999999993</v>
      </c>
      <c r="Q107" s="16">
        <f t="shared" si="19"/>
        <v>-1.058046230395282</v>
      </c>
      <c r="R107" s="16">
        <f t="shared" si="20"/>
        <v>0.96500000000000008</v>
      </c>
      <c r="T107" s="10">
        <f t="shared" si="21"/>
        <v>-14.67063573707145</v>
      </c>
      <c r="U107" s="10">
        <f t="shared" si="22"/>
        <v>1E-4</v>
      </c>
      <c r="W107" s="10">
        <f t="shared" si="23"/>
        <v>-9.061047529991523</v>
      </c>
      <c r="X107" s="10">
        <f t="shared" si="24"/>
        <v>1.1608781533082945E-4</v>
      </c>
      <c r="Z107" s="10">
        <f t="shared" si="25"/>
        <v>-0.74771661825499147</v>
      </c>
      <c r="AA107" s="10">
        <f t="shared" si="26"/>
        <v>0.32131904170183295</v>
      </c>
      <c r="AB107" s="10">
        <f t="shared" si="27"/>
        <v>-78.235667358057867</v>
      </c>
    </row>
    <row r="108" spans="1:28" x14ac:dyDescent="0.2">
      <c r="A108" s="9">
        <v>31682</v>
      </c>
      <c r="B108" s="16">
        <f>'Prices Monthly'!L107+J108</f>
        <v>940.56433264194209</v>
      </c>
      <c r="C108" s="16">
        <f t="shared" si="14"/>
        <v>-1</v>
      </c>
      <c r="D108" s="16">
        <f>D107+C108*('Prices Monthly'!L108-'Prices Monthly'!L107)/'Prices Monthly'!L107</f>
        <v>1.4499970542878744</v>
      </c>
      <c r="E108" s="16">
        <f t="shared" si="15"/>
        <v>0.13311124860087142</v>
      </c>
      <c r="F108" s="16">
        <f t="shared" si="16"/>
        <v>1.5831083028887458</v>
      </c>
      <c r="G108" s="26">
        <f>IF(('Prices Monthly'!L108-'Prices Monthly'!L107)*C108&gt;0,1,0)</f>
        <v>1</v>
      </c>
      <c r="H108" s="16">
        <f>ABS('Prices Monthly'!L108-'Prices Monthly'!L107)/'Prices Monthly'!L107</f>
        <v>0.12200628190027479</v>
      </c>
      <c r="I108" s="26"/>
      <c r="J108" s="16">
        <f t="shared" si="17"/>
        <v>-78.235667358057867</v>
      </c>
      <c r="K108" s="16"/>
      <c r="L108" s="16">
        <f>1.95583/'Prices Monthly'!B108</f>
        <v>1.552</v>
      </c>
      <c r="M108" s="16">
        <f>'Prices Monthly'!I108-'Prices Monthly'!I107</f>
        <v>-11.899999999999977</v>
      </c>
      <c r="N108" s="16">
        <f>'Prices Monthly'!T108-'Prices Monthly'!T107</f>
        <v>-4.0000000000000036E-2</v>
      </c>
      <c r="P108" s="16">
        <f t="shared" si="18"/>
        <v>-0.44871999999999979</v>
      </c>
      <c r="Q108" s="16">
        <f t="shared" si="19"/>
        <v>-1.0755469613925299</v>
      </c>
      <c r="R108" s="16">
        <f t="shared" si="20"/>
        <v>-2.3200000000000068E-2</v>
      </c>
      <c r="T108" s="10">
        <f t="shared" si="21"/>
        <v>1.7245189629122681</v>
      </c>
      <c r="U108" s="10">
        <f t="shared" si="22"/>
        <v>0.84870999204377451</v>
      </c>
      <c r="W108" s="10">
        <f t="shared" si="23"/>
        <v>-5.4885654646917184</v>
      </c>
      <c r="X108" s="10">
        <f t="shared" si="24"/>
        <v>4.1167522550179352E-3</v>
      </c>
      <c r="Z108" s="10">
        <f t="shared" si="25"/>
        <v>0.40859854245109495</v>
      </c>
      <c r="AA108" s="10">
        <f t="shared" si="26"/>
        <v>0.60075178805933738</v>
      </c>
      <c r="AB108" s="10">
        <f t="shared" si="27"/>
        <v>31.897668501218867</v>
      </c>
    </row>
    <row r="109" spans="1:28" x14ac:dyDescent="0.2">
      <c r="A109" s="9">
        <v>31715</v>
      </c>
      <c r="B109" s="16">
        <f>'Prices Monthly'!L108+J109</f>
        <v>926.39766850121885</v>
      </c>
      <c r="C109" s="16">
        <f t="shared" si="14"/>
        <v>1</v>
      </c>
      <c r="D109" s="16">
        <f>D108+C109*('Prices Monthly'!L109-'Prices Monthly'!L108)/'Prices Monthly'!L108</f>
        <v>1.484765081118506</v>
      </c>
      <c r="E109" s="16">
        <f t="shared" si="15"/>
        <v>9.8343221770239797E-2</v>
      </c>
      <c r="F109" s="16">
        <f t="shared" si="16"/>
        <v>1.5831083028887458</v>
      </c>
      <c r="G109" s="26">
        <f>IF(('Prices Monthly'!L109-'Prices Monthly'!L108)*C109&gt;0,1,0)</f>
        <v>1</v>
      </c>
      <c r="H109" s="16">
        <f>ABS('Prices Monthly'!L109-'Prices Monthly'!L108)/'Prices Monthly'!L108</f>
        <v>3.4768026830631661E-2</v>
      </c>
      <c r="I109" s="26"/>
      <c r="J109" s="16">
        <f t="shared" si="17"/>
        <v>31.897668501218867</v>
      </c>
      <c r="K109" s="16"/>
      <c r="L109" s="16">
        <f>1.95583/'Prices Monthly'!B109</f>
        <v>1.5078</v>
      </c>
      <c r="M109" s="16">
        <f>'Prices Monthly'!I109-'Prices Monthly'!I108</f>
        <v>-5.4900000000000091</v>
      </c>
      <c r="N109" s="16">
        <f>'Prices Monthly'!T109-'Prices Monthly'!T108</f>
        <v>-9.9999999999997868E-3</v>
      </c>
      <c r="P109" s="16">
        <f t="shared" si="18"/>
        <v>-0.5985579999999997</v>
      </c>
      <c r="Q109" s="16">
        <f t="shared" si="19"/>
        <v>-0.73957234445009268</v>
      </c>
      <c r="R109" s="16">
        <f t="shared" si="20"/>
        <v>3.1700000000000395E-2</v>
      </c>
      <c r="T109" s="10">
        <f t="shared" si="21"/>
        <v>-1.120734344400276</v>
      </c>
      <c r="U109" s="10">
        <f t="shared" si="22"/>
        <v>0.24587509561234983</v>
      </c>
      <c r="W109" s="10">
        <f t="shared" si="23"/>
        <v>-2.4139908757585573</v>
      </c>
      <c r="X109" s="10">
        <f t="shared" si="24"/>
        <v>8.2112025178606149E-2</v>
      </c>
      <c r="Z109" s="10">
        <f t="shared" si="25"/>
        <v>-0.3099582932525099</v>
      </c>
      <c r="AA109" s="10">
        <f t="shared" si="26"/>
        <v>0.42312491904456317</v>
      </c>
      <c r="AB109" s="10">
        <f t="shared" si="27"/>
        <v>-24.231226924844588</v>
      </c>
    </row>
    <row r="110" spans="1:28" x14ac:dyDescent="0.2">
      <c r="A110" s="9">
        <v>31745</v>
      </c>
      <c r="B110" s="16">
        <f>'Prices Monthly'!L109+J110</f>
        <v>901.36877307515545</v>
      </c>
      <c r="C110" s="16">
        <f t="shared" si="14"/>
        <v>-1</v>
      </c>
      <c r="D110" s="16">
        <f>D109+C110*('Prices Monthly'!L110-'Prices Monthly'!L109)/'Prices Monthly'!L109</f>
        <v>1.5110183222593876</v>
      </c>
      <c r="E110" s="16">
        <f t="shared" si="15"/>
        <v>7.208998062935823E-2</v>
      </c>
      <c r="F110" s="16">
        <f t="shared" si="16"/>
        <v>1.5831083028887458</v>
      </c>
      <c r="G110" s="26">
        <f>IF(('Prices Monthly'!L110-'Prices Monthly'!L109)*C110&gt;0,1,0)</f>
        <v>1</v>
      </c>
      <c r="H110" s="16">
        <f>ABS('Prices Monthly'!L110-'Prices Monthly'!L109)/'Prices Monthly'!L109</f>
        <v>2.6253241140881664E-2</v>
      </c>
      <c r="I110" s="26"/>
      <c r="J110" s="16">
        <f t="shared" si="17"/>
        <v>-24.231226924844588</v>
      </c>
      <c r="K110" s="16"/>
      <c r="L110" s="16">
        <f>1.95583/'Prices Monthly'!B110</f>
        <v>1.5138</v>
      </c>
      <c r="M110" s="16">
        <f>'Prices Monthly'!I110-'Prices Monthly'!I109</f>
        <v>21.740000000000009</v>
      </c>
      <c r="N110" s="16">
        <f>'Prices Monthly'!T110-'Prices Monthly'!T109</f>
        <v>8.0000000000000071E-2</v>
      </c>
      <c r="P110" s="16">
        <f t="shared" si="18"/>
        <v>-0.57821799999999968</v>
      </c>
      <c r="Q110" s="16">
        <f t="shared" si="19"/>
        <v>1.337259539750276</v>
      </c>
      <c r="R110" s="16">
        <f t="shared" si="20"/>
        <v>0.19640000000000013</v>
      </c>
      <c r="T110" s="10">
        <f t="shared" si="21"/>
        <v>-7.816256998180779</v>
      </c>
      <c r="U110" s="10">
        <f t="shared" si="22"/>
        <v>4.0296532386608209E-4</v>
      </c>
      <c r="W110" s="10">
        <f t="shared" si="23"/>
        <v>3.3650231870869209</v>
      </c>
      <c r="X110" s="10">
        <f t="shared" si="24"/>
        <v>0.96659335934637591</v>
      </c>
      <c r="Z110" s="10">
        <f t="shared" si="25"/>
        <v>0.48253671252662</v>
      </c>
      <c r="AA110" s="10">
        <f t="shared" si="26"/>
        <v>0.61834670330605501</v>
      </c>
      <c r="AB110" s="10">
        <f t="shared" si="27"/>
        <v>39.060114904262733</v>
      </c>
    </row>
    <row r="111" spans="1:28" x14ac:dyDescent="0.2">
      <c r="A111" s="9">
        <v>31776</v>
      </c>
      <c r="B111" s="16">
        <f>'Prices Monthly'!L110+J111</f>
        <v>940.36011490426267</v>
      </c>
      <c r="C111" s="16">
        <f t="shared" si="14"/>
        <v>1</v>
      </c>
      <c r="D111" s="16">
        <f>D110+C111*('Prices Monthly'!L111-'Prices Monthly'!L110)/'Prices Monthly'!L110</f>
        <v>1.5187848816735672</v>
      </c>
      <c r="E111" s="16">
        <f t="shared" si="15"/>
        <v>6.4323421215178644E-2</v>
      </c>
      <c r="F111" s="16">
        <f t="shared" si="16"/>
        <v>1.5831083028887458</v>
      </c>
      <c r="G111" s="26">
        <f>IF(('Prices Monthly'!L111-'Prices Monthly'!L110)*C111&gt;0,1,0)</f>
        <v>1</v>
      </c>
      <c r="H111" s="16">
        <f>ABS('Prices Monthly'!L111-'Prices Monthly'!L110)/'Prices Monthly'!L110</f>
        <v>7.7665594141795189E-3</v>
      </c>
      <c r="I111" s="26"/>
      <c r="J111" s="16">
        <f t="shared" si="17"/>
        <v>39.060114904262733</v>
      </c>
      <c r="K111" s="16"/>
      <c r="L111" s="16">
        <f>1.95583/'Prices Monthly'!B111</f>
        <v>1.4947999999999999</v>
      </c>
      <c r="M111" s="16">
        <f>'Prices Monthly'!I111-'Prices Monthly'!I110</f>
        <v>-12.310000000000002</v>
      </c>
      <c r="N111" s="16">
        <f>'Prices Monthly'!T111-'Prices Monthly'!T110</f>
        <v>6.9999999999999396E-2</v>
      </c>
      <c r="P111" s="16">
        <f t="shared" si="18"/>
        <v>-0.6426280000000002</v>
      </c>
      <c r="Q111" s="16">
        <f t="shared" si="19"/>
        <v>-1.0902580529313164</v>
      </c>
      <c r="R111" s="16">
        <f t="shared" si="20"/>
        <v>0.17809999999999893</v>
      </c>
      <c r="T111" s="10">
        <f t="shared" si="21"/>
        <v>-3.3714754308247867</v>
      </c>
      <c r="U111" s="10">
        <f t="shared" si="22"/>
        <v>3.3198919673202765E-2</v>
      </c>
      <c r="W111" s="10">
        <f t="shared" si="23"/>
        <v>-3.1678015048360209</v>
      </c>
      <c r="X111" s="10">
        <f t="shared" si="24"/>
        <v>4.0395551282390203E-2</v>
      </c>
      <c r="Z111" s="10">
        <f t="shared" si="25"/>
        <v>-0.65155900656449162</v>
      </c>
      <c r="AA111" s="10">
        <f t="shared" si="26"/>
        <v>0.34263830480608515</v>
      </c>
      <c r="AB111" s="10">
        <f t="shared" si="27"/>
        <v>-61.208040450752463</v>
      </c>
    </row>
    <row r="112" spans="1:28" x14ac:dyDescent="0.2">
      <c r="A112" s="9">
        <v>31807</v>
      </c>
      <c r="B112" s="16">
        <f>'Prices Monthly'!L111+J112</f>
        <v>847.09195954924746</v>
      </c>
      <c r="C112" s="16">
        <f t="shared" si="14"/>
        <v>-1</v>
      </c>
      <c r="D112" s="16">
        <f>D111+C112*('Prices Monthly'!L112-'Prices Monthly'!L111)/'Prices Monthly'!L111</f>
        <v>1.5006190774238699</v>
      </c>
      <c r="E112" s="16">
        <f t="shared" si="15"/>
        <v>8.2489225464875915E-2</v>
      </c>
      <c r="F112" s="16">
        <f t="shared" si="16"/>
        <v>1.5831083028887458</v>
      </c>
      <c r="G112" s="26">
        <f>IF(('Prices Monthly'!L112-'Prices Monthly'!L111)*C112&gt;0,1,0)</f>
        <v>0</v>
      </c>
      <c r="H112" s="16">
        <f>ABS('Prices Monthly'!L112-'Prices Monthly'!L111)/'Prices Monthly'!L111</f>
        <v>1.8165804249697236E-2</v>
      </c>
      <c r="I112" s="26"/>
      <c r="J112" s="16">
        <f t="shared" si="17"/>
        <v>-61.208040450752463</v>
      </c>
      <c r="K112" s="16"/>
      <c r="L112" s="16">
        <f>1.95583/'Prices Monthly'!B112</f>
        <v>1.4784151389710234</v>
      </c>
      <c r="M112" s="16">
        <f>'Prices Monthly'!I112-'Prices Monthly'!I111</f>
        <v>41.079999999999984</v>
      </c>
      <c r="N112" s="16">
        <f>'Prices Monthly'!T112-'Prices Monthly'!T111</f>
        <v>-0.25</v>
      </c>
      <c r="P112" s="16">
        <f t="shared" si="18"/>
        <v>-0.69817267888823054</v>
      </c>
      <c r="Q112" s="16">
        <f t="shared" si="19"/>
        <v>1.6136304349252402</v>
      </c>
      <c r="R112" s="16">
        <f t="shared" si="20"/>
        <v>-0.40750000000000003</v>
      </c>
      <c r="T112" s="10">
        <f t="shared" si="21"/>
        <v>1.2145488670224722</v>
      </c>
      <c r="U112" s="10">
        <f t="shared" si="22"/>
        <v>0.77110282885505554</v>
      </c>
      <c r="W112" s="10">
        <f t="shared" si="23"/>
        <v>7.1930403547702131</v>
      </c>
      <c r="X112" s="10">
        <f t="shared" si="24"/>
        <v>0.99924876487467718</v>
      </c>
      <c r="Z112" s="10">
        <f t="shared" si="25"/>
        <v>1.5696221509277948</v>
      </c>
      <c r="AA112" s="10">
        <f t="shared" si="26"/>
        <v>0.8277297362219882</v>
      </c>
      <c r="AB112" s="10">
        <f t="shared" si="27"/>
        <v>435.15971245475168</v>
      </c>
    </row>
    <row r="113" spans="1:28" x14ac:dyDescent="0.2">
      <c r="A113" s="9">
        <v>31835</v>
      </c>
      <c r="B113" s="16">
        <f>'Prices Monthly'!L112+J113</f>
        <v>1024.8</v>
      </c>
      <c r="C113" s="16">
        <f t="shared" si="14"/>
        <v>1</v>
      </c>
      <c r="D113" s="16">
        <f>D112+C113*('Prices Monthly'!L113-'Prices Monthly'!L112)/'Prices Monthly'!L112</f>
        <v>1.6012894926487835</v>
      </c>
      <c r="E113" s="16">
        <f t="shared" si="15"/>
        <v>0</v>
      </c>
      <c r="F113" s="16">
        <f t="shared" si="16"/>
        <v>1.6012894926487835</v>
      </c>
      <c r="G113" s="26">
        <f>IF(('Prices Monthly'!L113-'Prices Monthly'!L112)*C113&gt;0,1,0)</f>
        <v>1</v>
      </c>
      <c r="H113" s="16">
        <f>ABS('Prices Monthly'!L113-'Prices Monthly'!L112)/'Prices Monthly'!L112</f>
        <v>0.10067041522491352</v>
      </c>
      <c r="I113" s="26"/>
      <c r="J113" s="16">
        <f t="shared" si="17"/>
        <v>100</v>
      </c>
      <c r="K113" s="16"/>
      <c r="L113" s="16">
        <f>1.95583/'Prices Monthly'!B113</f>
        <v>1.5271838729383016</v>
      </c>
      <c r="M113" s="16">
        <f>'Prices Monthly'!I113-'Prices Monthly'!I112</f>
        <v>19.390000000000043</v>
      </c>
      <c r="N113" s="16">
        <f>'Prices Monthly'!T113-'Prices Monthly'!T112</f>
        <v>-0.16999999999999993</v>
      </c>
      <c r="P113" s="16">
        <f t="shared" si="18"/>
        <v>-0.5328466707391577</v>
      </c>
      <c r="Q113" s="16">
        <f t="shared" si="19"/>
        <v>1.2875778090787064</v>
      </c>
      <c r="R113" s="16">
        <f t="shared" si="20"/>
        <v>-0.26109999999999989</v>
      </c>
      <c r="T113" s="10">
        <f t="shared" si="21"/>
        <v>0.65081745331503527</v>
      </c>
      <c r="U113" s="10">
        <f t="shared" si="22"/>
        <v>0.65719465025934509</v>
      </c>
      <c r="W113" s="10">
        <f t="shared" si="23"/>
        <v>3.5092211415565941</v>
      </c>
      <c r="X113" s="10">
        <f t="shared" si="24"/>
        <v>0.97094900293155784</v>
      </c>
      <c r="Z113" s="10">
        <f t="shared" si="25"/>
        <v>1.3790828687722347</v>
      </c>
      <c r="AA113" s="10">
        <f t="shared" si="26"/>
        <v>0.79884366456445599</v>
      </c>
      <c r="AB113" s="10">
        <f t="shared" si="27"/>
        <v>312.04578654933732</v>
      </c>
    </row>
    <row r="114" spans="1:28" x14ac:dyDescent="0.2">
      <c r="A114" s="9">
        <v>31864</v>
      </c>
      <c r="B114" s="16">
        <f>'Prices Monthly'!L113+J114</f>
        <v>1117.9000000000001</v>
      </c>
      <c r="C114" s="16">
        <f t="shared" si="14"/>
        <v>1</v>
      </c>
      <c r="D114" s="16">
        <f>D113+C114*('Prices Monthly'!L114-'Prices Monthly'!L113)/'Prices Monthly'!L113</f>
        <v>1.6417649814001343</v>
      </c>
      <c r="E114" s="16">
        <f t="shared" si="15"/>
        <v>0</v>
      </c>
      <c r="F114" s="16">
        <f t="shared" si="16"/>
        <v>1.6417649814001343</v>
      </c>
      <c r="G114" s="26">
        <f>IF(('Prices Monthly'!L114-'Prices Monthly'!L113)*C114&gt;0,1,0)</f>
        <v>1</v>
      </c>
      <c r="H114" s="16">
        <f>ABS('Prices Monthly'!L114-'Prices Monthly'!L113)/'Prices Monthly'!L113</f>
        <v>4.0475488751350756E-2</v>
      </c>
      <c r="I114" s="26"/>
      <c r="J114" s="16">
        <f t="shared" si="17"/>
        <v>100</v>
      </c>
      <c r="K114" s="16"/>
      <c r="L114" s="16">
        <f>1.95583/'Prices Monthly'!B114</f>
        <v>1.7050298380221653</v>
      </c>
      <c r="M114" s="16">
        <f>'Prices Monthly'!I114-'Prices Monthly'!I113</f>
        <v>-0.55000000000001137</v>
      </c>
      <c r="N114" s="16">
        <f>'Prices Monthly'!T114-'Prices Monthly'!T113</f>
        <v>-0.10999999999999943</v>
      </c>
      <c r="P114" s="16">
        <f t="shared" si="18"/>
        <v>7.0051150895141134E-2</v>
      </c>
      <c r="Q114" s="16">
        <f t="shared" si="19"/>
        <v>0.25963731050574718</v>
      </c>
      <c r="R114" s="16">
        <f t="shared" si="20"/>
        <v>-0.15129999999999899</v>
      </c>
      <c r="T114" s="10">
        <f t="shared" si="21"/>
        <v>5.6977863981982804</v>
      </c>
      <c r="U114" s="10">
        <f t="shared" si="22"/>
        <v>0.99665782727978802</v>
      </c>
      <c r="W114" s="10">
        <f t="shared" si="23"/>
        <v>-8.5476387334869646</v>
      </c>
      <c r="X114" s="10">
        <f t="shared" si="24"/>
        <v>1.9396502138005657E-4</v>
      </c>
      <c r="Z114" s="10">
        <f t="shared" si="25"/>
        <v>0.60431282897746663</v>
      </c>
      <c r="AA114" s="10">
        <f t="shared" si="26"/>
        <v>0.64664239254885547</v>
      </c>
      <c r="AB114" s="10">
        <f t="shared" si="27"/>
        <v>54.101830913557762</v>
      </c>
    </row>
    <row r="115" spans="1:28" x14ac:dyDescent="0.2">
      <c r="A115" s="9">
        <v>31896</v>
      </c>
      <c r="B115" s="16">
        <f>'Prices Monthly'!L114+J115</f>
        <v>1113.2018309135576</v>
      </c>
      <c r="C115" s="16">
        <f t="shared" si="14"/>
        <v>1</v>
      </c>
      <c r="D115" s="16">
        <f>D114+C115*('Prices Monthly'!L115-'Prices Monthly'!L114)/'Prices Monthly'!L114</f>
        <v>1.655550270796792</v>
      </c>
      <c r="E115" s="16">
        <f t="shared" si="15"/>
        <v>0</v>
      </c>
      <c r="F115" s="16">
        <f t="shared" si="16"/>
        <v>1.655550270796792</v>
      </c>
      <c r="G115" s="26">
        <f>IF(('Prices Monthly'!L115-'Prices Monthly'!L114)*C115&gt;0,1,0)</f>
        <v>1</v>
      </c>
      <c r="H115" s="16">
        <f>ABS('Prices Monthly'!L115-'Prices Monthly'!L114)/'Prices Monthly'!L114</f>
        <v>1.3785289396657669E-2</v>
      </c>
      <c r="I115" s="26"/>
      <c r="J115" s="16">
        <f t="shared" si="17"/>
        <v>54.101830913557762</v>
      </c>
      <c r="K115" s="16"/>
      <c r="L115" s="16">
        <f>1.95583/'Prices Monthly'!B115</f>
        <v>1.7170329670329669</v>
      </c>
      <c r="M115" s="16">
        <f>'Prices Monthly'!I115-'Prices Monthly'!I114</f>
        <v>1.9599999999999795</v>
      </c>
      <c r="N115" s="16">
        <f>'Prices Monthly'!T115-'Prices Monthly'!T114</f>
        <v>-9.0000000000000746E-2</v>
      </c>
      <c r="P115" s="16">
        <f t="shared" si="18"/>
        <v>0.11074175824175825</v>
      </c>
      <c r="Q115" s="16">
        <f t="shared" si="19"/>
        <v>0.29225607135647153</v>
      </c>
      <c r="R115" s="16">
        <f t="shared" si="20"/>
        <v>-0.11470000000000137</v>
      </c>
      <c r="T115" s="10">
        <f t="shared" si="21"/>
        <v>5.3325263133526697</v>
      </c>
      <c r="U115" s="10">
        <f t="shared" si="22"/>
        <v>0.9951913866692903</v>
      </c>
      <c r="W115" s="10">
        <f t="shared" si="23"/>
        <v>-9.1069877956154777</v>
      </c>
      <c r="X115" s="10">
        <f t="shared" si="24"/>
        <v>1.1087593574860273E-4</v>
      </c>
      <c r="Z115" s="10">
        <f t="shared" si="25"/>
        <v>0.60221772478379942</v>
      </c>
      <c r="AA115" s="10">
        <f t="shared" si="26"/>
        <v>0.64616352265422072</v>
      </c>
      <c r="AB115" s="10">
        <f t="shared" si="27"/>
        <v>53.804377767993223</v>
      </c>
    </row>
    <row r="116" spans="1:28" x14ac:dyDescent="0.2">
      <c r="A116" s="9">
        <v>31927</v>
      </c>
      <c r="B116" s="16">
        <f>'Prices Monthly'!L115+J116</f>
        <v>1127.5043777679932</v>
      </c>
      <c r="C116" s="16">
        <f t="shared" si="14"/>
        <v>1</v>
      </c>
      <c r="D116" s="16">
        <f>D115+C116*('Prices Monthly'!L116-'Prices Monthly'!L115)/'Prices Monthly'!L115</f>
        <v>1.701838805769317</v>
      </c>
      <c r="E116" s="16">
        <f t="shared" si="15"/>
        <v>0</v>
      </c>
      <c r="F116" s="16">
        <f t="shared" si="16"/>
        <v>1.701838805769317</v>
      </c>
      <c r="G116" s="26">
        <f>IF(('Prices Monthly'!L116-'Prices Monthly'!L115)*C116&gt;0,1,0)</f>
        <v>1</v>
      </c>
      <c r="H116" s="16">
        <f>ABS('Prices Monthly'!L116-'Prices Monthly'!L115)/'Prices Monthly'!L115</f>
        <v>4.6288534972524956E-2</v>
      </c>
      <c r="I116" s="26"/>
      <c r="J116" s="16">
        <f t="shared" si="17"/>
        <v>53.804377767993223</v>
      </c>
      <c r="K116" s="16"/>
      <c r="L116" s="16">
        <f>1.95583/'Prices Monthly'!B116</f>
        <v>1.7391304347826089</v>
      </c>
      <c r="M116" s="16">
        <f>'Prices Monthly'!I116-'Prices Monthly'!I115</f>
        <v>2.1100000000000136</v>
      </c>
      <c r="N116" s="16">
        <f>'Prices Monthly'!T116-'Prices Monthly'!T115</f>
        <v>-0.26999999999999957</v>
      </c>
      <c r="P116" s="16">
        <f t="shared" si="18"/>
        <v>0.18565217391304412</v>
      </c>
      <c r="Q116" s="16">
        <f t="shared" si="19"/>
        <v>0.32428245529769545</v>
      </c>
      <c r="R116" s="16">
        <f t="shared" si="20"/>
        <v>-0.44409999999999927</v>
      </c>
      <c r="T116" s="10">
        <f t="shared" si="21"/>
        <v>11.648586718283713</v>
      </c>
      <c r="U116" s="10">
        <f t="shared" si="22"/>
        <v>0.99990000000000001</v>
      </c>
      <c r="W116" s="10">
        <f t="shared" si="23"/>
        <v>-9.4002648862555773</v>
      </c>
      <c r="X116" s="10">
        <f t="shared" si="24"/>
        <v>8.2695316909561656E-5</v>
      </c>
      <c r="Z116" s="10">
        <f t="shared" si="25"/>
        <v>0.60856956979076737</v>
      </c>
      <c r="AA116" s="10">
        <f t="shared" si="26"/>
        <v>0.64761443260149343</v>
      </c>
      <c r="AB116" s="10">
        <f t="shared" si="27"/>
        <v>54.710686341975965</v>
      </c>
    </row>
    <row r="117" spans="1:28" x14ac:dyDescent="0.2">
      <c r="A117" s="9">
        <v>31955</v>
      </c>
      <c r="B117" s="16">
        <f>'Prices Monthly'!L116+J117</f>
        <v>1178.1106863419761</v>
      </c>
      <c r="C117" s="16">
        <f t="shared" si="14"/>
        <v>1</v>
      </c>
      <c r="D117" s="16">
        <f>D116+C117*('Prices Monthly'!L117-'Prices Monthly'!L116)/'Prices Monthly'!L116</f>
        <v>1.6733538493869065</v>
      </c>
      <c r="E117" s="16">
        <f t="shared" si="15"/>
        <v>2.8484956382410553E-2</v>
      </c>
      <c r="F117" s="16">
        <f t="shared" si="16"/>
        <v>1.701838805769317</v>
      </c>
      <c r="G117" s="26">
        <f>IF(('Prices Monthly'!L117-'Prices Monthly'!L116)*C117&gt;0,1,0)</f>
        <v>0</v>
      </c>
      <c r="H117" s="16">
        <f>ABS('Prices Monthly'!L117-'Prices Monthly'!L116)/'Prices Monthly'!L116</f>
        <v>2.8484956382410536E-2</v>
      </c>
      <c r="I117" s="26"/>
      <c r="J117" s="16">
        <f t="shared" si="17"/>
        <v>54.710686341975965</v>
      </c>
      <c r="K117" s="16"/>
      <c r="L117" s="16">
        <f>1.95583/'Prices Monthly'!B117</f>
        <v>1.8145527127563053</v>
      </c>
      <c r="M117" s="16">
        <f>'Prices Monthly'!I117-'Prices Monthly'!I116</f>
        <v>-5.3500000000000227</v>
      </c>
      <c r="N117" s="16">
        <f>'Prices Monthly'!T117-'Prices Monthly'!T116</f>
        <v>0.19000000000000039</v>
      </c>
      <c r="P117" s="16">
        <f t="shared" si="18"/>
        <v>0.4413336962438752</v>
      </c>
      <c r="Q117" s="16">
        <f t="shared" si="19"/>
        <v>-0.72835378202123024</v>
      </c>
      <c r="R117" s="16">
        <f t="shared" si="20"/>
        <v>0.39770000000000072</v>
      </c>
      <c r="T117" s="10">
        <f t="shared" si="21"/>
        <v>1.0736672300993755</v>
      </c>
      <c r="U117" s="10">
        <f t="shared" si="22"/>
        <v>0.74529369580117555</v>
      </c>
      <c r="W117" s="10">
        <f t="shared" si="23"/>
        <v>-18.067089722654401</v>
      </c>
      <c r="X117" s="10">
        <f t="shared" si="24"/>
        <v>1E-4</v>
      </c>
      <c r="Z117" s="10">
        <f t="shared" si="25"/>
        <v>0.26319267772387489</v>
      </c>
      <c r="AA117" s="10">
        <f t="shared" si="26"/>
        <v>0.56542096011176257</v>
      </c>
      <c r="AB117" s="10">
        <f t="shared" si="27"/>
        <v>21.237568886268651</v>
      </c>
    </row>
    <row r="118" spans="1:28" x14ac:dyDescent="0.2">
      <c r="A118" s="9">
        <v>31988</v>
      </c>
      <c r="B118" s="16">
        <f>'Prices Monthly'!L117+J118</f>
        <v>1112.6375688862688</v>
      </c>
      <c r="C118" s="16">
        <f t="shared" si="14"/>
        <v>1</v>
      </c>
      <c r="D118" s="16">
        <f>D117+C118*('Prices Monthly'!L118-'Prices Monthly'!L117)/'Prices Monthly'!L117</f>
        <v>1.7025823632223471</v>
      </c>
      <c r="E118" s="16">
        <f t="shared" si="15"/>
        <v>0</v>
      </c>
      <c r="F118" s="16">
        <f t="shared" si="16"/>
        <v>1.7025823632223471</v>
      </c>
      <c r="G118" s="26">
        <f>IF(('Prices Monthly'!L118-'Prices Monthly'!L117)*C118&gt;0,1,0)</f>
        <v>1</v>
      </c>
      <c r="H118" s="16">
        <f>ABS('Prices Monthly'!L118-'Prices Monthly'!L117)/'Prices Monthly'!L117</f>
        <v>2.9228513835440589E-2</v>
      </c>
      <c r="I118" s="26"/>
      <c r="J118" s="16">
        <f t="shared" si="17"/>
        <v>21.237568886268651</v>
      </c>
      <c r="K118" s="16"/>
      <c r="L118" s="16">
        <f>1.95583/'Prices Monthly'!B118</f>
        <v>1.7448961786773685</v>
      </c>
      <c r="M118" s="16">
        <f>'Prices Monthly'!I118-'Prices Monthly'!I117</f>
        <v>16.480000000000018</v>
      </c>
      <c r="N118" s="16">
        <f>'Prices Monthly'!T118-'Prices Monthly'!T117</f>
        <v>4.9999999999999822E-2</v>
      </c>
      <c r="P118" s="16">
        <f t="shared" si="18"/>
        <v>0.20519804571627898</v>
      </c>
      <c r="Q118" s="16">
        <f t="shared" si="19"/>
        <v>1.2169572073610975</v>
      </c>
      <c r="R118" s="16">
        <f t="shared" si="20"/>
        <v>0.14149999999999968</v>
      </c>
      <c r="T118" s="10">
        <f t="shared" si="21"/>
        <v>-0.13739535689000348</v>
      </c>
      <c r="U118" s="10">
        <f t="shared" si="22"/>
        <v>0.46570509393972059</v>
      </c>
      <c r="W118" s="10">
        <f t="shared" si="23"/>
        <v>-8.1392031553294686</v>
      </c>
      <c r="X118" s="10">
        <f t="shared" si="24"/>
        <v>2.9178451734267918E-4</v>
      </c>
      <c r="Z118" s="10">
        <f t="shared" si="25"/>
        <v>-0.11585317376305648</v>
      </c>
      <c r="AA118" s="10">
        <f t="shared" si="26"/>
        <v>0.47106905847934932</v>
      </c>
      <c r="AB118" s="10">
        <f t="shared" si="27"/>
        <v>-13.952585984949623</v>
      </c>
    </row>
    <row r="119" spans="1:28" x14ac:dyDescent="0.2">
      <c r="A119" s="9">
        <v>32018</v>
      </c>
      <c r="B119" s="16">
        <f>'Prices Monthly'!L118+J119</f>
        <v>1109.3474140150504</v>
      </c>
      <c r="C119" s="16">
        <f t="shared" si="14"/>
        <v>-1</v>
      </c>
      <c r="D119" s="16">
        <f>D118+C119*('Prices Monthly'!L119-'Prices Monthly'!L118)/'Prices Monthly'!L118</f>
        <v>1.7032945505276085</v>
      </c>
      <c r="E119" s="16">
        <f t="shared" si="15"/>
        <v>0</v>
      </c>
      <c r="F119" s="16">
        <f t="shared" si="16"/>
        <v>1.7032945505276085</v>
      </c>
      <c r="G119" s="26">
        <f>IF(('Prices Monthly'!L119-'Prices Monthly'!L118)*C119&gt;0,1,0)</f>
        <v>1</v>
      </c>
      <c r="H119" s="16">
        <f>ABS('Prices Monthly'!L119-'Prices Monthly'!L118)/'Prices Monthly'!L118</f>
        <v>7.1218730526124323E-4</v>
      </c>
      <c r="I119" s="26"/>
      <c r="J119" s="16">
        <f t="shared" si="17"/>
        <v>-13.952585984949623</v>
      </c>
      <c r="K119" s="16"/>
      <c r="L119" s="16">
        <f>1.95583/'Prices Monthly'!B119</f>
        <v>1.7488632388947185</v>
      </c>
      <c r="M119" s="16">
        <f>'Prices Monthly'!I119-'Prices Monthly'!I118</f>
        <v>-1.4599999999999795</v>
      </c>
      <c r="N119" s="16">
        <f>'Prices Monthly'!T119-'Prices Monthly'!T118</f>
        <v>0.13999999999999968</v>
      </c>
      <c r="P119" s="16">
        <f t="shared" si="18"/>
        <v>0.21864637985309621</v>
      </c>
      <c r="Q119" s="16">
        <f t="shared" si="19"/>
        <v>-0.16435285578443101</v>
      </c>
      <c r="R119" s="16">
        <f t="shared" si="20"/>
        <v>0.30619999999999942</v>
      </c>
      <c r="T119" s="10">
        <f t="shared" si="21"/>
        <v>-0.25382245789236846</v>
      </c>
      <c r="U119" s="10">
        <f t="shared" si="22"/>
        <v>0.43688288664494584</v>
      </c>
      <c r="W119" s="10">
        <f t="shared" si="23"/>
        <v>-12.938957917338652</v>
      </c>
      <c r="X119" s="10">
        <f t="shared" si="24"/>
        <v>1E-4</v>
      </c>
      <c r="Z119" s="10">
        <f t="shared" si="25"/>
        <v>-0.15519742597746644</v>
      </c>
      <c r="AA119" s="10">
        <f t="shared" si="26"/>
        <v>0.46127833393831003</v>
      </c>
      <c r="AB119" s="10">
        <f t="shared" si="27"/>
        <v>-15.617385490663407</v>
      </c>
    </row>
    <row r="120" spans="1:28" x14ac:dyDescent="0.2">
      <c r="A120" s="9">
        <v>32049</v>
      </c>
      <c r="B120" s="16">
        <f>'Prices Monthly'!L119+J120</f>
        <v>1106.8826145093367</v>
      </c>
      <c r="C120" s="16">
        <f t="shared" si="14"/>
        <v>-1</v>
      </c>
      <c r="D120" s="16">
        <f>D119+C120*('Prices Monthly'!L120-'Prices Monthly'!L119)/'Prices Monthly'!L119</f>
        <v>1.7422255082113502</v>
      </c>
      <c r="E120" s="16">
        <f t="shared" si="15"/>
        <v>0</v>
      </c>
      <c r="F120" s="16">
        <f t="shared" si="16"/>
        <v>1.7422255082113502</v>
      </c>
      <c r="G120" s="26">
        <f>IF(('Prices Monthly'!L120-'Prices Monthly'!L119)*C120&gt;0,1,0)</f>
        <v>1</v>
      </c>
      <c r="H120" s="16">
        <f>ABS('Prices Monthly'!L120-'Prices Monthly'!L119)/'Prices Monthly'!L119</f>
        <v>3.893095768374169E-2</v>
      </c>
      <c r="I120" s="26"/>
      <c r="J120" s="16">
        <f t="shared" si="17"/>
        <v>-15.617385490663407</v>
      </c>
      <c r="K120" s="16"/>
      <c r="L120" s="16">
        <f>1.95583/'Prices Monthly'!B120</f>
        <v>1.6627868307283005</v>
      </c>
      <c r="M120" s="16">
        <f>'Prices Monthly'!I120-'Prices Monthly'!I119</f>
        <v>-9.6000000000000227</v>
      </c>
      <c r="N120" s="16">
        <f>'Prices Monthly'!T120-'Prices Monthly'!T119</f>
        <v>7.0000000000000284E-2</v>
      </c>
      <c r="P120" s="16">
        <f t="shared" si="18"/>
        <v>-7.3152643831060793E-2</v>
      </c>
      <c r="Q120" s="16">
        <f t="shared" si="19"/>
        <v>-0.98227123303956954</v>
      </c>
      <c r="R120" s="16">
        <f t="shared" si="20"/>
        <v>0.17810000000000054</v>
      </c>
      <c r="T120" s="10">
        <f t="shared" si="21"/>
        <v>1.1378636042009298</v>
      </c>
      <c r="U120" s="10">
        <f t="shared" si="22"/>
        <v>0.75728717826093472</v>
      </c>
      <c r="W120" s="10">
        <f t="shared" si="23"/>
        <v>-11.009701866681954</v>
      </c>
      <c r="X120" s="10">
        <f t="shared" si="24"/>
        <v>1.6540173032079863E-5</v>
      </c>
      <c r="Z120" s="10">
        <f t="shared" si="25"/>
        <v>0.27935683339896755</v>
      </c>
      <c r="AA120" s="10">
        <f t="shared" si="26"/>
        <v>0.56938853603033301</v>
      </c>
      <c r="AB120" s="10">
        <f t="shared" si="27"/>
        <v>22.230164690643967</v>
      </c>
    </row>
    <row r="121" spans="1:28" x14ac:dyDescent="0.2">
      <c r="A121" s="9">
        <v>32080</v>
      </c>
      <c r="B121" s="16">
        <f>'Prices Monthly'!L120+J121</f>
        <v>1101.0301646906439</v>
      </c>
      <c r="C121" s="16">
        <f t="shared" si="14"/>
        <v>1</v>
      </c>
      <c r="D121" s="16">
        <f>D120+C121*('Prices Monthly'!L121-'Prices Monthly'!L120)/'Prices Monthly'!L120</f>
        <v>1.7422255082113502</v>
      </c>
      <c r="E121" s="16">
        <f t="shared" si="15"/>
        <v>0</v>
      </c>
      <c r="F121" s="16">
        <f t="shared" si="16"/>
        <v>1.7422255082113502</v>
      </c>
      <c r="G121" s="26">
        <f>IF(('Prices Monthly'!L121-'Prices Monthly'!L120)*C121&gt;0,1,0)</f>
        <v>0</v>
      </c>
      <c r="H121" s="16">
        <f>ABS('Prices Monthly'!L121-'Prices Monthly'!L120)/'Prices Monthly'!L120</f>
        <v>0</v>
      </c>
      <c r="I121" s="26"/>
      <c r="J121" s="16">
        <f t="shared" si="17"/>
        <v>22.230164690643967</v>
      </c>
      <c r="K121" s="16"/>
      <c r="L121" s="16">
        <f>1.95583/'Prices Monthly'!B121</f>
        <v>1.6672224074691564</v>
      </c>
      <c r="M121" s="16">
        <f>'Prices Monthly'!I121-'Prices Monthly'!I120</f>
        <v>14.220000000000027</v>
      </c>
      <c r="N121" s="16">
        <f>'Prices Monthly'!T121-'Prices Monthly'!T120</f>
        <v>0.51999999999999957</v>
      </c>
      <c r="P121" s="16">
        <f t="shared" si="18"/>
        <v>-5.8116038679559168E-2</v>
      </c>
      <c r="Q121" s="16">
        <f t="shared" si="19"/>
        <v>1.1528995963937483</v>
      </c>
      <c r="R121" s="16">
        <f t="shared" si="20"/>
        <v>1.0015999999999992</v>
      </c>
      <c r="T121" s="10">
        <f t="shared" si="21"/>
        <v>-17.227712792635302</v>
      </c>
      <c r="U121" s="10">
        <f t="shared" si="22"/>
        <v>1E-4</v>
      </c>
      <c r="W121" s="10">
        <f t="shared" si="23"/>
        <v>-6.3409025965351393</v>
      </c>
      <c r="X121" s="10">
        <f t="shared" si="24"/>
        <v>1.7596088212545786E-3</v>
      </c>
      <c r="Z121" s="10">
        <f t="shared" si="25"/>
        <v>-0.7456252377749536</v>
      </c>
      <c r="AA121" s="10">
        <f t="shared" si="26"/>
        <v>0.32177528588559406</v>
      </c>
      <c r="AB121" s="10">
        <f t="shared" si="27"/>
        <v>-77.825795864400405</v>
      </c>
    </row>
    <row r="122" spans="1:28" x14ac:dyDescent="0.2">
      <c r="A122" s="9">
        <v>32109</v>
      </c>
      <c r="B122" s="16">
        <f>'Prices Monthly'!L121+J122</f>
        <v>1000.9742041355995</v>
      </c>
      <c r="C122" s="16">
        <f t="shared" si="14"/>
        <v>-1</v>
      </c>
      <c r="D122" s="16">
        <f>D121+C122*('Prices Monthly'!L122-'Prices Monthly'!L121)/'Prices Monthly'!L121</f>
        <v>1.7780060050597002</v>
      </c>
      <c r="E122" s="16">
        <f t="shared" si="15"/>
        <v>0</v>
      </c>
      <c r="F122" s="16">
        <f t="shared" si="16"/>
        <v>1.7780060050597002</v>
      </c>
      <c r="G122" s="26">
        <f>IF(('Prices Monthly'!L122-'Prices Monthly'!L121)*C122&gt;0,1,0)</f>
        <v>1</v>
      </c>
      <c r="H122" s="16">
        <f>ABS('Prices Monthly'!L122-'Prices Monthly'!L121)/'Prices Monthly'!L121</f>
        <v>3.5780496848349934E-2</v>
      </c>
      <c r="I122" s="26"/>
      <c r="J122" s="16">
        <f t="shared" si="17"/>
        <v>-77.825795864400405</v>
      </c>
      <c r="K122" s="16"/>
      <c r="L122" s="16">
        <f>1.95583/'Prices Monthly'!B122</f>
        <v>1.6260162601626016</v>
      </c>
      <c r="M122" s="16">
        <f>'Prices Monthly'!I122-'Prices Monthly'!I121</f>
        <v>-14.620000000000005</v>
      </c>
      <c r="N122" s="16">
        <f>'Prices Monthly'!T122-'Prices Monthly'!T121</f>
        <v>-0.10999999999999943</v>
      </c>
      <c r="P122" s="16">
        <f t="shared" si="18"/>
        <v>-0.19780487804878</v>
      </c>
      <c r="Q122" s="16">
        <f t="shared" si="19"/>
        <v>-1.1649473726218418</v>
      </c>
      <c r="R122" s="16">
        <f t="shared" si="20"/>
        <v>-0.15129999999999899</v>
      </c>
      <c r="T122" s="10">
        <f t="shared" si="21"/>
        <v>6.2131004165978858</v>
      </c>
      <c r="U122" s="10">
        <f t="shared" si="22"/>
        <v>0.99800098642156021</v>
      </c>
      <c r="W122" s="10">
        <f t="shared" si="23"/>
        <v>-9.1010144936639819</v>
      </c>
      <c r="X122" s="10">
        <f t="shared" si="24"/>
        <v>1.1154013908809455E-4</v>
      </c>
      <c r="Z122" s="10">
        <f t="shared" si="25"/>
        <v>0.60603007300647804</v>
      </c>
      <c r="AA122" s="10">
        <f t="shared" si="26"/>
        <v>0.64703467707366757</v>
      </c>
      <c r="AB122" s="10">
        <f t="shared" si="27"/>
        <v>54.346725910154767</v>
      </c>
    </row>
    <row r="123" spans="1:28" x14ac:dyDescent="0.2">
      <c r="A123" s="9">
        <v>32141</v>
      </c>
      <c r="B123" s="16">
        <f>'Prices Monthly'!L122+J123</f>
        <v>1094.5467259101549</v>
      </c>
      <c r="C123" s="16">
        <f t="shared" si="14"/>
        <v>1</v>
      </c>
      <c r="D123" s="16">
        <f>D122+C123*('Prices Monthly'!L123-'Prices Monthly'!L122)/'Prices Monthly'!L122</f>
        <v>1.7901190602413959</v>
      </c>
      <c r="E123" s="16">
        <f t="shared" si="15"/>
        <v>0</v>
      </c>
      <c r="F123" s="16">
        <f t="shared" si="16"/>
        <v>1.7901190602413959</v>
      </c>
      <c r="G123" s="26">
        <f>IF(('Prices Monthly'!L123-'Prices Monthly'!L122)*C123&gt;0,1,0)</f>
        <v>1</v>
      </c>
      <c r="H123" s="16">
        <f>ABS('Prices Monthly'!L123-'Prices Monthly'!L122)/'Prices Monthly'!L122</f>
        <v>1.2113055181695739E-2</v>
      </c>
      <c r="I123" s="26"/>
      <c r="J123" s="16">
        <f t="shared" si="17"/>
        <v>54.346725910154767</v>
      </c>
      <c r="K123" s="16"/>
      <c r="L123" s="16">
        <f>1.95583/'Prices Monthly'!B123</f>
        <v>1.5165301789505612</v>
      </c>
      <c r="M123" s="16">
        <f>'Prices Monthly'!I123-'Prices Monthly'!I122</f>
        <v>38.299999999999955</v>
      </c>
      <c r="N123" s="16">
        <f>'Prices Monthly'!T123-'Prices Monthly'!T122</f>
        <v>-0.30000000000000071</v>
      </c>
      <c r="P123" s="16">
        <f t="shared" si="18"/>
        <v>-0.56896269335759708</v>
      </c>
      <c r="Q123" s="16">
        <f t="shared" si="19"/>
        <v>1.5831987739686222</v>
      </c>
      <c r="R123" s="16">
        <f t="shared" si="20"/>
        <v>-0.49900000000000139</v>
      </c>
      <c r="T123" s="10">
        <f t="shared" si="21"/>
        <v>3.9422943375586117</v>
      </c>
      <c r="U123" s="10">
        <f t="shared" si="22"/>
        <v>0.98096568987458299</v>
      </c>
      <c r="W123" s="10">
        <f t="shared" si="23"/>
        <v>5.4339401839552455</v>
      </c>
      <c r="X123" s="10">
        <f t="shared" si="24"/>
        <v>0.99565311829695846</v>
      </c>
      <c r="Z123" s="10">
        <f t="shared" si="25"/>
        <v>1.8497466479167388</v>
      </c>
      <c r="AA123" s="10">
        <f t="shared" si="26"/>
        <v>0.86409735381044994</v>
      </c>
      <c r="AB123" s="10">
        <f t="shared" si="27"/>
        <v>661.43438632515995</v>
      </c>
    </row>
    <row r="124" spans="1:28" x14ac:dyDescent="0.2">
      <c r="A124" s="9">
        <v>32172</v>
      </c>
      <c r="B124" s="16">
        <f>'Prices Monthly'!L123+J124</f>
        <v>1152.8</v>
      </c>
      <c r="C124" s="16">
        <f t="shared" si="14"/>
        <v>1</v>
      </c>
      <c r="D124" s="16">
        <f>D123+C124*('Prices Monthly'!L124-'Prices Monthly'!L123)/'Prices Monthly'!L123</f>
        <v>1.8458751392687516</v>
      </c>
      <c r="E124" s="16">
        <f t="shared" si="15"/>
        <v>0</v>
      </c>
      <c r="F124" s="16">
        <f t="shared" si="16"/>
        <v>1.8458751392687516</v>
      </c>
      <c r="G124" s="26">
        <f>IF(('Prices Monthly'!L124-'Prices Monthly'!L123)*C124&gt;0,1,0)</f>
        <v>1</v>
      </c>
      <c r="H124" s="16">
        <f>ABS('Prices Monthly'!L124-'Prices Monthly'!L123)/'Prices Monthly'!L123</f>
        <v>5.5756079027355666E-2</v>
      </c>
      <c r="I124" s="26"/>
      <c r="J124" s="16">
        <f t="shared" si="17"/>
        <v>100</v>
      </c>
      <c r="K124" s="16"/>
      <c r="L124" s="16">
        <f>1.95583/'Prices Monthly'!B124</f>
        <v>1.6074586079408455</v>
      </c>
      <c r="M124" s="16">
        <f>'Prices Monthly'!I124-'Prices Monthly'!I123</f>
        <v>-6.3100000000000023</v>
      </c>
      <c r="N124" s="16">
        <f>'Prices Monthly'!T124-'Prices Monthly'!T123</f>
        <v>-0.14999999999999947</v>
      </c>
      <c r="P124" s="16">
        <f t="shared" si="18"/>
        <v>-0.2607153190805338</v>
      </c>
      <c r="Q124" s="16">
        <f t="shared" si="19"/>
        <v>-0.80002935924413443</v>
      </c>
      <c r="R124" s="16">
        <f t="shared" si="20"/>
        <v>-0.22449999999999903</v>
      </c>
      <c r="T124" s="10">
        <f t="shared" si="21"/>
        <v>6.2711326031687715</v>
      </c>
      <c r="U124" s="10">
        <f t="shared" si="22"/>
        <v>0.99811347903576542</v>
      </c>
      <c r="W124" s="10">
        <f t="shared" si="23"/>
        <v>-6.9192897033498815</v>
      </c>
      <c r="X124" s="10">
        <f t="shared" si="24"/>
        <v>9.875556119103273E-4</v>
      </c>
      <c r="Z124" s="10">
        <f t="shared" si="25"/>
        <v>0.6072974101760753</v>
      </c>
      <c r="AA124" s="10">
        <f t="shared" si="26"/>
        <v>0.64732405859225572</v>
      </c>
      <c r="AB124" s="10">
        <f t="shared" si="27"/>
        <v>54.528090928609856</v>
      </c>
    </row>
    <row r="125" spans="1:28" x14ac:dyDescent="0.2">
      <c r="A125" s="9">
        <v>32200</v>
      </c>
      <c r="B125" s="16">
        <f>'Prices Monthly'!L124+J125</f>
        <v>1166.0280909286098</v>
      </c>
      <c r="C125" s="16">
        <f t="shared" si="14"/>
        <v>1</v>
      </c>
      <c r="D125" s="16">
        <f>D124+C125*('Prices Monthly'!L125-'Prices Monthly'!L124)/'Prices Monthly'!L124</f>
        <v>1.8801531419678068</v>
      </c>
      <c r="E125" s="16">
        <f t="shared" si="15"/>
        <v>0</v>
      </c>
      <c r="F125" s="16">
        <f t="shared" si="16"/>
        <v>1.8801531419678068</v>
      </c>
      <c r="G125" s="26">
        <f>IF(('Prices Monthly'!L125-'Prices Monthly'!L124)*C125&gt;0,1,0)</f>
        <v>1</v>
      </c>
      <c r="H125" s="16">
        <f>ABS('Prices Monthly'!L125-'Prices Monthly'!L124)/'Prices Monthly'!L124</f>
        <v>3.4278002699055246E-2</v>
      </c>
      <c r="I125" s="26"/>
      <c r="J125" s="16">
        <f t="shared" si="17"/>
        <v>54.528090928609856</v>
      </c>
      <c r="K125" s="16"/>
      <c r="L125" s="16">
        <f>1.95583/'Prices Monthly'!B125</f>
        <v>1.6377333770062232</v>
      </c>
      <c r="M125" s="16">
        <f>'Prices Monthly'!I125-'Prices Monthly'!I124</f>
        <v>-6.6499999999999773</v>
      </c>
      <c r="N125" s="16">
        <f>'Prices Monthly'!T125-'Prices Monthly'!T124</f>
        <v>-4.0000000000000036E-2</v>
      </c>
      <c r="P125" s="16">
        <f t="shared" si="18"/>
        <v>-0.15808385194890295</v>
      </c>
      <c r="Q125" s="16">
        <f t="shared" si="19"/>
        <v>-0.82282164530310309</v>
      </c>
      <c r="R125" s="16">
        <f t="shared" si="20"/>
        <v>-2.3200000000000068E-2</v>
      </c>
      <c r="T125" s="10">
        <f t="shared" si="21"/>
        <v>3.6466748503402568</v>
      </c>
      <c r="U125" s="10">
        <f t="shared" si="22"/>
        <v>0.97458506593217409</v>
      </c>
      <c r="W125" s="10">
        <f t="shared" si="23"/>
        <v>-8.8805689840091357</v>
      </c>
      <c r="X125" s="10">
        <f t="shared" si="24"/>
        <v>1.3904568088576492E-4</v>
      </c>
      <c r="Z125" s="10">
        <f t="shared" si="25"/>
        <v>0.57429903607251465</v>
      </c>
      <c r="AA125" s="10">
        <f t="shared" si="26"/>
        <v>0.63975456235003669</v>
      </c>
      <c r="AB125" s="10">
        <f t="shared" si="27"/>
        <v>49.977302517886898</v>
      </c>
    </row>
    <row r="126" spans="1:28" x14ac:dyDescent="0.2">
      <c r="A126" s="9">
        <v>32232</v>
      </c>
      <c r="B126" s="16">
        <f>'Prices Monthly'!L125+J126</f>
        <v>1199.5773025178869</v>
      </c>
      <c r="C126" s="16">
        <f t="shared" si="14"/>
        <v>1</v>
      </c>
      <c r="D126" s="16">
        <f>D125+C126*('Prices Monthly'!L126-'Prices Monthly'!L125)/'Prices Monthly'!L125</f>
        <v>1.8708455567207645</v>
      </c>
      <c r="E126" s="16">
        <f t="shared" si="15"/>
        <v>9.3075852470423381E-3</v>
      </c>
      <c r="F126" s="16">
        <f t="shared" si="16"/>
        <v>1.8801531419678068</v>
      </c>
      <c r="G126" s="26">
        <f>IF(('Prices Monthly'!L126-'Prices Monthly'!L125)*C126&gt;0,1,0)</f>
        <v>0</v>
      </c>
      <c r="H126" s="16">
        <f>ABS('Prices Monthly'!L126-'Prices Monthly'!L125)/'Prices Monthly'!L125</f>
        <v>9.3075852470422913E-3</v>
      </c>
      <c r="I126" s="26"/>
      <c r="J126" s="16">
        <f t="shared" si="17"/>
        <v>49.977302517886898</v>
      </c>
      <c r="K126" s="16"/>
      <c r="L126" s="16">
        <f>1.95583/'Prices Monthly'!B126</f>
        <v>1.6450074025333112</v>
      </c>
      <c r="M126" s="16">
        <f>'Prices Monthly'!I126-'Prices Monthly'!I125</f>
        <v>-6.3799999999999955</v>
      </c>
      <c r="N126" s="16">
        <f>'Prices Monthly'!T126-'Prices Monthly'!T125</f>
        <v>0.41000000000000014</v>
      </c>
      <c r="P126" s="16">
        <f t="shared" si="18"/>
        <v>-0.13342490541207486</v>
      </c>
      <c r="Q126" s="16">
        <f t="shared" si="19"/>
        <v>-0.80482067872116192</v>
      </c>
      <c r="R126" s="16">
        <f t="shared" si="20"/>
        <v>0.80030000000000034</v>
      </c>
      <c r="T126" s="10">
        <f t="shared" si="21"/>
        <v>-10.576357461628525</v>
      </c>
      <c r="U126" s="10">
        <f t="shared" si="22"/>
        <v>2.5511455448271548E-5</v>
      </c>
      <c r="W126" s="10">
        <f t="shared" si="23"/>
        <v>-10.887092470082127</v>
      </c>
      <c r="X126" s="10">
        <f t="shared" si="24"/>
        <v>1.8697678841411005E-5</v>
      </c>
      <c r="Z126" s="10">
        <f t="shared" si="25"/>
        <v>-0.74794159836321317</v>
      </c>
      <c r="AA126" s="10">
        <f t="shared" si="26"/>
        <v>0.32126998156119613</v>
      </c>
      <c r="AB126" s="10">
        <f t="shared" si="27"/>
        <v>-78.279869358998525</v>
      </c>
    </row>
    <row r="127" spans="1:28" x14ac:dyDescent="0.2">
      <c r="A127" s="9">
        <v>32262</v>
      </c>
      <c r="B127" s="16">
        <f>'Prices Monthly'!L126+J127</f>
        <v>1060.6201306410017</v>
      </c>
      <c r="C127" s="16">
        <f t="shared" si="14"/>
        <v>-1</v>
      </c>
      <c r="D127" s="16">
        <f>D126+C127*('Prices Monthly'!L127-'Prices Monthly'!L126)/'Prices Monthly'!L126</f>
        <v>1.8438897221435411</v>
      </c>
      <c r="E127" s="16">
        <f t="shared" si="15"/>
        <v>3.626341982426573E-2</v>
      </c>
      <c r="F127" s="16">
        <f t="shared" si="16"/>
        <v>1.8801531419678068</v>
      </c>
      <c r="G127" s="26">
        <f>IF(('Prices Monthly'!L127-'Prices Monthly'!L126)*C127&gt;0,1,0)</f>
        <v>0</v>
      </c>
      <c r="H127" s="16">
        <f>ABS('Prices Monthly'!L127-'Prices Monthly'!L126)/'Prices Monthly'!L126</f>
        <v>2.6955834577223475E-2</v>
      </c>
      <c r="I127" s="26"/>
      <c r="J127" s="16">
        <f t="shared" si="17"/>
        <v>-78.279869358998525</v>
      </c>
      <c r="K127" s="16"/>
      <c r="L127" s="16">
        <f>1.95583/'Prices Monthly'!B127</f>
        <v>1.6526194017517764</v>
      </c>
      <c r="M127" s="16">
        <f>'Prices Monthly'!I127-'Prices Monthly'!I126</f>
        <v>17.79000000000002</v>
      </c>
      <c r="N127" s="16">
        <f>'Prices Monthly'!T127-'Prices Monthly'!T126</f>
        <v>9.9999999999997868E-3</v>
      </c>
      <c r="P127" s="16">
        <f t="shared" si="18"/>
        <v>-0.10762022806147797</v>
      </c>
      <c r="Q127" s="16">
        <f t="shared" si="19"/>
        <v>1.2501759480839256</v>
      </c>
      <c r="R127" s="16">
        <f t="shared" si="20"/>
        <v>6.8299999999999611E-2</v>
      </c>
      <c r="T127" s="10">
        <f t="shared" si="21"/>
        <v>-1.5126439092466253</v>
      </c>
      <c r="U127" s="10">
        <f t="shared" si="22"/>
        <v>0.18054729642631803</v>
      </c>
      <c r="W127" s="10">
        <f t="shared" si="23"/>
        <v>-3.3940143530734916</v>
      </c>
      <c r="X127" s="10">
        <f t="shared" si="24"/>
        <v>3.2483055538576076E-2</v>
      </c>
      <c r="Z127" s="10">
        <f t="shared" si="25"/>
        <v>-0.46173484949521892</v>
      </c>
      <c r="AA127" s="10">
        <f t="shared" si="26"/>
        <v>0.38657435011634439</v>
      </c>
      <c r="AB127" s="10">
        <f t="shared" si="27"/>
        <v>-36.908657566317572</v>
      </c>
    </row>
    <row r="128" spans="1:28" x14ac:dyDescent="0.2">
      <c r="A128" s="9">
        <v>32291</v>
      </c>
      <c r="B128" s="16">
        <f>'Prices Monthly'!L127+J128</f>
        <v>1132.6913424336824</v>
      </c>
      <c r="C128" s="16">
        <f t="shared" si="14"/>
        <v>-1</v>
      </c>
      <c r="D128" s="16">
        <f>D127+C128*('Prices Monthly'!L128-'Prices Monthly'!L127)/'Prices Monthly'!L127</f>
        <v>1.8148199547016806</v>
      </c>
      <c r="E128" s="16">
        <f t="shared" si="15"/>
        <v>6.5333187266126247E-2</v>
      </c>
      <c r="F128" s="16">
        <f t="shared" si="16"/>
        <v>1.8801531419678068</v>
      </c>
      <c r="G128" s="26">
        <f>IF(('Prices Monthly'!L128-'Prices Monthly'!L127)*C128&gt;0,1,0)</f>
        <v>0</v>
      </c>
      <c r="H128" s="16">
        <f>ABS('Prices Monthly'!L128-'Prices Monthly'!L127)/'Prices Monthly'!L127</f>
        <v>2.9069767441860468E-2</v>
      </c>
      <c r="I128" s="26"/>
      <c r="J128" s="16">
        <f t="shared" si="17"/>
        <v>-36.908657566317572</v>
      </c>
      <c r="K128" s="16"/>
      <c r="L128" s="16">
        <f>1.95583/'Prices Monthly'!B128</f>
        <v>1.6074586079408455</v>
      </c>
      <c r="M128" s="16">
        <f>'Prices Monthly'!I128-'Prices Monthly'!I127</f>
        <v>-2.3700000000000045</v>
      </c>
      <c r="N128" s="16">
        <f>'Prices Monthly'!T128-'Prices Monthly'!T127</f>
        <v>0.30999999999999961</v>
      </c>
      <c r="P128" s="16">
        <f t="shared" si="18"/>
        <v>-0.2607153190805338</v>
      </c>
      <c r="Q128" s="16">
        <f t="shared" si="19"/>
        <v>-0.3747483460101047</v>
      </c>
      <c r="R128" s="16">
        <f t="shared" si="20"/>
        <v>0.6172999999999994</v>
      </c>
      <c r="T128" s="10">
        <f t="shared" si="21"/>
        <v>-9.2575411612273051</v>
      </c>
      <c r="U128" s="10">
        <f t="shared" si="22"/>
        <v>9.5380486327793586E-5</v>
      </c>
      <c r="W128" s="10">
        <f t="shared" si="23"/>
        <v>-7.352211078787164</v>
      </c>
      <c r="X128" s="10">
        <f t="shared" si="24"/>
        <v>6.4076226810208829E-4</v>
      </c>
      <c r="Z128" s="10">
        <f t="shared" si="25"/>
        <v>-0.74705523684608777</v>
      </c>
      <c r="AA128" s="10">
        <f t="shared" si="26"/>
        <v>0.32146328824722908</v>
      </c>
      <c r="AB128" s="10">
        <f t="shared" si="27"/>
        <v>-78.105849231034114</v>
      </c>
    </row>
    <row r="129" spans="1:28" x14ac:dyDescent="0.2">
      <c r="A129" s="9">
        <v>32323</v>
      </c>
      <c r="B129" s="16">
        <f>'Prices Monthly'!L128+J129</f>
        <v>1125.4941507689657</v>
      </c>
      <c r="C129" s="16">
        <f t="shared" si="14"/>
        <v>-1</v>
      </c>
      <c r="D129" s="16">
        <f>D128+C129*('Prices Monthly'!L129-'Prices Monthly'!L128)/'Prices Monthly'!L128</f>
        <v>1.8385820018934385</v>
      </c>
      <c r="E129" s="16">
        <f t="shared" si="15"/>
        <v>4.1571140074368351E-2</v>
      </c>
      <c r="F129" s="16">
        <f t="shared" si="16"/>
        <v>1.8801531419678068</v>
      </c>
      <c r="G129" s="26">
        <f>IF(('Prices Monthly'!L129-'Prices Monthly'!L128)*C129&gt;0,1,0)</f>
        <v>1</v>
      </c>
      <c r="H129" s="16">
        <f>ABS('Prices Monthly'!L129-'Prices Monthly'!L128)/'Prices Monthly'!L128</f>
        <v>2.3762047191757986E-2</v>
      </c>
      <c r="I129" s="26"/>
      <c r="J129" s="16">
        <f t="shared" si="17"/>
        <v>-78.105849231034114</v>
      </c>
      <c r="K129" s="16"/>
      <c r="L129" s="16">
        <f>1.95583/'Prices Monthly'!B129</f>
        <v>1.5229972586049345</v>
      </c>
      <c r="M129" s="16">
        <f>'Prices Monthly'!I129-'Prices Monthly'!I128</f>
        <v>-4.3199999999999932</v>
      </c>
      <c r="N129" s="16">
        <f>'Prices Monthly'!T129-'Prices Monthly'!T128</f>
        <v>9.0000000000000746E-2</v>
      </c>
      <c r="P129" s="16">
        <f t="shared" si="18"/>
        <v>-0.54703929332927181</v>
      </c>
      <c r="Q129" s="16">
        <f t="shared" si="19"/>
        <v>-0.63548374681491138</v>
      </c>
      <c r="R129" s="16">
        <f t="shared" si="20"/>
        <v>0.21470000000000139</v>
      </c>
      <c r="T129" s="10">
        <f t="shared" si="21"/>
        <v>-4.0921694790032372</v>
      </c>
      <c r="U129" s="10">
        <f t="shared" si="22"/>
        <v>1.6428552099517098E-2</v>
      </c>
      <c r="W129" s="10">
        <f t="shared" si="23"/>
        <v>-3.2117725139347115</v>
      </c>
      <c r="X129" s="10">
        <f t="shared" si="24"/>
        <v>3.872509783012798E-2</v>
      </c>
      <c r="Z129" s="10">
        <f t="shared" si="25"/>
        <v>-0.67643533923295729</v>
      </c>
      <c r="AA129" s="10">
        <f t="shared" si="26"/>
        <v>0.33705736174051326</v>
      </c>
      <c r="AB129" s="10">
        <f t="shared" si="27"/>
        <v>-65.269936668157897</v>
      </c>
    </row>
    <row r="130" spans="1:28" x14ac:dyDescent="0.2">
      <c r="A130" s="9">
        <v>32354</v>
      </c>
      <c r="B130" s="16">
        <f>'Prices Monthly'!L129+J130</f>
        <v>1109.7300633318421</v>
      </c>
      <c r="C130" s="16">
        <f t="shared" si="14"/>
        <v>-1</v>
      </c>
      <c r="D130" s="16">
        <f>D129+C130*('Prices Monthly'!L130-'Prices Monthly'!L129)/'Prices Monthly'!L129</f>
        <v>1.8721990231700343</v>
      </c>
      <c r="E130" s="16">
        <f t="shared" si="15"/>
        <v>7.9541187977725247E-3</v>
      </c>
      <c r="F130" s="16">
        <f t="shared" si="16"/>
        <v>1.8801531419678068</v>
      </c>
      <c r="G130" s="26">
        <f>IF(('Prices Monthly'!L130-'Prices Monthly'!L129)*C130&gt;0,1,0)</f>
        <v>1</v>
      </c>
      <c r="H130" s="16">
        <f>ABS('Prices Monthly'!L130-'Prices Monthly'!L129)/'Prices Monthly'!L129</f>
        <v>3.3617021276595743E-2</v>
      </c>
      <c r="I130" s="26"/>
      <c r="J130" s="16">
        <f t="shared" si="17"/>
        <v>-65.269936668157897</v>
      </c>
      <c r="K130" s="16"/>
      <c r="L130" s="16">
        <f>1.95583/'Prices Monthly'!B130</f>
        <v>1.4803849000740192</v>
      </c>
      <c r="M130" s="16">
        <f>'Prices Monthly'!I130-'Prices Monthly'!I129</f>
        <v>9.7199999999999704</v>
      </c>
      <c r="N130" s="16">
        <f>'Prices Monthly'!T130-'Prices Monthly'!T129</f>
        <v>-2.0000000000000462E-2</v>
      </c>
      <c r="P130" s="16">
        <f t="shared" si="18"/>
        <v>-0.69149518874907479</v>
      </c>
      <c r="Q130" s="16">
        <f t="shared" si="19"/>
        <v>0.9876662649262733</v>
      </c>
      <c r="R130" s="16">
        <f t="shared" si="20"/>
        <v>1.3399999999999156E-2</v>
      </c>
      <c r="T130" s="10">
        <f t="shared" si="21"/>
        <v>-4.8852006641699655</v>
      </c>
      <c r="U130" s="10">
        <f t="shared" si="22"/>
        <v>7.5009180774387625E-3</v>
      </c>
      <c r="W130" s="10">
        <f t="shared" si="23"/>
        <v>4.2913586263756986</v>
      </c>
      <c r="X130" s="10">
        <f t="shared" si="24"/>
        <v>0.98649846819135212</v>
      </c>
      <c r="Z130" s="10">
        <f t="shared" si="25"/>
        <v>0.51749504623734888</v>
      </c>
      <c r="AA130" s="10">
        <f t="shared" si="26"/>
        <v>0.62656183803265131</v>
      </c>
      <c r="AB130" s="10">
        <f t="shared" si="27"/>
        <v>42.934774885908254</v>
      </c>
    </row>
    <row r="131" spans="1:28" x14ac:dyDescent="0.2">
      <c r="A131" s="9">
        <v>32385</v>
      </c>
      <c r="B131" s="16">
        <f>'Prices Monthly'!L130+J131</f>
        <v>1178.4347748859082</v>
      </c>
      <c r="C131" s="16">
        <f t="shared" si="14"/>
        <v>1</v>
      </c>
      <c r="D131" s="16">
        <f>D130+C131*('Prices Monthly'!L131-'Prices Monthly'!L130)/'Prices Monthly'!L130</f>
        <v>1.8374125854773879</v>
      </c>
      <c r="E131" s="16">
        <f t="shared" si="15"/>
        <v>4.2740556490418857E-2</v>
      </c>
      <c r="F131" s="16">
        <f t="shared" si="16"/>
        <v>1.8801531419678068</v>
      </c>
      <c r="G131" s="26">
        <f>IF(('Prices Monthly'!L131-'Prices Monthly'!L130)*C131&gt;0,1,0)</f>
        <v>0</v>
      </c>
      <c r="H131" s="16">
        <f>ABS('Prices Monthly'!L131-'Prices Monthly'!L130)/'Prices Monthly'!L130</f>
        <v>3.4786437692646409E-2</v>
      </c>
      <c r="I131" s="26"/>
      <c r="J131" s="16">
        <f t="shared" si="17"/>
        <v>42.934774885908254</v>
      </c>
      <c r="K131" s="16"/>
      <c r="L131" s="16">
        <f>1.95583/'Prices Monthly'!B131</f>
        <v>1.4064697609001404</v>
      </c>
      <c r="M131" s="16">
        <f>'Prices Monthly'!I131-'Prices Monthly'!I130</f>
        <v>-1.8000000000000114</v>
      </c>
      <c r="N131" s="16">
        <f>'Prices Monthly'!T131-'Prices Monthly'!T130</f>
        <v>-8.0000000000000071E-2</v>
      </c>
      <c r="P131" s="16">
        <f t="shared" si="18"/>
        <v>-0.94206751054852411</v>
      </c>
      <c r="Q131" s="16">
        <f t="shared" si="19"/>
        <v>-0.25527250510330879</v>
      </c>
      <c r="R131" s="16">
        <f t="shared" si="20"/>
        <v>-9.6400000000000138E-2</v>
      </c>
      <c r="T131" s="10">
        <f t="shared" si="21"/>
        <v>-2.6562868053227886</v>
      </c>
      <c r="U131" s="10">
        <f t="shared" si="22"/>
        <v>6.5602581297836138E-2</v>
      </c>
      <c r="W131" s="10">
        <f t="shared" si="23"/>
        <v>4.2784749406760696</v>
      </c>
      <c r="X131" s="10">
        <f t="shared" si="24"/>
        <v>0.98632578732701881</v>
      </c>
      <c r="Z131" s="10">
        <f t="shared" si="25"/>
        <v>0.59609602616227586</v>
      </c>
      <c r="AA131" s="10">
        <f t="shared" si="26"/>
        <v>0.6447626314938335</v>
      </c>
      <c r="AB131" s="10">
        <f t="shared" si="27"/>
        <v>52.94356206578658</v>
      </c>
    </row>
    <row r="132" spans="1:28" x14ac:dyDescent="0.2">
      <c r="A132" s="9">
        <v>32415</v>
      </c>
      <c r="B132" s="16">
        <f>'Prices Monthly'!L131+J132</f>
        <v>1148.9435620657866</v>
      </c>
      <c r="C132" s="16">
        <f t="shared" si="14"/>
        <v>1</v>
      </c>
      <c r="D132" s="16">
        <f>D131+C132*('Prices Monthly'!L132-'Prices Monthly'!L131)/'Prices Monthly'!L131</f>
        <v>1.8828505416817676</v>
      </c>
      <c r="E132" s="16">
        <f t="shared" si="15"/>
        <v>0</v>
      </c>
      <c r="F132" s="16">
        <f t="shared" si="16"/>
        <v>1.8828505416817676</v>
      </c>
      <c r="G132" s="26">
        <f>IF(('Prices Monthly'!L132-'Prices Monthly'!L131)*C132&gt;0,1,0)</f>
        <v>1</v>
      </c>
      <c r="H132" s="16">
        <f>ABS('Prices Monthly'!L132-'Prices Monthly'!L131)/'Prices Monthly'!L131</f>
        <v>4.5437956204379522E-2</v>
      </c>
      <c r="I132" s="26"/>
      <c r="J132" s="16">
        <f t="shared" si="17"/>
        <v>52.94356206578658</v>
      </c>
      <c r="K132" s="16"/>
      <c r="L132" s="16">
        <f>1.95583/'Prices Monthly'!B132</f>
        <v>1.4132278123233466</v>
      </c>
      <c r="M132" s="16">
        <f>'Prices Monthly'!I132-'Prices Monthly'!I131</f>
        <v>-12.829999999999984</v>
      </c>
      <c r="N132" s="16">
        <f>'Prices Monthly'!T132-'Prices Monthly'!T131</f>
        <v>-0.58000000000000007</v>
      </c>
      <c r="P132" s="16">
        <f t="shared" si="18"/>
        <v>-0.91915771622385467</v>
      </c>
      <c r="Q132" s="16">
        <f t="shared" si="19"/>
        <v>-1.1082266563749279</v>
      </c>
      <c r="R132" s="16">
        <f t="shared" si="20"/>
        <v>-1.0114000000000001</v>
      </c>
      <c r="T132" s="10">
        <f t="shared" si="21"/>
        <v>15.162190500502657</v>
      </c>
      <c r="U132" s="10">
        <f t="shared" si="22"/>
        <v>0.99990000000000001</v>
      </c>
      <c r="W132" s="10">
        <f t="shared" si="23"/>
        <v>3.2138106914491686</v>
      </c>
      <c r="X132" s="10">
        <f t="shared" si="24"/>
        <v>0.96135070298369829</v>
      </c>
      <c r="Z132" s="10">
        <f t="shared" si="25"/>
        <v>1.831783109546756</v>
      </c>
      <c r="AA132" s="10">
        <f t="shared" si="26"/>
        <v>0.86197400891824705</v>
      </c>
      <c r="AB132" s="10">
        <f t="shared" si="27"/>
        <v>645.46105663614355</v>
      </c>
    </row>
    <row r="133" spans="1:28" x14ac:dyDescent="0.2">
      <c r="A133" s="9">
        <v>32445</v>
      </c>
      <c r="B133" s="16">
        <f>'Prices Monthly'!L132+J133</f>
        <v>1245.8</v>
      </c>
      <c r="C133" s="16">
        <f t="shared" si="14"/>
        <v>1</v>
      </c>
      <c r="D133" s="16">
        <f>D132+C133*('Prices Monthly'!L133-'Prices Monthly'!L132)/'Prices Monthly'!L132</f>
        <v>1.8889598103150369</v>
      </c>
      <c r="E133" s="16">
        <f t="shared" si="15"/>
        <v>0</v>
      </c>
      <c r="F133" s="16">
        <f t="shared" si="16"/>
        <v>1.8889598103150369</v>
      </c>
      <c r="G133" s="26">
        <f>IF(('Prices Monthly'!L133-'Prices Monthly'!L132)*C133&gt;0,1,0)</f>
        <v>1</v>
      </c>
      <c r="H133" s="16">
        <f>ABS('Prices Monthly'!L133-'Prices Monthly'!L132)/'Prices Monthly'!L132</f>
        <v>6.1092686332693321E-3</v>
      </c>
      <c r="I133" s="26"/>
      <c r="J133" s="16">
        <f t="shared" si="17"/>
        <v>100</v>
      </c>
      <c r="K133" s="16"/>
      <c r="L133" s="16">
        <f>1.95583/'Prices Monthly'!B133</f>
        <v>1.5424957581366652</v>
      </c>
      <c r="M133" s="16">
        <f>'Prices Monthly'!I133-'Prices Monthly'!I132</f>
        <v>13.329999999999984</v>
      </c>
      <c r="N133" s="16">
        <f>'Prices Monthly'!T133-'Prices Monthly'!T132</f>
        <v>-0.41999999999999993</v>
      </c>
      <c r="P133" s="16">
        <f t="shared" si="18"/>
        <v>-0.48093937991670455</v>
      </c>
      <c r="Q133" s="16">
        <f t="shared" si="19"/>
        <v>1.1248301494138586</v>
      </c>
      <c r="R133" s="16">
        <f t="shared" si="20"/>
        <v>-0.71859999999999991</v>
      </c>
      <c r="T133" s="10">
        <f t="shared" si="21"/>
        <v>9.3889982169906805</v>
      </c>
      <c r="U133" s="10">
        <f t="shared" si="22"/>
        <v>0.99991636779231652</v>
      </c>
      <c r="W133" s="10">
        <f t="shared" si="23"/>
        <v>3.2104758164913889</v>
      </c>
      <c r="X133" s="10">
        <f t="shared" si="24"/>
        <v>0.96122660312252795</v>
      </c>
      <c r="Z133" s="10">
        <f t="shared" si="25"/>
        <v>1.8316473970204734</v>
      </c>
      <c r="AA133" s="10">
        <f t="shared" si="26"/>
        <v>0.86195786175209077</v>
      </c>
      <c r="AB133" s="10">
        <f t="shared" si="27"/>
        <v>645.34107585514914</v>
      </c>
    </row>
    <row r="134" spans="1:28" x14ac:dyDescent="0.2">
      <c r="A134" s="9">
        <v>32476</v>
      </c>
      <c r="B134" s="16">
        <f>'Prices Monthly'!L133+J134</f>
        <v>1252.8</v>
      </c>
      <c r="C134" s="16">
        <f t="shared" ref="C134:C197" si="28">IF(J134&gt;0,1,-1)</f>
        <v>1</v>
      </c>
      <c r="D134" s="16">
        <f>D133+C134*('Prices Monthly'!L134-'Prices Monthly'!L133)/'Prices Monthly'!L133</f>
        <v>1.8876586305787426</v>
      </c>
      <c r="E134" s="16">
        <f t="shared" ref="E134:E197" si="29">F134-D134</f>
        <v>1.301179736294289E-3</v>
      </c>
      <c r="F134" s="16">
        <f t="shared" ref="F134:F197" si="30">MAX(F133,D134)</f>
        <v>1.8889598103150369</v>
      </c>
      <c r="G134" s="26">
        <f>IF(('Prices Monthly'!L134-'Prices Monthly'!L133)*C134&gt;0,1,0)</f>
        <v>0</v>
      </c>
      <c r="H134" s="16">
        <f>ABS('Prices Monthly'!L134-'Prices Monthly'!L133)/'Prices Monthly'!L133</f>
        <v>1.3011797362942402E-3</v>
      </c>
      <c r="I134" s="26"/>
      <c r="J134" s="16">
        <f t="shared" si="17"/>
        <v>100</v>
      </c>
      <c r="K134" s="16"/>
      <c r="L134" s="16">
        <f>1.95583/'Prices Monthly'!B134</f>
        <v>1.5938795027095951</v>
      </c>
      <c r="M134" s="16">
        <f>'Prices Monthly'!I134-'Prices Monthly'!I133</f>
        <v>17.730000000000018</v>
      </c>
      <c r="N134" s="16">
        <f>'Prices Monthly'!T134-'Prices Monthly'!T133</f>
        <v>4.9999999999999822E-2</v>
      </c>
      <c r="P134" s="16">
        <f t="shared" si="18"/>
        <v>-0.30674848581447201</v>
      </c>
      <c r="Q134" s="16">
        <f t="shared" si="19"/>
        <v>1.2487087356009183</v>
      </c>
      <c r="R134" s="16">
        <f t="shared" si="20"/>
        <v>0.14149999999999968</v>
      </c>
      <c r="T134" s="10">
        <f t="shared" si="21"/>
        <v>-4.4384212976793584</v>
      </c>
      <c r="U134" s="10">
        <f t="shared" si="22"/>
        <v>1.1676621179974929E-2</v>
      </c>
      <c r="W134" s="10">
        <f t="shared" si="23"/>
        <v>-0.69171074958106704</v>
      </c>
      <c r="X134" s="10">
        <f t="shared" si="24"/>
        <v>0.33365261660069218</v>
      </c>
      <c r="Z134" s="10">
        <f t="shared" si="25"/>
        <v>-0.30758654108286526</v>
      </c>
      <c r="AA134" s="10">
        <f t="shared" si="26"/>
        <v>0.42370394585975313</v>
      </c>
      <c r="AB134" s="10">
        <f t="shared" si="27"/>
        <v>-24.070231693809664</v>
      </c>
    </row>
    <row r="135" spans="1:28" x14ac:dyDescent="0.2">
      <c r="A135" s="9">
        <v>32507</v>
      </c>
      <c r="B135" s="16">
        <f>'Prices Monthly'!L134+J135</f>
        <v>1127.2297683061902</v>
      </c>
      <c r="C135" s="16">
        <f t="shared" si="28"/>
        <v>-1</v>
      </c>
      <c r="D135" s="16">
        <f>D134+C135*('Prices Monthly'!L135-'Prices Monthly'!L134)/'Prices Monthly'!L134</f>
        <v>1.8118313049468482</v>
      </c>
      <c r="E135" s="16">
        <f t="shared" si="29"/>
        <v>7.7128505368188716E-2</v>
      </c>
      <c r="F135" s="16">
        <f t="shared" si="30"/>
        <v>1.8889598103150369</v>
      </c>
      <c r="G135" s="26">
        <f>IF(('Prices Monthly'!L135-'Prices Monthly'!L134)*C135&gt;0,1,0)</f>
        <v>0</v>
      </c>
      <c r="H135" s="16">
        <f>ABS('Prices Monthly'!L135-'Prices Monthly'!L134)/'Prices Monthly'!L134</f>
        <v>7.5827325631894343E-2</v>
      </c>
      <c r="I135" s="26"/>
      <c r="J135" s="16">
        <f t="shared" ref="J135:J198" si="31">IF(AB134&gt;100,100,IF(AB134&lt;-100,-100,AB134))</f>
        <v>-24.070231693809664</v>
      </c>
      <c r="K135" s="16"/>
      <c r="L135" s="16">
        <f>1.95583/'Prices Monthly'!B135</f>
        <v>1.6199578810950914</v>
      </c>
      <c r="M135" s="16">
        <f>'Prices Monthly'!I135-'Prices Monthly'!I134</f>
        <v>-4.5799999999999841</v>
      </c>
      <c r="N135" s="16">
        <f>'Prices Monthly'!T135-'Prices Monthly'!T134</f>
        <v>-0.45999999999999996</v>
      </c>
      <c r="P135" s="16">
        <f t="shared" ref="P135:P198" si="32">3.39*L135-5.71</f>
        <v>-0.21834278308763988</v>
      </c>
      <c r="Q135" s="16">
        <f t="shared" ref="Q135:Q198" si="33">LOG10(ABS(M135))*ABS(M135)/M135</f>
        <v>-0.66086547800386763</v>
      </c>
      <c r="R135" s="16">
        <f t="shared" ref="R135:R198" si="34">1.83*N135+0.05</f>
        <v>-0.79179999999999995</v>
      </c>
      <c r="T135" s="10">
        <f t="shared" ref="T135:T198" si="35">8.2823*P135-1.919*Q135-17.4775*R135+2.9715</f>
        <v>16.270004919922659</v>
      </c>
      <c r="U135" s="10">
        <f t="shared" ref="U135:U198" si="36">IF(T135&gt;11.5129,0.9999,IF(T135&lt;-11.5129,0.0001,1/(1+EXP(-(T135)))))</f>
        <v>0.99990000000000001</v>
      </c>
      <c r="W135" s="10">
        <f t="shared" ref="W135:W198" si="37">-14.3559*P135+3.0877*Q135-2.0742*R135-8.6575</f>
        <v>-5.9211956167046935</v>
      </c>
      <c r="X135" s="10">
        <f t="shared" ref="X135:X198" si="38">IF(W135&gt;11.5129,0.9999,IF(W135&lt;-11.5129,0.0001,1/(1+EXP(-(W135)))))</f>
        <v>2.6748177863459913E-3</v>
      </c>
      <c r="Z135" s="10">
        <f t="shared" ref="Z135:Z198" si="39">1.3566*U135+1.2725*X135-0.748</f>
        <v>0.61186804563312536</v>
      </c>
      <c r="AA135" s="10">
        <f t="shared" ref="AA135:AA198" si="40">IF(Z135&gt;11.5129,0.9999,IF(Z135&lt;-11.5129,0.0001,1/(1+EXP(-(Z135)))))</f>
        <v>0.64836681068813007</v>
      </c>
      <c r="AB135" s="10">
        <f t="shared" ref="AB135:AB198" si="41">10*POWER(10,ABS(5*(AA135-0.5)))*ABS(AA135-0.5)/(AA135-0.5)</f>
        <v>55.186652743591935</v>
      </c>
    </row>
    <row r="136" spans="1:28" x14ac:dyDescent="0.2">
      <c r="A136" s="9">
        <v>32536</v>
      </c>
      <c r="B136" s="16">
        <f>'Prices Monthly'!L135+J136</f>
        <v>1293.7866527435917</v>
      </c>
      <c r="C136" s="16">
        <f t="shared" si="28"/>
        <v>1</v>
      </c>
      <c r="D136" s="16">
        <f>D135+C136*('Prices Monthly'!L136-'Prices Monthly'!L135)/'Prices Monthly'!L135</f>
        <v>1.8324998016366594</v>
      </c>
      <c r="E136" s="16">
        <f t="shared" si="29"/>
        <v>5.6460008678377527E-2</v>
      </c>
      <c r="F136" s="16">
        <f t="shared" si="30"/>
        <v>1.8889598103150369</v>
      </c>
      <c r="G136" s="26">
        <f>IF(('Prices Monthly'!L136-'Prices Monthly'!L135)*C136&gt;0,1,0)</f>
        <v>1</v>
      </c>
      <c r="H136" s="16">
        <f>ABS('Prices Monthly'!L136-'Prices Monthly'!L135)/'Prices Monthly'!L135</f>
        <v>2.0668496689811189E-2</v>
      </c>
      <c r="I136" s="26"/>
      <c r="J136" s="16">
        <f t="shared" si="31"/>
        <v>55.186652743591935</v>
      </c>
      <c r="K136" s="16"/>
      <c r="L136" s="16">
        <f>1.95583/'Prices Monthly'!B136</f>
        <v>1.6090104585679808</v>
      </c>
      <c r="M136" s="16">
        <f>'Prices Monthly'!I136-'Prices Monthly'!I135</f>
        <v>18.199999999999989</v>
      </c>
      <c r="N136" s="16">
        <f>'Prices Monthly'!T136-'Prices Monthly'!T135</f>
        <v>-8.9999999999999858E-2</v>
      </c>
      <c r="P136" s="16">
        <f t="shared" si="32"/>
        <v>-0.25545454545454493</v>
      </c>
      <c r="Q136" s="16">
        <f t="shared" si="33"/>
        <v>1.2600713879850745</v>
      </c>
      <c r="R136" s="16">
        <f t="shared" si="34"/>
        <v>-0.11469999999999973</v>
      </c>
      <c r="T136" s="10">
        <f t="shared" si="35"/>
        <v>0.44234107463846017</v>
      </c>
      <c r="U136" s="10">
        <f t="shared" si="36"/>
        <v>0.60881672037289569</v>
      </c>
      <c r="W136" s="10">
        <f t="shared" si="37"/>
        <v>-0.86158692622758526</v>
      </c>
      <c r="X136" s="10">
        <f t="shared" si="38"/>
        <v>0.29700789795194849</v>
      </c>
      <c r="Z136" s="10">
        <f t="shared" si="39"/>
        <v>0.45586331300172467</v>
      </c>
      <c r="AA136" s="10">
        <f t="shared" si="40"/>
        <v>0.61203238140684857</v>
      </c>
      <c r="AB136" s="10">
        <f t="shared" si="41"/>
        <v>36.321343721795834</v>
      </c>
    </row>
    <row r="137" spans="1:28" x14ac:dyDescent="0.2">
      <c r="A137" s="9">
        <v>32564</v>
      </c>
      <c r="B137" s="16">
        <f>'Prices Monthly'!L136+J137</f>
        <v>1300.5213437217958</v>
      </c>
      <c r="C137" s="16">
        <f t="shared" si="28"/>
        <v>1</v>
      </c>
      <c r="D137" s="16">
        <f>D136+C137*('Prices Monthly'!L137-'Prices Monthly'!L136)/'Prices Monthly'!L136</f>
        <v>1.8503767198458034</v>
      </c>
      <c r="E137" s="16">
        <f t="shared" si="29"/>
        <v>3.8583090469233472E-2</v>
      </c>
      <c r="F137" s="16">
        <f t="shared" si="30"/>
        <v>1.8889598103150369</v>
      </c>
      <c r="G137" s="26">
        <f>IF(('Prices Monthly'!L137-'Prices Monthly'!L136)*C137&gt;0,1,0)</f>
        <v>1</v>
      </c>
      <c r="H137" s="16">
        <f>ABS('Prices Monthly'!L137-'Prices Monthly'!L136)/'Prices Monthly'!L136</f>
        <v>1.7876918209144051E-2</v>
      </c>
      <c r="I137" s="26"/>
      <c r="J137" s="16">
        <f t="shared" si="31"/>
        <v>36.321343721795834</v>
      </c>
      <c r="K137" s="16"/>
      <c r="L137" s="16">
        <f>1.95583/'Prices Monthly'!B137</f>
        <v>1.6409583196586806</v>
      </c>
      <c r="M137" s="16">
        <f>'Prices Monthly'!I137-'Prices Monthly'!I136</f>
        <v>-2.8199999999999932</v>
      </c>
      <c r="N137" s="16">
        <f>'Prices Monthly'!T137-'Prices Monthly'!T136</f>
        <v>-0.45000000000000018</v>
      </c>
      <c r="P137" s="16">
        <f t="shared" si="32"/>
        <v>-0.14715129635707225</v>
      </c>
      <c r="Q137" s="16">
        <f t="shared" si="33"/>
        <v>-0.45024910831936005</v>
      </c>
      <c r="R137" s="16">
        <f t="shared" si="34"/>
        <v>-0.7735000000000003</v>
      </c>
      <c r="T137" s="10">
        <f t="shared" si="35"/>
        <v>16.135623107046676</v>
      </c>
      <c r="U137" s="10">
        <f t="shared" si="36"/>
        <v>0.99990000000000001</v>
      </c>
      <c r="W137" s="10">
        <f t="shared" si="37"/>
        <v>-6.3308511763851945</v>
      </c>
      <c r="X137" s="10">
        <f t="shared" si="38"/>
        <v>1.7773529811538165E-3</v>
      </c>
      <c r="Z137" s="10">
        <f t="shared" si="39"/>
        <v>0.61072602166851819</v>
      </c>
      <c r="AA137" s="10">
        <f t="shared" si="40"/>
        <v>0.64810639964456918</v>
      </c>
      <c r="AB137" s="10">
        <f t="shared" si="41"/>
        <v>55.021445806530764</v>
      </c>
    </row>
    <row r="138" spans="1:28" x14ac:dyDescent="0.2">
      <c r="A138" s="9">
        <v>32597</v>
      </c>
      <c r="B138" s="16">
        <f>'Prices Monthly'!L137+J138</f>
        <v>1341.8214458065306</v>
      </c>
      <c r="C138" s="16">
        <f t="shared" si="28"/>
        <v>1</v>
      </c>
      <c r="D138" s="16">
        <f>D137+C138*('Prices Monthly'!L138-'Prices Monthly'!L137)/'Prices Monthly'!L137</f>
        <v>1.8946726477289244</v>
      </c>
      <c r="E138" s="16">
        <f t="shared" si="29"/>
        <v>0</v>
      </c>
      <c r="F138" s="16">
        <f t="shared" si="30"/>
        <v>1.8946726477289244</v>
      </c>
      <c r="G138" s="26">
        <f>IF(('Prices Monthly'!L138-'Prices Monthly'!L137)*C138&gt;0,1,0)</f>
        <v>1</v>
      </c>
      <c r="H138" s="16">
        <f>ABS('Prices Monthly'!L138-'Prices Monthly'!L137)/'Prices Monthly'!L137</f>
        <v>4.4295927883120922E-2</v>
      </c>
      <c r="I138" s="26"/>
      <c r="J138" s="16">
        <f t="shared" si="31"/>
        <v>55.021445806530764</v>
      </c>
      <c r="K138" s="16"/>
      <c r="L138" s="16">
        <f>1.95583/'Prices Monthly'!B138</f>
        <v>1.6123831022250887</v>
      </c>
      <c r="M138" s="16">
        <f>'Prices Monthly'!I138-'Prices Monthly'!I137</f>
        <v>-3.3799999999999955</v>
      </c>
      <c r="N138" s="16">
        <f>'Prices Monthly'!T138-'Prices Monthly'!T137</f>
        <v>-0.25999999999999979</v>
      </c>
      <c r="P138" s="16">
        <f t="shared" si="32"/>
        <v>-0.24402128345694862</v>
      </c>
      <c r="Q138" s="16">
        <f t="shared" si="33"/>
        <v>-0.52891670027765414</v>
      </c>
      <c r="R138" s="16">
        <f t="shared" si="34"/>
        <v>-0.42579999999999962</v>
      </c>
      <c r="T138" s="10">
        <f t="shared" si="35"/>
        <v>9.4073531718573253</v>
      </c>
      <c r="U138" s="10">
        <f t="shared" si="36"/>
        <v>0.99991788873059051</v>
      </c>
      <c r="W138" s="10">
        <f t="shared" si="37"/>
        <v>-5.9042965922677055</v>
      </c>
      <c r="X138" s="10">
        <f t="shared" si="38"/>
        <v>2.7202796848795215E-3</v>
      </c>
      <c r="Z138" s="10">
        <f t="shared" si="39"/>
        <v>0.61195016375092837</v>
      </c>
      <c r="AA138" s="10">
        <f t="shared" si="40"/>
        <v>0.64838553234711782</v>
      </c>
      <c r="AB138" s="10">
        <f t="shared" si="41"/>
        <v>55.198549015492333</v>
      </c>
    </row>
    <row r="139" spans="1:28" x14ac:dyDescent="0.2">
      <c r="A139" s="9">
        <v>32627</v>
      </c>
      <c r="B139" s="16">
        <f>'Prices Monthly'!L138+J139</f>
        <v>1398.9985490154922</v>
      </c>
      <c r="C139" s="16">
        <f t="shared" si="28"/>
        <v>1</v>
      </c>
      <c r="D139" s="16">
        <f>D138+C139*('Prices Monthly'!L139-'Prices Monthly'!L138)/'Prices Monthly'!L138</f>
        <v>1.8797150647552676</v>
      </c>
      <c r="E139" s="16">
        <f t="shared" si="29"/>
        <v>1.4957582973656791E-2</v>
      </c>
      <c r="F139" s="16">
        <f t="shared" si="30"/>
        <v>1.8946726477289244</v>
      </c>
      <c r="G139" s="26">
        <f>IF(('Prices Monthly'!L139-'Prices Monthly'!L138)*C139&gt;0,1,0)</f>
        <v>0</v>
      </c>
      <c r="H139" s="16">
        <f>ABS('Prices Monthly'!L139-'Prices Monthly'!L138)/'Prices Monthly'!L138</f>
        <v>1.4957582973656727E-2</v>
      </c>
      <c r="I139" s="26"/>
      <c r="J139" s="16">
        <f t="shared" si="31"/>
        <v>55.198549015492333</v>
      </c>
      <c r="K139" s="16"/>
      <c r="L139" s="16">
        <f>1.95583/'Prices Monthly'!B139</f>
        <v>1.5885623510722797</v>
      </c>
      <c r="M139" s="16">
        <f>'Prices Monthly'!I139-'Prices Monthly'!I138</f>
        <v>-0.42000000000001592</v>
      </c>
      <c r="N139" s="16">
        <f>'Prices Monthly'!T139-'Prices Monthly'!T138</f>
        <v>0.12999999999999989</v>
      </c>
      <c r="P139" s="16">
        <f t="shared" si="32"/>
        <v>-0.32477362986497127</v>
      </c>
      <c r="Q139" s="16">
        <f t="shared" si="33"/>
        <v>0.37675070960208307</v>
      </c>
      <c r="R139" s="16">
        <f t="shared" si="34"/>
        <v>0.28789999999999982</v>
      </c>
      <c r="T139" s="10">
        <f t="shared" si="35"/>
        <v>-5.4731294963570454</v>
      </c>
      <c r="U139" s="10">
        <f t="shared" si="36"/>
        <v>4.1805235765032577E-3</v>
      </c>
      <c r="W139" s="10">
        <f t="shared" si="37"/>
        <v>-3.4289512609831068</v>
      </c>
      <c r="X139" s="10">
        <f t="shared" si="38"/>
        <v>3.1402815734498983E-2</v>
      </c>
      <c r="Z139" s="10">
        <f t="shared" si="39"/>
        <v>-0.70236861869396572</v>
      </c>
      <c r="AA139" s="10">
        <f t="shared" si="40"/>
        <v>0.33128728394420026</v>
      </c>
      <c r="AB139" s="10">
        <f t="shared" si="41"/>
        <v>-69.753110726553004</v>
      </c>
    </row>
    <row r="140" spans="1:28" x14ac:dyDescent="0.2">
      <c r="A140" s="9">
        <v>32658</v>
      </c>
      <c r="B140" s="16">
        <f>'Prices Monthly'!L139+J140</f>
        <v>1253.9468892734471</v>
      </c>
      <c r="C140" s="16">
        <f t="shared" si="28"/>
        <v>-1</v>
      </c>
      <c r="D140" s="16">
        <f>D139+C140*('Prices Monthly'!L140-'Prices Monthly'!L139)/'Prices Monthly'!L139</f>
        <v>1.8114216447960625</v>
      </c>
      <c r="E140" s="16">
        <f t="shared" si="29"/>
        <v>8.3251002932861917E-2</v>
      </c>
      <c r="F140" s="16">
        <f t="shared" si="30"/>
        <v>1.8946726477289244</v>
      </c>
      <c r="G140" s="26">
        <f>IF(('Prices Monthly'!L140-'Prices Monthly'!L139)*C140&gt;0,1,0)</f>
        <v>0</v>
      </c>
      <c r="H140" s="16">
        <f>ABS('Prices Monthly'!L140-'Prices Monthly'!L139)/'Prices Monthly'!L139</f>
        <v>6.8293419959205154E-2</v>
      </c>
      <c r="I140" s="26"/>
      <c r="J140" s="16">
        <f t="shared" si="31"/>
        <v>-69.753110726553004</v>
      </c>
      <c r="K140" s="16"/>
      <c r="L140" s="16">
        <f>1.95583/'Prices Monthly'!B140</f>
        <v>1.5870496746548164</v>
      </c>
      <c r="M140" s="16">
        <f>'Prices Monthly'!I140-'Prices Monthly'!I139</f>
        <v>5.3799999999999955</v>
      </c>
      <c r="N140" s="16">
        <f>'Prices Monthly'!T140-'Prices Monthly'!T139</f>
        <v>-9.9999999999999645E-2</v>
      </c>
      <c r="P140" s="16">
        <f t="shared" si="32"/>
        <v>-0.32990160292017201</v>
      </c>
      <c r="Q140" s="16">
        <f t="shared" si="33"/>
        <v>0.73078227566638876</v>
      </c>
      <c r="R140" s="16">
        <f t="shared" si="34"/>
        <v>-0.13299999999999934</v>
      </c>
      <c r="T140" s="10">
        <f t="shared" si="35"/>
        <v>1.1612922671304475</v>
      </c>
      <c r="U140" s="10">
        <f t="shared" si="36"/>
        <v>0.76156744721147851</v>
      </c>
      <c r="W140" s="10">
        <f t="shared" si="37"/>
        <v>-1.3891605460631951</v>
      </c>
      <c r="X140" s="10">
        <f t="shared" si="38"/>
        <v>0.19954180470448185</v>
      </c>
      <c r="Z140" s="10">
        <f t="shared" si="39"/>
        <v>0.53905934537354505</v>
      </c>
      <c r="AA140" s="10">
        <f t="shared" si="40"/>
        <v>0.63159357037722685</v>
      </c>
      <c r="AB140" s="10">
        <f t="shared" si="41"/>
        <v>45.495438146607967</v>
      </c>
    </row>
    <row r="141" spans="1:28" x14ac:dyDescent="0.2">
      <c r="A141" s="9">
        <v>32688</v>
      </c>
      <c r="B141" s="16">
        <f>'Prices Monthly'!L140+J141</f>
        <v>1459.5954381466079</v>
      </c>
      <c r="C141" s="16">
        <f t="shared" si="28"/>
        <v>1</v>
      </c>
      <c r="D141" s="16">
        <f>D140+C141*('Prices Monthly'!L141-'Prices Monthly'!L140)/'Prices Monthly'!L140</f>
        <v>1.8676411483672386</v>
      </c>
      <c r="E141" s="16">
        <f t="shared" si="29"/>
        <v>2.7031499361685807E-2</v>
      </c>
      <c r="F141" s="16">
        <f t="shared" si="30"/>
        <v>1.8946726477289244</v>
      </c>
      <c r="G141" s="26">
        <f>IF(('Prices Monthly'!L141-'Prices Monthly'!L140)*C141&gt;0,1,0)</f>
        <v>1</v>
      </c>
      <c r="H141" s="16">
        <f>ABS('Prices Monthly'!L141-'Prices Monthly'!L140)/'Prices Monthly'!L140</f>
        <v>5.6219503571176013E-2</v>
      </c>
      <c r="I141" s="26"/>
      <c r="J141" s="16">
        <f t="shared" si="31"/>
        <v>45.495438146607967</v>
      </c>
      <c r="K141" s="16"/>
      <c r="L141" s="16">
        <f>1.95583/'Prices Monthly'!B141</f>
        <v>1.7041581458759376</v>
      </c>
      <c r="M141" s="16">
        <f>'Prices Monthly'!I141-'Prices Monthly'!I140</f>
        <v>-4.8600000000000136</v>
      </c>
      <c r="N141" s="16">
        <f>'Prices Monthly'!T141-'Prices Monthly'!T140</f>
        <v>-0.16000000000000014</v>
      </c>
      <c r="P141" s="16">
        <f t="shared" si="32"/>
        <v>6.7096114519428873E-2</v>
      </c>
      <c r="Q141" s="16">
        <f t="shared" si="33"/>
        <v>-0.6866362692622946</v>
      </c>
      <c r="R141" s="16">
        <f t="shared" si="34"/>
        <v>-0.24280000000000029</v>
      </c>
      <c r="T141" s="10">
        <f t="shared" si="35"/>
        <v>9.0884021499986147</v>
      </c>
      <c r="U141" s="10">
        <f t="shared" si="36"/>
        <v>0.99988704432942865</v>
      </c>
      <c r="W141" s="10">
        <f t="shared" si="37"/>
        <v>-11.237236159030656</v>
      </c>
      <c r="X141" s="10">
        <f t="shared" si="38"/>
        <v>1.3174211239104375E-5</v>
      </c>
      <c r="Z141" s="10">
        <f t="shared" si="39"/>
        <v>0.60846352852110486</v>
      </c>
      <c r="AA141" s="10">
        <f t="shared" si="40"/>
        <v>0.64759023254675396</v>
      </c>
      <c r="AB141" s="10">
        <f t="shared" si="41"/>
        <v>54.695445333463432</v>
      </c>
    </row>
    <row r="142" spans="1:28" x14ac:dyDescent="0.2">
      <c r="A142" s="9">
        <v>32718</v>
      </c>
      <c r="B142" s="16">
        <f>'Prices Monthly'!L141+J142</f>
        <v>1548.2954453334632</v>
      </c>
      <c r="C142" s="16">
        <f t="shared" si="28"/>
        <v>1</v>
      </c>
      <c r="D142" s="16">
        <f>D141+C142*('Prices Monthly'!L142-'Prices Monthly'!L141)/'Prices Monthly'!L141</f>
        <v>1.8839440407078922</v>
      </c>
      <c r="E142" s="16">
        <f t="shared" si="29"/>
        <v>1.0728607021032177E-2</v>
      </c>
      <c r="F142" s="16">
        <f t="shared" si="30"/>
        <v>1.8946726477289244</v>
      </c>
      <c r="G142" s="26">
        <f>IF(('Prices Monthly'!L142-'Prices Monthly'!L141)*C142&gt;0,1,0)</f>
        <v>1</v>
      </c>
      <c r="H142" s="16">
        <f>ABS('Prices Monthly'!L142-'Prices Monthly'!L141)/'Prices Monthly'!L141</f>
        <v>1.6302892340653546E-2</v>
      </c>
      <c r="I142" s="26"/>
      <c r="J142" s="16">
        <f t="shared" si="31"/>
        <v>54.695445333463432</v>
      </c>
      <c r="K142" s="16"/>
      <c r="L142" s="16">
        <f>1.95583/'Prices Monthly'!B142</f>
        <v>1.740644038294169</v>
      </c>
      <c r="M142" s="16">
        <f>'Prices Monthly'!I142-'Prices Monthly'!I141</f>
        <v>5.8500000000000227</v>
      </c>
      <c r="N142" s="16">
        <f>'Prices Monthly'!T142-'Prices Monthly'!T141</f>
        <v>-4.9999999999999822E-2</v>
      </c>
      <c r="P142" s="16">
        <f t="shared" si="32"/>
        <v>0.19078328981723303</v>
      </c>
      <c r="Q142" s="16">
        <f t="shared" si="33"/>
        <v>0.76715586608218211</v>
      </c>
      <c r="R142" s="16">
        <f t="shared" si="34"/>
        <v>-4.1499999999999676E-2</v>
      </c>
      <c r="T142" s="10">
        <f t="shared" si="35"/>
        <v>3.8047685842415557</v>
      </c>
      <c r="U142" s="10">
        <f t="shared" si="36"/>
        <v>0.97822055624332904</v>
      </c>
      <c r="W142" s="10">
        <f t="shared" si="37"/>
        <v>-8.9415393625852637</v>
      </c>
      <c r="X142" s="10">
        <f t="shared" si="38"/>
        <v>1.3082235895821927E-4</v>
      </c>
      <c r="Z142" s="10">
        <f t="shared" si="39"/>
        <v>0.5792204780514747</v>
      </c>
      <c r="AA142" s="10">
        <f t="shared" si="40"/>
        <v>0.64088801862738609</v>
      </c>
      <c r="AB142" s="10">
        <f t="shared" si="41"/>
        <v>50.633750018260031</v>
      </c>
    </row>
    <row r="143" spans="1:28" x14ac:dyDescent="0.2">
      <c r="A143" s="9">
        <v>32750</v>
      </c>
      <c r="B143" s="16">
        <f>'Prices Monthly'!L142+J143</f>
        <v>1568.5837500182602</v>
      </c>
      <c r="C143" s="16">
        <f t="shared" si="28"/>
        <v>1</v>
      </c>
      <c r="D143" s="16">
        <f>D142+C143*('Prices Monthly'!L143-'Prices Monthly'!L142)/'Prices Monthly'!L142</f>
        <v>1.9206448543051782</v>
      </c>
      <c r="E143" s="16">
        <f t="shared" si="29"/>
        <v>0</v>
      </c>
      <c r="F143" s="16">
        <f t="shared" si="30"/>
        <v>1.9206448543051782</v>
      </c>
      <c r="G143" s="26">
        <f>IF(('Prices Monthly'!L143-'Prices Monthly'!L142)*C143&gt;0,1,0)</f>
        <v>1</v>
      </c>
      <c r="H143" s="16">
        <f>ABS('Prices Monthly'!L143-'Prices Monthly'!L142)/'Prices Monthly'!L142</f>
        <v>3.6700813597285838E-2</v>
      </c>
      <c r="I143" s="26"/>
      <c r="J143" s="16">
        <f t="shared" si="31"/>
        <v>50.633750018260031</v>
      </c>
      <c r="K143" s="16"/>
      <c r="L143" s="16">
        <f>1.95583/'Prices Monthly'!B143</f>
        <v>1.677289500167729</v>
      </c>
      <c r="M143" s="16">
        <f>'Prices Monthly'!I143-'Prices Monthly'!I142</f>
        <v>9.839999999999975</v>
      </c>
      <c r="N143" s="16">
        <f>'Prices Monthly'!T143-'Prices Monthly'!T142</f>
        <v>-4.0000000000000036E-2</v>
      </c>
      <c r="P143" s="16">
        <f t="shared" si="32"/>
        <v>-2.3988594431398447E-2</v>
      </c>
      <c r="Q143" s="16">
        <f t="shared" si="33"/>
        <v>0.99299509843134048</v>
      </c>
      <c r="R143" s="16">
        <f t="shared" si="34"/>
        <v>-2.3200000000000068E-2</v>
      </c>
      <c r="T143" s="10">
        <f t="shared" si="35"/>
        <v>1.2727396704510869</v>
      </c>
      <c r="U143" s="10">
        <f t="shared" si="36"/>
        <v>0.78121137358171611</v>
      </c>
      <c r="W143" s="10">
        <f t="shared" si="37"/>
        <v>-5.1989297317758378</v>
      </c>
      <c r="X143" s="10">
        <f t="shared" si="38"/>
        <v>5.4921415880755326E-3</v>
      </c>
      <c r="Z143" s="10">
        <f t="shared" si="39"/>
        <v>0.31878009957178222</v>
      </c>
      <c r="AA143" s="10">
        <f t="shared" si="40"/>
        <v>0.57902692433141689</v>
      </c>
      <c r="AB143" s="10">
        <f t="shared" si="41"/>
        <v>24.839029407940991</v>
      </c>
    </row>
    <row r="144" spans="1:28" x14ac:dyDescent="0.2">
      <c r="A144" s="9">
        <v>32780</v>
      </c>
      <c r="B144" s="16">
        <f>'Prices Monthly'!L143+J144</f>
        <v>1598.4990294079412</v>
      </c>
      <c r="C144" s="16">
        <f t="shared" si="28"/>
        <v>1</v>
      </c>
      <c r="D144" s="16">
        <f>D143+C144*('Prices Monthly'!L144-'Prices Monthly'!L143)/'Prices Monthly'!L143</f>
        <v>1.9135658156310045</v>
      </c>
      <c r="E144" s="16">
        <f t="shared" si="29"/>
        <v>7.0790386741736988E-3</v>
      </c>
      <c r="F144" s="16">
        <f t="shared" si="30"/>
        <v>1.9206448543051782</v>
      </c>
      <c r="G144" s="26">
        <f>IF(('Prices Monthly'!L144-'Prices Monthly'!L143)*C144&gt;0,1,0)</f>
        <v>0</v>
      </c>
      <c r="H144" s="16">
        <f>ABS('Prices Monthly'!L144-'Prices Monthly'!L143)/'Prices Monthly'!L143</f>
        <v>7.0790386741736459E-3</v>
      </c>
      <c r="I144" s="26"/>
      <c r="J144" s="16">
        <f t="shared" si="31"/>
        <v>24.839029407940991</v>
      </c>
      <c r="K144" s="16"/>
      <c r="L144" s="16">
        <f>1.95583/'Prices Monthly'!B144</f>
        <v>1.6366612111292962</v>
      </c>
      <c r="M144" s="16">
        <f>'Prices Monthly'!I144-'Prices Monthly'!I143</f>
        <v>0.66000000000002501</v>
      </c>
      <c r="N144" s="16">
        <f>'Prices Monthly'!T144-'Prices Monthly'!T143</f>
        <v>-0.10000000000000053</v>
      </c>
      <c r="P144" s="16">
        <f t="shared" si="32"/>
        <v>-0.16171849427168539</v>
      </c>
      <c r="Q144" s="16">
        <f t="shared" si="33"/>
        <v>-0.18045606445811488</v>
      </c>
      <c r="R144" s="16">
        <f t="shared" si="34"/>
        <v>-0.13300000000000101</v>
      </c>
      <c r="T144" s="10">
        <f t="shared" si="35"/>
        <v>4.3029016025887596</v>
      </c>
      <c r="U144" s="10">
        <f t="shared" si="36"/>
        <v>0.98665135163110018</v>
      </c>
      <c r="W144" s="10">
        <f t="shared" si="37"/>
        <v>-6.6172110583124315</v>
      </c>
      <c r="X144" s="10">
        <f t="shared" si="38"/>
        <v>1.3353694015641705E-3</v>
      </c>
      <c r="Z144" s="10">
        <f t="shared" si="39"/>
        <v>0.59219048118624107</v>
      </c>
      <c r="AA144" s="10">
        <f t="shared" si="40"/>
        <v>0.64386758580700154</v>
      </c>
      <c r="AB144" s="10">
        <f t="shared" si="41"/>
        <v>52.400801405873466</v>
      </c>
    </row>
    <row r="145" spans="1:37" x14ac:dyDescent="0.2">
      <c r="A145" s="9">
        <v>32809</v>
      </c>
      <c r="B145" s="16">
        <f>'Prices Monthly'!L144+J145</f>
        <v>1614.9208014058734</v>
      </c>
      <c r="C145" s="16">
        <f t="shared" si="28"/>
        <v>1</v>
      </c>
      <c r="D145" s="16">
        <f>D144+C145*('Prices Monthly'!L145-'Prices Monthly'!L144)/'Prices Monthly'!L144</f>
        <v>2.0041054567235985</v>
      </c>
      <c r="E145" s="16">
        <f t="shared" si="29"/>
        <v>0</v>
      </c>
      <c r="F145" s="16">
        <f t="shared" si="30"/>
        <v>2.0041054567235985</v>
      </c>
      <c r="G145" s="26">
        <f>IF(('Prices Monthly'!L145-'Prices Monthly'!L144)*C145&gt;0,1,0)</f>
        <v>1</v>
      </c>
      <c r="H145" s="16">
        <f>ABS('Prices Monthly'!L145-'Prices Monthly'!L144)/'Prices Monthly'!L144</f>
        <v>9.0539641092594034E-2</v>
      </c>
      <c r="I145" s="26"/>
      <c r="J145" s="16">
        <f t="shared" si="31"/>
        <v>52.400801405873466</v>
      </c>
      <c r="K145" s="16"/>
      <c r="L145" s="16">
        <f>1.95583/'Prices Monthly'!B145</f>
        <v>1.6801075268817205</v>
      </c>
      <c r="M145" s="16">
        <f>'Prices Monthly'!I145-'Prices Monthly'!I144</f>
        <v>0.38999999999998636</v>
      </c>
      <c r="N145" s="16">
        <f>'Prices Monthly'!T145-'Prices Monthly'!T144</f>
        <v>-0.21999999999999975</v>
      </c>
      <c r="P145" s="16">
        <f t="shared" si="32"/>
        <v>-1.4435483870967047E-2</v>
      </c>
      <c r="Q145" s="16">
        <f t="shared" si="33"/>
        <v>-0.408935392973516</v>
      </c>
      <c r="R145" s="16">
        <f t="shared" si="34"/>
        <v>-0.35259999999999958</v>
      </c>
      <c r="T145" s="10">
        <f t="shared" si="35"/>
        <v>9.7992545110516591</v>
      </c>
      <c r="U145" s="10">
        <f t="shared" si="36"/>
        <v>0.99994451012589769</v>
      </c>
      <c r="W145" s="10">
        <f t="shared" si="37"/>
        <v>-8.9815725299811113</v>
      </c>
      <c r="X145" s="10">
        <f t="shared" si="38"/>
        <v>1.2568921732195116E-4</v>
      </c>
      <c r="Z145" s="10">
        <f t="shared" si="39"/>
        <v>0.60868466196583504</v>
      </c>
      <c r="AA145" s="10">
        <f t="shared" si="40"/>
        <v>0.64764069733813412</v>
      </c>
      <c r="AB145" s="10">
        <f t="shared" si="41"/>
        <v>54.727232477226131</v>
      </c>
    </row>
    <row r="146" spans="1:37" x14ac:dyDescent="0.2">
      <c r="A146" s="9">
        <v>32841</v>
      </c>
      <c r="B146" s="16">
        <f>'Prices Monthly'!L145+J146</f>
        <v>1758.7172324772262</v>
      </c>
      <c r="C146" s="16">
        <f t="shared" si="28"/>
        <v>1</v>
      </c>
      <c r="D146" s="16">
        <f>D145+C146*('Prices Monthly'!L146-'Prices Monthly'!L145)/'Prices Monthly'!L145</f>
        <v>2.0244342145214729</v>
      </c>
      <c r="E146" s="16">
        <f t="shared" si="29"/>
        <v>0</v>
      </c>
      <c r="F146" s="16">
        <f t="shared" si="30"/>
        <v>2.0244342145214729</v>
      </c>
      <c r="G146" s="26">
        <f>IF(('Prices Monthly'!L146-'Prices Monthly'!L145)*C146&gt;0,1,0)</f>
        <v>1</v>
      </c>
      <c r="H146" s="16">
        <f>ABS('Prices Monthly'!L146-'Prices Monthly'!L145)/'Prices Monthly'!L145</f>
        <v>2.032875779787446E-2</v>
      </c>
      <c r="I146" s="26"/>
      <c r="J146" s="16">
        <f t="shared" si="31"/>
        <v>54.727232477226131</v>
      </c>
      <c r="K146" s="16"/>
      <c r="L146" s="16">
        <f>1.95583/'Prices Monthly'!B146</f>
        <v>1.7161489617298784</v>
      </c>
      <c r="M146" s="16">
        <f>'Prices Monthly'!I146-'Prices Monthly'!I145</f>
        <v>7.1899999999999977</v>
      </c>
      <c r="N146" s="16">
        <f>'Prices Monthly'!T146-'Prices Monthly'!T145</f>
        <v>9.9999999999997868E-3</v>
      </c>
      <c r="P146" s="16">
        <f t="shared" si="32"/>
        <v>0.1077449802642878</v>
      </c>
      <c r="Q146" s="16">
        <f t="shared" si="33"/>
        <v>0.85672889038288236</v>
      </c>
      <c r="R146" s="16">
        <f t="shared" si="34"/>
        <v>6.8299999999999611E-2</v>
      </c>
      <c r="T146" s="10">
        <f t="shared" si="35"/>
        <v>1.0261002593981661</v>
      </c>
      <c r="U146" s="10">
        <f t="shared" si="36"/>
        <v>0.73615915157083622</v>
      </c>
      <c r="W146" s="10">
        <f t="shared" si="37"/>
        <v>-7.7006222273408635</v>
      </c>
      <c r="X146" s="10">
        <f t="shared" si="38"/>
        <v>4.5234080427503434E-4</v>
      </c>
      <c r="Z146" s="10">
        <f t="shared" si="39"/>
        <v>0.2512491086944364</v>
      </c>
      <c r="AA146" s="10">
        <f t="shared" si="40"/>
        <v>0.56248392519239787</v>
      </c>
      <c r="AB146" s="10">
        <f t="shared" si="41"/>
        <v>20.531450197253079</v>
      </c>
    </row>
    <row r="147" spans="1:37" x14ac:dyDescent="0.2">
      <c r="A147" s="9">
        <v>32872</v>
      </c>
      <c r="B147" s="16">
        <f>'Prices Monthly'!L146+J147</f>
        <v>1759.1614501972531</v>
      </c>
      <c r="C147" s="16">
        <f t="shared" si="28"/>
        <v>1</v>
      </c>
      <c r="D147" s="16">
        <f>D146+C147*('Prices Monthly'!L147-'Prices Monthly'!L146)/'Prices Monthly'!L146</f>
        <v>2.0987513492769985</v>
      </c>
      <c r="E147" s="16">
        <f t="shared" si="29"/>
        <v>0</v>
      </c>
      <c r="F147" s="16">
        <f t="shared" si="30"/>
        <v>2.0987513492769985</v>
      </c>
      <c r="G147" s="26">
        <f>IF(('Prices Monthly'!L147-'Prices Monthly'!L146)*C147&gt;0,1,0)</f>
        <v>1</v>
      </c>
      <c r="H147" s="16">
        <f>ABS('Prices Monthly'!L147-'Prices Monthly'!L146)/'Prices Monthly'!L146</f>
        <v>7.4317134755525788E-2</v>
      </c>
      <c r="I147" s="26"/>
      <c r="J147" s="16">
        <f t="shared" si="31"/>
        <v>20.531450197253079</v>
      </c>
      <c r="K147" s="16"/>
      <c r="L147" s="16">
        <f>1.95583/'Prices Monthly'!B147</f>
        <v>1.7364125716270187</v>
      </c>
      <c r="M147" s="16">
        <f>'Prices Monthly'!I147-'Prices Monthly'!I146</f>
        <v>3.1399999999999864</v>
      </c>
      <c r="N147" s="16">
        <f>'Prices Monthly'!T147-'Prices Monthly'!T146</f>
        <v>-8.9999999999999858E-2</v>
      </c>
      <c r="P147" s="16">
        <f t="shared" si="32"/>
        <v>0.17643861781559345</v>
      </c>
      <c r="Q147" s="16">
        <f t="shared" si="33"/>
        <v>0.49692964807321305</v>
      </c>
      <c r="R147" s="16">
        <f t="shared" si="34"/>
        <v>-0.11469999999999973</v>
      </c>
      <c r="T147" s="10">
        <f t="shared" si="35"/>
        <v>5.4838788196815891</v>
      </c>
      <c r="U147" s="10">
        <f t="shared" si="36"/>
        <v>0.99586398869284409</v>
      </c>
      <c r="W147" s="10">
        <f t="shared" si="37"/>
        <v>-9.418154739143219</v>
      </c>
      <c r="X147" s="10">
        <f t="shared" si="38"/>
        <v>8.122918358373867E-5</v>
      </c>
      <c r="Z147" s="10">
        <f t="shared" si="39"/>
        <v>0.60309245119682275</v>
      </c>
      <c r="AA147" s="10">
        <f t="shared" si="40"/>
        <v>0.64636349121954173</v>
      </c>
      <c r="AB147" s="10">
        <f t="shared" si="41"/>
        <v>53.928390151417858</v>
      </c>
    </row>
    <row r="148" spans="1:37" x14ac:dyDescent="0.2">
      <c r="A148" s="9">
        <v>32903</v>
      </c>
      <c r="B148" s="16">
        <f>'Prices Monthly'!L147+J148</f>
        <v>1921.7683901514179</v>
      </c>
      <c r="C148" s="16">
        <f t="shared" si="28"/>
        <v>1</v>
      </c>
      <c r="D148" s="16">
        <f>D147+C148*('Prices Monthly'!L148-'Prices Monthly'!L147)/'Prices Monthly'!L147</f>
        <v>2.1735061462617509</v>
      </c>
      <c r="E148" s="16">
        <f t="shared" si="29"/>
        <v>0</v>
      </c>
      <c r="F148" s="16">
        <f t="shared" si="30"/>
        <v>2.1735061462617509</v>
      </c>
      <c r="G148" s="26">
        <f>IF(('Prices Monthly'!L148-'Prices Monthly'!L147)*C148&gt;0,1,0)</f>
        <v>1</v>
      </c>
      <c r="H148" s="16">
        <f>ABS('Prices Monthly'!L148-'Prices Monthly'!L147)/'Prices Monthly'!L147</f>
        <v>7.47547969847525E-2</v>
      </c>
      <c r="I148" s="26"/>
      <c r="J148" s="16">
        <f t="shared" si="31"/>
        <v>53.928390151417858</v>
      </c>
      <c r="K148" s="16"/>
      <c r="L148" s="16">
        <f>1.95583/'Prices Monthly'!B148</f>
        <v>1.7442874585731727</v>
      </c>
      <c r="M148" s="16">
        <f>'Prices Monthly'!I148-'Prices Monthly'!I147</f>
        <v>1.8600000000000136</v>
      </c>
      <c r="N148" s="16">
        <f>'Prices Monthly'!T148-'Prices Monthly'!T147</f>
        <v>3.0000000000000249E-2</v>
      </c>
      <c r="P148" s="16">
        <f t="shared" si="32"/>
        <v>0.20313448456305583</v>
      </c>
      <c r="Q148" s="16">
        <f t="shared" si="33"/>
        <v>0.26951294421791949</v>
      </c>
      <c r="R148" s="16">
        <f t="shared" si="34"/>
        <v>0.10490000000000047</v>
      </c>
      <c r="T148" s="10">
        <f t="shared" si="35"/>
        <v>2.3033356515424015</v>
      </c>
      <c r="U148" s="10">
        <f t="shared" si="36"/>
        <v>0.90915291967994816</v>
      </c>
      <c r="W148" s="10">
        <f t="shared" si="37"/>
        <v>-10.959086809077105</v>
      </c>
      <c r="X148" s="10">
        <f t="shared" si="38"/>
        <v>1.7398888934573847E-5</v>
      </c>
      <c r="Z148" s="10">
        <f t="shared" si="39"/>
        <v>0.48537899092398695</v>
      </c>
      <c r="AA148" s="10">
        <f t="shared" si="40"/>
        <v>0.61901723811641896</v>
      </c>
      <c r="AB148" s="10">
        <f t="shared" si="41"/>
        <v>39.362818760699071</v>
      </c>
      <c r="AD148" s="74"/>
      <c r="AF148" s="75"/>
      <c r="AG148" s="76"/>
      <c r="AH148" s="77"/>
      <c r="AK148" s="9"/>
    </row>
    <row r="149" spans="1:37" x14ac:dyDescent="0.2">
      <c r="A149" s="9">
        <v>32931</v>
      </c>
      <c r="B149" s="16">
        <f>'Prices Monthly'!L148+J149</f>
        <v>2046.8328187606992</v>
      </c>
      <c r="C149" s="16">
        <f t="shared" si="28"/>
        <v>1</v>
      </c>
      <c r="D149" s="16">
        <f>D148+C149*('Prices Monthly'!L149-'Prices Monthly'!L148)/'Prices Monthly'!L148</f>
        <v>2.0951886620652247</v>
      </c>
      <c r="E149" s="16">
        <f t="shared" si="29"/>
        <v>7.8317484196526177E-2</v>
      </c>
      <c r="F149" s="16">
        <f t="shared" si="30"/>
        <v>2.1735061462617509</v>
      </c>
      <c r="G149" s="26">
        <f>IF(('Prices Monthly'!L149-'Prices Monthly'!L148)*C149&gt;0,1,0)</f>
        <v>0</v>
      </c>
      <c r="H149" s="16">
        <f>ABS('Prices Monthly'!L149-'Prices Monthly'!L148)/'Prices Monthly'!L148</f>
        <v>7.8317484196525983E-2</v>
      </c>
      <c r="I149" s="26"/>
      <c r="J149" s="16">
        <f t="shared" si="31"/>
        <v>39.362818760699071</v>
      </c>
      <c r="K149" s="16"/>
      <c r="L149" s="16">
        <f>1.95583/'Prices Monthly'!B149</f>
        <v>1.7067759003242873</v>
      </c>
      <c r="M149" s="16">
        <f>'Prices Monthly'!I149-'Prices Monthly'!I148</f>
        <v>-4.8499999999999659</v>
      </c>
      <c r="N149" s="16">
        <f>'Prices Monthly'!T149-'Prices Monthly'!T148</f>
        <v>0.24000000000000021</v>
      </c>
      <c r="P149" s="16">
        <f t="shared" si="32"/>
        <v>7.5970302099333864E-2</v>
      </c>
      <c r="Q149" s="16">
        <f t="shared" si="33"/>
        <v>-0.68574173860226062</v>
      </c>
      <c r="R149" s="16">
        <f t="shared" si="34"/>
        <v>0.48920000000000041</v>
      </c>
      <c r="T149" s="10">
        <f t="shared" si="35"/>
        <v>-3.6333457705449552</v>
      </c>
      <c r="U149" s="10">
        <f t="shared" si="36"/>
        <v>2.5747179038130182E-2</v>
      </c>
      <c r="W149" s="10">
        <f t="shared" si="37"/>
        <v>-12.880185466190028</v>
      </c>
      <c r="X149" s="10">
        <f t="shared" si="38"/>
        <v>1E-4</v>
      </c>
      <c r="Z149" s="10">
        <f t="shared" si="39"/>
        <v>-0.71294412691687259</v>
      </c>
      <c r="AA149" s="10">
        <f t="shared" si="40"/>
        <v>0.32894862243846701</v>
      </c>
      <c r="AB149" s="10">
        <f t="shared" si="41"/>
        <v>-71.656713866965916</v>
      </c>
      <c r="AK149" s="9"/>
    </row>
    <row r="150" spans="1:37" x14ac:dyDescent="0.2">
      <c r="A150" s="9">
        <v>32962</v>
      </c>
      <c r="B150" s="16">
        <f>'Prices Monthly'!L149+J150</f>
        <v>1778.5932861330341</v>
      </c>
      <c r="C150" s="16">
        <f t="shared" si="28"/>
        <v>-1</v>
      </c>
      <c r="D150" s="16">
        <f>D149+C150*('Prices Monthly'!L150-'Prices Monthly'!L149)/'Prices Monthly'!L149</f>
        <v>2.1194232249621305</v>
      </c>
      <c r="E150" s="16">
        <f t="shared" si="29"/>
        <v>5.4082921299620335E-2</v>
      </c>
      <c r="F150" s="16">
        <f t="shared" si="30"/>
        <v>2.1735061462617509</v>
      </c>
      <c r="G150" s="26">
        <f>IF(('Prices Monthly'!L150-'Prices Monthly'!L149)*C150&gt;0,1,0)</f>
        <v>1</v>
      </c>
      <c r="H150" s="16">
        <f>ABS('Prices Monthly'!L150-'Prices Monthly'!L149)/'Prices Monthly'!L149</f>
        <v>2.423456289690578E-2</v>
      </c>
      <c r="I150" s="26"/>
      <c r="J150" s="16">
        <f t="shared" si="31"/>
        <v>-71.656713866965916</v>
      </c>
      <c r="K150" s="16"/>
      <c r="L150" s="16">
        <f>1.95583/'Prices Monthly'!B150</f>
        <v>1.669449081803005</v>
      </c>
      <c r="M150" s="16">
        <f>'Prices Monthly'!I150-'Prices Monthly'!I149</f>
        <v>-16.03000000000003</v>
      </c>
      <c r="N150" s="16">
        <f>'Prices Monthly'!T150-'Prices Monthly'!T149</f>
        <v>0.17999999999999972</v>
      </c>
      <c r="P150" s="16">
        <f t="shared" si="32"/>
        <v>-5.0567612687812513E-2</v>
      </c>
      <c r="Q150" s="16">
        <f t="shared" si="33"/>
        <v>-1.2049335223541455</v>
      </c>
      <c r="R150" s="16">
        <f t="shared" si="34"/>
        <v>0.37939999999999946</v>
      </c>
      <c r="T150" s="10">
        <f t="shared" si="35"/>
        <v>-1.7660122091666546</v>
      </c>
      <c r="U150" s="10">
        <f t="shared" si="36"/>
        <v>0.14603895096426014</v>
      </c>
      <c r="W150" s="10">
        <f t="shared" si="37"/>
        <v>-12.438981125987926</v>
      </c>
      <c r="X150" s="10">
        <f t="shared" si="38"/>
        <v>1E-4</v>
      </c>
      <c r="Z150" s="10">
        <f t="shared" si="39"/>
        <v>-0.54975630912188467</v>
      </c>
      <c r="AA150" s="10">
        <f t="shared" si="40"/>
        <v>0.36592094898338412</v>
      </c>
      <c r="AB150" s="10">
        <f t="shared" si="41"/>
        <v>-46.816102476804893</v>
      </c>
      <c r="AD150" s="83"/>
      <c r="AI150" s="80"/>
      <c r="AJ150" s="78"/>
      <c r="AK150" s="9"/>
    </row>
    <row r="151" spans="1:37" x14ac:dyDescent="0.2">
      <c r="A151" s="9">
        <v>32991</v>
      </c>
      <c r="B151" s="16">
        <f>'Prices Monthly'!L150+J151</f>
        <v>1758.5938975231952</v>
      </c>
      <c r="C151" s="16">
        <f t="shared" si="28"/>
        <v>-1</v>
      </c>
      <c r="D151" s="16">
        <f>D150+C151*('Prices Monthly'!L151-'Prices Monthly'!L150)/'Prices Monthly'!L150</f>
        <v>2.1328716937309973</v>
      </c>
      <c r="E151" s="16">
        <f t="shared" si="29"/>
        <v>4.0634452530753595E-2</v>
      </c>
      <c r="F151" s="16">
        <f t="shared" si="30"/>
        <v>2.1735061462617509</v>
      </c>
      <c r="G151" s="26">
        <f>IF(('Prices Monthly'!L151-'Prices Monthly'!L150)*C151&gt;0,1,0)</f>
        <v>1</v>
      </c>
      <c r="H151" s="16">
        <f>ABS('Prices Monthly'!L151-'Prices Monthly'!L150)/'Prices Monthly'!L150</f>
        <v>1.344846876886689E-2</v>
      </c>
      <c r="I151" s="26"/>
      <c r="J151" s="16">
        <f t="shared" si="31"/>
        <v>-46.816102476804893</v>
      </c>
      <c r="K151" s="16"/>
      <c r="L151" s="16">
        <f>1.95583/'Prices Monthly'!B151</f>
        <v>1.6570008285004141</v>
      </c>
      <c r="M151" s="16">
        <f>'Prices Monthly'!I151-'Prices Monthly'!I150</f>
        <v>-3.0600000000000023</v>
      </c>
      <c r="N151" s="16">
        <f>'Prices Monthly'!T151-'Prices Monthly'!T150</f>
        <v>0.25999999999999979</v>
      </c>
      <c r="P151" s="16">
        <f t="shared" si="32"/>
        <v>-9.2767191383596348E-2</v>
      </c>
      <c r="Q151" s="16">
        <f t="shared" si="33"/>
        <v>-0.48572142648158034</v>
      </c>
      <c r="R151" s="16">
        <f t="shared" si="34"/>
        <v>0.5257999999999996</v>
      </c>
      <c r="T151" s="10">
        <f t="shared" si="35"/>
        <v>-6.054395791778199</v>
      </c>
      <c r="U151" s="10">
        <f t="shared" si="36"/>
        <v>2.3420221391847258E-3</v>
      </c>
      <c r="W151" s="10">
        <f t="shared" si="37"/>
        <v>-9.9161198857634041</v>
      </c>
      <c r="X151" s="10">
        <f t="shared" si="38"/>
        <v>4.9369918479971991E-5</v>
      </c>
      <c r="Z151" s="10">
        <f t="shared" si="39"/>
        <v>-0.74475998954471623</v>
      </c>
      <c r="AA151" s="10">
        <f t="shared" si="40"/>
        <v>0.32196414326786582</v>
      </c>
      <c r="AB151" s="10">
        <f t="shared" si="41"/>
        <v>-77.656762992065396</v>
      </c>
      <c r="AD151" s="83"/>
      <c r="AI151" s="80"/>
      <c r="AJ151" s="79"/>
      <c r="AK151" s="9"/>
    </row>
    <row r="152" spans="1:37" x14ac:dyDescent="0.2">
      <c r="A152" s="9">
        <v>33023</v>
      </c>
      <c r="B152" s="16">
        <f>'Prices Monthly'!L151+J152</f>
        <v>1703.4732370079348</v>
      </c>
      <c r="C152" s="16">
        <f t="shared" si="28"/>
        <v>-1</v>
      </c>
      <c r="D152" s="16">
        <f>D151+C152*('Prices Monthly'!L152-'Prices Monthly'!L151)/'Prices Monthly'!L151</f>
        <v>2.1279366244210647</v>
      </c>
      <c r="E152" s="16">
        <f t="shared" si="29"/>
        <v>4.5569521840686189E-2</v>
      </c>
      <c r="F152" s="16">
        <f t="shared" si="30"/>
        <v>2.1735061462617509</v>
      </c>
      <c r="G152" s="26">
        <f>IF(('Prices Monthly'!L152-'Prices Monthly'!L151)*C152&gt;0,1,0)</f>
        <v>0</v>
      </c>
      <c r="H152" s="16">
        <f>ABS('Prices Monthly'!L152-'Prices Monthly'!L151)/'Prices Monthly'!L151</f>
        <v>4.9350693099324376E-3</v>
      </c>
      <c r="I152" s="26"/>
      <c r="J152" s="16">
        <f t="shared" si="31"/>
        <v>-77.656762992065396</v>
      </c>
      <c r="K152" s="16"/>
      <c r="L152" s="16">
        <f>1.95583/'Prices Monthly'!B152</f>
        <v>1.6436554898093358</v>
      </c>
      <c r="M152" s="16">
        <f>'Prices Monthly'!I152-'Prices Monthly'!I151</f>
        <v>10.389999999999986</v>
      </c>
      <c r="N152" s="16">
        <f>'Prices Monthly'!T152-'Prices Monthly'!T151</f>
        <v>6.0000000000000497E-2</v>
      </c>
      <c r="P152" s="16">
        <f t="shared" si="32"/>
        <v>-0.13800788954635124</v>
      </c>
      <c r="Q152" s="16">
        <f t="shared" si="33"/>
        <v>1.0166155475571768</v>
      </c>
      <c r="R152" s="16">
        <f t="shared" si="34"/>
        <v>0.15980000000000091</v>
      </c>
      <c r="T152" s="10">
        <f t="shared" si="35"/>
        <v>-2.9153124793519831</v>
      </c>
      <c r="U152" s="10">
        <f t="shared" si="36"/>
        <v>5.1401782702675362E-2</v>
      </c>
      <c r="W152" s="10">
        <f t="shared" si="37"/>
        <v>-3.8687258722692448</v>
      </c>
      <c r="X152" s="10">
        <f t="shared" si="38"/>
        <v>2.0457704203104065E-2</v>
      </c>
      <c r="Z152" s="10">
        <f t="shared" si="39"/>
        <v>-0.65223591298710071</v>
      </c>
      <c r="AA152" s="10">
        <f t="shared" si="40"/>
        <v>0.34248585647769825</v>
      </c>
      <c r="AB152" s="10">
        <f t="shared" si="41"/>
        <v>-61.315562618655306</v>
      </c>
      <c r="AD152" s="83"/>
      <c r="AI152" s="80"/>
      <c r="AJ152" s="79"/>
      <c r="AK152" s="9"/>
    </row>
    <row r="153" spans="1:37" x14ac:dyDescent="0.2">
      <c r="A153" s="9">
        <v>33053</v>
      </c>
      <c r="B153" s="16">
        <f>'Prices Monthly'!L152+J153</f>
        <v>1728.6044373813447</v>
      </c>
      <c r="C153" s="16">
        <f t="shared" si="28"/>
        <v>-1</v>
      </c>
      <c r="D153" s="16">
        <f>D152+C153*('Prices Monthly'!L153-'Prices Monthly'!L152)/'Prices Monthly'!L152</f>
        <v>2.1619604914095336</v>
      </c>
      <c r="E153" s="16">
        <f t="shared" si="29"/>
        <v>1.1545654852217258E-2</v>
      </c>
      <c r="F153" s="16">
        <f t="shared" si="30"/>
        <v>2.1735061462617509</v>
      </c>
      <c r="G153" s="26">
        <f>IF(('Prices Monthly'!L153-'Prices Monthly'!L152)*C153&gt;0,1,0)</f>
        <v>1</v>
      </c>
      <c r="H153" s="16">
        <f>ABS('Prices Monthly'!L153-'Prices Monthly'!L152)/'Prices Monthly'!L152</f>
        <v>3.4023866988468807E-2</v>
      </c>
      <c r="I153" s="26"/>
      <c r="J153" s="16">
        <f t="shared" si="31"/>
        <v>-61.315562618655306</v>
      </c>
      <c r="K153" s="16"/>
      <c r="L153" s="16">
        <f>1.95583/'Prices Monthly'!B153</f>
        <v>1.5915963711602739</v>
      </c>
      <c r="M153" s="16">
        <f>'Prices Monthly'!I153-'Prices Monthly'!I152</f>
        <v>-9.8299999999999841</v>
      </c>
      <c r="N153" s="16">
        <f>'Prices Monthly'!T153-'Prices Monthly'!T152</f>
        <v>0.3199999999999994</v>
      </c>
      <c r="P153" s="16">
        <f t="shared" si="32"/>
        <v>-0.31448830176667109</v>
      </c>
      <c r="Q153" s="16">
        <f t="shared" si="33"/>
        <v>-0.99255351783213486</v>
      </c>
      <c r="R153" s="16">
        <f t="shared" si="34"/>
        <v>0.63559999999999894</v>
      </c>
      <c r="T153" s="10">
        <f t="shared" si="35"/>
        <v>-8.8371752610022121</v>
      </c>
      <c r="U153" s="10">
        <f t="shared" si="36"/>
        <v>1.452113220781818E-4</v>
      </c>
      <c r="W153" s="10">
        <f t="shared" si="37"/>
        <v>-8.5258064056781286</v>
      </c>
      <c r="X153" s="10">
        <f t="shared" si="38"/>
        <v>1.9824544559011295E-4</v>
      </c>
      <c r="Z153" s="10">
        <f t="shared" si="39"/>
        <v>-0.74755073899095537</v>
      </c>
      <c r="AA153" s="10">
        <f t="shared" si="40"/>
        <v>0.32135521658179989</v>
      </c>
      <c r="AB153" s="10">
        <f t="shared" si="41"/>
        <v>-78.203090653498805</v>
      </c>
      <c r="AD153" s="83"/>
      <c r="AI153" s="80"/>
      <c r="AJ153" s="79"/>
      <c r="AK153" s="9"/>
    </row>
    <row r="154" spans="1:37" x14ac:dyDescent="0.2">
      <c r="A154" s="9">
        <v>33082</v>
      </c>
      <c r="B154" s="16">
        <f>'Prices Monthly'!L153+J154</f>
        <v>1650.8169093465012</v>
      </c>
      <c r="C154" s="16">
        <f t="shared" si="28"/>
        <v>-1</v>
      </c>
      <c r="D154" s="16">
        <f>D153+C154*('Prices Monthly'!L154-'Prices Monthly'!L153)/'Prices Monthly'!L153</f>
        <v>2.1730592641247135</v>
      </c>
      <c r="E154" s="16">
        <f t="shared" si="29"/>
        <v>4.4688213703736324E-4</v>
      </c>
      <c r="F154" s="16">
        <f t="shared" si="30"/>
        <v>2.1735061462617509</v>
      </c>
      <c r="G154" s="26">
        <f>IF(('Prices Monthly'!L154-'Prices Monthly'!L153)*C154&gt;0,1,0)</f>
        <v>1</v>
      </c>
      <c r="H154" s="16">
        <f>ABS('Prices Monthly'!L154-'Prices Monthly'!L153)/'Prices Monthly'!L153</f>
        <v>1.1098772715179729E-2</v>
      </c>
      <c r="I154" s="26"/>
      <c r="J154" s="16">
        <f t="shared" si="31"/>
        <v>-78.203090653498805</v>
      </c>
      <c r="K154" s="16"/>
      <c r="L154" s="16">
        <f>1.95583/'Prices Monthly'!B154</f>
        <v>1.5888147442008262</v>
      </c>
      <c r="M154" s="16">
        <f>'Prices Monthly'!I154-'Prices Monthly'!I153</f>
        <v>8.7099999999999795</v>
      </c>
      <c r="N154" s="16">
        <f>'Prices Monthly'!T154-'Prices Monthly'!T153</f>
        <v>-5.9999999999999609E-2</v>
      </c>
      <c r="P154" s="16">
        <f t="shared" si="32"/>
        <v>-0.32391801715919843</v>
      </c>
      <c r="Q154" s="16">
        <f t="shared" si="33"/>
        <v>0.94001815500766217</v>
      </c>
      <c r="R154" s="16">
        <f t="shared" si="34"/>
        <v>-5.9799999999999284E-2</v>
      </c>
      <c r="T154" s="10">
        <f t="shared" si="35"/>
        <v>-0.47002653297734565</v>
      </c>
      <c r="U154" s="10">
        <f t="shared" si="36"/>
        <v>0.38460996362814664</v>
      </c>
      <c r="W154" s="10">
        <f t="shared" si="37"/>
        <v>-0.98083412024710626</v>
      </c>
      <c r="X154" s="10">
        <f t="shared" si="38"/>
        <v>0.27272630732628178</v>
      </c>
      <c r="Z154" s="10">
        <f t="shared" si="39"/>
        <v>0.1208061027306373</v>
      </c>
      <c r="AA154" s="10">
        <f t="shared" si="40"/>
        <v>0.53016484883146364</v>
      </c>
      <c r="AB154" s="10">
        <f t="shared" si="41"/>
        <v>14.152209343526582</v>
      </c>
      <c r="AD154" s="83"/>
      <c r="AI154" s="80"/>
      <c r="AJ154" s="79"/>
      <c r="AK154" s="9"/>
    </row>
    <row r="155" spans="1:37" x14ac:dyDescent="0.2">
      <c r="A155" s="9">
        <v>33115</v>
      </c>
      <c r="B155" s="16">
        <f>'Prices Monthly'!L154+J155</f>
        <v>1723.9822093435266</v>
      </c>
      <c r="C155" s="16">
        <f t="shared" si="28"/>
        <v>1</v>
      </c>
      <c r="D155" s="16">
        <f>D154+C155*('Prices Monthly'!L155-'Prices Monthly'!L154)/'Prices Monthly'!L154</f>
        <v>2.1967399809211203</v>
      </c>
      <c r="E155" s="16">
        <f t="shared" si="29"/>
        <v>0</v>
      </c>
      <c r="F155" s="16">
        <f t="shared" si="30"/>
        <v>2.1967399809211203</v>
      </c>
      <c r="G155" s="26">
        <f>IF(('Prices Monthly'!L155-'Prices Monthly'!L154)*C155&gt;0,1,0)</f>
        <v>1</v>
      </c>
      <c r="H155" s="16">
        <f>ABS('Prices Monthly'!L155-'Prices Monthly'!L154)/'Prices Monthly'!L154</f>
        <v>2.3680716796406667E-2</v>
      </c>
      <c r="I155" s="26"/>
      <c r="J155" s="16">
        <f t="shared" si="31"/>
        <v>14.152209343526582</v>
      </c>
      <c r="K155" s="16"/>
      <c r="L155" s="16">
        <f>1.95583/'Prices Monthly'!B155</f>
        <v>1.5782828282828281</v>
      </c>
      <c r="M155" s="16">
        <f>'Prices Monthly'!I155-'Prices Monthly'!I154</f>
        <v>13.870000000000005</v>
      </c>
      <c r="N155" s="16">
        <f>'Prices Monthly'!T155-'Prices Monthly'!T154</f>
        <v>0.26999999999999957</v>
      </c>
      <c r="P155" s="16">
        <f t="shared" si="32"/>
        <v>-0.35962121212121279</v>
      </c>
      <c r="Q155" s="16">
        <f t="shared" si="33"/>
        <v>1.142076461073285</v>
      </c>
      <c r="R155" s="16">
        <f t="shared" si="34"/>
        <v>0.54409999999999925</v>
      </c>
      <c r="T155" s="10">
        <f t="shared" si="35"/>
        <v>-11.708143243951142</v>
      </c>
      <c r="U155" s="10">
        <f t="shared" si="36"/>
        <v>1E-4</v>
      </c>
      <c r="W155" s="10">
        <f t="shared" si="37"/>
        <v>-1.096996572053099</v>
      </c>
      <c r="X155" s="10">
        <f t="shared" si="38"/>
        <v>0.25030306921787604</v>
      </c>
      <c r="Z155" s="10">
        <f t="shared" si="39"/>
        <v>-0.42935368442025279</v>
      </c>
      <c r="AA155" s="10">
        <f t="shared" si="40"/>
        <v>0.3942806763169191</v>
      </c>
      <c r="AB155" s="10">
        <f t="shared" si="41"/>
        <v>-33.775098046203013</v>
      </c>
      <c r="AD155" s="83"/>
      <c r="AI155" s="80"/>
      <c r="AJ155" s="79"/>
      <c r="AK155" s="9"/>
    </row>
    <row r="156" spans="1:37" x14ac:dyDescent="0.2">
      <c r="A156" s="9">
        <v>33145</v>
      </c>
      <c r="B156" s="16">
        <f>'Prices Monthly'!L155+J156</f>
        <v>1716.5449019537969</v>
      </c>
      <c r="C156" s="16">
        <f t="shared" si="28"/>
        <v>-1</v>
      </c>
      <c r="D156" s="16">
        <f>D155+C156*('Prices Monthly'!L156-'Prices Monthly'!L155)/'Prices Monthly'!L155</f>
        <v>2.2349787029833719</v>
      </c>
      <c r="E156" s="16">
        <f t="shared" si="29"/>
        <v>0</v>
      </c>
      <c r="F156" s="16">
        <f t="shared" si="30"/>
        <v>2.2349787029833719</v>
      </c>
      <c r="G156" s="26">
        <f>IF(('Prices Monthly'!L156-'Prices Monthly'!L155)*C156&gt;0,1,0)</f>
        <v>1</v>
      </c>
      <c r="H156" s="16">
        <f>ABS('Prices Monthly'!L156-'Prices Monthly'!L155)/'Prices Monthly'!L155</f>
        <v>3.823872206225138E-2</v>
      </c>
      <c r="I156" s="26"/>
      <c r="J156" s="16">
        <f t="shared" si="31"/>
        <v>-33.775098046203013</v>
      </c>
      <c r="K156" s="16"/>
      <c r="L156" s="16">
        <f>1.95583/'Prices Monthly'!B156</f>
        <v>1.5515903801396431</v>
      </c>
      <c r="M156" s="16">
        <f>'Prices Monthly'!I156-'Prices Monthly'!I155</f>
        <v>-15.859999999999957</v>
      </c>
      <c r="N156" s="16">
        <f>'Prices Monthly'!T156-'Prices Monthly'!T155</f>
        <v>0.12000000000000011</v>
      </c>
      <c r="P156" s="16">
        <f t="shared" si="32"/>
        <v>-0.45010861132660995</v>
      </c>
      <c r="Q156" s="16">
        <f t="shared" si="33"/>
        <v>-1.2003031829815838</v>
      </c>
      <c r="R156" s="16">
        <f t="shared" si="34"/>
        <v>0.26960000000000023</v>
      </c>
      <c r="T156" s="10">
        <f t="shared" si="35"/>
        <v>-3.1649867434487264</v>
      </c>
      <c r="U156" s="10">
        <f t="shared" si="36"/>
        <v>4.050480325575756E-2</v>
      </c>
      <c r="W156" s="10">
        <f t="shared" si="37"/>
        <v>-6.4611662447485569</v>
      </c>
      <c r="X156" s="10">
        <f t="shared" si="38"/>
        <v>1.5605327705862603E-3</v>
      </c>
      <c r="Z156" s="10">
        <f t="shared" si="39"/>
        <v>-0.6910654059526683</v>
      </c>
      <c r="AA156" s="10">
        <f t="shared" si="40"/>
        <v>0.33379611031182399</v>
      </c>
      <c r="AB156" s="10">
        <f t="shared" si="41"/>
        <v>-67.767185422211682</v>
      </c>
      <c r="AD156" s="83"/>
      <c r="AI156" s="80"/>
      <c r="AJ156" s="79"/>
      <c r="AK156" s="9"/>
    </row>
    <row r="157" spans="1:37" x14ac:dyDescent="0.2">
      <c r="A157" s="9">
        <v>33176</v>
      </c>
      <c r="B157" s="16">
        <f>'Prices Monthly'!L156+J157</f>
        <v>1615.6228145777884</v>
      </c>
      <c r="C157" s="16">
        <f t="shared" si="28"/>
        <v>-1</v>
      </c>
      <c r="D157" s="16">
        <f>D156+C157*('Prices Monthly'!L157-'Prices Monthly'!L156)/'Prices Monthly'!L156</f>
        <v>2.2483802320408097</v>
      </c>
      <c r="E157" s="16">
        <f t="shared" si="29"/>
        <v>0</v>
      </c>
      <c r="F157" s="16">
        <f t="shared" si="30"/>
        <v>2.2483802320408097</v>
      </c>
      <c r="G157" s="26">
        <f>IF(('Prices Monthly'!L157-'Prices Monthly'!L156)*C157&gt;0,1,0)</f>
        <v>1</v>
      </c>
      <c r="H157" s="16">
        <f>ABS('Prices Monthly'!L157-'Prices Monthly'!L156)/'Prices Monthly'!L156</f>
        <v>1.3401529057437772E-2</v>
      </c>
      <c r="I157" s="26"/>
      <c r="J157" s="16">
        <f t="shared" si="31"/>
        <v>-67.767185422211682</v>
      </c>
      <c r="K157" s="16"/>
      <c r="L157" s="16">
        <f>1.95583/'Prices Monthly'!B157</f>
        <v>1.5076134479119552</v>
      </c>
      <c r="M157" s="16">
        <f>'Prices Monthly'!I157-'Prices Monthly'!I156</f>
        <v>7.9699999999999704</v>
      </c>
      <c r="N157" s="16">
        <f>'Prices Monthly'!T157-'Prices Monthly'!T156</f>
        <v>-9.9999999999997868E-3</v>
      </c>
      <c r="P157" s="16">
        <f t="shared" si="32"/>
        <v>-0.59919041157847186</v>
      </c>
      <c r="Q157" s="16">
        <f t="shared" si="33"/>
        <v>0.90145832139611071</v>
      </c>
      <c r="R157" s="16">
        <f t="shared" si="34"/>
        <v>3.1700000000000395E-2</v>
      </c>
      <c r="T157" s="10">
        <f t="shared" si="35"/>
        <v>-4.275110014575521</v>
      </c>
      <c r="U157" s="10">
        <f t="shared" si="36"/>
        <v>1.3719670547117768E-2</v>
      </c>
      <c r="W157" s="10">
        <f t="shared" si="37"/>
        <v>2.6620983485541547</v>
      </c>
      <c r="X157" s="10">
        <f t="shared" si="38"/>
        <v>0.9347527617380792</v>
      </c>
      <c r="Z157" s="10">
        <f t="shared" si="39"/>
        <v>0.46008499437592576</v>
      </c>
      <c r="AA157" s="10">
        <f t="shared" si="40"/>
        <v>0.61303433897412041</v>
      </c>
      <c r="AB157" s="10">
        <f t="shared" si="41"/>
        <v>36.742753134158043</v>
      </c>
      <c r="AD157" s="83"/>
      <c r="AI157" s="80"/>
      <c r="AJ157" s="79"/>
      <c r="AK157" s="9"/>
    </row>
    <row r="158" spans="1:37" x14ac:dyDescent="0.2">
      <c r="A158" s="9">
        <v>33206</v>
      </c>
      <c r="B158" s="16">
        <f>'Prices Monthly'!L157+J158</f>
        <v>1697.5727531341579</v>
      </c>
      <c r="C158" s="16">
        <f t="shared" si="28"/>
        <v>1</v>
      </c>
      <c r="D158" s="16">
        <f>D157+C158*('Prices Monthly'!L158-'Prices Monthly'!L157)/'Prices Monthly'!L157</f>
        <v>2.2772573597420194</v>
      </c>
      <c r="E158" s="16">
        <f t="shared" si="29"/>
        <v>0</v>
      </c>
      <c r="F158" s="16">
        <f t="shared" si="30"/>
        <v>2.2772573597420194</v>
      </c>
      <c r="G158" s="26">
        <f>IF(('Prices Monthly'!L158-'Prices Monthly'!L157)*C158&gt;0,1,0)</f>
        <v>1</v>
      </c>
      <c r="H158" s="16">
        <f>ABS('Prices Monthly'!L158-'Prices Monthly'!L157)/'Prices Monthly'!L157</f>
        <v>2.8877127701209659E-2</v>
      </c>
      <c r="I158" s="26"/>
      <c r="J158" s="16">
        <f t="shared" si="31"/>
        <v>36.742753134158043</v>
      </c>
      <c r="K158" s="16"/>
      <c r="L158" s="16">
        <f>1.95583/'Prices Monthly'!B158</f>
        <v>1.5703517587939697</v>
      </c>
      <c r="M158" s="16">
        <f>'Prices Monthly'!I158-'Prices Monthly'!I157</f>
        <v>-11.839999999999975</v>
      </c>
      <c r="N158" s="16">
        <f>'Prices Monthly'!T158-'Prices Monthly'!T157</f>
        <v>-0.19000000000000039</v>
      </c>
      <c r="P158" s="16">
        <f t="shared" si="32"/>
        <v>-0.38650753768844215</v>
      </c>
      <c r="Q158" s="16">
        <f t="shared" si="33"/>
        <v>-1.0733517023869001</v>
      </c>
      <c r="R158" s="16">
        <f t="shared" si="34"/>
        <v>-0.29770000000000074</v>
      </c>
      <c r="T158" s="10">
        <f t="shared" si="35"/>
        <v>7.0331422874834901</v>
      </c>
      <c r="U158" s="10">
        <f t="shared" si="36"/>
        <v>0.99911862207746394</v>
      </c>
      <c r="W158" s="10">
        <f t="shared" si="37"/>
        <v>-5.8055351511585238</v>
      </c>
      <c r="X158" s="10">
        <f t="shared" si="38"/>
        <v>3.0018051016485357E-3</v>
      </c>
      <c r="Z158" s="10">
        <f t="shared" si="39"/>
        <v>0.61122411970213553</v>
      </c>
      <c r="AA158" s="10">
        <f t="shared" si="40"/>
        <v>0.6482199897386991</v>
      </c>
      <c r="AB158" s="10">
        <f t="shared" si="41"/>
        <v>55.09344740811644</v>
      </c>
      <c r="AD158" s="83"/>
      <c r="AI158" s="80"/>
      <c r="AJ158" s="79"/>
      <c r="AK158" s="9"/>
    </row>
    <row r="159" spans="1:37" x14ac:dyDescent="0.2">
      <c r="A159" s="9">
        <v>33236</v>
      </c>
      <c r="B159" s="16">
        <f>'Prices Monthly'!L158+J159</f>
        <v>1763.8834474081164</v>
      </c>
      <c r="C159" s="16">
        <f t="shared" si="28"/>
        <v>1</v>
      </c>
      <c r="D159" s="16">
        <f>D158+C159*('Prices Monthly'!L159-'Prices Monthly'!L158)/'Prices Monthly'!L158</f>
        <v>2.287053765385779</v>
      </c>
      <c r="E159" s="16">
        <f t="shared" si="29"/>
        <v>0</v>
      </c>
      <c r="F159" s="16">
        <f t="shared" si="30"/>
        <v>2.287053765385779</v>
      </c>
      <c r="G159" s="26">
        <f>IF(('Prices Monthly'!L159-'Prices Monthly'!L158)*C159&gt;0,1,0)</f>
        <v>1</v>
      </c>
      <c r="H159" s="16">
        <f>ABS('Prices Monthly'!L159-'Prices Monthly'!L158)/'Prices Monthly'!L158</f>
        <v>9.7964056437596248E-3</v>
      </c>
      <c r="I159" s="26"/>
      <c r="J159" s="16">
        <f t="shared" si="31"/>
        <v>55.09344740811644</v>
      </c>
      <c r="K159" s="16"/>
      <c r="L159" s="16">
        <f>1.95583/'Prices Monthly'!B159</f>
        <v>1.5499070055796651</v>
      </c>
      <c r="M159" s="16">
        <f>'Prices Monthly'!I159-'Prices Monthly'!I158</f>
        <v>9.4499999999999886</v>
      </c>
      <c r="N159" s="16">
        <f>'Prices Monthly'!T159-'Prices Monthly'!T158</f>
        <v>-3.9999999999999147E-2</v>
      </c>
      <c r="P159" s="16">
        <f t="shared" si="32"/>
        <v>-0.45581525108493537</v>
      </c>
      <c r="Q159" s="16">
        <f t="shared" si="33"/>
        <v>0.97543180850926259</v>
      </c>
      <c r="R159" s="16">
        <f t="shared" si="34"/>
        <v>-2.3199999999998444E-2</v>
      </c>
      <c r="T159" s="10">
        <f t="shared" si="35"/>
        <v>-2.2700742945900618</v>
      </c>
      <c r="U159" s="10">
        <f t="shared" si="36"/>
        <v>9.3631907038997278E-2</v>
      </c>
      <c r="W159" s="10">
        <f t="shared" si="37"/>
        <v>0.94610039818427083</v>
      </c>
      <c r="X159" s="10">
        <f t="shared" si="38"/>
        <v>0.7203302607875911</v>
      </c>
      <c r="Z159" s="10">
        <f t="shared" si="39"/>
        <v>0.29564130194131333</v>
      </c>
      <c r="AA159" s="10">
        <f t="shared" si="40"/>
        <v>0.57337665268697724</v>
      </c>
      <c r="AB159" s="10">
        <f t="shared" si="41"/>
        <v>23.274655604353502</v>
      </c>
      <c r="AD159" s="83"/>
      <c r="AI159" s="80"/>
      <c r="AJ159" s="79"/>
      <c r="AK159" s="9"/>
    </row>
    <row r="160" spans="1:37" x14ac:dyDescent="0.2">
      <c r="A160" s="9">
        <v>33268</v>
      </c>
      <c r="B160" s="16">
        <f>'Prices Monthly'!L159+J160</f>
        <v>1748.8046556043535</v>
      </c>
      <c r="C160" s="16">
        <f t="shared" si="28"/>
        <v>1</v>
      </c>
      <c r="D160" s="16">
        <f>D159+C160*('Prices Monthly'!L160-'Prices Monthly'!L159)/'Prices Monthly'!L159</f>
        <v>2.2498246241943769</v>
      </c>
      <c r="E160" s="16">
        <f t="shared" si="29"/>
        <v>3.7229141191402082E-2</v>
      </c>
      <c r="F160" s="16">
        <f t="shared" si="30"/>
        <v>2.287053765385779</v>
      </c>
      <c r="G160" s="26">
        <f>IF(('Prices Monthly'!L160-'Prices Monthly'!L159)*C160&gt;0,1,0)</f>
        <v>0</v>
      </c>
      <c r="H160" s="16">
        <f>ABS('Prices Monthly'!L160-'Prices Monthly'!L159)/'Prices Monthly'!L159</f>
        <v>3.7229141191402068E-2</v>
      </c>
      <c r="I160" s="26"/>
      <c r="J160" s="16">
        <f t="shared" si="31"/>
        <v>23.274655604353502</v>
      </c>
      <c r="K160" s="16"/>
      <c r="L160" s="16">
        <f>1.95583/'Prices Monthly'!B160</f>
        <v>1.5153811183512655</v>
      </c>
      <c r="M160" s="16">
        <f>'Prices Monthly'!I160-'Prices Monthly'!I159</f>
        <v>20.129999999999995</v>
      </c>
      <c r="N160" s="16">
        <f>'Prices Monthly'!T160-'Prices Monthly'!T159</f>
        <v>4.9999999999999822E-2</v>
      </c>
      <c r="P160" s="16">
        <f t="shared" si="32"/>
        <v>-0.57285800878920945</v>
      </c>
      <c r="Q160" s="16">
        <f t="shared" si="33"/>
        <v>1.3038437748886544</v>
      </c>
      <c r="R160" s="16">
        <f t="shared" si="34"/>
        <v>0.14149999999999968</v>
      </c>
      <c r="T160" s="10">
        <f t="shared" si="35"/>
        <v>-6.7482243402061917</v>
      </c>
      <c r="U160" s="10">
        <f t="shared" si="36"/>
        <v>1.1715863270785657E-3</v>
      </c>
      <c r="W160" s="10">
        <f t="shared" si="37"/>
        <v>3.2987714121007112</v>
      </c>
      <c r="X160" s="10">
        <f t="shared" si="38"/>
        <v>0.96438663888101106</v>
      </c>
      <c r="Z160" s="10">
        <f t="shared" si="39"/>
        <v>0.48077137198740139</v>
      </c>
      <c r="AA160" s="10">
        <f t="shared" si="40"/>
        <v>0.61793000647976237</v>
      </c>
      <c r="AB160" s="10">
        <f t="shared" si="41"/>
        <v>38.87317669561665</v>
      </c>
      <c r="AD160" s="83"/>
      <c r="AI160" s="80"/>
      <c r="AJ160" s="79"/>
      <c r="AK160" s="9"/>
    </row>
    <row r="161" spans="1:37" x14ac:dyDescent="0.2">
      <c r="A161" s="9">
        <v>33296</v>
      </c>
      <c r="B161" s="16">
        <f>'Prices Monthly'!L160+J161</f>
        <v>1700.1631766956166</v>
      </c>
      <c r="C161" s="16">
        <f t="shared" si="28"/>
        <v>1</v>
      </c>
      <c r="D161" s="16">
        <f>D160+C161*('Prices Monthly'!L161-'Prices Monthly'!L160)/'Prices Monthly'!L160</f>
        <v>2.2733665705132013</v>
      </c>
      <c r="E161" s="16">
        <f t="shared" si="29"/>
        <v>1.3687194872577635E-2</v>
      </c>
      <c r="F161" s="16">
        <f t="shared" si="30"/>
        <v>2.287053765385779</v>
      </c>
      <c r="G161" s="26">
        <f>IF(('Prices Monthly'!L161-'Prices Monthly'!L160)*C161&gt;0,1,0)</f>
        <v>1</v>
      </c>
      <c r="H161" s="16">
        <f>ABS('Prices Monthly'!L161-'Prices Monthly'!L160)/'Prices Monthly'!L160</f>
        <v>2.3541946318824607E-2</v>
      </c>
      <c r="I161" s="26"/>
      <c r="J161" s="16">
        <f t="shared" si="31"/>
        <v>38.87317669561665</v>
      </c>
      <c r="K161" s="16"/>
      <c r="L161" s="16">
        <f>1.95583/'Prices Monthly'!B161</f>
        <v>1.4643432420559379</v>
      </c>
      <c r="M161" s="16">
        <f>'Prices Monthly'!I161-'Prices Monthly'!I160</f>
        <v>1.3100000000000023</v>
      </c>
      <c r="N161" s="16">
        <f>'Prices Monthly'!T161-'Prices Monthly'!T160</f>
        <v>-4.9999999999999822E-2</v>
      </c>
      <c r="P161" s="16">
        <f t="shared" si="32"/>
        <v>-0.74587640943037048</v>
      </c>
      <c r="Q161" s="16">
        <f t="shared" si="33"/>
        <v>0.117271295655765</v>
      </c>
      <c r="R161" s="16">
        <f t="shared" si="34"/>
        <v>-4.1499999999999676E-2</v>
      </c>
      <c r="T161" s="10">
        <f t="shared" si="35"/>
        <v>-2.7057995521885756</v>
      </c>
      <c r="U161" s="10">
        <f t="shared" si="36"/>
        <v>6.2632003882860068E-2</v>
      </c>
      <c r="W161" s="10">
        <f t="shared" si="37"/>
        <v>2.4984050257377604</v>
      </c>
      <c r="X161" s="10">
        <f t="shared" si="38"/>
        <v>0.92402993068632067</v>
      </c>
      <c r="Z161" s="10">
        <f t="shared" si="39"/>
        <v>0.51279466326583112</v>
      </c>
      <c r="AA161" s="10">
        <f t="shared" si="40"/>
        <v>0.62546137992429451</v>
      </c>
      <c r="AB161" s="10">
        <f t="shared" si="41"/>
        <v>42.394244444687445</v>
      </c>
      <c r="AD161" s="83"/>
      <c r="AI161" s="80"/>
      <c r="AJ161" s="79"/>
      <c r="AK161" s="9"/>
    </row>
    <row r="162" spans="1:37" x14ac:dyDescent="0.2">
      <c r="A162" s="9">
        <v>33327</v>
      </c>
      <c r="B162" s="16">
        <f>'Prices Monthly'!L161+J162</f>
        <v>1742.7942444446876</v>
      </c>
      <c r="C162" s="16">
        <f t="shared" si="28"/>
        <v>1</v>
      </c>
      <c r="D162" s="16">
        <f>D161+C162*('Prices Monthly'!L162-'Prices Monthly'!L161)/'Prices Monthly'!L161</f>
        <v>2.2383453990241398</v>
      </c>
      <c r="E162" s="16">
        <f t="shared" si="29"/>
        <v>4.8708366361639222E-2</v>
      </c>
      <c r="F162" s="16">
        <f t="shared" si="30"/>
        <v>2.287053765385779</v>
      </c>
      <c r="G162" s="26">
        <f>IF(('Prices Monthly'!L162-'Prices Monthly'!L161)*C162&gt;0,1,0)</f>
        <v>0</v>
      </c>
      <c r="H162" s="16">
        <f>ABS('Prices Monthly'!L162-'Prices Monthly'!L161)/'Prices Monthly'!L161</f>
        <v>3.5021171489061503E-2</v>
      </c>
      <c r="I162" s="26"/>
      <c r="J162" s="16">
        <f t="shared" si="31"/>
        <v>42.394244444687445</v>
      </c>
      <c r="K162" s="16"/>
      <c r="L162" s="16">
        <f>1.95583/'Prices Monthly'!B162</f>
        <v>1.368550704803613</v>
      </c>
      <c r="M162" s="16">
        <f>'Prices Monthly'!I162-'Prices Monthly'!I161</f>
        <v>24.300000000000011</v>
      </c>
      <c r="N162" s="16">
        <f>'Prices Monthly'!T162-'Prices Monthly'!T161</f>
        <v>-0.19000000000000039</v>
      </c>
      <c r="P162" s="16">
        <f t="shared" si="32"/>
        <v>-1.0706131107157519</v>
      </c>
      <c r="Q162" s="16">
        <f t="shared" si="33"/>
        <v>1.3856062735983126</v>
      </c>
      <c r="R162" s="16">
        <f t="shared" si="34"/>
        <v>-0.29770000000000074</v>
      </c>
      <c r="T162" s="10">
        <f t="shared" si="35"/>
        <v>-3.3515656559162208</v>
      </c>
      <c r="U162" s="10">
        <f t="shared" si="36"/>
        <v>3.3843932146549828E-2</v>
      </c>
      <c r="W162" s="10">
        <f t="shared" si="37"/>
        <v>11.607940587113776</v>
      </c>
      <c r="X162" s="10">
        <f t="shared" si="38"/>
        <v>0.99990000000000001</v>
      </c>
      <c r="Z162" s="10">
        <f t="shared" si="39"/>
        <v>0.57028542835000939</v>
      </c>
      <c r="AA162" s="10">
        <f t="shared" si="40"/>
        <v>0.63882903364211874</v>
      </c>
      <c r="AB162" s="10">
        <f t="shared" si="41"/>
        <v>49.44759439616746</v>
      </c>
      <c r="AD162" s="83"/>
      <c r="AI162" s="80"/>
      <c r="AJ162" s="79"/>
      <c r="AK162" s="9"/>
    </row>
    <row r="163" spans="1:37" x14ac:dyDescent="0.2">
      <c r="A163" s="9">
        <v>33355</v>
      </c>
      <c r="B163" s="16">
        <f>'Prices Monthly'!L162+J163</f>
        <v>1690.2975943961674</v>
      </c>
      <c r="C163" s="16">
        <f t="shared" si="28"/>
        <v>1</v>
      </c>
      <c r="D163" s="16">
        <f>D162+C163*('Prices Monthly'!L163-'Prices Monthly'!L162)/'Prices Monthly'!L162</f>
        <v>2.2727848663733794</v>
      </c>
      <c r="E163" s="16">
        <f t="shared" si="29"/>
        <v>1.4268899012399583E-2</v>
      </c>
      <c r="F163" s="16">
        <f t="shared" si="30"/>
        <v>2.287053765385779</v>
      </c>
      <c r="G163" s="26">
        <f>IF(('Prices Monthly'!L163-'Prices Monthly'!L162)*C163&gt;0,1,0)</f>
        <v>1</v>
      </c>
      <c r="H163" s="16">
        <f>ABS('Prices Monthly'!L163-'Prices Monthly'!L162)/'Prices Monthly'!L162</f>
        <v>3.4439467349239722E-2</v>
      </c>
      <c r="I163" s="26"/>
      <c r="J163" s="16">
        <f t="shared" si="31"/>
        <v>49.44759439616746</v>
      </c>
      <c r="K163" s="16"/>
      <c r="L163" s="16">
        <f>1.95583/'Prices Monthly'!B163</f>
        <v>1.38217000691085</v>
      </c>
      <c r="M163" s="16">
        <f>'Prices Monthly'!I163-'Prices Monthly'!I162</f>
        <v>13.699999999999989</v>
      </c>
      <c r="N163" s="16">
        <f>'Prices Monthly'!T163-'Prices Monthly'!T162</f>
        <v>-0.23000000000000043</v>
      </c>
      <c r="P163" s="16">
        <f t="shared" si="32"/>
        <v>-1.0244436765722185</v>
      </c>
      <c r="Q163" s="16">
        <f t="shared" si="33"/>
        <v>1.1367205671564065</v>
      </c>
      <c r="R163" s="16">
        <f t="shared" si="34"/>
        <v>-0.37090000000000078</v>
      </c>
      <c r="T163" s="10">
        <f t="shared" si="35"/>
        <v>-1.2122118808472147</v>
      </c>
      <c r="U163" s="10">
        <f t="shared" si="36"/>
        <v>0.2293099181281387</v>
      </c>
      <c r="W163" s="10">
        <f t="shared" si="37"/>
        <v>10.328483851711946</v>
      </c>
      <c r="X163" s="10">
        <f t="shared" si="38"/>
        <v>0.99996731245827919</v>
      </c>
      <c r="Z163" s="10">
        <f t="shared" si="39"/>
        <v>0.83554024003579319</v>
      </c>
      <c r="AA163" s="10">
        <f t="shared" si="40"/>
        <v>0.69752510847022242</v>
      </c>
      <c r="AB163" s="10">
        <f t="shared" si="41"/>
        <v>97.19088625598468</v>
      </c>
      <c r="AD163" s="83"/>
      <c r="AI163" s="80"/>
      <c r="AJ163" s="79"/>
      <c r="AK163" s="9"/>
    </row>
    <row r="164" spans="1:37" x14ac:dyDescent="0.2">
      <c r="A164" s="9">
        <v>33388</v>
      </c>
      <c r="B164" s="16">
        <f>'Prices Monthly'!L163+J164</f>
        <v>1794.5508862559846</v>
      </c>
      <c r="C164" s="16">
        <f t="shared" si="28"/>
        <v>1</v>
      </c>
      <c r="D164" s="16">
        <f>D163+C164*('Prices Monthly'!L164-'Prices Monthly'!L163)/'Prices Monthly'!L163</f>
        <v>2.3439659947138614</v>
      </c>
      <c r="E164" s="16">
        <f t="shared" si="29"/>
        <v>0</v>
      </c>
      <c r="F164" s="16">
        <f t="shared" si="30"/>
        <v>2.3439659947138614</v>
      </c>
      <c r="G164" s="26">
        <f>IF(('Prices Monthly'!L164-'Prices Monthly'!L163)*C164&gt;0,1,0)</f>
        <v>1</v>
      </c>
      <c r="H164" s="16">
        <f>ABS('Prices Monthly'!L164-'Prices Monthly'!L163)/'Prices Monthly'!L163</f>
        <v>7.1181128340481792E-2</v>
      </c>
      <c r="I164" s="26"/>
      <c r="J164" s="16">
        <f t="shared" si="31"/>
        <v>97.19088625598468</v>
      </c>
      <c r="K164" s="16"/>
      <c r="L164" s="16">
        <f>1.95583/'Prices Monthly'!B164</f>
        <v>1.4130281192595733</v>
      </c>
      <c r="M164" s="16">
        <f>'Prices Monthly'!I164-'Prices Monthly'!I163</f>
        <v>13.009999999999991</v>
      </c>
      <c r="N164" s="16">
        <f>'Prices Monthly'!T164-'Prices Monthly'!T163</f>
        <v>-0.14999999999999947</v>
      </c>
      <c r="P164" s="16">
        <f t="shared" si="32"/>
        <v>-0.91983467571004596</v>
      </c>
      <c r="Q164" s="16">
        <f t="shared" si="33"/>
        <v>1.1142772965615859</v>
      </c>
      <c r="R164" s="16">
        <f t="shared" si="34"/>
        <v>-0.22449999999999903</v>
      </c>
      <c r="T164" s="10">
        <f t="shared" si="35"/>
        <v>-2.8614461167350136</v>
      </c>
      <c r="U164" s="10">
        <f t="shared" si="36"/>
        <v>5.4092659810080206E-2</v>
      </c>
      <c r="W164" s="10">
        <f t="shared" si="37"/>
        <v>8.4537665296190543</v>
      </c>
      <c r="X164" s="10">
        <f t="shared" si="38"/>
        <v>0.99978694913185517</v>
      </c>
      <c r="Z164" s="10">
        <f t="shared" si="39"/>
        <v>0.59761099506864035</v>
      </c>
      <c r="AA164" s="10">
        <f t="shared" si="40"/>
        <v>0.64510954955026389</v>
      </c>
      <c r="AB164" s="10">
        <f t="shared" si="41"/>
        <v>53.155443712208204</v>
      </c>
      <c r="AD164" s="83"/>
      <c r="AI164" s="80"/>
      <c r="AJ164" s="79"/>
      <c r="AK164" s="9"/>
    </row>
    <row r="165" spans="1:37" x14ac:dyDescent="0.2">
      <c r="A165" s="9">
        <v>33418</v>
      </c>
      <c r="B165" s="16">
        <f>'Prices Monthly'!L164+J165</f>
        <v>1871.3354437122082</v>
      </c>
      <c r="C165" s="16">
        <f t="shared" si="28"/>
        <v>1</v>
      </c>
      <c r="D165" s="16">
        <f>D164+C165*('Prices Monthly'!L165-'Prices Monthly'!L164)/'Prices Monthly'!L164</f>
        <v>2.3705585213063878</v>
      </c>
      <c r="E165" s="16">
        <f t="shared" si="29"/>
        <v>0</v>
      </c>
      <c r="F165" s="16">
        <f t="shared" si="30"/>
        <v>2.3705585213063878</v>
      </c>
      <c r="G165" s="26">
        <f>IF(('Prices Monthly'!L165-'Prices Monthly'!L164)*C165&gt;0,1,0)</f>
        <v>1</v>
      </c>
      <c r="H165" s="16">
        <f>ABS('Prices Monthly'!L165-'Prices Monthly'!L164)/'Prices Monthly'!L164</f>
        <v>2.659252659252654E-2</v>
      </c>
      <c r="I165" s="26"/>
      <c r="J165" s="16">
        <f t="shared" si="31"/>
        <v>53.155443712208204</v>
      </c>
      <c r="K165" s="16"/>
      <c r="L165" s="16">
        <f>1.95583/'Prices Monthly'!B165</f>
        <v>1.3840830449826989</v>
      </c>
      <c r="M165" s="16">
        <f>'Prices Monthly'!I165-'Prices Monthly'!I164</f>
        <v>22.860000000000014</v>
      </c>
      <c r="N165" s="16">
        <f>'Prices Monthly'!T165-'Prices Monthly'!T164</f>
        <v>3.0000000000000249E-2</v>
      </c>
      <c r="P165" s="16">
        <f t="shared" si="32"/>
        <v>-1.0179584775086505</v>
      </c>
      <c r="Q165" s="16">
        <f t="shared" si="33"/>
        <v>1.3590762260592633</v>
      </c>
      <c r="R165" s="16">
        <f t="shared" si="34"/>
        <v>0.10490000000000047</v>
      </c>
      <c r="T165" s="10">
        <f t="shared" si="35"/>
        <v>-9.9009945260776284</v>
      </c>
      <c r="U165" s="10">
        <f t="shared" si="36"/>
        <v>5.0122294461322485E-5</v>
      </c>
      <c r="W165" s="10">
        <f t="shared" si="37"/>
        <v>9.9350461904696221</v>
      </c>
      <c r="X165" s="10">
        <f t="shared" si="38"/>
        <v>0.99995155564004512</v>
      </c>
      <c r="Z165" s="10">
        <f t="shared" si="39"/>
        <v>0.52450635045662364</v>
      </c>
      <c r="AA165" s="10">
        <f t="shared" si="40"/>
        <v>0.62820089657045386</v>
      </c>
      <c r="AB165" s="10">
        <f t="shared" si="41"/>
        <v>43.752662134983737</v>
      </c>
      <c r="AD165" s="83"/>
      <c r="AI165" s="80"/>
      <c r="AJ165" s="78"/>
      <c r="AK165" s="9"/>
    </row>
    <row r="166" spans="1:37" x14ac:dyDescent="0.2">
      <c r="A166" s="9">
        <v>33449</v>
      </c>
      <c r="B166" s="16">
        <f>'Prices Monthly'!L165+J166</f>
        <v>1910.2826621349836</v>
      </c>
      <c r="C166" s="16">
        <f t="shared" si="28"/>
        <v>1</v>
      </c>
      <c r="D166" s="16">
        <f>D165+C166*('Prices Monthly'!L166-'Prices Monthly'!L165)/'Prices Monthly'!L165</f>
        <v>2.373130138156907</v>
      </c>
      <c r="E166" s="16">
        <f t="shared" si="29"/>
        <v>0</v>
      </c>
      <c r="F166" s="16">
        <f t="shared" si="30"/>
        <v>2.373130138156907</v>
      </c>
      <c r="G166" s="26">
        <f>IF(('Prices Monthly'!L166-'Prices Monthly'!L165)*C166&gt;0,1,0)</f>
        <v>1</v>
      </c>
      <c r="H166" s="16">
        <f>ABS('Prices Monthly'!L166-'Prices Monthly'!L165)/'Prices Monthly'!L165</f>
        <v>2.5716168505193885E-3</v>
      </c>
      <c r="I166" s="26"/>
      <c r="J166" s="16">
        <f t="shared" si="31"/>
        <v>43.752662134983737</v>
      </c>
      <c r="K166" s="16"/>
      <c r="L166" s="16">
        <f>1.95583/'Prices Monthly'!B166</f>
        <v>1.3806433798149937</v>
      </c>
      <c r="M166" s="16">
        <f>'Prices Monthly'!I166-'Prices Monthly'!I165</f>
        <v>4.0399999999999636</v>
      </c>
      <c r="N166" s="16">
        <f>'Prices Monthly'!T166-'Prices Monthly'!T165</f>
        <v>-0.12000000000000011</v>
      </c>
      <c r="P166" s="16">
        <f t="shared" si="32"/>
        <v>-1.0296189424271711</v>
      </c>
      <c r="Q166" s="16">
        <f t="shared" si="33"/>
        <v>0.60638136511060103</v>
      </c>
      <c r="R166" s="16">
        <f t="shared" si="34"/>
        <v>-0.1696000000000002</v>
      </c>
      <c r="T166" s="10">
        <f t="shared" si="35"/>
        <v>-3.7555748065117998</v>
      </c>
      <c r="U166" s="10">
        <f t="shared" si="36"/>
        <v>2.2852551046018001E-2</v>
      </c>
      <c r="W166" s="10">
        <f t="shared" si="37"/>
        <v>8.3477146366422286</v>
      </c>
      <c r="X166" s="10">
        <f t="shared" si="38"/>
        <v>0.99976311873785129</v>
      </c>
      <c r="Z166" s="10">
        <f t="shared" si="39"/>
        <v>0.55520033934294366</v>
      </c>
      <c r="AA166" s="10">
        <f t="shared" si="40"/>
        <v>0.63534126574945582</v>
      </c>
      <c r="AB166" s="10">
        <f t="shared" si="41"/>
        <v>47.501391146300058</v>
      </c>
      <c r="AD166" s="83"/>
      <c r="AI166" s="80"/>
      <c r="AJ166" s="78"/>
      <c r="AK166" s="9"/>
    </row>
    <row r="167" spans="1:37" x14ac:dyDescent="0.2">
      <c r="A167" s="9">
        <v>33480</v>
      </c>
      <c r="B167" s="16">
        <f>'Prices Monthly'!L166+J167</f>
        <v>1918.8313911462999</v>
      </c>
      <c r="C167" s="16">
        <f t="shared" si="28"/>
        <v>1</v>
      </c>
      <c r="D167" s="16">
        <f>D166+C167*('Prices Monthly'!L167-'Prices Monthly'!L166)/'Prices Monthly'!L166</f>
        <v>2.3937411474390755</v>
      </c>
      <c r="E167" s="16">
        <f t="shared" si="29"/>
        <v>0</v>
      </c>
      <c r="F167" s="16">
        <f t="shared" si="30"/>
        <v>2.3937411474390755</v>
      </c>
      <c r="G167" s="26">
        <f>IF(('Prices Monthly'!L167-'Prices Monthly'!L166)*C167&gt;0,1,0)</f>
        <v>1</v>
      </c>
      <c r="H167" s="16">
        <f>ABS('Prices Monthly'!L167-'Prices Monthly'!L166)/'Prices Monthly'!L166</f>
        <v>2.0611009282168385E-2</v>
      </c>
      <c r="I167" s="26"/>
      <c r="J167" s="16">
        <f t="shared" si="31"/>
        <v>47.501391146300058</v>
      </c>
      <c r="K167" s="16"/>
      <c r="L167" s="16">
        <f>1.95583/'Prices Monthly'!B167</f>
        <v>1.4689000000000001</v>
      </c>
      <c r="M167" s="16">
        <f>'Prices Monthly'!I167-'Prices Monthly'!I166</f>
        <v>10.259999999999991</v>
      </c>
      <c r="N167" s="16">
        <f>'Prices Monthly'!T167-'Prices Monthly'!T166</f>
        <v>-0.11000000000000032</v>
      </c>
      <c r="P167" s="16">
        <f t="shared" si="32"/>
        <v>-0.73042899999999911</v>
      </c>
      <c r="Q167" s="16">
        <f t="shared" si="33"/>
        <v>1.011147360775797</v>
      </c>
      <c r="R167" s="16">
        <f t="shared" si="34"/>
        <v>-0.1513000000000006</v>
      </c>
      <c r="T167" s="10">
        <f t="shared" si="35"/>
        <v>-2.3741781420287369</v>
      </c>
      <c r="U167" s="10">
        <f t="shared" si="36"/>
        <v>8.5163054388377624E-2</v>
      </c>
      <c r="W167" s="10">
        <f t="shared" si="37"/>
        <v>5.2644118469674162</v>
      </c>
      <c r="X167" s="10">
        <f t="shared" si="38"/>
        <v>0.99485418208836363</v>
      </c>
      <c r="Z167" s="10">
        <f t="shared" si="39"/>
        <v>0.6334841462907157</v>
      </c>
      <c r="AA167" s="10">
        <f t="shared" si="40"/>
        <v>0.65327906147663395</v>
      </c>
      <c r="AB167" s="10">
        <f t="shared" si="41"/>
        <v>58.397641463234031</v>
      </c>
      <c r="AD167" s="83"/>
      <c r="AI167" s="80"/>
      <c r="AJ167" s="78"/>
      <c r="AK167" s="9"/>
    </row>
    <row r="168" spans="1:37" x14ac:dyDescent="0.2">
      <c r="A168" s="9">
        <v>33509</v>
      </c>
      <c r="B168" s="16">
        <f>'Prices Monthly'!L167+J168</f>
        <v>1968.2976414632342</v>
      </c>
      <c r="C168" s="16">
        <f t="shared" si="28"/>
        <v>1</v>
      </c>
      <c r="D168" s="16">
        <f>D167+C168*('Prices Monthly'!L168-'Prices Monthly'!L167)/'Prices Monthly'!L167</f>
        <v>2.4236118212963453</v>
      </c>
      <c r="E168" s="16">
        <f t="shared" si="29"/>
        <v>0</v>
      </c>
      <c r="F168" s="16">
        <f t="shared" si="30"/>
        <v>2.4236118212963453</v>
      </c>
      <c r="G168" s="26">
        <f>IF(('Prices Monthly'!L168-'Prices Monthly'!L167)*C168&gt;0,1,0)</f>
        <v>1</v>
      </c>
      <c r="H168" s="16">
        <f>ABS('Prices Monthly'!L168-'Prices Monthly'!L167)/'Prices Monthly'!L167</f>
        <v>2.9870673857269988E-2</v>
      </c>
      <c r="I168" s="26"/>
      <c r="J168" s="16">
        <f t="shared" si="31"/>
        <v>58.397641463234031</v>
      </c>
      <c r="K168" s="16"/>
      <c r="L168" s="16">
        <f>1.95583/'Prices Monthly'!B168</f>
        <v>1.4218000000000002</v>
      </c>
      <c r="M168" s="16">
        <f>'Prices Monthly'!I168-'Prices Monthly'!I167</f>
        <v>12.200000000000045</v>
      </c>
      <c r="N168" s="16">
        <f>'Prices Monthly'!T168-'Prices Monthly'!T167</f>
        <v>-0.26999999999999957</v>
      </c>
      <c r="P168" s="16">
        <f t="shared" si="32"/>
        <v>-0.89009799999999917</v>
      </c>
      <c r="Q168" s="16">
        <f t="shared" si="33"/>
        <v>1.0863598306747499</v>
      </c>
      <c r="R168" s="16">
        <f t="shared" si="34"/>
        <v>-0.44409999999999927</v>
      </c>
      <c r="T168" s="10">
        <f t="shared" si="35"/>
        <v>1.2764745695351492</v>
      </c>
      <c r="U168" s="10">
        <f t="shared" si="36"/>
        <v>0.78184907262920766</v>
      </c>
      <c r="W168" s="10">
        <f t="shared" si="37"/>
        <v>8.3961633473744133</v>
      </c>
      <c r="X168" s="10">
        <f t="shared" si="38"/>
        <v>0.99977431922418958</v>
      </c>
      <c r="Z168" s="10">
        <f t="shared" si="39"/>
        <v>1.5848692731415641</v>
      </c>
      <c r="AA168" s="10">
        <f t="shared" si="40"/>
        <v>0.82989302077217686</v>
      </c>
      <c r="AB168" s="10">
        <f t="shared" si="41"/>
        <v>446.13377569861592</v>
      </c>
      <c r="AD168" s="83"/>
      <c r="AI168" s="80"/>
      <c r="AJ168" s="78"/>
      <c r="AK168" s="9"/>
    </row>
    <row r="169" spans="1:37" x14ac:dyDescent="0.2">
      <c r="A169" s="9">
        <v>33541</v>
      </c>
      <c r="B169" s="16">
        <f>'Prices Monthly'!L168+J169</f>
        <v>2066.9499999999998</v>
      </c>
      <c r="C169" s="16">
        <f t="shared" si="28"/>
        <v>1</v>
      </c>
      <c r="D169" s="16">
        <f>D168+C169*('Prices Monthly'!L169-'Prices Monthly'!L168)/'Prices Monthly'!L168</f>
        <v>2.4451375336937118</v>
      </c>
      <c r="E169" s="16">
        <f t="shared" si="29"/>
        <v>0</v>
      </c>
      <c r="F169" s="16">
        <f t="shared" si="30"/>
        <v>2.4451375336937118</v>
      </c>
      <c r="G169" s="26">
        <f>IF(('Prices Monthly'!L169-'Prices Monthly'!L168)*C169&gt;0,1,0)</f>
        <v>1</v>
      </c>
      <c r="H169" s="16">
        <f>ABS('Prices Monthly'!L169-'Prices Monthly'!L168)/'Prices Monthly'!L168</f>
        <v>2.1525712397366437E-2</v>
      </c>
      <c r="I169" s="26"/>
      <c r="J169" s="16">
        <f t="shared" si="31"/>
        <v>100</v>
      </c>
      <c r="K169" s="16"/>
      <c r="L169" s="16">
        <f>1.95583/'Prices Monthly'!B169</f>
        <v>1.4114000000000002</v>
      </c>
      <c r="M169" s="16">
        <f>'Prices Monthly'!I169-'Prices Monthly'!I168</f>
        <v>3.8300000000000409</v>
      </c>
      <c r="N169" s="16">
        <f>'Prices Monthly'!T169-'Prices Monthly'!T168</f>
        <v>-0.23000000000000043</v>
      </c>
      <c r="P169" s="16">
        <f t="shared" si="32"/>
        <v>-0.92535399999999868</v>
      </c>
      <c r="Q169" s="16">
        <f t="shared" si="33"/>
        <v>0.5831987739686274</v>
      </c>
      <c r="R169" s="16">
        <f t="shared" si="34"/>
        <v>-0.37090000000000078</v>
      </c>
      <c r="T169" s="10">
        <f t="shared" si="35"/>
        <v>0.67068686855422843</v>
      </c>
      <c r="U169" s="10">
        <f t="shared" si="36"/>
        <v>0.66165694349769832</v>
      </c>
      <c r="W169" s="10">
        <f t="shared" si="37"/>
        <v>7.1968531229829118</v>
      </c>
      <c r="X169" s="10">
        <f t="shared" si="38"/>
        <v>0.99925162156710012</v>
      </c>
      <c r="Z169" s="10">
        <f t="shared" si="39"/>
        <v>1.4211514979931124</v>
      </c>
      <c r="AA169" s="10">
        <f t="shared" si="40"/>
        <v>0.80551887149833679</v>
      </c>
      <c r="AB169" s="10">
        <f t="shared" si="41"/>
        <v>336.9724204904702</v>
      </c>
      <c r="AD169" s="83"/>
      <c r="AI169" s="80"/>
      <c r="AJ169" s="78"/>
      <c r="AK169" s="9"/>
    </row>
    <row r="170" spans="1:37" x14ac:dyDescent="0.2">
      <c r="A170" s="9">
        <v>33571</v>
      </c>
      <c r="B170" s="16">
        <f>'Prices Monthly'!L169+J170</f>
        <v>2109.29</v>
      </c>
      <c r="C170" s="16">
        <f t="shared" si="28"/>
        <v>1</v>
      </c>
      <c r="D170" s="16">
        <f>D169+C170*('Prices Monthly'!L170-'Prices Monthly'!L169)/'Prices Monthly'!L169</f>
        <v>2.4831459844399952</v>
      </c>
      <c r="E170" s="16">
        <f t="shared" si="29"/>
        <v>0</v>
      </c>
      <c r="F170" s="16">
        <f t="shared" si="30"/>
        <v>2.4831459844399952</v>
      </c>
      <c r="G170" s="26">
        <f>IF(('Prices Monthly'!L170-'Prices Monthly'!L169)*C170&gt;0,1,0)</f>
        <v>1</v>
      </c>
      <c r="H170" s="16">
        <f>ABS('Prices Monthly'!L170-'Prices Monthly'!L169)/'Prices Monthly'!L169</f>
        <v>3.8008450746283458E-2</v>
      </c>
      <c r="I170" s="26"/>
      <c r="J170" s="16">
        <f t="shared" si="31"/>
        <v>100</v>
      </c>
      <c r="K170" s="16"/>
      <c r="L170" s="16">
        <f>1.95583/'Prices Monthly'!B170</f>
        <v>1.4396</v>
      </c>
      <c r="M170" s="16">
        <f>'Prices Monthly'!I170-'Prices Monthly'!I169</f>
        <v>29.849999999999909</v>
      </c>
      <c r="N170" s="16">
        <f>'Prices Monthly'!T170-'Prices Monthly'!T169</f>
        <v>-0.31999999999999984</v>
      </c>
      <c r="P170" s="16">
        <f t="shared" si="32"/>
        <v>-0.82975599999999972</v>
      </c>
      <c r="Q170" s="16">
        <f t="shared" si="33"/>
        <v>1.4749443354653866</v>
      </c>
      <c r="R170" s="16">
        <f t="shared" si="34"/>
        <v>-0.53559999999999963</v>
      </c>
      <c r="T170" s="10">
        <f t="shared" si="35"/>
        <v>2.629742701441919</v>
      </c>
      <c r="U170" s="10">
        <f t="shared" si="36"/>
        <v>0.93275141184428356</v>
      </c>
      <c r="W170" s="10">
        <f t="shared" si="37"/>
        <v>8.9195213050164686</v>
      </c>
      <c r="X170" s="10">
        <f t="shared" si="38"/>
        <v>0.99986626563127035</v>
      </c>
      <c r="Z170" s="10">
        <f t="shared" si="39"/>
        <v>1.7897003883237466</v>
      </c>
      <c r="AA170" s="10">
        <f t="shared" si="40"/>
        <v>0.85689053932537607</v>
      </c>
      <c r="AB170" s="10">
        <f t="shared" si="41"/>
        <v>608.76923497965765</v>
      </c>
      <c r="AD170" s="83"/>
      <c r="AI170" s="80"/>
      <c r="AJ170" s="78"/>
      <c r="AK170" s="9"/>
    </row>
    <row r="171" spans="1:37" x14ac:dyDescent="0.2">
      <c r="A171" s="9">
        <v>33600</v>
      </c>
      <c r="B171" s="16">
        <f>'Prices Monthly'!L170+J171</f>
        <v>2185.66</v>
      </c>
      <c r="C171" s="16">
        <f t="shared" si="28"/>
        <v>1</v>
      </c>
      <c r="D171" s="16">
        <f>D170+C171*('Prices Monthly'!L171-'Prices Monthly'!L170)/'Prices Monthly'!L170</f>
        <v>2.5012553598894933</v>
      </c>
      <c r="E171" s="16">
        <f t="shared" si="29"/>
        <v>0</v>
      </c>
      <c r="F171" s="16">
        <f t="shared" si="30"/>
        <v>2.5012553598894933</v>
      </c>
      <c r="G171" s="26">
        <f>IF(('Prices Monthly'!L171-'Prices Monthly'!L170)*C171&gt;0,1,0)</f>
        <v>1</v>
      </c>
      <c r="H171" s="16">
        <f>ABS('Prices Monthly'!L171-'Prices Monthly'!L170)/'Prices Monthly'!L170</f>
        <v>1.8109375449497995E-2</v>
      </c>
      <c r="I171" s="26"/>
      <c r="J171" s="16">
        <f t="shared" si="31"/>
        <v>100</v>
      </c>
      <c r="K171" s="16"/>
      <c r="L171" s="16">
        <f>1.95583/'Prices Monthly'!B171</f>
        <v>1.4305000000000001</v>
      </c>
      <c r="M171" s="16">
        <f>'Prices Monthly'!I171-'Prices Monthly'!I170</f>
        <v>0.54000000000007731</v>
      </c>
      <c r="N171" s="16">
        <f>'Prices Monthly'!T171-'Prices Monthly'!T170</f>
        <v>8.9999999999999858E-2</v>
      </c>
      <c r="P171" s="16">
        <f t="shared" si="32"/>
        <v>-0.86060499999999962</v>
      </c>
      <c r="Q171" s="16">
        <f t="shared" si="33"/>
        <v>-0.26760624017696932</v>
      </c>
      <c r="R171" s="16">
        <f t="shared" si="34"/>
        <v>0.21469999999999972</v>
      </c>
      <c r="T171" s="10">
        <f t="shared" si="35"/>
        <v>-7.3951716666003877</v>
      </c>
      <c r="U171" s="10">
        <f t="shared" si="36"/>
        <v>6.1383420587817947E-4</v>
      </c>
      <c r="W171" s="10">
        <f t="shared" si="37"/>
        <v>2.4256407917055665</v>
      </c>
      <c r="X171" s="10">
        <f t="shared" si="38"/>
        <v>0.91876176101009333</v>
      </c>
      <c r="Z171" s="10">
        <f t="shared" si="39"/>
        <v>0.42195706836903812</v>
      </c>
      <c r="AA171" s="10">
        <f t="shared" si="40"/>
        <v>0.60395146416252121</v>
      </c>
      <c r="AB171" s="10">
        <f t="shared" si="41"/>
        <v>33.094614058315031</v>
      </c>
      <c r="AD171" s="83"/>
      <c r="AI171" s="80"/>
      <c r="AJ171" s="78"/>
      <c r="AK171" s="9"/>
    </row>
    <row r="172" spans="1:37" x14ac:dyDescent="0.2">
      <c r="A172" s="9">
        <v>33633</v>
      </c>
      <c r="B172" s="16">
        <f>'Prices Monthly'!L171+J172</f>
        <v>2156.5246140583149</v>
      </c>
      <c r="C172" s="16">
        <f t="shared" si="28"/>
        <v>1</v>
      </c>
      <c r="D172" s="16">
        <f>D171+C172*('Prices Monthly'!L172-'Prices Monthly'!L171)/'Prices Monthly'!L171</f>
        <v>2.5007090739276299</v>
      </c>
      <c r="E172" s="16">
        <f t="shared" si="29"/>
        <v>5.4628596186345746E-4</v>
      </c>
      <c r="F172" s="16">
        <f t="shared" si="30"/>
        <v>2.5012553598894933</v>
      </c>
      <c r="G172" s="26">
        <f>IF(('Prices Monthly'!L172-'Prices Monthly'!L171)*C172&gt;0,1,0)</f>
        <v>0</v>
      </c>
      <c r="H172" s="16">
        <f>ABS('Prices Monthly'!L172-'Prices Monthly'!L171)/'Prices Monthly'!L171</f>
        <v>5.4628596186352013E-4</v>
      </c>
      <c r="I172" s="26"/>
      <c r="J172" s="16">
        <f t="shared" si="31"/>
        <v>33.094614058315031</v>
      </c>
      <c r="K172" s="16"/>
      <c r="L172" s="16">
        <f>1.95583/'Prices Monthly'!B172</f>
        <v>1.4876</v>
      </c>
      <c r="M172" s="16">
        <f>'Prices Monthly'!I172-'Prices Monthly'!I171</f>
        <v>33.219999999999914</v>
      </c>
      <c r="N172" s="16">
        <f>'Prices Monthly'!T172-'Prices Monthly'!T171</f>
        <v>0.39000000000000012</v>
      </c>
      <c r="P172" s="16">
        <f t="shared" si="32"/>
        <v>-0.66703599999999952</v>
      </c>
      <c r="Q172" s="16">
        <f t="shared" si="33"/>
        <v>1.5213996281153745</v>
      </c>
      <c r="R172" s="16">
        <f t="shared" si="34"/>
        <v>0.76370000000000027</v>
      </c>
      <c r="T172" s="10">
        <f t="shared" si="35"/>
        <v>-18.820224899153402</v>
      </c>
      <c r="U172" s="10">
        <f t="shared" si="36"/>
        <v>1E-4</v>
      </c>
      <c r="W172" s="10">
        <f t="shared" si="37"/>
        <v>4.0319612041318322</v>
      </c>
      <c r="X172" s="10">
        <f t="shared" si="38"/>
        <v>0.9825696998718354</v>
      </c>
      <c r="Z172" s="10">
        <f t="shared" si="39"/>
        <v>0.50245560308691051</v>
      </c>
      <c r="AA172" s="10">
        <f t="shared" si="40"/>
        <v>0.62303623327198598</v>
      </c>
      <c r="AB172" s="10">
        <f t="shared" si="41"/>
        <v>41.226946183346797</v>
      </c>
      <c r="AD172" s="83"/>
      <c r="AI172" s="80"/>
      <c r="AJ172" s="78"/>
      <c r="AK172" s="9"/>
    </row>
    <row r="173" spans="1:37" x14ac:dyDescent="0.2">
      <c r="A173" s="9">
        <v>33662</v>
      </c>
      <c r="B173" s="16">
        <f>'Prices Monthly'!L172+J173</f>
        <v>2163.4969461833466</v>
      </c>
      <c r="C173" s="16">
        <f t="shared" si="28"/>
        <v>1</v>
      </c>
      <c r="D173" s="16">
        <f>D172+C173*('Prices Monthly'!L173-'Prices Monthly'!L172)/'Prices Monthly'!L172</f>
        <v>2.5268461818356718</v>
      </c>
      <c r="E173" s="16">
        <f t="shared" si="29"/>
        <v>0</v>
      </c>
      <c r="F173" s="16">
        <f t="shared" si="30"/>
        <v>2.5268461818356718</v>
      </c>
      <c r="G173" s="26">
        <f>IF(('Prices Monthly'!L173-'Prices Monthly'!L172)*C173&gt;0,1,0)</f>
        <v>1</v>
      </c>
      <c r="H173" s="16">
        <f>ABS('Prices Monthly'!L173-'Prices Monthly'!L172)/'Prices Monthly'!L172</f>
        <v>2.6137107908041766E-2</v>
      </c>
      <c r="I173" s="26"/>
      <c r="J173" s="16">
        <f t="shared" si="31"/>
        <v>41.226946183346797</v>
      </c>
      <c r="K173" s="16"/>
      <c r="L173" s="16">
        <f>1.95583/'Prices Monthly'!B173</f>
        <v>1.4699999999999998</v>
      </c>
      <c r="M173" s="16">
        <f>'Prices Monthly'!I173-'Prices Monthly'!I172</f>
        <v>3.7200000000000273</v>
      </c>
      <c r="N173" s="16">
        <f>'Prices Monthly'!T173-'Prices Monthly'!T172</f>
        <v>-4.9999999999999822E-2</v>
      </c>
      <c r="P173" s="16">
        <f t="shared" si="32"/>
        <v>-0.72670000000000101</v>
      </c>
      <c r="Q173" s="16">
        <f t="shared" si="33"/>
        <v>0.57054293988190075</v>
      </c>
      <c r="R173" s="16">
        <f t="shared" si="34"/>
        <v>-4.1499999999999676E-2</v>
      </c>
      <c r="T173" s="10">
        <f t="shared" si="35"/>
        <v>-3.4168030616333809</v>
      </c>
      <c r="U173" s="10">
        <f t="shared" si="36"/>
        <v>3.1774434524659868E-2</v>
      </c>
      <c r="W173" s="10">
        <f t="shared" si="37"/>
        <v>3.6226772654733583</v>
      </c>
      <c r="X173" s="10">
        <f t="shared" si="38"/>
        <v>0.9739838510670018</v>
      </c>
      <c r="Z173" s="10">
        <f t="shared" si="39"/>
        <v>0.5344996483589135</v>
      </c>
      <c r="AA173" s="10">
        <f t="shared" si="40"/>
        <v>0.63053197064481215</v>
      </c>
      <c r="AB173" s="10">
        <f t="shared" si="41"/>
        <v>44.94277176295148</v>
      </c>
      <c r="AD173" s="83"/>
      <c r="AI173" s="80"/>
      <c r="AJ173" s="78"/>
      <c r="AK173" s="9"/>
    </row>
    <row r="174" spans="1:37" x14ac:dyDescent="0.2">
      <c r="A174" s="9">
        <v>33691</v>
      </c>
      <c r="B174" s="16">
        <f>'Prices Monthly'!L173+J174</f>
        <v>2222.6827717629512</v>
      </c>
      <c r="C174" s="16">
        <f t="shared" si="28"/>
        <v>1</v>
      </c>
      <c r="D174" s="16">
        <f>D173+C174*('Prices Monthly'!L174-'Prices Monthly'!L173)/'Prices Monthly'!L173</f>
        <v>2.5946779707544594</v>
      </c>
      <c r="E174" s="16">
        <f t="shared" si="29"/>
        <v>0</v>
      </c>
      <c r="F174" s="16">
        <f t="shared" si="30"/>
        <v>2.5946779707544594</v>
      </c>
      <c r="G174" s="26">
        <f>IF(('Prices Monthly'!L174-'Prices Monthly'!L173)*C174&gt;0,1,0)</f>
        <v>1</v>
      </c>
      <c r="H174" s="16">
        <f>ABS('Prices Monthly'!L174-'Prices Monthly'!L173)/'Prices Monthly'!L173</f>
        <v>6.7831788918787495E-2</v>
      </c>
      <c r="I174" s="26"/>
      <c r="J174" s="16">
        <f t="shared" si="31"/>
        <v>44.94277176295148</v>
      </c>
      <c r="K174" s="16"/>
      <c r="L174" s="16">
        <f>1.95583/'Prices Monthly'!B174</f>
        <v>1.4749000000000001</v>
      </c>
      <c r="M174" s="16">
        <f>'Prices Monthly'!I174-'Prices Monthly'!I173</f>
        <v>-11.459999999999923</v>
      </c>
      <c r="N174" s="16">
        <f>'Prices Monthly'!T174-'Prices Monthly'!T173</f>
        <v>-3.0000000000000249E-2</v>
      </c>
      <c r="P174" s="16">
        <f t="shared" si="32"/>
        <v>-0.71008899999999908</v>
      </c>
      <c r="Q174" s="16">
        <f t="shared" si="33"/>
        <v>-1.0591846176313682</v>
      </c>
      <c r="R174" s="16">
        <f t="shared" si="34"/>
        <v>-4.9000000000004526E-3</v>
      </c>
      <c r="T174" s="10">
        <f t="shared" si="35"/>
        <v>-0.79145509346538834</v>
      </c>
      <c r="U174" s="10">
        <f t="shared" si="36"/>
        <v>0.31185631805858788</v>
      </c>
      <c r="W174" s="10">
        <f t="shared" si="37"/>
        <v>-1.7238140887603883</v>
      </c>
      <c r="X174" s="10">
        <f t="shared" si="38"/>
        <v>0.15138053699086548</v>
      </c>
      <c r="Z174" s="10">
        <f t="shared" si="39"/>
        <v>-0.13230398560084333</v>
      </c>
      <c r="AA174" s="10">
        <f t="shared" si="40"/>
        <v>0.46697216709776335</v>
      </c>
      <c r="AB174" s="10">
        <f t="shared" si="41"/>
        <v>-14.626457868512867</v>
      </c>
      <c r="AD174" s="83"/>
      <c r="AI174" s="80"/>
      <c r="AJ174" s="78"/>
      <c r="AK174" s="9"/>
    </row>
    <row r="175" spans="1:37" x14ac:dyDescent="0.2">
      <c r="A175" s="9">
        <v>33723</v>
      </c>
      <c r="B175" s="16">
        <f>'Prices Monthly'!L174+J175</f>
        <v>2310.8335421314873</v>
      </c>
      <c r="C175" s="16">
        <f t="shared" si="28"/>
        <v>-1</v>
      </c>
      <c r="D175" s="16">
        <f>D174+C175*('Prices Monthly'!L175-'Prices Monthly'!L174)/'Prices Monthly'!L174</f>
        <v>2.583239373659691</v>
      </c>
      <c r="E175" s="16">
        <f t="shared" si="29"/>
        <v>1.1438597094768355E-2</v>
      </c>
      <c r="F175" s="16">
        <f t="shared" si="30"/>
        <v>2.5946779707544594</v>
      </c>
      <c r="G175" s="26">
        <f>IF(('Prices Monthly'!L175-'Prices Monthly'!L174)*C175&gt;0,1,0)</f>
        <v>0</v>
      </c>
      <c r="H175" s="16">
        <f>ABS('Prices Monthly'!L175-'Prices Monthly'!L174)/'Prices Monthly'!L174</f>
        <v>1.1438597094768308E-2</v>
      </c>
      <c r="I175" s="26"/>
      <c r="J175" s="16">
        <f t="shared" si="31"/>
        <v>-14.626457868512867</v>
      </c>
      <c r="K175" s="16"/>
      <c r="L175" s="16">
        <f>1.95583/'Prices Monthly'!B175</f>
        <v>1.5350000000000001</v>
      </c>
      <c r="M175" s="16">
        <f>'Prices Monthly'!I175-'Prices Monthly'!I174</f>
        <v>-3.9300000000000637</v>
      </c>
      <c r="N175" s="16">
        <f>'Prices Monthly'!T175-'Prices Monthly'!T174</f>
        <v>-0.10000000000000009</v>
      </c>
      <c r="P175" s="16">
        <f t="shared" si="32"/>
        <v>-0.50634999999999941</v>
      </c>
      <c r="Q175" s="16">
        <f t="shared" si="33"/>
        <v>-0.5943925503754337</v>
      </c>
      <c r="R175" s="16">
        <f t="shared" si="34"/>
        <v>-0.13300000000000017</v>
      </c>
      <c r="T175" s="10">
        <f t="shared" si="35"/>
        <v>2.2429041991704652</v>
      </c>
      <c r="U175" s="10">
        <f t="shared" si="36"/>
        <v>0.90403670598312491</v>
      </c>
      <c r="W175" s="10">
        <f t="shared" si="37"/>
        <v>-2.9478273127942352</v>
      </c>
      <c r="X175" s="10">
        <f t="shared" si="38"/>
        <v>4.9839299334788041E-2</v>
      </c>
      <c r="Z175" s="10">
        <f t="shared" si="39"/>
        <v>0.54183670374022497</v>
      </c>
      <c r="AA175" s="10">
        <f t="shared" si="40"/>
        <v>0.63223957830147226</v>
      </c>
      <c r="AB175" s="10">
        <f t="shared" si="41"/>
        <v>45.835069214763919</v>
      </c>
      <c r="AD175" s="83"/>
      <c r="AI175" s="80">
        <f t="shared" ref="AI175:AI205" si="42">AG175-J175</f>
        <v>14.626457868512867</v>
      </c>
      <c r="AJ175" s="78"/>
      <c r="AK175" s="9"/>
    </row>
    <row r="176" spans="1:37" x14ac:dyDescent="0.2">
      <c r="A176" s="9">
        <v>33754</v>
      </c>
      <c r="B176" s="16">
        <f>'Prices Monthly'!L175+J176</f>
        <v>2397.8950692147637</v>
      </c>
      <c r="C176" s="16">
        <f t="shared" si="28"/>
        <v>1</v>
      </c>
      <c r="D176" s="16">
        <f>D175+C176*('Prices Monthly'!L176-'Prices Monthly'!L175)/'Prices Monthly'!L175</f>
        <v>2.5607909667312962</v>
      </c>
      <c r="E176" s="16">
        <f t="shared" si="29"/>
        <v>3.3887004023163136E-2</v>
      </c>
      <c r="F176" s="16">
        <f t="shared" si="30"/>
        <v>2.5946779707544594</v>
      </c>
      <c r="G176" s="26">
        <f>IF(('Prices Monthly'!L176-'Prices Monthly'!L175)*C176&gt;0,1,0)</f>
        <v>0</v>
      </c>
      <c r="H176" s="16">
        <f>ABS('Prices Monthly'!L176-'Prices Monthly'!L175)/'Prices Monthly'!L175</f>
        <v>2.2448406928394567E-2</v>
      </c>
      <c r="I176" s="26"/>
      <c r="J176" s="16">
        <f t="shared" si="31"/>
        <v>45.835069214763919</v>
      </c>
      <c r="K176" s="16"/>
      <c r="L176" s="16">
        <f>1.95583/'Prices Monthly'!B176</f>
        <v>1.528</v>
      </c>
      <c r="M176" s="16">
        <f>'Prices Monthly'!I176-'Prices Monthly'!I175</f>
        <v>32.019999999999982</v>
      </c>
      <c r="N176" s="16">
        <f>'Prices Monthly'!T176-'Prices Monthly'!T175</f>
        <v>0.39000000000000012</v>
      </c>
      <c r="P176" s="16">
        <f t="shared" si="32"/>
        <v>-0.53007999999999988</v>
      </c>
      <c r="Q176" s="16">
        <f t="shared" si="33"/>
        <v>1.5054213275832806</v>
      </c>
      <c r="R176" s="16">
        <f t="shared" si="34"/>
        <v>0.76370000000000027</v>
      </c>
      <c r="T176" s="10">
        <f t="shared" si="35"/>
        <v>-17.655251861632319</v>
      </c>
      <c r="U176" s="10">
        <f t="shared" si="36"/>
        <v>1E-4</v>
      </c>
      <c r="W176" s="10">
        <f t="shared" si="37"/>
        <v>2.0164983651788937</v>
      </c>
      <c r="X176" s="10">
        <f t="shared" si="38"/>
        <v>0.88251844689509407</v>
      </c>
      <c r="Z176" s="10">
        <f t="shared" si="39"/>
        <v>0.37514038367400726</v>
      </c>
      <c r="AA176" s="10">
        <f t="shared" si="40"/>
        <v>0.59270048994317404</v>
      </c>
      <c r="AB176" s="10">
        <f t="shared" si="41"/>
        <v>29.073843590205868</v>
      </c>
      <c r="AD176" s="83"/>
      <c r="AI176" s="80">
        <f t="shared" si="42"/>
        <v>-45.835069214763919</v>
      </c>
      <c r="AJ176" s="78"/>
      <c r="AK176" s="9"/>
    </row>
    <row r="177" spans="1:37" x14ac:dyDescent="0.2">
      <c r="A177" s="9">
        <v>33782</v>
      </c>
      <c r="B177" s="16">
        <f>'Prices Monthly'!L176+J177</f>
        <v>2328.333843590206</v>
      </c>
      <c r="C177" s="16">
        <f t="shared" si="28"/>
        <v>1</v>
      </c>
      <c r="D177" s="16">
        <f>D176+C177*('Prices Monthly'!L177-'Prices Monthly'!L176)/'Prices Monthly'!L176</f>
        <v>2.607666918124353</v>
      </c>
      <c r="E177" s="16">
        <f t="shared" si="29"/>
        <v>0</v>
      </c>
      <c r="F177" s="16">
        <f t="shared" si="30"/>
        <v>2.607666918124353</v>
      </c>
      <c r="G177" s="26">
        <f>IF(('Prices Monthly'!L177-'Prices Monthly'!L176)*C177&gt;0,1,0)</f>
        <v>1</v>
      </c>
      <c r="H177" s="16">
        <f>ABS('Prices Monthly'!L177-'Prices Monthly'!L176)/'Prices Monthly'!L176</f>
        <v>4.6875951393056781E-2</v>
      </c>
      <c r="I177" s="26"/>
      <c r="J177" s="16">
        <f t="shared" si="31"/>
        <v>29.073843590205868</v>
      </c>
      <c r="K177" s="16"/>
      <c r="L177" s="16">
        <f>1.95583/'Prices Monthly'!B177</f>
        <v>1.5227000000000002</v>
      </c>
      <c r="M177" s="16">
        <f>'Prices Monthly'!I177-'Prices Monthly'!I176</f>
        <v>-12.839999999999918</v>
      </c>
      <c r="N177" s="16">
        <f>'Prices Monthly'!T177-'Prices Monthly'!T176</f>
        <v>-2.0000000000000462E-2</v>
      </c>
      <c r="P177" s="16">
        <f t="shared" si="32"/>
        <v>-0.54804699999999951</v>
      </c>
      <c r="Q177" s="16">
        <f t="shared" si="33"/>
        <v>-1.1085650237328317</v>
      </c>
      <c r="R177" s="16">
        <f t="shared" si="34"/>
        <v>1.3399999999999156E-2</v>
      </c>
      <c r="T177" s="10">
        <f t="shared" si="35"/>
        <v>0.32554811244332349</v>
      </c>
      <c r="U177" s="10">
        <f t="shared" si="36"/>
        <v>0.58067577139622428</v>
      </c>
      <c r="W177" s="10">
        <f t="shared" si="37"/>
        <v>-4.2405025764798712</v>
      </c>
      <c r="X177" s="10">
        <f t="shared" si="38"/>
        <v>1.4195926397893025E-2</v>
      </c>
      <c r="Z177" s="10">
        <f t="shared" si="39"/>
        <v>5.7809067817436777E-2</v>
      </c>
      <c r="AA177" s="10">
        <f t="shared" si="40"/>
        <v>0.51444824347710827</v>
      </c>
      <c r="AB177" s="10">
        <f t="shared" si="41"/>
        <v>11.809763956319552</v>
      </c>
      <c r="AD177" s="83"/>
      <c r="AI177" s="80">
        <f t="shared" si="42"/>
        <v>-29.073843590205868</v>
      </c>
      <c r="AJ177" s="78"/>
      <c r="AK177" s="9"/>
    </row>
    <row r="178" spans="1:37" x14ac:dyDescent="0.2">
      <c r="A178" s="9">
        <v>33815</v>
      </c>
      <c r="B178" s="16">
        <f>'Prices Monthly'!L177+J178</f>
        <v>2418.8497639563193</v>
      </c>
      <c r="C178" s="16">
        <f t="shared" si="28"/>
        <v>1</v>
      </c>
      <c r="D178" s="16">
        <f>D177+C178*('Prices Monthly'!L178-'Prices Monthly'!L177)/'Prices Monthly'!L177</f>
        <v>2.5432101579541855</v>
      </c>
      <c r="E178" s="16">
        <f t="shared" si="29"/>
        <v>6.4456760170167549E-2</v>
      </c>
      <c r="F178" s="16">
        <f t="shared" si="30"/>
        <v>2.607666918124353</v>
      </c>
      <c r="G178" s="26">
        <f>IF(('Prices Monthly'!L178-'Prices Monthly'!L177)*C178&gt;0,1,0)</f>
        <v>0</v>
      </c>
      <c r="H178" s="16">
        <f>ABS('Prices Monthly'!L178-'Prices Monthly'!L177)/'Prices Monthly'!L177</f>
        <v>6.4456760170167549E-2</v>
      </c>
      <c r="I178" s="26"/>
      <c r="J178" s="16">
        <f t="shared" si="31"/>
        <v>11.809763956319552</v>
      </c>
      <c r="K178" s="16"/>
      <c r="L178" s="16">
        <f>1.95583/'Prices Monthly'!B178</f>
        <v>1.4730000000000001</v>
      </c>
      <c r="M178" s="16">
        <f>'Prices Monthly'!I178-'Prices Monthly'!I177</f>
        <v>6.7199999999999136</v>
      </c>
      <c r="N178" s="16">
        <f>'Prices Monthly'!T178-'Prices Monthly'!T177</f>
        <v>-0.10999999999999943</v>
      </c>
      <c r="P178" s="16">
        <f t="shared" si="32"/>
        <v>-0.71652999999999967</v>
      </c>
      <c r="Q178" s="16">
        <f t="shared" si="33"/>
        <v>0.82736927305381969</v>
      </c>
      <c r="R178" s="16">
        <f t="shared" si="34"/>
        <v>-0.15129999999999899</v>
      </c>
      <c r="T178" s="10">
        <f t="shared" si="35"/>
        <v>-1.9063923039902955</v>
      </c>
      <c r="U178" s="10">
        <f t="shared" si="36"/>
        <v>0.12938670080187262</v>
      </c>
      <c r="W178" s="10">
        <f t="shared" si="37"/>
        <v>4.4974275914082718</v>
      </c>
      <c r="X178" s="10">
        <f t="shared" si="38"/>
        <v>0.98898506979541545</v>
      </c>
      <c r="Z178" s="10">
        <f t="shared" si="39"/>
        <v>0.68600949962248636</v>
      </c>
      <c r="AA178" s="10">
        <f t="shared" si="40"/>
        <v>0.66507863294294789</v>
      </c>
      <c r="AB178" s="10">
        <f t="shared" si="41"/>
        <v>66.894924007309854</v>
      </c>
      <c r="AD178" s="83"/>
      <c r="AI178" s="80">
        <f t="shared" si="42"/>
        <v>-11.809763956319552</v>
      </c>
      <c r="AJ178" s="78"/>
    </row>
    <row r="179" spans="1:37" x14ac:dyDescent="0.2">
      <c r="A179" s="9">
        <v>33845</v>
      </c>
      <c r="B179" s="16">
        <f>'Prices Monthly'!L178+J179</f>
        <v>2318.7849240073097</v>
      </c>
      <c r="C179" s="16">
        <f t="shared" si="28"/>
        <v>1</v>
      </c>
      <c r="D179" s="16">
        <f>D178+C179*('Prices Monthly'!L179-'Prices Monthly'!L178)/'Prices Monthly'!L178</f>
        <v>2.5836650647213899</v>
      </c>
      <c r="E179" s="16">
        <f t="shared" si="29"/>
        <v>2.4001853402963125E-2</v>
      </c>
      <c r="F179" s="16">
        <f t="shared" si="30"/>
        <v>2.607666918124353</v>
      </c>
      <c r="G179" s="26">
        <f>IF(('Prices Monthly'!L179-'Prices Monthly'!L178)*C179&gt;0,1,0)</f>
        <v>1</v>
      </c>
      <c r="H179" s="16">
        <f>ABS('Prices Monthly'!L179-'Prices Monthly'!L178)/'Prices Monthly'!L178</f>
        <v>4.0454906767204396E-2</v>
      </c>
      <c r="I179" s="26"/>
      <c r="J179" s="16">
        <f t="shared" si="31"/>
        <v>66.894924007309854</v>
      </c>
      <c r="K179" s="16"/>
      <c r="L179" s="16">
        <f>1.95583/'Prices Monthly'!B179</f>
        <v>1.4790000000000001</v>
      </c>
      <c r="M179" s="16">
        <f>'Prices Monthly'!I179-'Prices Monthly'!I178</f>
        <v>-8.4800000000000182</v>
      </c>
      <c r="N179" s="16">
        <f>'Prices Monthly'!T179-'Prices Monthly'!T178</f>
        <v>-0.15000000000000036</v>
      </c>
      <c r="P179" s="16">
        <f t="shared" si="32"/>
        <v>-0.69618999999999964</v>
      </c>
      <c r="Q179" s="16">
        <f t="shared" si="33"/>
        <v>-0.92839585225671473</v>
      </c>
      <c r="R179" s="16">
        <f t="shared" si="34"/>
        <v>-0.2245000000000007</v>
      </c>
      <c r="T179" s="10">
        <f t="shared" si="35"/>
        <v>2.9107359534806507</v>
      </c>
      <c r="U179" s="10">
        <f t="shared" si="36"/>
        <v>0.94837460886335512</v>
      </c>
      <c r="W179" s="10">
        <f t="shared" si="37"/>
        <v>-1.0640159520130616</v>
      </c>
      <c r="X179" s="10">
        <f t="shared" si="38"/>
        <v>0.25654274933724663</v>
      </c>
      <c r="Z179" s="10">
        <f t="shared" si="39"/>
        <v>0.8650156429156739</v>
      </c>
      <c r="AA179" s="10">
        <f t="shared" si="40"/>
        <v>0.70370749960899337</v>
      </c>
      <c r="AB179" s="10">
        <f t="shared" si="41"/>
        <v>104.36082365195516</v>
      </c>
      <c r="AD179" s="83"/>
      <c r="AI179" s="80">
        <f t="shared" si="42"/>
        <v>-66.894924007309854</v>
      </c>
      <c r="AJ179" s="78"/>
    </row>
    <row r="180" spans="1:37" x14ac:dyDescent="0.2">
      <c r="A180" s="9">
        <v>33876</v>
      </c>
      <c r="B180" s="16">
        <f>'Prices Monthly'!L179+J180</f>
        <v>2442.9899999999998</v>
      </c>
      <c r="C180" s="16">
        <f t="shared" si="28"/>
        <v>1</v>
      </c>
      <c r="D180" s="16">
        <f>D179+C180*('Prices Monthly'!L180-'Prices Monthly'!L179)/'Prices Monthly'!L179</f>
        <v>2.6054150508502252</v>
      </c>
      <c r="E180" s="16">
        <f t="shared" si="29"/>
        <v>2.25186727412785E-3</v>
      </c>
      <c r="F180" s="16">
        <f t="shared" si="30"/>
        <v>2.607666918124353</v>
      </c>
      <c r="G180" s="26">
        <f>IF(('Prices Monthly'!L180-'Prices Monthly'!L179)*C180&gt;0,1,0)</f>
        <v>1</v>
      </c>
      <c r="H180" s="16">
        <f>ABS('Prices Monthly'!L180-'Prices Monthly'!L179)/'Prices Monthly'!L179</f>
        <v>2.1749986128835396E-2</v>
      </c>
      <c r="I180" s="26"/>
      <c r="J180" s="16">
        <f t="shared" si="31"/>
        <v>100</v>
      </c>
      <c r="K180" s="16"/>
      <c r="L180" s="16">
        <f>1.95583/'Prices Monthly'!B180</f>
        <v>1.5261</v>
      </c>
      <c r="M180" s="16">
        <f>'Prices Monthly'!I180-'Prices Monthly'!I179</f>
        <v>47.690000000000055</v>
      </c>
      <c r="N180" s="16">
        <f>'Prices Monthly'!T180-'Prices Monthly'!T179</f>
        <v>-0.22999999999999998</v>
      </c>
      <c r="P180" s="16">
        <f t="shared" si="32"/>
        <v>-0.53652099999999958</v>
      </c>
      <c r="Q180" s="16">
        <f t="shared" si="33"/>
        <v>1.6784273224338677</v>
      </c>
      <c r="R180" s="16">
        <f t="shared" si="34"/>
        <v>-0.37090000000000001</v>
      </c>
      <c r="T180" s="10">
        <f t="shared" si="35"/>
        <v>1.7893748399494109</v>
      </c>
      <c r="U180" s="10">
        <f t="shared" si="36"/>
        <v>0.8568506129687492</v>
      </c>
      <c r="W180" s="10">
        <f t="shared" si="37"/>
        <v>4.9965426473790462</v>
      </c>
      <c r="X180" s="10">
        <f t="shared" si="38"/>
        <v>0.99328412515434994</v>
      </c>
      <c r="Z180" s="10">
        <f t="shared" si="39"/>
        <v>1.6783575908123154</v>
      </c>
      <c r="AA180" s="10">
        <f t="shared" si="40"/>
        <v>0.84268692656332689</v>
      </c>
      <c r="AB180" s="10">
        <f t="shared" si="41"/>
        <v>516.93344664962501</v>
      </c>
      <c r="AD180" s="83"/>
      <c r="AI180" s="80">
        <f t="shared" si="42"/>
        <v>-100</v>
      </c>
      <c r="AJ180" s="78"/>
    </row>
    <row r="181" spans="1:37" x14ac:dyDescent="0.2">
      <c r="A181" s="9">
        <v>33907</v>
      </c>
      <c r="B181" s="16">
        <f>'Prices Monthly'!L180+J181</f>
        <v>2493.9499999999998</v>
      </c>
      <c r="C181" s="16">
        <f t="shared" si="28"/>
        <v>1</v>
      </c>
      <c r="D181" s="16">
        <f>D180+C181*('Prices Monthly'!L181-'Prices Monthly'!L180)/'Prices Monthly'!L180</f>
        <v>2.6054568228170583</v>
      </c>
      <c r="E181" s="16">
        <f t="shared" si="29"/>
        <v>2.2100953072947682E-3</v>
      </c>
      <c r="F181" s="16">
        <f t="shared" si="30"/>
        <v>2.607666918124353</v>
      </c>
      <c r="G181" s="26">
        <f>IF(('Prices Monthly'!L181-'Prices Monthly'!L180)*C181&gt;0,1,0)</f>
        <v>1</v>
      </c>
      <c r="H181" s="16">
        <f>ABS('Prices Monthly'!L181-'Prices Monthly'!L180)/'Prices Monthly'!L180</f>
        <v>4.1771966833210304E-5</v>
      </c>
      <c r="I181" s="26"/>
      <c r="J181" s="16">
        <f t="shared" si="31"/>
        <v>100</v>
      </c>
      <c r="K181" s="16"/>
      <c r="L181" s="16">
        <f>1.95583/'Prices Monthly'!B181</f>
        <v>1.5134000000000001</v>
      </c>
      <c r="M181" s="16">
        <f>'Prices Monthly'!I181-'Prices Monthly'!I180</f>
        <v>24.269999999999982</v>
      </c>
      <c r="N181" s="16">
        <f>'Prices Monthly'!T181-'Prices Monthly'!T180</f>
        <v>-0.10999999999999988</v>
      </c>
      <c r="P181" s="16">
        <f t="shared" si="32"/>
        <v>-0.57957399999999915</v>
      </c>
      <c r="Q181" s="16">
        <f t="shared" si="33"/>
        <v>1.3850697763319344</v>
      </c>
      <c r="R181" s="16">
        <f t="shared" si="34"/>
        <v>-0.15129999999999977</v>
      </c>
      <c r="T181" s="10">
        <f t="shared" si="35"/>
        <v>-1.8423088909809797</v>
      </c>
      <c r="U181" s="10">
        <f t="shared" si="36"/>
        <v>0.13677845287586504</v>
      </c>
      <c r="W181" s="10">
        <f t="shared" si="37"/>
        <v>4.2533127949801006</v>
      </c>
      <c r="X181" s="10">
        <f t="shared" si="38"/>
        <v>0.98598223377762495</v>
      </c>
      <c r="Z181" s="10">
        <f t="shared" si="39"/>
        <v>0.69221604165342621</v>
      </c>
      <c r="AA181" s="10">
        <f t="shared" si="40"/>
        <v>0.66645971480779376</v>
      </c>
      <c r="AB181" s="10">
        <f t="shared" si="41"/>
        <v>67.967074031818527</v>
      </c>
      <c r="AD181" s="83"/>
      <c r="AI181" s="80">
        <f t="shared" si="42"/>
        <v>-100</v>
      </c>
      <c r="AJ181" s="78"/>
    </row>
    <row r="182" spans="1:37" x14ac:dyDescent="0.2">
      <c r="A182" s="9">
        <v>33936</v>
      </c>
      <c r="B182" s="16">
        <f>'Prices Monthly'!L181+J182</f>
        <v>2462.0170740318185</v>
      </c>
      <c r="C182" s="16">
        <f t="shared" si="28"/>
        <v>1</v>
      </c>
      <c r="D182" s="16">
        <f>D181+C182*('Prices Monthly'!L182-'Prices Monthly'!L181)/'Prices Monthly'!L181</f>
        <v>2.6464584727408274</v>
      </c>
      <c r="E182" s="16">
        <f t="shared" si="29"/>
        <v>0</v>
      </c>
      <c r="F182" s="16">
        <f t="shared" si="30"/>
        <v>2.6464584727408274</v>
      </c>
      <c r="G182" s="26">
        <f>IF(('Prices Monthly'!L182-'Prices Monthly'!L181)*C182&gt;0,1,0)</f>
        <v>1</v>
      </c>
      <c r="H182" s="16">
        <f>ABS('Prices Monthly'!L182-'Prices Monthly'!L181)/'Prices Monthly'!L181</f>
        <v>4.1001649923769277E-2</v>
      </c>
      <c r="I182" s="26"/>
      <c r="J182" s="16">
        <f t="shared" si="31"/>
        <v>67.967074031818527</v>
      </c>
      <c r="K182" s="16"/>
      <c r="L182" s="16">
        <f>1.95583/'Prices Monthly'!B182</f>
        <v>1.5350000000000001</v>
      </c>
      <c r="M182" s="16">
        <f>'Prices Monthly'!I182-'Prices Monthly'!I181</f>
        <v>11.960000000000036</v>
      </c>
      <c r="N182" s="16">
        <f>'Prices Monthly'!T182-'Prices Monthly'!T181</f>
        <v>4.0000000000000036E-2</v>
      </c>
      <c r="P182" s="16">
        <f t="shared" si="32"/>
        <v>-0.50634999999999941</v>
      </c>
      <c r="Q182" s="16">
        <f t="shared" si="33"/>
        <v>1.0777311796523934</v>
      </c>
      <c r="R182" s="16">
        <f t="shared" si="34"/>
        <v>0.12320000000000007</v>
      </c>
      <c r="T182" s="10">
        <f t="shared" si="35"/>
        <v>-5.4436367387529385</v>
      </c>
      <c r="U182" s="10">
        <f t="shared" si="36"/>
        <v>4.3051162040632215E-3</v>
      </c>
      <c r="W182" s="10">
        <f t="shared" si="37"/>
        <v>1.6837790884126846</v>
      </c>
      <c r="X182" s="10">
        <f t="shared" si="38"/>
        <v>0.84340429648536142</v>
      </c>
      <c r="Z182" s="10">
        <f t="shared" si="39"/>
        <v>0.3310722879200545</v>
      </c>
      <c r="AA182" s="10">
        <f t="shared" si="40"/>
        <v>0.58202025811427716</v>
      </c>
      <c r="AB182" s="10">
        <f t="shared" si="41"/>
        <v>25.709953465033131</v>
      </c>
      <c r="AD182" s="83"/>
      <c r="AI182" s="80">
        <f t="shared" si="42"/>
        <v>-67.967074031818527</v>
      </c>
      <c r="AJ182" s="78"/>
    </row>
    <row r="183" spans="1:37" x14ac:dyDescent="0.2">
      <c r="A183" s="9">
        <v>33968</v>
      </c>
      <c r="B183" s="16">
        <f>'Prices Monthly'!L182+J183</f>
        <v>2517.9199534650334</v>
      </c>
      <c r="C183" s="16">
        <f t="shared" si="28"/>
        <v>1</v>
      </c>
      <c r="D183" s="16">
        <f>D182+C183*('Prices Monthly'!L183-'Prices Monthly'!L182)/'Prices Monthly'!L182</f>
        <v>2.654351066061615</v>
      </c>
      <c r="E183" s="16">
        <f t="shared" si="29"/>
        <v>0</v>
      </c>
      <c r="F183" s="16">
        <f t="shared" si="30"/>
        <v>2.654351066061615</v>
      </c>
      <c r="G183" s="26">
        <f>IF(('Prices Monthly'!L183-'Prices Monthly'!L182)*C183&gt;0,1,0)</f>
        <v>1</v>
      </c>
      <c r="H183" s="16">
        <f>ABS('Prices Monthly'!L183-'Prices Monthly'!L182)/'Prices Monthly'!L182</f>
        <v>7.8925933207876029E-3</v>
      </c>
      <c r="I183" s="26"/>
      <c r="J183" s="16">
        <f t="shared" si="31"/>
        <v>25.709953465033131</v>
      </c>
      <c r="K183" s="16"/>
      <c r="L183" s="16">
        <f>1.95583/'Prices Monthly'!B183</f>
        <v>1.5385000000000002</v>
      </c>
      <c r="M183" s="16">
        <f>'Prices Monthly'!I183-'Prices Monthly'!I182</f>
        <v>8.8099999999999454</v>
      </c>
      <c r="N183" s="16">
        <f>'Prices Monthly'!T183-'Prices Monthly'!T182</f>
        <v>-0.12000000000000011</v>
      </c>
      <c r="P183" s="16">
        <f t="shared" si="32"/>
        <v>-0.49448499999999918</v>
      </c>
      <c r="Q183" s="16">
        <f t="shared" si="33"/>
        <v>0.94497590841204515</v>
      </c>
      <c r="R183" s="16">
        <f t="shared" si="34"/>
        <v>-0.1696000000000002</v>
      </c>
      <c r="T183" s="10">
        <f t="shared" si="35"/>
        <v>2.6802116257295783E-2</v>
      </c>
      <c r="U183" s="10">
        <f t="shared" si="36"/>
        <v>0.50670012798079622</v>
      </c>
      <c r="W183" s="10">
        <f t="shared" si="37"/>
        <v>1.7108636439038598</v>
      </c>
      <c r="X183" s="10">
        <f t="shared" si="38"/>
        <v>0.846948269263747</v>
      </c>
      <c r="Z183" s="10">
        <f t="shared" si="39"/>
        <v>1.017131066256866</v>
      </c>
      <c r="AA183" s="10">
        <f t="shared" si="40"/>
        <v>0.73441338936039202</v>
      </c>
      <c r="AB183" s="10">
        <f t="shared" si="41"/>
        <v>148.61647179742661</v>
      </c>
      <c r="AD183" s="83"/>
      <c r="AI183" s="80">
        <f t="shared" si="42"/>
        <v>-25.709953465033131</v>
      </c>
      <c r="AJ183" s="78"/>
    </row>
    <row r="184" spans="1:37" x14ac:dyDescent="0.2">
      <c r="A184" s="9">
        <v>33999</v>
      </c>
      <c r="B184" s="16">
        <f>'Prices Monthly'!L183+J184</f>
        <v>2611.88</v>
      </c>
      <c r="C184" s="16">
        <f t="shared" si="28"/>
        <v>1</v>
      </c>
      <c r="D184" s="16">
        <f>D183+C184*('Prices Monthly'!L184-'Prices Monthly'!L183)/'Prices Monthly'!L183</f>
        <v>2.7405215837615051</v>
      </c>
      <c r="E184" s="16">
        <f t="shared" si="29"/>
        <v>0</v>
      </c>
      <c r="F184" s="16">
        <f t="shared" si="30"/>
        <v>2.7405215837615051</v>
      </c>
      <c r="G184" s="26">
        <f>IF(('Prices Monthly'!L184-'Prices Monthly'!L183)*C184&gt;0,1,0)</f>
        <v>1</v>
      </c>
      <c r="H184" s="16">
        <f>ABS('Prices Monthly'!L184-'Prices Monthly'!L183)/'Prices Monthly'!L183</f>
        <v>8.6170517699890051E-2</v>
      </c>
      <c r="I184" s="26"/>
      <c r="J184" s="16">
        <f t="shared" si="31"/>
        <v>100</v>
      </c>
      <c r="K184" s="16"/>
      <c r="L184" s="16">
        <f>1.95583/'Prices Monthly'!B184</f>
        <v>1.6378999999999999</v>
      </c>
      <c r="M184" s="16">
        <f>'Prices Monthly'!I184-'Prices Monthly'!I183</f>
        <v>41.149999999999977</v>
      </c>
      <c r="N184" s="16">
        <f>'Prices Monthly'!T184-'Prices Monthly'!T183</f>
        <v>6.0000000000000053E-2</v>
      </c>
      <c r="P184" s="16">
        <f t="shared" si="32"/>
        <v>-0.15751899999999974</v>
      </c>
      <c r="Q184" s="16">
        <f t="shared" si="33"/>
        <v>1.6143698395482884</v>
      </c>
      <c r="R184" s="16">
        <f t="shared" si="34"/>
        <v>0.15980000000000011</v>
      </c>
      <c r="T184" s="10">
        <f t="shared" si="35"/>
        <v>-4.2239998357931663</v>
      </c>
      <c r="U184" s="10">
        <f t="shared" si="36"/>
        <v>1.4428733540633298E-2</v>
      </c>
      <c r="W184" s="10">
        <f t="shared" si="37"/>
        <v>-1.7429403943267552</v>
      </c>
      <c r="X184" s="10">
        <f t="shared" si="38"/>
        <v>0.14893983480628503</v>
      </c>
      <c r="Z184" s="10">
        <f t="shared" si="39"/>
        <v>-0.53890004028777916</v>
      </c>
      <c r="AA184" s="10">
        <f t="shared" si="40"/>
        <v>0.36844349800611575</v>
      </c>
      <c r="AB184" s="10">
        <f t="shared" si="41"/>
        <v>-45.476026404054593</v>
      </c>
      <c r="AD184" s="83"/>
      <c r="AI184" s="80">
        <f t="shared" si="42"/>
        <v>-100</v>
      </c>
      <c r="AJ184" s="78"/>
    </row>
    <row r="185" spans="1:37" x14ac:dyDescent="0.2">
      <c r="A185" s="9">
        <v>34027</v>
      </c>
      <c r="B185" s="16">
        <f>'Prices Monthly'!L184+J185</f>
        <v>2682.8539735959453</v>
      </c>
      <c r="C185" s="16">
        <f t="shared" si="28"/>
        <v>-1</v>
      </c>
      <c r="D185" s="16">
        <f>D184+C185*('Prices Monthly'!L185-'Prices Monthly'!L184)/'Prices Monthly'!L184</f>
        <v>2.6953547601001446</v>
      </c>
      <c r="E185" s="16">
        <f t="shared" si="29"/>
        <v>4.5166823661360489E-2</v>
      </c>
      <c r="F185" s="16">
        <f t="shared" si="30"/>
        <v>2.7405215837615051</v>
      </c>
      <c r="G185" s="26">
        <f>IF(('Prices Monthly'!L185-'Prices Monthly'!L184)*C185&gt;0,1,0)</f>
        <v>0</v>
      </c>
      <c r="H185" s="16">
        <f>ABS('Prices Monthly'!L185-'Prices Monthly'!L184)/'Prices Monthly'!L184</f>
        <v>4.5166823661360621E-2</v>
      </c>
      <c r="I185" s="26"/>
      <c r="J185" s="16">
        <f t="shared" si="31"/>
        <v>-45.476026404054593</v>
      </c>
      <c r="K185" s="16"/>
      <c r="L185" s="16">
        <f>1.95583/'Prices Monthly'!B185</f>
        <v>1.6920999999999999</v>
      </c>
      <c r="M185" s="16">
        <f>'Prices Monthly'!I185-'Prices Monthly'!I184</f>
        <v>15.410000000000082</v>
      </c>
      <c r="N185" s="16">
        <f>'Prices Monthly'!T185-'Prices Monthly'!T184</f>
        <v>-0.43999999999999995</v>
      </c>
      <c r="P185" s="16">
        <f t="shared" si="32"/>
        <v>2.6219000000000214E-2</v>
      </c>
      <c r="Q185" s="16">
        <f t="shared" si="33"/>
        <v>1.1878026387184215</v>
      </c>
      <c r="R185" s="16">
        <f t="shared" si="34"/>
        <v>-0.75519999999999987</v>
      </c>
      <c r="T185" s="10">
        <f t="shared" si="35"/>
        <v>14.108268359999347</v>
      </c>
      <c r="U185" s="10">
        <f t="shared" si="36"/>
        <v>0.99990000000000001</v>
      </c>
      <c r="W185" s="10">
        <f t="shared" si="37"/>
        <v>-3.7998832945291339</v>
      </c>
      <c r="X185" s="10">
        <f t="shared" si="38"/>
        <v>2.1883768862122868E-2</v>
      </c>
      <c r="Z185" s="10">
        <f t="shared" si="39"/>
        <v>0.63631143587705141</v>
      </c>
      <c r="AA185" s="10">
        <f t="shared" si="40"/>
        <v>0.65391918036983243</v>
      </c>
      <c r="AB185" s="10">
        <f t="shared" si="41"/>
        <v>58.829600860092761</v>
      </c>
      <c r="AD185" s="83"/>
      <c r="AI185" s="80">
        <f t="shared" si="42"/>
        <v>45.476026404054593</v>
      </c>
      <c r="AJ185" s="78"/>
    </row>
    <row r="186" spans="1:37" x14ac:dyDescent="0.2">
      <c r="A186" s="9">
        <v>34058</v>
      </c>
      <c r="B186" s="16">
        <f>'Prices Monthly'!L185+J186</f>
        <v>2910.3896008600927</v>
      </c>
      <c r="C186" s="16">
        <f t="shared" si="28"/>
        <v>1</v>
      </c>
      <c r="D186" s="16">
        <f>D185+C186*('Prices Monthly'!L186-'Prices Monthly'!L185)/'Prices Monthly'!L185</f>
        <v>2.7285611453769754</v>
      </c>
      <c r="E186" s="16">
        <f t="shared" si="29"/>
        <v>1.1960438384529759E-2</v>
      </c>
      <c r="F186" s="16">
        <f t="shared" si="30"/>
        <v>2.7405215837615051</v>
      </c>
      <c r="G186" s="26">
        <f>IF(('Prices Monthly'!L186-'Prices Monthly'!L185)*C186&gt;0,1,0)</f>
        <v>1</v>
      </c>
      <c r="H186" s="16">
        <f>ABS('Prices Monthly'!L186-'Prices Monthly'!L185)/'Prices Monthly'!L185</f>
        <v>3.3206385276830945E-2</v>
      </c>
      <c r="I186" s="26"/>
      <c r="J186" s="16">
        <f t="shared" si="31"/>
        <v>58.829600860092761</v>
      </c>
      <c r="K186" s="16"/>
      <c r="L186" s="16">
        <f>1.95583/'Prices Monthly'!B186</f>
        <v>1.6820000000000002</v>
      </c>
      <c r="M186" s="16">
        <f>'Prices Monthly'!I186-'Prices Monthly'!I185</f>
        <v>-42.830000000000041</v>
      </c>
      <c r="N186" s="16">
        <f>'Prices Monthly'!T186-'Prices Monthly'!T185</f>
        <v>0.31000000000000005</v>
      </c>
      <c r="P186" s="16">
        <f t="shared" si="32"/>
        <v>-8.01999999999925E-3</v>
      </c>
      <c r="Q186" s="16">
        <f t="shared" si="33"/>
        <v>-1.6317480743965698</v>
      </c>
      <c r="R186" s="16">
        <f t="shared" si="34"/>
        <v>0.61730000000000018</v>
      </c>
      <c r="T186" s="10">
        <f t="shared" si="35"/>
        <v>-4.7524602412329795</v>
      </c>
      <c r="U186" s="10">
        <f t="shared" si="36"/>
        <v>8.5565890130432695E-3</v>
      </c>
      <c r="W186" s="10">
        <f t="shared" si="37"/>
        <v>-14.861117871314299</v>
      </c>
      <c r="X186" s="10">
        <f t="shared" si="38"/>
        <v>1E-4</v>
      </c>
      <c r="Z186" s="10">
        <f t="shared" si="39"/>
        <v>-0.73626488134490553</v>
      </c>
      <c r="AA186" s="10">
        <f t="shared" si="40"/>
        <v>0.32382145074373486</v>
      </c>
      <c r="AB186" s="10">
        <f t="shared" si="41"/>
        <v>-76.013852932819049</v>
      </c>
      <c r="AD186" s="83"/>
      <c r="AI186" s="80">
        <f t="shared" si="42"/>
        <v>-58.829600860092761</v>
      </c>
      <c r="AJ186" s="78"/>
    </row>
    <row r="187" spans="1:37" x14ac:dyDescent="0.2">
      <c r="A187" s="9">
        <v>34088</v>
      </c>
      <c r="B187" s="16">
        <f>'Prices Monthly'!L186+J187</f>
        <v>2870.2361470671808</v>
      </c>
      <c r="C187" s="16">
        <f t="shared" si="28"/>
        <v>-1</v>
      </c>
      <c r="D187" s="16">
        <f>D186+C187*('Prices Monthly'!L187-'Prices Monthly'!L186)/'Prices Monthly'!L186</f>
        <v>2.6781920320973827</v>
      </c>
      <c r="E187" s="16">
        <f t="shared" si="29"/>
        <v>6.2329551664122462E-2</v>
      </c>
      <c r="F187" s="16">
        <f t="shared" si="30"/>
        <v>2.7405215837615051</v>
      </c>
      <c r="G187" s="26">
        <f>IF(('Prices Monthly'!L187-'Prices Monthly'!L186)*C187&gt;0,1,0)</f>
        <v>0</v>
      </c>
      <c r="H187" s="16">
        <f>ABS('Prices Monthly'!L187-'Prices Monthly'!L186)/'Prices Monthly'!L186</f>
        <v>5.0369113279592731E-2</v>
      </c>
      <c r="I187" s="26"/>
      <c r="J187" s="16">
        <f t="shared" si="31"/>
        <v>-76.013852932819049</v>
      </c>
      <c r="K187" s="16"/>
      <c r="L187" s="16">
        <f>1.95583/'Prices Monthly'!B187</f>
        <v>1.7316</v>
      </c>
      <c r="M187" s="16">
        <f>'Prices Monthly'!I187-'Prices Monthly'!I186</f>
        <v>58.139999999999986</v>
      </c>
      <c r="N187" s="16">
        <f>'Prices Monthly'!T187-'Prices Monthly'!T186</f>
        <v>-0.12999999999999989</v>
      </c>
      <c r="P187" s="16">
        <f t="shared" si="32"/>
        <v>0.1601240000000006</v>
      </c>
      <c r="Q187" s="16">
        <f t="shared" si="33"/>
        <v>1.7644750274344088</v>
      </c>
      <c r="R187" s="16">
        <f t="shared" si="34"/>
        <v>-0.18789999999999979</v>
      </c>
      <c r="T187" s="10">
        <f t="shared" si="35"/>
        <v>4.1956896775533705</v>
      </c>
      <c r="U187" s="10">
        <f t="shared" si="36"/>
        <v>0.98516309689205672</v>
      </c>
      <c r="W187" s="10">
        <f t="shared" si="37"/>
        <v>-5.1183124093907866</v>
      </c>
      <c r="X187" s="10">
        <f t="shared" si="38"/>
        <v>5.9504961266707585E-3</v>
      </c>
      <c r="Z187" s="10">
        <f t="shared" si="39"/>
        <v>0.59604426356495277</v>
      </c>
      <c r="AA187" s="10">
        <f t="shared" si="40"/>
        <v>0.64475077550401516</v>
      </c>
      <c r="AB187" s="10">
        <f t="shared" si="41"/>
        <v>52.936335914852222</v>
      </c>
      <c r="AD187" s="83"/>
      <c r="AI187" s="80"/>
      <c r="AJ187" s="78"/>
    </row>
    <row r="188" spans="1:37" x14ac:dyDescent="0.2">
      <c r="A188" s="9">
        <v>34118</v>
      </c>
      <c r="B188" s="16">
        <f>'Prices Monthly'!L187+J188</f>
        <v>3147.5863359148525</v>
      </c>
      <c r="C188" s="16">
        <f t="shared" si="28"/>
        <v>1</v>
      </c>
      <c r="D188" s="16">
        <f>D187+C188*('Prices Monthly'!L188-'Prices Monthly'!L187)/'Prices Monthly'!L187</f>
        <v>2.7107999199037582</v>
      </c>
      <c r="E188" s="16">
        <f t="shared" si="29"/>
        <v>2.9721663857746883E-2</v>
      </c>
      <c r="F188" s="16">
        <f t="shared" si="30"/>
        <v>2.7405215837615051</v>
      </c>
      <c r="G188" s="26">
        <f>IF(('Prices Monthly'!L188-'Prices Monthly'!L187)*C188&gt;0,1,0)</f>
        <v>1</v>
      </c>
      <c r="H188" s="16">
        <f>ABS('Prices Monthly'!L188-'Prices Monthly'!L187)/'Prices Monthly'!L187</f>
        <v>3.2607887806375468E-2</v>
      </c>
      <c r="I188" s="26"/>
      <c r="J188" s="16">
        <f t="shared" si="31"/>
        <v>52.936335914852222</v>
      </c>
      <c r="K188" s="16"/>
      <c r="L188" s="16">
        <f>1.95583/'Prices Monthly'!B188</f>
        <v>1.7012</v>
      </c>
      <c r="M188" s="16">
        <f>'Prices Monthly'!I188-'Prices Monthly'!I187</f>
        <v>37.730000000000018</v>
      </c>
      <c r="N188" s="16">
        <f>'Prices Monthly'!T188-'Prices Monthly'!T187</f>
        <v>-0.17000000000000037</v>
      </c>
      <c r="P188" s="16">
        <f t="shared" si="32"/>
        <v>5.7068000000000119E-2</v>
      </c>
      <c r="Q188" s="16">
        <f t="shared" si="33"/>
        <v>1.5766868052009957</v>
      </c>
      <c r="R188" s="16">
        <f t="shared" si="34"/>
        <v>-0.26110000000000072</v>
      </c>
      <c r="T188" s="10">
        <f t="shared" si="35"/>
        <v>4.981867567219302</v>
      </c>
      <c r="U188" s="10">
        <f t="shared" si="36"/>
        <v>0.99318551900369423</v>
      </c>
      <c r="W188" s="10">
        <f t="shared" si="37"/>
        <v>-4.0668530327808865</v>
      </c>
      <c r="X188" s="10">
        <f t="shared" si="38"/>
        <v>1.6842679572906982E-2</v>
      </c>
      <c r="Z188" s="10">
        <f t="shared" si="39"/>
        <v>0.62078778483693564</v>
      </c>
      <c r="AA188" s="10">
        <f t="shared" si="40"/>
        <v>0.6503976967261883</v>
      </c>
      <c r="AB188" s="10">
        <f t="shared" si="41"/>
        <v>56.49219943400491</v>
      </c>
      <c r="AD188" s="83"/>
      <c r="AI188" s="80"/>
      <c r="AJ188" s="78"/>
    </row>
    <row r="189" spans="1:37" x14ac:dyDescent="0.2">
      <c r="A189" s="9">
        <v>34149</v>
      </c>
      <c r="B189" s="16">
        <f>'Prices Monthly'!L188+J189</f>
        <v>3252.0521994340047</v>
      </c>
      <c r="C189" s="16">
        <f t="shared" si="28"/>
        <v>1</v>
      </c>
      <c r="D189" s="16">
        <f>D188+C189*('Prices Monthly'!L189-'Prices Monthly'!L188)/'Prices Monthly'!L188</f>
        <v>2.8212062336641006</v>
      </c>
      <c r="E189" s="16">
        <f t="shared" si="29"/>
        <v>0</v>
      </c>
      <c r="F189" s="16">
        <f t="shared" si="30"/>
        <v>2.8212062336641006</v>
      </c>
      <c r="G189" s="26">
        <f>IF(('Prices Monthly'!L189-'Prices Monthly'!L188)*C189&gt;0,1,0)</f>
        <v>1</v>
      </c>
      <c r="H189" s="16">
        <f>ABS('Prices Monthly'!L189-'Prices Monthly'!L188)/'Prices Monthly'!L188</f>
        <v>0.11040631376034246</v>
      </c>
      <c r="I189" s="26"/>
      <c r="J189" s="16">
        <f t="shared" si="31"/>
        <v>56.49219943400491</v>
      </c>
      <c r="K189" s="16"/>
      <c r="L189" s="16">
        <f>1.95583/'Prices Monthly'!B189</f>
        <v>1.7416</v>
      </c>
      <c r="M189" s="16">
        <f>'Prices Monthly'!I189-'Prices Monthly'!I188</f>
        <v>54.190000000000055</v>
      </c>
      <c r="N189" s="16">
        <f>'Prices Monthly'!T189-'Prices Monthly'!T188</f>
        <v>-7.9999999999999627E-2</v>
      </c>
      <c r="P189" s="16">
        <f t="shared" si="32"/>
        <v>0.19402400000000064</v>
      </c>
      <c r="Q189" s="16">
        <f t="shared" si="33"/>
        <v>1.7339191510123912</v>
      </c>
      <c r="R189" s="16">
        <f t="shared" si="34"/>
        <v>-9.6399999999999333E-2</v>
      </c>
      <c r="T189" s="10">
        <f t="shared" si="35"/>
        <v>2.9359051244072143</v>
      </c>
      <c r="U189" s="10">
        <f t="shared" si="36"/>
        <v>0.94959308170674994</v>
      </c>
      <c r="W189" s="10">
        <f t="shared" si="37"/>
        <v>-5.8891140990190509</v>
      </c>
      <c r="X189" s="10">
        <f t="shared" si="38"/>
        <v>2.7617804952613065E-3</v>
      </c>
      <c r="Z189" s="10">
        <f t="shared" si="39"/>
        <v>0.54373234032359719</v>
      </c>
      <c r="AA189" s="10">
        <f t="shared" si="40"/>
        <v>0.63268022727714757</v>
      </c>
      <c r="AB189" s="10">
        <f t="shared" si="41"/>
        <v>46.068188626019221</v>
      </c>
      <c r="AD189" s="83"/>
      <c r="AI189" s="80"/>
      <c r="AJ189" s="78"/>
    </row>
    <row r="190" spans="1:37" x14ac:dyDescent="0.2">
      <c r="A190" s="9">
        <v>34180</v>
      </c>
      <c r="B190" s="16">
        <f>'Prices Monthly'!L189+J190</f>
        <v>3594.4381886260189</v>
      </c>
      <c r="C190" s="16">
        <f t="shared" si="28"/>
        <v>1</v>
      </c>
      <c r="D190" s="16">
        <f>D189+C190*('Prices Monthly'!L190-'Prices Monthly'!L189)/'Prices Monthly'!L189</f>
        <v>2.8787791474245035</v>
      </c>
      <c r="E190" s="16">
        <f t="shared" si="29"/>
        <v>0</v>
      </c>
      <c r="F190" s="16">
        <f t="shared" si="30"/>
        <v>2.8787791474245035</v>
      </c>
      <c r="G190" s="26">
        <f>IF(('Prices Monthly'!L190-'Prices Monthly'!L189)*C190&gt;0,1,0)</f>
        <v>1</v>
      </c>
      <c r="H190" s="16">
        <f>ABS('Prices Monthly'!L190-'Prices Monthly'!L189)/'Prices Monthly'!L189</f>
        <v>5.7572913760402654E-2</v>
      </c>
      <c r="I190" s="26"/>
      <c r="J190" s="16">
        <f t="shared" si="31"/>
        <v>46.068188626019221</v>
      </c>
      <c r="K190" s="16"/>
      <c r="L190" s="16">
        <f>1.95583/'Prices Monthly'!B190</f>
        <v>1.8314999999999997</v>
      </c>
      <c r="M190" s="16">
        <f>'Prices Monthly'!I190-'Prices Monthly'!I189</f>
        <v>38.990000000000009</v>
      </c>
      <c r="N190" s="16">
        <f>'Prices Monthly'!T190-'Prices Monthly'!T189</f>
        <v>6.0000000000000053E-2</v>
      </c>
      <c r="P190" s="16">
        <f t="shared" si="32"/>
        <v>0.49878499999999892</v>
      </c>
      <c r="Q190" s="16">
        <f t="shared" si="33"/>
        <v>1.5909532351879858</v>
      </c>
      <c r="R190" s="16">
        <f t="shared" si="34"/>
        <v>0.15980000000000011</v>
      </c>
      <c r="T190" s="10">
        <f t="shared" si="35"/>
        <v>1.2566432471742437</v>
      </c>
      <c r="U190" s="10">
        <f t="shared" si="36"/>
        <v>0.7784477202868525</v>
      </c>
      <c r="W190" s="10">
        <f t="shared" si="37"/>
        <v>-11.237078437210041</v>
      </c>
      <c r="X190" s="10">
        <f t="shared" si="38"/>
        <v>1.3176289236176119E-5</v>
      </c>
      <c r="Z190" s="10">
        <f t="shared" si="39"/>
        <v>0.30805894416919721</v>
      </c>
      <c r="AA190" s="10">
        <f t="shared" si="40"/>
        <v>0.57641140085242282</v>
      </c>
      <c r="AB190" s="10">
        <f t="shared" si="41"/>
        <v>24.102217667994768</v>
      </c>
      <c r="AD190" s="83"/>
      <c r="AI190" s="80"/>
      <c r="AJ190" s="78"/>
    </row>
    <row r="191" spans="1:37" x14ac:dyDescent="0.2">
      <c r="A191" s="9">
        <v>34209</v>
      </c>
      <c r="B191" s="16">
        <f>'Prices Monthly'!L190+J191</f>
        <v>3776.7622176679947</v>
      </c>
      <c r="C191" s="16">
        <f t="shared" si="28"/>
        <v>1</v>
      </c>
      <c r="D191" s="16">
        <f>D190+C191*('Prices Monthly'!L191-'Prices Monthly'!L190)/'Prices Monthly'!L190</f>
        <v>2.7791618093229968</v>
      </c>
      <c r="E191" s="16">
        <f t="shared" si="29"/>
        <v>9.9617338101506636E-2</v>
      </c>
      <c r="F191" s="16">
        <f t="shared" si="30"/>
        <v>2.8787791474245035</v>
      </c>
      <c r="G191" s="26">
        <f>IF(('Prices Monthly'!L191-'Prices Monthly'!L190)*C191&gt;0,1,0)</f>
        <v>0</v>
      </c>
      <c r="H191" s="16">
        <f>ABS('Prices Monthly'!L191-'Prices Monthly'!L190)/'Prices Monthly'!L190</f>
        <v>9.961733810150665E-2</v>
      </c>
      <c r="I191" s="26"/>
      <c r="J191" s="16">
        <f t="shared" si="31"/>
        <v>24.102217667994768</v>
      </c>
      <c r="K191" s="16"/>
      <c r="L191" s="16">
        <f>1.95583/'Prices Monthly'!B191</f>
        <v>1.8009999999999999</v>
      </c>
      <c r="M191" s="16">
        <f>'Prices Monthly'!I191-'Prices Monthly'!I190</f>
        <v>-22.1400000000001</v>
      </c>
      <c r="N191" s="16">
        <f>'Prices Monthly'!T191-'Prices Monthly'!T190</f>
        <v>0.10999999999999988</v>
      </c>
      <c r="P191" s="16">
        <f t="shared" si="32"/>
        <v>0.39538999999999991</v>
      </c>
      <c r="Q191" s="16">
        <f t="shared" si="33"/>
        <v>-1.3451776165427061</v>
      </c>
      <c r="R191" s="16">
        <f t="shared" si="34"/>
        <v>0.2512999999999998</v>
      </c>
      <c r="T191" s="10">
        <f t="shared" si="35"/>
        <v>4.435538693145455</v>
      </c>
      <c r="U191" s="10">
        <f t="shared" si="36"/>
        <v>0.9882900658935645</v>
      </c>
      <c r="W191" s="10">
        <f t="shared" si="37"/>
        <v>-19.00843068759891</v>
      </c>
      <c r="X191" s="10">
        <f t="shared" si="38"/>
        <v>1E-4</v>
      </c>
      <c r="Z191" s="10">
        <f t="shared" si="39"/>
        <v>0.5928415533912097</v>
      </c>
      <c r="AA191" s="10">
        <f t="shared" si="40"/>
        <v>0.64401686405451564</v>
      </c>
      <c r="AB191" s="10">
        <f t="shared" si="41"/>
        <v>52.490936392591237</v>
      </c>
      <c r="AD191" s="83"/>
      <c r="AI191" s="80"/>
      <c r="AJ191" s="78"/>
    </row>
    <row r="192" spans="1:37" x14ac:dyDescent="0.2">
      <c r="A192" s="9">
        <v>34241</v>
      </c>
      <c r="B192" s="16">
        <f>'Prices Monthly'!L191+J192</f>
        <v>3431.3209363925912</v>
      </c>
      <c r="C192" s="16">
        <f t="shared" si="28"/>
        <v>1</v>
      </c>
      <c r="D192" s="16">
        <f>D191+C192*('Prices Monthly'!L192-'Prices Monthly'!L191)/'Prices Monthly'!L191</f>
        <v>2.8523350675218411</v>
      </c>
      <c r="E192" s="16">
        <f t="shared" si="29"/>
        <v>2.6444079902662398E-2</v>
      </c>
      <c r="F192" s="16">
        <f t="shared" si="30"/>
        <v>2.8787791474245035</v>
      </c>
      <c r="G192" s="26">
        <f>IF(('Prices Monthly'!L192-'Prices Monthly'!L191)*C192&gt;0,1,0)</f>
        <v>1</v>
      </c>
      <c r="H192" s="16">
        <f>ABS('Prices Monthly'!L192-'Prices Monthly'!L191)/'Prices Monthly'!L191</f>
        <v>7.3173258198844043E-2</v>
      </c>
      <c r="I192" s="26"/>
      <c r="J192" s="16">
        <f t="shared" si="31"/>
        <v>52.490936392591237</v>
      </c>
      <c r="K192" s="16"/>
      <c r="L192" s="16">
        <f>1.95583/'Prices Monthly'!B192</f>
        <v>1.766</v>
      </c>
      <c r="M192" s="16">
        <f>'Prices Monthly'!I192-'Prices Monthly'!I191</f>
        <v>25.550000000000068</v>
      </c>
      <c r="N192" s="16">
        <f>'Prices Monthly'!T192-'Prices Monthly'!T191</f>
        <v>4.0000000000000036E-2</v>
      </c>
      <c r="P192" s="16">
        <f t="shared" si="32"/>
        <v>0.27674000000000021</v>
      </c>
      <c r="Q192" s="16">
        <f t="shared" si="33"/>
        <v>1.4073909044707327</v>
      </c>
      <c r="R192" s="16">
        <f t="shared" si="34"/>
        <v>0.12320000000000007</v>
      </c>
      <c r="T192" s="10">
        <f t="shared" si="35"/>
        <v>0.40953255632066421</v>
      </c>
      <c r="U192" s="10">
        <f t="shared" si="36"/>
        <v>0.6009757893284452</v>
      </c>
      <c r="W192" s="10">
        <f t="shared" si="37"/>
        <v>-8.5402923102657216</v>
      </c>
      <c r="X192" s="10">
        <f t="shared" si="38"/>
        <v>1.9539493804484229E-4</v>
      </c>
      <c r="Z192" s="10">
        <f t="shared" si="39"/>
        <v>6.7532395861630845E-2</v>
      </c>
      <c r="AA192" s="10">
        <f t="shared" si="40"/>
        <v>0.51687668543414411</v>
      </c>
      <c r="AB192" s="10">
        <f t="shared" si="41"/>
        <v>12.144605925906651</v>
      </c>
      <c r="AD192" s="83"/>
      <c r="AI192" s="80"/>
      <c r="AJ192" s="78"/>
    </row>
    <row r="193" spans="1:36" x14ac:dyDescent="0.2">
      <c r="A193" s="9">
        <v>34272</v>
      </c>
      <c r="B193" s="16">
        <f>'Prices Monthly'!L192+J193</f>
        <v>3638.2146059259067</v>
      </c>
      <c r="C193" s="16">
        <f t="shared" si="28"/>
        <v>1</v>
      </c>
      <c r="D193" s="16">
        <f>D192+C193*('Prices Monthly'!L193-'Prices Monthly'!L192)/'Prices Monthly'!L192</f>
        <v>2.8106094527377912</v>
      </c>
      <c r="E193" s="16">
        <f t="shared" si="29"/>
        <v>6.8169694686712301E-2</v>
      </c>
      <c r="F193" s="16">
        <f t="shared" si="30"/>
        <v>2.8787791474245035</v>
      </c>
      <c r="G193" s="26">
        <f>IF(('Prices Monthly'!L193-'Prices Monthly'!L192)*C193&gt;0,1,0)</f>
        <v>0</v>
      </c>
      <c r="H193" s="16">
        <f>ABS('Prices Monthly'!L193-'Prices Monthly'!L192)/'Prices Monthly'!L192</f>
        <v>4.172561478405E-2</v>
      </c>
      <c r="I193" s="26"/>
      <c r="J193" s="16">
        <f t="shared" si="31"/>
        <v>12.144605925906651</v>
      </c>
      <c r="K193" s="16"/>
      <c r="L193" s="16">
        <f>1.95583/'Prices Monthly'!B193</f>
        <v>1.7273000000000001</v>
      </c>
      <c r="M193" s="16">
        <f>'Prices Monthly'!I193-'Prices Monthly'!I192</f>
        <v>-30.5</v>
      </c>
      <c r="N193" s="16">
        <f>'Prices Monthly'!T193-'Prices Monthly'!T192</f>
        <v>4.9999999999999822E-2</v>
      </c>
      <c r="P193" s="16">
        <f t="shared" si="32"/>
        <v>0.14554700000000054</v>
      </c>
      <c r="Q193" s="16">
        <f t="shared" si="33"/>
        <v>-1.4842998393467859</v>
      </c>
      <c r="R193" s="16">
        <f t="shared" si="34"/>
        <v>0.14149999999999968</v>
      </c>
      <c r="T193" s="10">
        <f t="shared" si="35"/>
        <v>4.5522690598064921</v>
      </c>
      <c r="U193" s="10">
        <f t="shared" si="36"/>
        <v>0.98956674649334331</v>
      </c>
      <c r="W193" s="10">
        <f t="shared" si="37"/>
        <v>-15.62353009125108</v>
      </c>
      <c r="X193" s="10">
        <f t="shared" si="38"/>
        <v>1E-4</v>
      </c>
      <c r="Z193" s="10">
        <f t="shared" si="39"/>
        <v>0.59457349829286965</v>
      </c>
      <c r="AA193" s="10">
        <f t="shared" si="40"/>
        <v>0.64441382914422174</v>
      </c>
      <c r="AB193" s="10">
        <f t="shared" si="41"/>
        <v>52.731381043152012</v>
      </c>
      <c r="AD193" s="83"/>
      <c r="AI193" s="80">
        <f t="shared" si="42"/>
        <v>-12.144605925906651</v>
      </c>
      <c r="AJ193" s="78"/>
    </row>
    <row r="194" spans="1:36" x14ac:dyDescent="0.2">
      <c r="A194" s="9">
        <v>34300</v>
      </c>
      <c r="B194" s="16">
        <f>'Prices Monthly'!L193+J194</f>
        <v>3527.5013810431519</v>
      </c>
      <c r="C194" s="16">
        <f t="shared" si="28"/>
        <v>1</v>
      </c>
      <c r="D194" s="16">
        <f>D193+C194*('Prices Monthly'!L194-'Prices Monthly'!L193)/'Prices Monthly'!L193</f>
        <v>2.8566211312085965</v>
      </c>
      <c r="E194" s="16">
        <f t="shared" si="29"/>
        <v>2.2158016215906962E-2</v>
      </c>
      <c r="F194" s="16">
        <f t="shared" si="30"/>
        <v>2.8787791474245035</v>
      </c>
      <c r="G194" s="26">
        <f>IF(('Prices Monthly'!L194-'Prices Monthly'!L193)*C194&gt;0,1,0)</f>
        <v>1</v>
      </c>
      <c r="H194" s="16">
        <f>ABS('Prices Monthly'!L194-'Prices Monthly'!L193)/'Prices Monthly'!L193</f>
        <v>4.6011678470805291E-2</v>
      </c>
      <c r="I194" s="26"/>
      <c r="J194" s="16">
        <f t="shared" si="31"/>
        <v>52.731381043152012</v>
      </c>
      <c r="K194" s="16"/>
      <c r="L194" s="16">
        <f>1.95583/'Prices Monthly'!B194</f>
        <v>1.7639129359386596</v>
      </c>
      <c r="M194" s="16">
        <f>'Prices Monthly'!I194-'Prices Monthly'!I193</f>
        <v>31.100000000000023</v>
      </c>
      <c r="N194" s="16">
        <f>'Prices Monthly'!T194-'Prices Monthly'!T193</f>
        <v>-4.9999999999999822E-2</v>
      </c>
      <c r="P194" s="16">
        <f t="shared" si="32"/>
        <v>0.26966485283205621</v>
      </c>
      <c r="Q194" s="16">
        <f t="shared" si="33"/>
        <v>1.4927603890268377</v>
      </c>
      <c r="R194" s="16">
        <f t="shared" si="34"/>
        <v>-4.1499999999999676E-2</v>
      </c>
      <c r="T194" s="10">
        <f t="shared" si="35"/>
        <v>3.0656542740684314</v>
      </c>
      <c r="U194" s="10">
        <f t="shared" si="36"/>
        <v>0.95545357510550866</v>
      </c>
      <c r="W194" s="10">
        <f t="shared" si="37"/>
        <v>-7.8335061075735508</v>
      </c>
      <c r="X194" s="10">
        <f t="shared" si="38"/>
        <v>3.9607686464857494E-4</v>
      </c>
      <c r="Z194" s="10">
        <f t="shared" si="39"/>
        <v>0.54867232779839847</v>
      </c>
      <c r="AA194" s="10">
        <f t="shared" si="40"/>
        <v>0.63382750609133176</v>
      </c>
      <c r="AB194" s="10">
        <f t="shared" si="41"/>
        <v>46.680718334547194</v>
      </c>
      <c r="AD194" s="83"/>
      <c r="AI194" s="80"/>
      <c r="AJ194" s="78"/>
    </row>
    <row r="195" spans="1:36" x14ac:dyDescent="0.2">
      <c r="A195" s="9">
        <v>34333</v>
      </c>
      <c r="B195" s="16">
        <f>'Prices Monthly'!L194+J195</f>
        <v>3681.3307183345473</v>
      </c>
      <c r="C195" s="16">
        <f t="shared" si="28"/>
        <v>1</v>
      </c>
      <c r="D195" s="16">
        <f>D194+C195*('Prices Monthly'!L195-'Prices Monthly'!L194)/'Prices Monthly'!L194</f>
        <v>2.9291177952615315</v>
      </c>
      <c r="E195" s="16">
        <f t="shared" si="29"/>
        <v>0</v>
      </c>
      <c r="F195" s="16">
        <f t="shared" si="30"/>
        <v>2.9291177952615315</v>
      </c>
      <c r="G195" s="26">
        <f>IF(('Prices Monthly'!L195-'Prices Monthly'!L194)*C195&gt;0,1,0)</f>
        <v>1</v>
      </c>
      <c r="H195" s="16">
        <f>ABS('Prices Monthly'!L195-'Prices Monthly'!L194)/'Prices Monthly'!L194</f>
        <v>7.249666405293495E-2</v>
      </c>
      <c r="I195" s="26"/>
      <c r="J195" s="16">
        <f t="shared" si="31"/>
        <v>46.680718334547194</v>
      </c>
      <c r="K195" s="16"/>
      <c r="L195" s="16">
        <f>1.95583/'Prices Monthly'!B195</f>
        <v>1.7902999999999998</v>
      </c>
      <c r="M195" s="16">
        <f>'Prices Monthly'!I195-'Prices Monthly'!I194</f>
        <v>23</v>
      </c>
      <c r="N195" s="16">
        <f>'Prices Monthly'!T195-'Prices Monthly'!T194</f>
        <v>-0.31000000000000005</v>
      </c>
      <c r="P195" s="16">
        <f t="shared" si="32"/>
        <v>0.35911699999999946</v>
      </c>
      <c r="Q195" s="16">
        <f t="shared" si="33"/>
        <v>1.3617278360175928</v>
      </c>
      <c r="R195" s="16">
        <f t="shared" si="34"/>
        <v>-0.51730000000000009</v>
      </c>
      <c r="T195" s="10">
        <f t="shared" si="35"/>
        <v>12.373769761782235</v>
      </c>
      <c r="U195" s="10">
        <f t="shared" si="36"/>
        <v>0.99990000000000001</v>
      </c>
      <c r="W195" s="10">
        <f t="shared" si="37"/>
        <v>-8.5353570410284725</v>
      </c>
      <c r="X195" s="10">
        <f t="shared" si="38"/>
        <v>1.9636145837234175E-4</v>
      </c>
      <c r="Z195" s="10">
        <f t="shared" si="39"/>
        <v>0.60871420995577896</v>
      </c>
      <c r="AA195" s="10">
        <f t="shared" si="40"/>
        <v>0.64764744022575238</v>
      </c>
      <c r="AB195" s="10">
        <f t="shared" si="41"/>
        <v>54.731481137036027</v>
      </c>
      <c r="AD195" s="83"/>
      <c r="AI195" s="80"/>
      <c r="AJ195" s="78"/>
    </row>
    <row r="196" spans="1:36" x14ac:dyDescent="0.2">
      <c r="A196" s="9">
        <v>34363</v>
      </c>
      <c r="B196" s="16">
        <f>'Prices Monthly'!L195+J196</f>
        <v>3952.8814811370362</v>
      </c>
      <c r="C196" s="16">
        <f t="shared" si="28"/>
        <v>1</v>
      </c>
      <c r="D196" s="16">
        <f>D195+C196*('Prices Monthly'!L196-'Prices Monthly'!L195)/'Prices Monthly'!L195</f>
        <v>2.9753602436024109</v>
      </c>
      <c r="E196" s="16">
        <f t="shared" si="29"/>
        <v>0</v>
      </c>
      <c r="F196" s="16">
        <f t="shared" si="30"/>
        <v>2.9753602436024109</v>
      </c>
      <c r="G196" s="26">
        <f>IF(('Prices Monthly'!L196-'Prices Monthly'!L195)*C196&gt;0,1,0)</f>
        <v>1</v>
      </c>
      <c r="H196" s="16">
        <f>ABS('Prices Monthly'!L196-'Prices Monthly'!L195)/'Prices Monthly'!L195</f>
        <v>4.6242448340879587E-2</v>
      </c>
      <c r="I196" s="26"/>
      <c r="J196" s="16">
        <f t="shared" si="31"/>
        <v>54.731481137036027</v>
      </c>
      <c r="K196" s="16"/>
      <c r="L196" s="16">
        <f>1.95583/'Prices Monthly'!B196</f>
        <v>1.8233999999999999</v>
      </c>
      <c r="M196" s="16">
        <f>'Prices Monthly'!I196-'Prices Monthly'!I195</f>
        <v>9.7999999999999545</v>
      </c>
      <c r="N196" s="16">
        <f>'Prices Monthly'!T196-'Prices Monthly'!T195</f>
        <v>-0.2200000000000002</v>
      </c>
      <c r="P196" s="16">
        <f t="shared" si="32"/>
        <v>0.47132600000000036</v>
      </c>
      <c r="Q196" s="16">
        <f t="shared" si="33"/>
        <v>0.99122607569249277</v>
      </c>
      <c r="R196" s="16">
        <f t="shared" si="34"/>
        <v>-0.35260000000000036</v>
      </c>
      <c r="T196" s="10">
        <f t="shared" si="35"/>
        <v>11.135566990546113</v>
      </c>
      <c r="U196" s="10">
        <f t="shared" si="36"/>
        <v>0.99998541594245327</v>
      </c>
      <c r="W196" s="10">
        <f t="shared" si="37"/>
        <v>-11.631837249484295</v>
      </c>
      <c r="X196" s="10">
        <f t="shared" si="38"/>
        <v>1E-4</v>
      </c>
      <c r="Z196" s="10">
        <f t="shared" si="39"/>
        <v>0.60870746526753217</v>
      </c>
      <c r="AA196" s="10">
        <f t="shared" si="40"/>
        <v>0.64764590108478748</v>
      </c>
      <c r="AB196" s="10">
        <f t="shared" si="41"/>
        <v>54.730511302950639</v>
      </c>
      <c r="AD196" s="83"/>
      <c r="AI196" s="80"/>
      <c r="AJ196" s="78"/>
    </row>
    <row r="197" spans="1:36" x14ac:dyDescent="0.2">
      <c r="A197" s="9">
        <v>34391</v>
      </c>
      <c r="B197" s="16">
        <f>'Prices Monthly'!L196+J197</f>
        <v>4133.1405113029505</v>
      </c>
      <c r="C197" s="16">
        <f t="shared" si="28"/>
        <v>1</v>
      </c>
      <c r="D197" s="16">
        <f>D196+C197*('Prices Monthly'!L197-'Prices Monthly'!L196)/'Prices Monthly'!L196</f>
        <v>3.0606214115575701</v>
      </c>
      <c r="E197" s="16">
        <f t="shared" si="29"/>
        <v>0</v>
      </c>
      <c r="F197" s="16">
        <f t="shared" si="30"/>
        <v>3.0606214115575701</v>
      </c>
      <c r="G197" s="26">
        <f>IF(('Prices Monthly'!L197-'Prices Monthly'!L196)*C197&gt;0,1,0)</f>
        <v>1</v>
      </c>
      <c r="H197" s="16">
        <f>ABS('Prices Monthly'!L197-'Prices Monthly'!L196)/'Prices Monthly'!L196</f>
        <v>8.5261167955159117E-2</v>
      </c>
      <c r="I197" s="26"/>
      <c r="J197" s="16">
        <f t="shared" si="31"/>
        <v>54.730511302950639</v>
      </c>
      <c r="K197" s="16"/>
      <c r="L197" s="16">
        <f>1.95583/'Prices Monthly'!B197</f>
        <v>1.8104</v>
      </c>
      <c r="M197" s="16">
        <f>'Prices Monthly'!I197-'Prices Monthly'!I196</f>
        <v>62.400000000000091</v>
      </c>
      <c r="N197" s="16">
        <f>'Prices Monthly'!T197-'Prices Monthly'!T196</f>
        <v>-0.13999999999999968</v>
      </c>
      <c r="P197" s="16">
        <f t="shared" si="32"/>
        <v>0.42725599999999986</v>
      </c>
      <c r="Q197" s="16">
        <f t="shared" si="33"/>
        <v>1.7951845896824246</v>
      </c>
      <c r="R197" s="16">
        <f t="shared" si="34"/>
        <v>-0.20619999999999944</v>
      </c>
      <c r="T197" s="10">
        <f t="shared" si="35"/>
        <v>6.6690636411994149</v>
      </c>
      <c r="U197" s="10">
        <f t="shared" si="36"/>
        <v>0.99873202282375895</v>
      </c>
      <c r="W197" s="10">
        <f t="shared" si="37"/>
        <v>-8.8204529128375775</v>
      </c>
      <c r="X197" s="10">
        <f t="shared" si="38"/>
        <v>1.4765965166179667E-4</v>
      </c>
      <c r="Z197" s="10">
        <f t="shared" si="39"/>
        <v>0.6070677590694511</v>
      </c>
      <c r="AA197" s="10">
        <f t="shared" si="40"/>
        <v>0.64727162847643649</v>
      </c>
      <c r="AB197" s="10">
        <f t="shared" si="41"/>
        <v>54.495186395385751</v>
      </c>
      <c r="AD197" s="83"/>
      <c r="AI197" s="80"/>
      <c r="AJ197" s="78"/>
    </row>
    <row r="198" spans="1:36" x14ac:dyDescent="0.2">
      <c r="A198" s="9">
        <v>34423</v>
      </c>
      <c r="B198" s="16">
        <f>'Prices Monthly'!L197+J198</f>
        <v>4480.635186395386</v>
      </c>
      <c r="C198" s="16">
        <f t="shared" ref="C198:C261" si="43">IF(J198&gt;0,1,-1)</f>
        <v>1</v>
      </c>
      <c r="D198" s="16">
        <f>D197+C198*('Prices Monthly'!L198-'Prices Monthly'!L197)/'Prices Monthly'!L197</f>
        <v>3.1262542202802948</v>
      </c>
      <c r="E198" s="16">
        <f t="shared" ref="E198:E261" si="44">F198-D198</f>
        <v>0</v>
      </c>
      <c r="F198" s="16">
        <f t="shared" ref="F198:F261" si="45">MAX(F197,D198)</f>
        <v>3.1262542202802948</v>
      </c>
      <c r="G198" s="26">
        <f>IF(('Prices Monthly'!L198-'Prices Monthly'!L197)*C198&gt;0,1,0)</f>
        <v>1</v>
      </c>
      <c r="H198" s="16">
        <f>ABS('Prices Monthly'!L198-'Prices Monthly'!L197)/'Prices Monthly'!L197</f>
        <v>6.5632808722724534E-2</v>
      </c>
      <c r="I198" s="26"/>
      <c r="J198" s="16">
        <f t="shared" si="31"/>
        <v>54.495186395385751</v>
      </c>
      <c r="K198" s="16"/>
      <c r="L198" s="16">
        <f>1.95583/'Prices Monthly'!B198</f>
        <v>1.8447</v>
      </c>
      <c r="M198" s="16">
        <f>'Prices Monthly'!I198-'Prices Monthly'!I197</f>
        <v>60.399999999999864</v>
      </c>
      <c r="N198" s="16">
        <f>'Prices Monthly'!T198-'Prices Monthly'!T197</f>
        <v>0.14999999999999991</v>
      </c>
      <c r="P198" s="16">
        <f t="shared" si="32"/>
        <v>0.54353300000000004</v>
      </c>
      <c r="Q198" s="16">
        <f t="shared" si="33"/>
        <v>1.7810369386211309</v>
      </c>
      <c r="R198" s="16">
        <f t="shared" si="34"/>
        <v>0.32449999999999984</v>
      </c>
      <c r="T198" s="10">
        <f t="shared" si="35"/>
        <v>-1.6160552693139474</v>
      </c>
      <c r="U198" s="10">
        <f t="shared" si="36"/>
        <v>0.16574961548697972</v>
      </c>
      <c r="W198" s="10">
        <f t="shared" si="37"/>
        <v>-11.634175539319536</v>
      </c>
      <c r="X198" s="10">
        <f t="shared" si="38"/>
        <v>1E-4</v>
      </c>
      <c r="Z198" s="10">
        <f t="shared" si="39"/>
        <v>-0.52301682163036334</v>
      </c>
      <c r="AA198" s="10">
        <f t="shared" si="40"/>
        <v>0.37214707091311211</v>
      </c>
      <c r="AB198" s="10">
        <f t="shared" si="41"/>
        <v>-43.577734183614069</v>
      </c>
      <c r="AD198" s="83"/>
      <c r="AI198" s="80"/>
      <c r="AJ198" s="78"/>
    </row>
    <row r="199" spans="1:36" x14ac:dyDescent="0.2">
      <c r="A199" s="9">
        <v>34453</v>
      </c>
      <c r="B199" s="16">
        <f>'Prices Monthly'!L198+J199</f>
        <v>4673.0622658163866</v>
      </c>
      <c r="C199" s="16">
        <f t="shared" si="43"/>
        <v>-1</v>
      </c>
      <c r="D199" s="16">
        <f>D198+C199*('Prices Monthly'!L199-'Prices Monthly'!L198)/'Prices Monthly'!L198</f>
        <v>3.1387716055375967</v>
      </c>
      <c r="E199" s="16">
        <f t="shared" si="44"/>
        <v>0</v>
      </c>
      <c r="F199" s="16">
        <f t="shared" si="45"/>
        <v>3.1387716055375967</v>
      </c>
      <c r="G199" s="26">
        <f>IF(('Prices Monthly'!L199-'Prices Monthly'!L198)*C199&gt;0,1,0)</f>
        <v>1</v>
      </c>
      <c r="H199" s="16">
        <f>ABS('Prices Monthly'!L199-'Prices Monthly'!L198)/'Prices Monthly'!L198</f>
        <v>1.25173852573018E-2</v>
      </c>
      <c r="I199" s="26"/>
      <c r="J199" s="16">
        <f t="shared" ref="J199:J262" si="46">IF(AB198&gt;100,100,IF(AB198&lt;-100,-100,AB198))</f>
        <v>-43.577734183614069</v>
      </c>
      <c r="K199" s="16"/>
      <c r="L199" s="16">
        <f>1.95583/'Prices Monthly'!B199</f>
        <v>1.7923</v>
      </c>
      <c r="M199" s="16">
        <f>'Prices Monthly'!I199-'Prices Monthly'!I198</f>
        <v>7.6000000000001364</v>
      </c>
      <c r="N199" s="16">
        <f>'Prices Monthly'!T199-'Prices Monthly'!T198</f>
        <v>0.23999999999999977</v>
      </c>
      <c r="P199" s="16">
        <f t="shared" ref="P199:P262" si="47">3.39*L199-5.71</f>
        <v>0.36589700000000036</v>
      </c>
      <c r="Q199" s="16">
        <f t="shared" ref="Q199:Q262" si="48">LOG10(ABS(M199))*ABS(M199)/M199</f>
        <v>0.88081359228079914</v>
      </c>
      <c r="R199" s="16">
        <f t="shared" ref="R199:R262" si="49">1.83*N199+0.05</f>
        <v>0.48919999999999958</v>
      </c>
      <c r="T199" s="10">
        <f t="shared" ref="T199:T262" si="50">8.2823*P199-1.919*Q199-17.4775*R199+2.9715</f>
        <v>-4.2383055604868423</v>
      </c>
      <c r="U199" s="10">
        <f t="shared" ref="U199:U262" si="51">IF(T199&gt;11.5129,0.9999,IF(T199&lt;-11.5129,0.0001,1/(1+EXP(-(T199)))))</f>
        <v>1.4226705161445717E-2</v>
      </c>
      <c r="W199" s="10">
        <f t="shared" ref="W199:W262" si="52">-14.3559*P199+3.0877*Q199-2.0742*R199-8.6575</f>
        <v>-12.205291253414583</v>
      </c>
      <c r="X199" s="10">
        <f t="shared" ref="X199:X262" si="53">IF(W199&gt;11.5129,0.9999,IF(W199&lt;-11.5129,0.0001,1/(1+EXP(-(W199)))))</f>
        <v>1E-4</v>
      </c>
      <c r="Z199" s="10">
        <f t="shared" ref="Z199:Z262" si="54">1.3566*U199+1.2725*X199-0.748</f>
        <v>-0.72857280177798278</v>
      </c>
      <c r="AA199" s="10">
        <f t="shared" ref="AA199:AA262" si="55">IF(Z199&gt;11.5129,0.9999,IF(Z199&lt;-11.5129,0.0001,1/(1+EXP(-(Z199)))))</f>
        <v>0.32550799434485689</v>
      </c>
      <c r="AB199" s="10">
        <f t="shared" ref="AB199:AB262" si="56">10*POWER(10,ABS(5*(AA199-0.5)))*ABS(AA199-0.5)/(AA199-0.5)</f>
        <v>-74.552125236395554</v>
      </c>
      <c r="AD199" s="83"/>
      <c r="AI199" s="80"/>
      <c r="AJ199" s="78"/>
    </row>
    <row r="200" spans="1:36" x14ac:dyDescent="0.2">
      <c r="A200" s="9">
        <v>34482</v>
      </c>
      <c r="B200" s="16">
        <f>'Prices Monthly'!L199+J200</f>
        <v>4583.0478747636053</v>
      </c>
      <c r="C200" s="16">
        <f t="shared" si="43"/>
        <v>-1</v>
      </c>
      <c r="D200" s="16">
        <f>D199+C200*('Prices Monthly'!L200-'Prices Monthly'!L199)/'Prices Monthly'!L199</f>
        <v>3.1030536392030039</v>
      </c>
      <c r="E200" s="16">
        <f t="shared" si="44"/>
        <v>3.5717966334592788E-2</v>
      </c>
      <c r="F200" s="16">
        <f t="shared" si="45"/>
        <v>3.1387716055375967</v>
      </c>
      <c r="G200" s="26">
        <f>IF(('Prices Monthly'!L200-'Prices Monthly'!L199)*C200&gt;0,1,0)</f>
        <v>0</v>
      </c>
      <c r="H200" s="16">
        <f>ABS('Prices Monthly'!L200-'Prices Monthly'!L199)/'Prices Monthly'!L199</f>
        <v>3.571796633459285E-2</v>
      </c>
      <c r="I200" s="26"/>
      <c r="J200" s="16">
        <f t="shared" si="46"/>
        <v>-74.552125236395554</v>
      </c>
      <c r="K200" s="16"/>
      <c r="L200" s="16">
        <f>1.95583/'Prices Monthly'!B200</f>
        <v>1.7846999999999997</v>
      </c>
      <c r="M200" s="16">
        <f>'Prices Monthly'!I200-'Prices Monthly'!I199</f>
        <v>-28.100000000000136</v>
      </c>
      <c r="N200" s="16">
        <f>'Prices Monthly'!T200-'Prices Monthly'!T199</f>
        <v>-0.1599999999999997</v>
      </c>
      <c r="P200" s="16">
        <f t="shared" si="47"/>
        <v>0.34013299999999891</v>
      </c>
      <c r="Q200" s="16">
        <f t="shared" si="48"/>
        <v>-1.448706319905082</v>
      </c>
      <c r="R200" s="16">
        <f t="shared" si="49"/>
        <v>-0.24279999999999946</v>
      </c>
      <c r="T200" s="10">
        <f t="shared" si="50"/>
        <v>12.812187973797833</v>
      </c>
      <c r="U200" s="10">
        <f t="shared" si="51"/>
        <v>0.99990000000000001</v>
      </c>
      <c r="W200" s="10">
        <f t="shared" si="52"/>
        <v>-17.509970078670911</v>
      </c>
      <c r="X200" s="10">
        <f t="shared" si="53"/>
        <v>1E-4</v>
      </c>
      <c r="Z200" s="10">
        <f t="shared" si="54"/>
        <v>0.60859159000000007</v>
      </c>
      <c r="AA200" s="10">
        <f t="shared" si="55"/>
        <v>0.64761945781665164</v>
      </c>
      <c r="AB200" s="10">
        <f t="shared" si="56"/>
        <v>54.713851716336492</v>
      </c>
      <c r="AD200" s="83"/>
      <c r="AI200" s="80"/>
      <c r="AJ200" s="78"/>
    </row>
    <row r="201" spans="1:36" x14ac:dyDescent="0.2">
      <c r="A201" s="9">
        <v>34514</v>
      </c>
      <c r="B201" s="16">
        <f>'Prices Monthly'!L200+J201</f>
        <v>4878.6738517163367</v>
      </c>
      <c r="C201" s="16">
        <f t="shared" si="43"/>
        <v>1</v>
      </c>
      <c r="D201" s="16">
        <f>D200+C201*('Prices Monthly'!L201-'Prices Monthly'!L200)/'Prices Monthly'!L200</f>
        <v>3.1255248039721977</v>
      </c>
      <c r="E201" s="16">
        <f t="shared" si="44"/>
        <v>1.3246801565399036E-2</v>
      </c>
      <c r="F201" s="16">
        <f t="shared" si="45"/>
        <v>3.1387716055375967</v>
      </c>
      <c r="G201" s="26">
        <f>IF(('Prices Monthly'!L201-'Prices Monthly'!L200)*C201&gt;0,1,0)</f>
        <v>1</v>
      </c>
      <c r="H201" s="16">
        <f>ABS('Prices Monthly'!L201-'Prices Monthly'!L200)/'Prices Monthly'!L200</f>
        <v>2.24711647691937E-2</v>
      </c>
      <c r="I201" s="26"/>
      <c r="J201" s="16">
        <f t="shared" si="46"/>
        <v>54.713851716336492</v>
      </c>
      <c r="K201" s="16"/>
      <c r="L201" s="16">
        <f>1.95583/'Prices Monthly'!B201</f>
        <v>1.8081</v>
      </c>
      <c r="M201" s="16">
        <f>'Prices Monthly'!I201-'Prices Monthly'!I200</f>
        <v>52.700000000000045</v>
      </c>
      <c r="N201" s="16">
        <f>'Prices Monthly'!T201-'Prices Monthly'!T200</f>
        <v>0.12999999999999989</v>
      </c>
      <c r="P201" s="16">
        <f t="shared" si="47"/>
        <v>0.41945900000000069</v>
      </c>
      <c r="Q201" s="16">
        <f t="shared" si="48"/>
        <v>1.721810615212547</v>
      </c>
      <c r="R201" s="16">
        <f t="shared" si="49"/>
        <v>0.28789999999999982</v>
      </c>
      <c r="T201" s="10">
        <f t="shared" si="50"/>
        <v>-1.8903415448928689</v>
      </c>
      <c r="U201" s="10">
        <f t="shared" si="51"/>
        <v>0.13120553161334186</v>
      </c>
      <c r="W201" s="10">
        <f t="shared" si="52"/>
        <v>-9.9599390015082285</v>
      </c>
      <c r="X201" s="10">
        <f t="shared" si="53"/>
        <v>4.7253385489957348E-5</v>
      </c>
      <c r="Z201" s="10">
        <f t="shared" si="54"/>
        <v>-0.56994644588030441</v>
      </c>
      <c r="AA201" s="10">
        <f t="shared" si="55"/>
        <v>0.36124918227662012</v>
      </c>
      <c r="AB201" s="10">
        <f t="shared" si="56"/>
        <v>-49.403087174243716</v>
      </c>
      <c r="AD201" s="83"/>
      <c r="AI201" s="80"/>
      <c r="AJ201" s="78"/>
    </row>
    <row r="202" spans="1:36" x14ac:dyDescent="0.2">
      <c r="A202" s="9">
        <v>34545</v>
      </c>
      <c r="B202" s="16">
        <f>'Prices Monthly'!L201+J202</f>
        <v>4882.9569128257563</v>
      </c>
      <c r="C202" s="16">
        <f t="shared" si="43"/>
        <v>-1</v>
      </c>
      <c r="D202" s="16">
        <f>D201+C202*('Prices Monthly'!L202-'Prices Monthly'!L201)/'Prices Monthly'!L201</f>
        <v>3.0820608232408642</v>
      </c>
      <c r="E202" s="16">
        <f t="shared" si="44"/>
        <v>5.6710782296732543E-2</v>
      </c>
      <c r="F202" s="16">
        <f t="shared" si="45"/>
        <v>3.1387716055375967</v>
      </c>
      <c r="G202" s="26">
        <f>IF(('Prices Monthly'!L202-'Prices Monthly'!L201)*C202&gt;0,1,0)</f>
        <v>0</v>
      </c>
      <c r="H202" s="16">
        <f>ABS('Prices Monthly'!L202-'Prices Monthly'!L201)/'Prices Monthly'!L201</f>
        <v>4.3463980731333507E-2</v>
      </c>
      <c r="I202" s="26"/>
      <c r="J202" s="16">
        <f t="shared" si="46"/>
        <v>-49.403087174243716</v>
      </c>
      <c r="K202" s="16"/>
      <c r="L202" s="16">
        <f>1.95583/'Prices Monthly'!B202</f>
        <v>1.7804</v>
      </c>
      <c r="M202" s="16">
        <f>'Prices Monthly'!I202-'Prices Monthly'!I201</f>
        <v>-20.099999999999909</v>
      </c>
      <c r="N202" s="16">
        <f>'Prices Monthly'!T202-'Prices Monthly'!T201</f>
        <v>-0.12000000000000011</v>
      </c>
      <c r="P202" s="16">
        <f t="shared" si="47"/>
        <v>0.32555600000000062</v>
      </c>
      <c r="Q202" s="16">
        <f t="shared" si="48"/>
        <v>-1.3031960574204868</v>
      </c>
      <c r="R202" s="16">
        <f t="shared" si="49"/>
        <v>-0.1696000000000002</v>
      </c>
      <c r="T202" s="10">
        <f t="shared" si="50"/>
        <v>11.132869692989921</v>
      </c>
      <c r="U202" s="10">
        <f t="shared" si="51"/>
        <v>0.99998537655238617</v>
      </c>
      <c r="W202" s="10">
        <f t="shared" si="52"/>
        <v>-17.003243526897243</v>
      </c>
      <c r="X202" s="10">
        <f t="shared" si="53"/>
        <v>1E-4</v>
      </c>
      <c r="Z202" s="10">
        <f t="shared" si="54"/>
        <v>0.60870741183096722</v>
      </c>
      <c r="AA202" s="10">
        <f t="shared" si="55"/>
        <v>0.64764588889052654</v>
      </c>
      <c r="AB202" s="10">
        <f t="shared" si="56"/>
        <v>54.730503619246178</v>
      </c>
      <c r="AD202" s="83"/>
      <c r="AI202" s="80"/>
      <c r="AJ202" s="78"/>
    </row>
    <row r="203" spans="1:36" x14ac:dyDescent="0.2">
      <c r="A203" s="9">
        <v>34576</v>
      </c>
      <c r="B203" s="16">
        <f>'Prices Monthly'!L202+J203</f>
        <v>5201.4705036192463</v>
      </c>
      <c r="C203" s="16">
        <f t="shared" si="43"/>
        <v>1</v>
      </c>
      <c r="D203" s="16">
        <f>D202+C203*('Prices Monthly'!L203-'Prices Monthly'!L202)/'Prices Monthly'!L202</f>
        <v>2.9013580871399536</v>
      </c>
      <c r="E203" s="16">
        <f t="shared" si="44"/>
        <v>0.23741351839764313</v>
      </c>
      <c r="F203" s="16">
        <f t="shared" si="45"/>
        <v>3.1387716055375967</v>
      </c>
      <c r="G203" s="26">
        <f>IF(('Prices Monthly'!L203-'Prices Monthly'!L202)*C203&gt;0,1,0)</f>
        <v>0</v>
      </c>
      <c r="H203" s="16">
        <f>ABS('Prices Monthly'!L203-'Prices Monthly'!L202)/'Prices Monthly'!L202</f>
        <v>0.18070273610091045</v>
      </c>
      <c r="I203" s="26"/>
      <c r="J203" s="16">
        <f t="shared" si="46"/>
        <v>54.730503619246178</v>
      </c>
      <c r="K203" s="16"/>
      <c r="L203" s="16">
        <f>1.95583/'Prices Monthly'!B203</f>
        <v>1.7662000000000002</v>
      </c>
      <c r="M203" s="16">
        <f>'Prices Monthly'!I203-'Prices Monthly'!I202</f>
        <v>-168.40000000000009</v>
      </c>
      <c r="N203" s="16">
        <f>'Prices Monthly'!T203-'Prices Monthly'!T202</f>
        <v>-0.20000000000000018</v>
      </c>
      <c r="P203" s="16">
        <f t="shared" si="47"/>
        <v>0.27741800000000083</v>
      </c>
      <c r="Q203" s="16">
        <f t="shared" si="48"/>
        <v>-2.2263420871636308</v>
      </c>
      <c r="R203" s="16">
        <f t="shared" si="49"/>
        <v>-0.31600000000000034</v>
      </c>
      <c r="T203" s="10">
        <f t="shared" si="50"/>
        <v>15.064399566667021</v>
      </c>
      <c r="U203" s="10">
        <f t="shared" si="51"/>
        <v>0.99990000000000001</v>
      </c>
      <c r="W203" s="10">
        <f t="shared" si="52"/>
        <v>-18.858914328735153</v>
      </c>
      <c r="X203" s="10">
        <f t="shared" si="53"/>
        <v>1E-4</v>
      </c>
      <c r="Z203" s="10">
        <f t="shared" si="54"/>
        <v>0.60859159000000007</v>
      </c>
      <c r="AA203" s="10">
        <f t="shared" si="55"/>
        <v>0.64761945781665164</v>
      </c>
      <c r="AB203" s="10">
        <f t="shared" si="56"/>
        <v>54.713851716336492</v>
      </c>
      <c r="AD203" s="83"/>
      <c r="AI203" s="80"/>
      <c r="AJ203" s="78"/>
    </row>
    <row r="204" spans="1:36" x14ac:dyDescent="0.2">
      <c r="A204" s="9">
        <v>34606</v>
      </c>
      <c r="B204" s="16">
        <f>'Prices Monthly'!L203+J204</f>
        <v>4271.4238517163367</v>
      </c>
      <c r="C204" s="16">
        <f t="shared" si="43"/>
        <v>1</v>
      </c>
      <c r="D204" s="16">
        <f>D203+C204*('Prices Monthly'!L204-'Prices Monthly'!L203)/'Prices Monthly'!L203</f>
        <v>2.7770265585311567</v>
      </c>
      <c r="E204" s="16">
        <f t="shared" si="44"/>
        <v>0.36174504700644006</v>
      </c>
      <c r="F204" s="16">
        <f t="shared" si="45"/>
        <v>3.1387716055375967</v>
      </c>
      <c r="G204" s="26">
        <f>IF(('Prices Monthly'!L204-'Prices Monthly'!L203)*C204&gt;0,1,0)</f>
        <v>0</v>
      </c>
      <c r="H204" s="16">
        <f>ABS('Prices Monthly'!L204-'Prices Monthly'!L203)/'Prices Monthly'!L203</f>
        <v>0.1243315286087969</v>
      </c>
      <c r="I204" s="26"/>
      <c r="J204" s="16">
        <f t="shared" si="46"/>
        <v>54.713851716336492</v>
      </c>
      <c r="K204" s="16"/>
      <c r="L204" s="16">
        <f>1.95583/'Prices Monthly'!B204</f>
        <v>1.6741999999999999</v>
      </c>
      <c r="M204" s="16">
        <f>'Prices Monthly'!I204-'Prices Monthly'!I203</f>
        <v>70.5</v>
      </c>
      <c r="N204" s="16">
        <f>'Prices Monthly'!T204-'Prices Monthly'!T203</f>
        <v>-4.9999999999999822E-2</v>
      </c>
      <c r="P204" s="16">
        <f t="shared" si="47"/>
        <v>-3.4462000000000437E-2</v>
      </c>
      <c r="Q204" s="16">
        <f t="shared" si="48"/>
        <v>1.8481891169913984</v>
      </c>
      <c r="R204" s="16">
        <f t="shared" si="49"/>
        <v>-4.1499999999999676E-2</v>
      </c>
      <c r="T204" s="10">
        <f t="shared" si="50"/>
        <v>-0.13528328810650292</v>
      </c>
      <c r="U204" s="10">
        <f t="shared" si="51"/>
        <v>0.46623066491920262</v>
      </c>
      <c r="W204" s="10">
        <f t="shared" si="52"/>
        <v>-2.3700341376656535</v>
      </c>
      <c r="X204" s="10">
        <f t="shared" si="53"/>
        <v>8.5486470564388822E-2</v>
      </c>
      <c r="Z204" s="10">
        <f t="shared" si="54"/>
        <v>-6.7299461774249503E-3</v>
      </c>
      <c r="AA204" s="10">
        <f t="shared" si="55"/>
        <v>0.49831751980590461</v>
      </c>
      <c r="AB204" s="10">
        <f t="shared" si="56"/>
        <v>-10.195590899326392</v>
      </c>
      <c r="AD204" s="83"/>
      <c r="AI204" s="80"/>
      <c r="AJ204" s="78"/>
    </row>
    <row r="205" spans="1:36" x14ac:dyDescent="0.2">
      <c r="A205" s="9">
        <v>34636</v>
      </c>
      <c r="B205" s="16">
        <f>'Prices Monthly'!L204+J205</f>
        <v>3682.2444091006737</v>
      </c>
      <c r="C205" s="16">
        <f t="shared" si="43"/>
        <v>-1</v>
      </c>
      <c r="D205" s="16">
        <f>D204+C205*('Prices Monthly'!L205-'Prices Monthly'!L204)/'Prices Monthly'!L204</f>
        <v>2.6549148925325214</v>
      </c>
      <c r="E205" s="16">
        <f t="shared" si="44"/>
        <v>0.48385671300507527</v>
      </c>
      <c r="F205" s="16">
        <f t="shared" si="45"/>
        <v>3.1387716055375967</v>
      </c>
      <c r="G205" s="26">
        <f>IF(('Prices Monthly'!L205-'Prices Monthly'!L204)*C205&gt;0,1,0)</f>
        <v>0</v>
      </c>
      <c r="H205" s="16">
        <f>ABS('Prices Monthly'!L205-'Prices Monthly'!L204)/'Prices Monthly'!L204</f>
        <v>0.12211166599863502</v>
      </c>
      <c r="I205" s="26"/>
      <c r="J205" s="16">
        <f t="shared" si="46"/>
        <v>-10.195590899326392</v>
      </c>
      <c r="K205" s="16"/>
      <c r="L205" s="16">
        <f>1.95583/'Prices Monthly'!B205</f>
        <v>1.6538999999999999</v>
      </c>
      <c r="M205" s="16">
        <f>'Prices Monthly'!I205-'Prices Monthly'!I204</f>
        <v>80.700000000000045</v>
      </c>
      <c r="N205" s="16">
        <f>'Prices Monthly'!T205-'Prices Monthly'!T204</f>
        <v>-0.18999999999999995</v>
      </c>
      <c r="P205" s="16">
        <f t="shared" si="47"/>
        <v>-0.10327899999999968</v>
      </c>
      <c r="Q205" s="16">
        <f t="shared" si="48"/>
        <v>1.9068735347220709</v>
      </c>
      <c r="R205" s="16">
        <f t="shared" si="49"/>
        <v>-0.29769999999999991</v>
      </c>
      <c r="T205" s="10">
        <f t="shared" si="50"/>
        <v>3.6598737751683466</v>
      </c>
      <c r="U205" s="10">
        <f t="shared" si="51"/>
        <v>0.97490995050418994</v>
      </c>
      <c r="W205" s="10">
        <f t="shared" si="52"/>
        <v>-0.66949425073866831</v>
      </c>
      <c r="X205" s="10">
        <f t="shared" si="53"/>
        <v>0.33861009576588968</v>
      </c>
      <c r="Z205" s="10">
        <f t="shared" si="54"/>
        <v>1.0054441857160787</v>
      </c>
      <c r="AA205" s="10">
        <f t="shared" si="55"/>
        <v>0.73212762308948409</v>
      </c>
      <c r="AB205" s="10">
        <f t="shared" si="56"/>
        <v>144.75651382865254</v>
      </c>
      <c r="AD205" s="83"/>
      <c r="AI205" s="80">
        <f t="shared" si="42"/>
        <v>10.195590899326392</v>
      </c>
      <c r="AJ205" s="78"/>
    </row>
    <row r="206" spans="1:36" x14ac:dyDescent="0.2">
      <c r="A206" s="9">
        <v>34667</v>
      </c>
      <c r="B206" s="16">
        <f>'Prices Monthly'!L205+J206</f>
        <v>4243.33</v>
      </c>
      <c r="C206" s="16">
        <f t="shared" si="43"/>
        <v>1</v>
      </c>
      <c r="D206" s="16">
        <f>D205+C206*('Prices Monthly'!L206-'Prices Monthly'!L205)/'Prices Monthly'!L205</f>
        <v>2.7320557430078636</v>
      </c>
      <c r="E206" s="16">
        <f t="shared" si="44"/>
        <v>0.40671586252973313</v>
      </c>
      <c r="F206" s="16">
        <f t="shared" si="45"/>
        <v>3.1387716055375967</v>
      </c>
      <c r="G206" s="26">
        <f>IF(('Prices Monthly'!L206-'Prices Monthly'!L205)*C206&gt;0,1,0)</f>
        <v>1</v>
      </c>
      <c r="H206" s="16">
        <f>ABS('Prices Monthly'!L206-'Prices Monthly'!L205)/'Prices Monthly'!L205</f>
        <v>7.7140850475342276E-2</v>
      </c>
      <c r="I206" s="26"/>
      <c r="J206" s="16">
        <f t="shared" si="46"/>
        <v>100</v>
      </c>
      <c r="K206" s="16"/>
      <c r="L206" s="16">
        <f>1.95583/'Prices Monthly'!B206</f>
        <v>1.6944000000000001</v>
      </c>
      <c r="M206" s="16">
        <f>'Prices Monthly'!I206-'Prices Monthly'!I205</f>
        <v>56.299999999999955</v>
      </c>
      <c r="N206" s="16">
        <f>'Prices Monthly'!T206-'Prices Monthly'!T205</f>
        <v>-0.10000000000000009</v>
      </c>
      <c r="P206" s="16">
        <f t="shared" si="47"/>
        <v>3.4016000000000268E-2</v>
      </c>
      <c r="Q206" s="16">
        <f t="shared" si="48"/>
        <v>1.7505083948513458</v>
      </c>
      <c r="R206" s="16">
        <f t="shared" si="49"/>
        <v>-0.13300000000000017</v>
      </c>
      <c r="T206" s="10">
        <f t="shared" si="50"/>
        <v>2.2185126070802719</v>
      </c>
      <c r="U206" s="10">
        <f t="shared" si="51"/>
        <v>0.90189967480277211</v>
      </c>
      <c r="W206" s="10">
        <f t="shared" si="52"/>
        <v>-3.464916923617503</v>
      </c>
      <c r="X206" s="10">
        <f t="shared" si="53"/>
        <v>3.0327105066550251E-2</v>
      </c>
      <c r="Z206" s="10">
        <f t="shared" si="54"/>
        <v>0.5141083400346258</v>
      </c>
      <c r="AA206" s="10">
        <f t="shared" si="55"/>
        <v>0.62576907035485119</v>
      </c>
      <c r="AB206" s="10">
        <f t="shared" si="56"/>
        <v>42.544688847706958</v>
      </c>
      <c r="AD206" s="83"/>
      <c r="AI206" s="80"/>
      <c r="AJ206" s="78"/>
    </row>
    <row r="207" spans="1:36" x14ac:dyDescent="0.2">
      <c r="A207" s="9">
        <v>34698</v>
      </c>
      <c r="B207" s="16">
        <f>'Prices Monthly'!L206+J207</f>
        <v>4505.494688847707</v>
      </c>
      <c r="C207" s="16">
        <f t="shared" si="43"/>
        <v>1</v>
      </c>
      <c r="D207" s="16">
        <f>D206+C207*('Prices Monthly'!L207-'Prices Monthly'!L206)/'Prices Monthly'!L206</f>
        <v>2.7397121137940026</v>
      </c>
      <c r="E207" s="16">
        <f t="shared" si="44"/>
        <v>0.39905949174359412</v>
      </c>
      <c r="F207" s="16">
        <f t="shared" si="45"/>
        <v>3.1387716055375967</v>
      </c>
      <c r="G207" s="26">
        <f>IF(('Prices Monthly'!L207-'Prices Monthly'!L206)*C207&gt;0,1,0)</f>
        <v>1</v>
      </c>
      <c r="H207" s="16">
        <f>ABS('Prices Monthly'!L207-'Prices Monthly'!L206)/'Prices Monthly'!L206</f>
        <v>7.6563707861392293E-3</v>
      </c>
      <c r="I207" s="26"/>
      <c r="J207" s="16">
        <f t="shared" si="46"/>
        <v>42.544688847706958</v>
      </c>
      <c r="K207" s="16"/>
      <c r="L207" s="16">
        <f>1.95583/'Prices Monthly'!B207</f>
        <v>1.6731</v>
      </c>
      <c r="M207" s="16">
        <f>'Prices Monthly'!I207-'Prices Monthly'!I206</f>
        <v>83</v>
      </c>
      <c r="N207" s="16">
        <f>'Prices Monthly'!T207-'Prices Monthly'!T206</f>
        <v>-2.9999999999999805E-2</v>
      </c>
      <c r="P207" s="16">
        <f t="shared" si="47"/>
        <v>-3.819099999999942E-2</v>
      </c>
      <c r="Q207" s="16">
        <f t="shared" si="48"/>
        <v>1.919078092376074</v>
      </c>
      <c r="R207" s="16">
        <f t="shared" si="49"/>
        <v>-4.8999999999996408E-3</v>
      </c>
      <c r="T207" s="10">
        <f t="shared" si="50"/>
        <v>-0.94188042856968801</v>
      </c>
      <c r="U207" s="10">
        <f t="shared" si="51"/>
        <v>0.28052066131614922</v>
      </c>
      <c r="W207" s="10">
        <f t="shared" si="52"/>
        <v>-2.1735328172704067</v>
      </c>
      <c r="X207" s="10">
        <f t="shared" si="53"/>
        <v>0.10215255686542167</v>
      </c>
      <c r="Z207" s="10">
        <f t="shared" si="54"/>
        <v>-0.23745654224726287</v>
      </c>
      <c r="AA207" s="10">
        <f t="shared" si="55"/>
        <v>0.44091324078661481</v>
      </c>
      <c r="AB207" s="10">
        <f t="shared" si="56"/>
        <v>-19.743938794907443</v>
      </c>
      <c r="AD207" s="83"/>
      <c r="AI207" s="80"/>
      <c r="AJ207" s="78"/>
    </row>
    <row r="208" spans="1:36" x14ac:dyDescent="0.2">
      <c r="A208" s="9">
        <v>34727</v>
      </c>
      <c r="B208" s="16">
        <f>'Prices Monthly'!L207+J208</f>
        <v>4477.3760612050928</v>
      </c>
      <c r="C208" s="16">
        <f t="shared" si="43"/>
        <v>-1</v>
      </c>
      <c r="D208" s="16">
        <f>D207+C208*('Prices Monthly'!L208-'Prices Monthly'!L207)/'Prices Monthly'!L207</f>
        <v>2.7319026713063659</v>
      </c>
      <c r="E208" s="16">
        <f t="shared" si="44"/>
        <v>0.40686893423123083</v>
      </c>
      <c r="F208" s="16">
        <f t="shared" si="45"/>
        <v>3.1387716055375967</v>
      </c>
      <c r="G208" s="26">
        <f>IF(('Prices Monthly'!L208-'Prices Monthly'!L207)*C208&gt;0,1,0)</f>
        <v>0</v>
      </c>
      <c r="H208" s="16">
        <f>ABS('Prices Monthly'!L208-'Prices Monthly'!L207)/'Prices Monthly'!L207</f>
        <v>7.8094424876365073E-3</v>
      </c>
      <c r="I208" s="26"/>
      <c r="J208" s="16">
        <f t="shared" si="46"/>
        <v>-19.743938794907443</v>
      </c>
      <c r="K208" s="16"/>
      <c r="L208" s="16">
        <f>1.95583/'Prices Monthly'!B208</f>
        <v>1.7218329078263932</v>
      </c>
      <c r="M208" s="16">
        <f>'Prices Monthly'!I208-'Prices Monthly'!I207</f>
        <v>37</v>
      </c>
      <c r="N208" s="16">
        <f>'Prices Monthly'!T208-'Prices Monthly'!T207</f>
        <v>2.9999999999999805E-2</v>
      </c>
      <c r="P208" s="16">
        <f t="shared" si="47"/>
        <v>0.12701355753147325</v>
      </c>
      <c r="Q208" s="16">
        <f t="shared" si="48"/>
        <v>1.568201724066995</v>
      </c>
      <c r="R208" s="16">
        <f t="shared" si="49"/>
        <v>0.10489999999999965</v>
      </c>
      <c r="T208" s="10">
        <f t="shared" si="50"/>
        <v>-0.81930447094163661</v>
      </c>
      <c r="U208" s="10">
        <f t="shared" si="51"/>
        <v>0.30591132134875154</v>
      </c>
      <c r="W208" s="10">
        <f t="shared" si="52"/>
        <v>-5.8563410471644168</v>
      </c>
      <c r="X208" s="10">
        <f t="shared" si="53"/>
        <v>2.8535294263567108E-3</v>
      </c>
      <c r="Z208" s="10">
        <f t="shared" si="54"/>
        <v>-0.32936958526324472</v>
      </c>
      <c r="AA208" s="10">
        <f t="shared" si="55"/>
        <v>0.4183940206760961</v>
      </c>
      <c r="AB208" s="10">
        <f t="shared" si="56"/>
        <v>-25.587620247680629</v>
      </c>
      <c r="AD208" s="83"/>
      <c r="AI208" s="80"/>
      <c r="AJ208" s="78"/>
    </row>
    <row r="209" spans="1:36" x14ac:dyDescent="0.2">
      <c r="A209" s="9">
        <v>34755</v>
      </c>
      <c r="B209" s="16">
        <f>'Prices Monthly'!L208+J209</f>
        <v>4506.6523797523196</v>
      </c>
      <c r="C209" s="16">
        <f t="shared" si="43"/>
        <v>-1</v>
      </c>
      <c r="D209" s="16">
        <f>D208+C209*('Prices Monthly'!L209-'Prices Monthly'!L208)/'Prices Monthly'!L208</f>
        <v>2.745542725672419</v>
      </c>
      <c r="E209" s="16">
        <f t="shared" si="44"/>
        <v>0.39322887986517774</v>
      </c>
      <c r="F209" s="16">
        <f t="shared" si="45"/>
        <v>3.1387716055375967</v>
      </c>
      <c r="G209" s="26">
        <f>IF(('Prices Monthly'!L209-'Prices Monthly'!L208)*C209&gt;0,1,0)</f>
        <v>1</v>
      </c>
      <c r="H209" s="16">
        <f>ABS('Prices Monthly'!L209-'Prices Monthly'!L208)/'Prices Monthly'!L208</f>
        <v>1.3640054366052926E-2</v>
      </c>
      <c r="I209" s="26"/>
      <c r="J209" s="16">
        <f t="shared" si="46"/>
        <v>-25.587620247680629</v>
      </c>
      <c r="K209" s="16"/>
      <c r="L209" s="16">
        <f>1.95583/'Prices Monthly'!B209</f>
        <v>1.7802931003094846</v>
      </c>
      <c r="M209" s="16">
        <f>'Prices Monthly'!I209-'Prices Monthly'!I208</f>
        <v>-46</v>
      </c>
      <c r="N209" s="16">
        <f>'Prices Monthly'!T209-'Prices Monthly'!T208</f>
        <v>-2.0000000000000018E-2</v>
      </c>
      <c r="P209" s="16">
        <f t="shared" si="47"/>
        <v>0.32519361004915304</v>
      </c>
      <c r="Q209" s="16">
        <f t="shared" si="48"/>
        <v>-1.6627578316815741</v>
      </c>
      <c r="R209" s="16">
        <f t="shared" si="49"/>
        <v>1.3399999999999967E-2</v>
      </c>
      <c r="T209" s="10">
        <f t="shared" si="50"/>
        <v>8.621484815507042</v>
      </c>
      <c r="U209" s="10">
        <f t="shared" si="51"/>
        <v>0.99981983996014212</v>
      </c>
      <c r="W209" s="10">
        <f t="shared" si="52"/>
        <v>-18.487838583387834</v>
      </c>
      <c r="X209" s="10">
        <f t="shared" si="53"/>
        <v>1E-4</v>
      </c>
      <c r="Z209" s="10">
        <f t="shared" si="54"/>
        <v>0.60848284488992888</v>
      </c>
      <c r="AA209" s="10">
        <f t="shared" si="55"/>
        <v>0.64759464086031093</v>
      </c>
      <c r="AB209" s="10">
        <f t="shared" si="56"/>
        <v>54.698221339168271</v>
      </c>
      <c r="AD209" s="83"/>
      <c r="AI209" s="80"/>
      <c r="AJ209" s="78"/>
    </row>
    <row r="210" spans="1:36" x14ac:dyDescent="0.2">
      <c r="A210" s="9">
        <v>34788</v>
      </c>
      <c r="B210" s="16">
        <f>'Prices Monthly'!L209+J210</f>
        <v>4525.1182213391685</v>
      </c>
      <c r="C210" s="16">
        <f t="shared" si="43"/>
        <v>1</v>
      </c>
      <c r="D210" s="16">
        <f>D209+C210*('Prices Monthly'!L210-'Prices Monthly'!L209)/'Prices Monthly'!L209</f>
        <v>2.7609417262137552</v>
      </c>
      <c r="E210" s="16">
        <f t="shared" si="44"/>
        <v>0.37782987932384149</v>
      </c>
      <c r="F210" s="16">
        <f t="shared" si="45"/>
        <v>3.1387716055375967</v>
      </c>
      <c r="G210" s="26">
        <f>IF(('Prices Monthly'!L210-'Prices Monthly'!L209)*C210&gt;0,1,0)</f>
        <v>1</v>
      </c>
      <c r="H210" s="16">
        <f>ABS('Prices Monthly'!L210-'Prices Monthly'!L209)/'Prices Monthly'!L209</f>
        <v>1.5399000541336192E-2</v>
      </c>
      <c r="I210" s="26"/>
      <c r="J210" s="16">
        <f t="shared" si="46"/>
        <v>54.698221339168271</v>
      </c>
      <c r="K210" s="16"/>
      <c r="L210" s="16">
        <f>1.95583/'Prices Monthly'!B210</f>
        <v>1.802940634218289</v>
      </c>
      <c r="M210" s="16">
        <f>'Prices Monthly'!I210-'Prices Monthly'!I209</f>
        <v>58.5</v>
      </c>
      <c r="N210" s="16">
        <f>'Prices Monthly'!T210-'Prices Monthly'!T209</f>
        <v>5.0000000000000266E-2</v>
      </c>
      <c r="P210" s="16">
        <f t="shared" si="47"/>
        <v>0.40196874999999999</v>
      </c>
      <c r="Q210" s="16">
        <f t="shared" si="48"/>
        <v>1.7671558660821804</v>
      </c>
      <c r="R210" s="16">
        <f t="shared" si="49"/>
        <v>0.14150000000000051</v>
      </c>
      <c r="T210" s="10">
        <f t="shared" si="50"/>
        <v>0.43648742111328609</v>
      </c>
      <c r="U210" s="10">
        <f t="shared" si="51"/>
        <v>0.60742173597585725</v>
      </c>
      <c r="W210" s="10">
        <f t="shared" si="52"/>
        <v>-9.2651753104230536</v>
      </c>
      <c r="X210" s="10">
        <f t="shared" si="53"/>
        <v>9.4655178464673901E-5</v>
      </c>
      <c r="Z210" s="10">
        <f t="shared" si="54"/>
        <v>7.614877573944423E-2</v>
      </c>
      <c r="AA210" s="10">
        <f t="shared" si="55"/>
        <v>0.51902800011940176</v>
      </c>
      <c r="AB210" s="10">
        <f t="shared" si="56"/>
        <v>12.449158622639441</v>
      </c>
      <c r="AD210" s="83"/>
      <c r="AI210" s="80"/>
      <c r="AJ210" s="78"/>
    </row>
    <row r="211" spans="1:36" x14ac:dyDescent="0.2">
      <c r="A211" s="9">
        <v>34818</v>
      </c>
      <c r="B211" s="16">
        <f>'Prices Monthly'!L210+J211</f>
        <v>4551.7091586226397</v>
      </c>
      <c r="C211" s="16">
        <f t="shared" si="43"/>
        <v>1</v>
      </c>
      <c r="D211" s="16">
        <f>D210+C211*('Prices Monthly'!L211-'Prices Monthly'!L210)/'Prices Monthly'!L210</f>
        <v>2.7995625586842459</v>
      </c>
      <c r="E211" s="16">
        <f t="shared" si="44"/>
        <v>0.33920904685335085</v>
      </c>
      <c r="F211" s="16">
        <f t="shared" si="45"/>
        <v>3.1387716055375967</v>
      </c>
      <c r="G211" s="26">
        <f>IF(('Prices Monthly'!L211-'Prices Monthly'!L210)*C211&gt;0,1,0)</f>
        <v>1</v>
      </c>
      <c r="H211" s="16">
        <f>ABS('Prices Monthly'!L211-'Prices Monthly'!L210)/'Prices Monthly'!L210</f>
        <v>3.8620832470490668E-2</v>
      </c>
      <c r="I211" s="26"/>
      <c r="J211" s="16">
        <f t="shared" si="46"/>
        <v>12.449158622639441</v>
      </c>
      <c r="K211" s="16"/>
      <c r="L211" s="16">
        <f>1.95583/'Prices Monthly'!B211</f>
        <v>1.8494846335697397</v>
      </c>
      <c r="M211" s="16">
        <f>'Prices Monthly'!I211-'Prices Monthly'!I210</f>
        <v>40.5</v>
      </c>
      <c r="N211" s="16">
        <f>'Prices Monthly'!T211-'Prices Monthly'!T210</f>
        <v>-5.0000000000000266E-2</v>
      </c>
      <c r="P211" s="16">
        <f t="shared" si="47"/>
        <v>0.55975290780141762</v>
      </c>
      <c r="Q211" s="16">
        <f t="shared" si="48"/>
        <v>1.6074550232146685</v>
      </c>
      <c r="R211" s="16">
        <f t="shared" si="49"/>
        <v>-4.1500000000000495E-2</v>
      </c>
      <c r="T211" s="10">
        <f t="shared" si="50"/>
        <v>5.2481515687347402</v>
      </c>
      <c r="U211" s="10">
        <f t="shared" si="51"/>
        <v>0.99477026684819636</v>
      </c>
      <c r="W211" s="10">
        <f t="shared" si="52"/>
        <v>-11.643838593926439</v>
      </c>
      <c r="X211" s="10">
        <f t="shared" si="53"/>
        <v>1E-4</v>
      </c>
      <c r="Z211" s="10">
        <f t="shared" si="54"/>
        <v>0.60163259400626323</v>
      </c>
      <c r="AA211" s="10">
        <f t="shared" si="55"/>
        <v>0.64602972912347667</v>
      </c>
      <c r="AB211" s="10">
        <f t="shared" si="56"/>
        <v>53.721563726403573</v>
      </c>
      <c r="AD211" s="83"/>
      <c r="AI211" s="80"/>
      <c r="AJ211" s="78"/>
    </row>
    <row r="212" spans="1:36" x14ac:dyDescent="0.2">
      <c r="A212" s="9">
        <v>34849</v>
      </c>
      <c r="B212" s="16">
        <f>'Prices Monthly'!L211+J212</f>
        <v>4768.2915637264032</v>
      </c>
      <c r="C212" s="16">
        <f t="shared" si="43"/>
        <v>1</v>
      </c>
      <c r="D212" s="16">
        <f>D211+C212*('Prices Monthly'!L212-'Prices Monthly'!L211)/'Prices Monthly'!L211</f>
        <v>2.7528393156313271</v>
      </c>
      <c r="E212" s="16">
        <f t="shared" si="44"/>
        <v>0.3859322899062696</v>
      </c>
      <c r="F212" s="16">
        <f t="shared" si="45"/>
        <v>3.1387716055375967</v>
      </c>
      <c r="G212" s="26">
        <f>IF(('Prices Monthly'!L212-'Prices Monthly'!L211)*C212&gt;0,1,0)</f>
        <v>0</v>
      </c>
      <c r="H212" s="16">
        <f>ABS('Prices Monthly'!L212-'Prices Monthly'!L211)/'Prices Monthly'!L211</f>
        <v>4.6723243052918882E-2</v>
      </c>
      <c r="I212" s="26"/>
      <c r="J212" s="16">
        <f t="shared" si="46"/>
        <v>53.721563726403573</v>
      </c>
      <c r="K212" s="16"/>
      <c r="L212" s="16">
        <f>1.95583/'Prices Monthly'!B212</f>
        <v>1.876095923261391</v>
      </c>
      <c r="M212" s="16">
        <f>'Prices Monthly'!I212-'Prices Monthly'!I211</f>
        <v>-39</v>
      </c>
      <c r="N212" s="16">
        <f>'Prices Monthly'!T212-'Prices Monthly'!T211</f>
        <v>0.16000000000000014</v>
      </c>
      <c r="P212" s="16">
        <f t="shared" si="47"/>
        <v>0.64996517985611568</v>
      </c>
      <c r="Q212" s="16">
        <f t="shared" si="48"/>
        <v>-1.5910646070264991</v>
      </c>
      <c r="R212" s="16">
        <f t="shared" si="49"/>
        <v>0.34280000000000027</v>
      </c>
      <c r="T212" s="10">
        <f t="shared" si="50"/>
        <v>5.4166725900061543</v>
      </c>
      <c r="U212" s="10">
        <f t="shared" si="51"/>
        <v>0.99557774112608277</v>
      </c>
      <c r="W212" s="10">
        <f t="shared" si="52"/>
        <v>-23.612101072612134</v>
      </c>
      <c r="X212" s="10">
        <f t="shared" si="53"/>
        <v>1E-4</v>
      </c>
      <c r="Z212" s="10">
        <f t="shared" si="54"/>
        <v>0.60272801361164396</v>
      </c>
      <c r="AA212" s="10">
        <f t="shared" si="55"/>
        <v>0.64628018446147384</v>
      </c>
      <c r="AB212" s="10">
        <f t="shared" si="56"/>
        <v>53.876691985876491</v>
      </c>
      <c r="AD212" s="83"/>
      <c r="AI212" s="80"/>
      <c r="AJ212" s="78"/>
    </row>
    <row r="213" spans="1:36" x14ac:dyDescent="0.2">
      <c r="A213" s="9">
        <v>34879</v>
      </c>
      <c r="B213" s="16">
        <f>'Prices Monthly'!L212+J213</f>
        <v>4548.1666919858762</v>
      </c>
      <c r="C213" s="16">
        <f t="shared" si="43"/>
        <v>1</v>
      </c>
      <c r="D213" s="16">
        <f>D212+C213*('Prices Monthly'!L213-'Prices Monthly'!L212)/'Prices Monthly'!L212</f>
        <v>2.7609740821906725</v>
      </c>
      <c r="E213" s="16">
        <f t="shared" si="44"/>
        <v>0.37779752334692418</v>
      </c>
      <c r="F213" s="16">
        <f t="shared" si="45"/>
        <v>3.1387716055375967</v>
      </c>
      <c r="G213" s="26">
        <f>IF(('Prices Monthly'!L213-'Prices Monthly'!L212)*C213&gt;0,1,0)</f>
        <v>1</v>
      </c>
      <c r="H213" s="16">
        <f>ABS('Prices Monthly'!L213-'Prices Monthly'!L212)/'Prices Monthly'!L212</f>
        <v>8.1347665593453911E-3</v>
      </c>
      <c r="I213" s="26"/>
      <c r="J213" s="16">
        <f t="shared" si="46"/>
        <v>53.876691985876491</v>
      </c>
      <c r="K213" s="16"/>
      <c r="L213" s="16">
        <f>1.95583/'Prices Monthly'!B213</f>
        <v>1.8875024126616482</v>
      </c>
      <c r="M213" s="16">
        <f>'Prices Monthly'!I213-'Prices Monthly'!I212</f>
        <v>86.5</v>
      </c>
      <c r="N213" s="16">
        <f>'Prices Monthly'!T213-'Prices Monthly'!T212</f>
        <v>0.31000000000000005</v>
      </c>
      <c r="P213" s="16">
        <f t="shared" si="47"/>
        <v>0.68863317892298781</v>
      </c>
      <c r="Q213" s="16">
        <f t="shared" si="48"/>
        <v>1.9370161074648142</v>
      </c>
      <c r="R213" s="16">
        <f t="shared" si="49"/>
        <v>0.61730000000000018</v>
      </c>
      <c r="T213" s="10">
        <f t="shared" si="50"/>
        <v>-5.8310280824311205</v>
      </c>
      <c r="U213" s="10">
        <f t="shared" si="51"/>
        <v>2.9264685921739711E-3</v>
      </c>
      <c r="W213" s="10">
        <f t="shared" si="52"/>
        <v>-13.842928078281416</v>
      </c>
      <c r="X213" s="10">
        <f t="shared" si="53"/>
        <v>1E-4</v>
      </c>
      <c r="Z213" s="10">
        <f t="shared" si="54"/>
        <v>-0.74390270270785674</v>
      </c>
      <c r="AA213" s="10">
        <f t="shared" si="55"/>
        <v>0.32215132031353222</v>
      </c>
      <c r="AB213" s="10">
        <f t="shared" si="56"/>
        <v>-77.489596316265363</v>
      </c>
      <c r="AD213" s="83"/>
      <c r="AI213" s="80"/>
      <c r="AJ213" s="78"/>
    </row>
    <row r="214" spans="1:36" x14ac:dyDescent="0.2">
      <c r="A214" s="9">
        <v>34909</v>
      </c>
      <c r="B214" s="16">
        <f>'Prices Monthly'!L213+J214</f>
        <v>4453.3604036837351</v>
      </c>
      <c r="C214" s="16">
        <f t="shared" si="43"/>
        <v>-1</v>
      </c>
      <c r="D214" s="16">
        <f>D213+C214*('Prices Monthly'!L214-'Prices Monthly'!L213)/'Prices Monthly'!L213</f>
        <v>2.7608284141592878</v>
      </c>
      <c r="E214" s="16">
        <f t="shared" si="44"/>
        <v>0.3779431913783089</v>
      </c>
      <c r="F214" s="16">
        <f t="shared" si="45"/>
        <v>3.1387716055375967</v>
      </c>
      <c r="G214" s="26">
        <f>IF(('Prices Monthly'!L214-'Prices Monthly'!L213)*C214&gt;0,1,0)</f>
        <v>0</v>
      </c>
      <c r="H214" s="16">
        <f>ABS('Prices Monthly'!L214-'Prices Monthly'!L213)/'Prices Monthly'!L213</f>
        <v>1.4566803138480735E-4</v>
      </c>
      <c r="I214" s="26"/>
      <c r="J214" s="16">
        <f t="shared" si="46"/>
        <v>-77.489596316265363</v>
      </c>
      <c r="K214" s="16"/>
      <c r="L214" s="16">
        <f>1.95583/'Prices Monthly'!B214</f>
        <v>1.8292461653572765</v>
      </c>
      <c r="M214" s="16">
        <f>'Prices Monthly'!I214-'Prices Monthly'!I213</f>
        <v>-51.5</v>
      </c>
      <c r="N214" s="16">
        <f>'Prices Monthly'!T214-'Prices Monthly'!T213</f>
        <v>2.9999999999999805E-2</v>
      </c>
      <c r="P214" s="16">
        <f t="shared" si="47"/>
        <v>0.49114450056116787</v>
      </c>
      <c r="Q214" s="16">
        <f t="shared" si="48"/>
        <v>-1.711807229041191</v>
      </c>
      <c r="R214" s="16">
        <f t="shared" si="49"/>
        <v>0.10489999999999965</v>
      </c>
      <c r="T214" s="10">
        <f t="shared" si="50"/>
        <v>8.4908744195278114</v>
      </c>
      <c r="U214" s="10">
        <f t="shared" si="51"/>
        <v>0.99979470851939223</v>
      </c>
      <c r="W214" s="10">
        <f t="shared" si="52"/>
        <v>-21.211452096716556</v>
      </c>
      <c r="X214" s="10">
        <f t="shared" si="53"/>
        <v>1E-4</v>
      </c>
      <c r="Z214" s="10">
        <f t="shared" si="54"/>
        <v>0.60844875157740752</v>
      </c>
      <c r="AA214" s="10">
        <f t="shared" si="55"/>
        <v>0.64758686018781797</v>
      </c>
      <c r="AB214" s="10">
        <f t="shared" si="56"/>
        <v>54.693321784802251</v>
      </c>
      <c r="AD214" s="83"/>
      <c r="AI214" s="80"/>
      <c r="AJ214" s="78"/>
    </row>
    <row r="215" spans="1:36" x14ac:dyDescent="0.2">
      <c r="A215" s="9">
        <v>34941</v>
      </c>
      <c r="B215" s="16">
        <f>'Prices Monthly'!L214+J215</f>
        <v>4586.203321784802</v>
      </c>
      <c r="C215" s="16">
        <f t="shared" si="43"/>
        <v>1</v>
      </c>
      <c r="D215" s="16">
        <f>D214+C215*('Prices Monthly'!L215-'Prices Monthly'!L214)/'Prices Monthly'!L214</f>
        <v>2.7775336625202094</v>
      </c>
      <c r="E215" s="16">
        <f t="shared" si="44"/>
        <v>0.36123794301738732</v>
      </c>
      <c r="F215" s="16">
        <f t="shared" si="45"/>
        <v>3.1387716055375967</v>
      </c>
      <c r="G215" s="26">
        <f>IF(('Prices Monthly'!L215-'Prices Monthly'!L214)*C215&gt;0,1,0)</f>
        <v>1</v>
      </c>
      <c r="H215" s="16">
        <f>ABS('Prices Monthly'!L215-'Prices Monthly'!L214)/'Prices Monthly'!L214</f>
        <v>1.6705248360921594E-2</v>
      </c>
      <c r="I215" s="26"/>
      <c r="J215" s="16">
        <f t="shared" si="46"/>
        <v>54.693321784802251</v>
      </c>
      <c r="K215" s="16"/>
      <c r="L215" s="16">
        <f>1.95583/'Prices Monthly'!B215</f>
        <v>1.8505345822688997</v>
      </c>
      <c r="M215" s="16">
        <f>'Prices Monthly'!I215-'Prices Monthly'!I214</f>
        <v>-10.900000000000091</v>
      </c>
      <c r="N215" s="16">
        <f>'Prices Monthly'!T215-'Prices Monthly'!T214</f>
        <v>0.14000000000000012</v>
      </c>
      <c r="P215" s="16">
        <f t="shared" si="47"/>
        <v>0.56331223389156992</v>
      </c>
      <c r="Q215" s="16">
        <f t="shared" si="48"/>
        <v>-1.0374264979406274</v>
      </c>
      <c r="R215" s="16">
        <f t="shared" si="49"/>
        <v>0.30620000000000025</v>
      </c>
      <c r="T215" s="10">
        <f t="shared" si="50"/>
        <v>4.2762318643082091</v>
      </c>
      <c r="U215" s="10">
        <f t="shared" si="51"/>
        <v>0.98629550141815514</v>
      </c>
      <c r="W215" s="10">
        <f t="shared" si="52"/>
        <v>-20.582735936215265</v>
      </c>
      <c r="X215" s="10">
        <f t="shared" si="53"/>
        <v>1E-4</v>
      </c>
      <c r="Z215" s="10">
        <f t="shared" si="54"/>
        <v>0.59013572722386942</v>
      </c>
      <c r="AA215" s="10">
        <f t="shared" si="55"/>
        <v>0.64339628721603437</v>
      </c>
      <c r="AB215" s="10">
        <f t="shared" si="56"/>
        <v>52.117243311065508</v>
      </c>
      <c r="AD215" s="83"/>
      <c r="AI215" s="80"/>
      <c r="AJ215" s="78"/>
    </row>
    <row r="216" spans="1:36" x14ac:dyDescent="0.2">
      <c r="A216" s="9">
        <v>34971</v>
      </c>
      <c r="B216" s="16">
        <f>'Prices Monthly'!L215+J216</f>
        <v>4659.3272433110651</v>
      </c>
      <c r="C216" s="16">
        <f t="shared" si="43"/>
        <v>1</v>
      </c>
      <c r="D216" s="16">
        <f>D215+C216*('Prices Monthly'!L216-'Prices Monthly'!L215)/'Prices Monthly'!L215</f>
        <v>2.7695895922477449</v>
      </c>
      <c r="E216" s="16">
        <f t="shared" si="44"/>
        <v>0.36918201328985178</v>
      </c>
      <c r="F216" s="16">
        <f t="shared" si="45"/>
        <v>3.1387716055375967</v>
      </c>
      <c r="G216" s="26">
        <f>IF(('Prices Monthly'!L216-'Prices Monthly'!L215)*C216&gt;0,1,0)</f>
        <v>0</v>
      </c>
      <c r="H216" s="16">
        <f>ABS('Prices Monthly'!L216-'Prices Monthly'!L215)/'Prices Monthly'!L215</f>
        <v>7.9440702724643247E-3</v>
      </c>
      <c r="I216" s="26"/>
      <c r="J216" s="16">
        <f t="shared" si="46"/>
        <v>52.117243311065508</v>
      </c>
      <c r="K216" s="16"/>
      <c r="L216" s="16">
        <f>1.95583/'Prices Monthly'!B216</f>
        <v>1.8373226867073744</v>
      </c>
      <c r="M216" s="16">
        <f>'Prices Monthly'!I216-'Prices Monthly'!I215</f>
        <v>-25.899999999999864</v>
      </c>
      <c r="N216" s="16">
        <f>'Prices Monthly'!T216-'Prices Monthly'!T215</f>
        <v>0.20999999999999996</v>
      </c>
      <c r="P216" s="16">
        <f t="shared" si="47"/>
        <v>0.51852390793799952</v>
      </c>
      <c r="Q216" s="16">
        <f t="shared" si="48"/>
        <v>-1.4132997640812495</v>
      </c>
      <c r="R216" s="16">
        <f t="shared" si="49"/>
        <v>0.43429999999999996</v>
      </c>
      <c r="T216" s="10">
        <f t="shared" si="50"/>
        <v>2.3877145599868115</v>
      </c>
      <c r="U216" s="10">
        <f t="shared" si="51"/>
        <v>0.91588566710078012</v>
      </c>
      <c r="W216" s="10">
        <f t="shared" si="52"/>
        <v>-21.366048111520804</v>
      </c>
      <c r="X216" s="10">
        <f t="shared" si="53"/>
        <v>1E-4</v>
      </c>
      <c r="Z216" s="10">
        <f t="shared" si="54"/>
        <v>0.49461774598891828</v>
      </c>
      <c r="AA216" s="10">
        <f t="shared" si="55"/>
        <v>0.62119365036527396</v>
      </c>
      <c r="AB216" s="10">
        <f t="shared" si="56"/>
        <v>40.361588640889991</v>
      </c>
      <c r="AD216" s="83"/>
      <c r="AI216" s="80"/>
      <c r="AJ216" s="78"/>
    </row>
    <row r="217" spans="1:36" x14ac:dyDescent="0.2">
      <c r="A217" s="9">
        <v>35000</v>
      </c>
      <c r="B217" s="16">
        <f>'Prices Monthly'!L216+J217</f>
        <v>4610.9715886408894</v>
      </c>
      <c r="C217" s="16">
        <f t="shared" si="43"/>
        <v>1</v>
      </c>
      <c r="D217" s="16">
        <f>D216+C217*('Prices Monthly'!L217-'Prices Monthly'!L216)/'Prices Monthly'!L216</f>
        <v>2.7990451791387727</v>
      </c>
      <c r="E217" s="16">
        <f t="shared" si="44"/>
        <v>0.339726426398824</v>
      </c>
      <c r="F217" s="16">
        <f t="shared" si="45"/>
        <v>3.1387716055375967</v>
      </c>
      <c r="G217" s="26">
        <f>IF(('Prices Monthly'!L217-'Prices Monthly'!L216)*C217&gt;0,1,0)</f>
        <v>1</v>
      </c>
      <c r="H217" s="16">
        <f>ABS('Prices Monthly'!L217-'Prices Monthly'!L216)/'Prices Monthly'!L216</f>
        <v>2.9455586891027702E-2</v>
      </c>
      <c r="I217" s="26"/>
      <c r="J217" s="16">
        <f t="shared" si="46"/>
        <v>40.361588640889991</v>
      </c>
      <c r="K217" s="16"/>
      <c r="L217" s="16">
        <f>1.95583/'Prices Monthly'!B217</f>
        <v>1.8653600381497377</v>
      </c>
      <c r="M217" s="16">
        <f>'Prices Monthly'!I217-'Prices Monthly'!I216</f>
        <v>81.299999999999955</v>
      </c>
      <c r="N217" s="16">
        <f>'Prices Monthly'!T217-'Prices Monthly'!T216</f>
        <v>0.14999999999999991</v>
      </c>
      <c r="P217" s="16">
        <f t="shared" si="47"/>
        <v>0.61357052932761125</v>
      </c>
      <c r="Q217" s="16">
        <f t="shared" si="48"/>
        <v>1.910090545594068</v>
      </c>
      <c r="R217" s="16">
        <f t="shared" si="49"/>
        <v>0.32449999999999984</v>
      </c>
      <c r="T217" s="10">
        <f t="shared" si="50"/>
        <v>-1.2836373119449389</v>
      </c>
      <c r="U217" s="10">
        <f t="shared" si="51"/>
        <v>0.21693170873075832</v>
      </c>
      <c r="W217" s="10">
        <f t="shared" si="52"/>
        <v>-12.24114848434345</v>
      </c>
      <c r="X217" s="10">
        <f t="shared" si="53"/>
        <v>1E-4</v>
      </c>
      <c r="Z217" s="10">
        <f t="shared" si="54"/>
        <v>-0.45358319393585322</v>
      </c>
      <c r="AA217" s="10">
        <f t="shared" si="55"/>
        <v>0.38850916810763697</v>
      </c>
      <c r="AB217" s="10">
        <f t="shared" si="56"/>
        <v>-36.095591205107375</v>
      </c>
      <c r="AD217" s="83"/>
      <c r="AI217" s="80"/>
      <c r="AJ217" s="78"/>
    </row>
    <row r="218" spans="1:36" x14ac:dyDescent="0.2">
      <c r="A218" s="9">
        <v>35032</v>
      </c>
      <c r="B218" s="16">
        <f>'Prices Monthly'!L217+J218</f>
        <v>4669.1444087948921</v>
      </c>
      <c r="C218" s="16">
        <f t="shared" si="43"/>
        <v>-1</v>
      </c>
      <c r="D218" s="16">
        <f>D217+C218*('Prices Monthly'!L218-'Prices Monthly'!L217)/'Prices Monthly'!L217</f>
        <v>2.7624349318400165</v>
      </c>
      <c r="E218" s="16">
        <f t="shared" si="44"/>
        <v>0.37633667369758017</v>
      </c>
      <c r="F218" s="16">
        <f t="shared" si="45"/>
        <v>3.1387716055375967</v>
      </c>
      <c r="G218" s="26">
        <f>IF(('Prices Monthly'!L218-'Prices Monthly'!L217)*C218&gt;0,1,0)</f>
        <v>0</v>
      </c>
      <c r="H218" s="16">
        <f>ABS('Prices Monthly'!L218-'Prices Monthly'!L217)/'Prices Monthly'!L217</f>
        <v>3.6610247298756331E-2</v>
      </c>
      <c r="I218" s="26"/>
      <c r="J218" s="16">
        <f t="shared" si="46"/>
        <v>-36.095591205107375</v>
      </c>
      <c r="K218" s="16"/>
      <c r="L218" s="16">
        <f>1.95583/'Prices Monthly'!B218</f>
        <v>1.9437785728483403</v>
      </c>
      <c r="M218" s="16">
        <f>'Prices Monthly'!I218-'Prices Monthly'!I217</f>
        <v>15</v>
      </c>
      <c r="N218" s="16">
        <f>'Prices Monthly'!T218-'Prices Monthly'!T217</f>
        <v>4.0000000000000036E-2</v>
      </c>
      <c r="P218" s="16">
        <f t="shared" si="47"/>
        <v>0.87940936195587405</v>
      </c>
      <c r="Q218" s="16">
        <f t="shared" si="48"/>
        <v>1.1760912590556813</v>
      </c>
      <c r="R218" s="16">
        <f t="shared" si="49"/>
        <v>0.12320000000000007</v>
      </c>
      <c r="T218" s="10">
        <f t="shared" si="50"/>
        <v>5.8448850323992811</v>
      </c>
      <c r="U218" s="10">
        <f t="shared" si="51"/>
        <v>0.99711368742861883</v>
      </c>
      <c r="W218" s="10">
        <f t="shared" si="52"/>
        <v>-17.906337318716105</v>
      </c>
      <c r="X218" s="10">
        <f t="shared" si="53"/>
        <v>1E-4</v>
      </c>
      <c r="Z218" s="10">
        <f t="shared" si="54"/>
        <v>0.6048116783656643</v>
      </c>
      <c r="AA218" s="10">
        <f t="shared" si="55"/>
        <v>0.64675636930296043</v>
      </c>
      <c r="AB218" s="10">
        <f t="shared" si="56"/>
        <v>54.172870252842955</v>
      </c>
      <c r="AD218" s="83"/>
      <c r="AI218" s="80"/>
      <c r="AJ218" s="78"/>
    </row>
    <row r="219" spans="1:36" x14ac:dyDescent="0.2">
      <c r="A219" s="9">
        <v>35063</v>
      </c>
      <c r="B219" s="16">
        <f>'Prices Monthly'!L218+J219</f>
        <v>4931.6728702528426</v>
      </c>
      <c r="C219" s="16">
        <f t="shared" si="43"/>
        <v>1</v>
      </c>
      <c r="D219" s="16">
        <f>D218+C219*('Prices Monthly'!L219-'Prices Monthly'!L218)/'Prices Monthly'!L218</f>
        <v>2.7922370845822</v>
      </c>
      <c r="E219" s="16">
        <f t="shared" si="44"/>
        <v>0.34653452095539672</v>
      </c>
      <c r="F219" s="16">
        <f t="shared" si="45"/>
        <v>3.1387716055375967</v>
      </c>
      <c r="G219" s="26">
        <f>IF(('Prices Monthly'!L219-'Prices Monthly'!L218)*C219&gt;0,1,0)</f>
        <v>1</v>
      </c>
      <c r="H219" s="16">
        <f>ABS('Prices Monthly'!L219-'Prices Monthly'!L218)/'Prices Monthly'!L218</f>
        <v>2.9802152742183428E-2</v>
      </c>
      <c r="I219" s="26"/>
      <c r="J219" s="16">
        <f t="shared" si="46"/>
        <v>54.172870252842955</v>
      </c>
      <c r="K219" s="16"/>
      <c r="L219" s="16">
        <f>1.95583/'Prices Monthly'!B219</f>
        <v>1.9476498705437164</v>
      </c>
      <c r="M219" s="16">
        <f>'Prices Monthly'!I219-'Prices Monthly'!I218</f>
        <v>93.5</v>
      </c>
      <c r="N219" s="16">
        <f>'Prices Monthly'!T219-'Prices Monthly'!T218</f>
        <v>6.999999999999984E-2</v>
      </c>
      <c r="P219" s="16">
        <f t="shared" si="47"/>
        <v>0.89253306114319919</v>
      </c>
      <c r="Q219" s="16">
        <f t="shared" si="48"/>
        <v>1.9708116108725178</v>
      </c>
      <c r="R219" s="16">
        <f t="shared" si="49"/>
        <v>0.1780999999999997</v>
      </c>
      <c r="T219" s="10">
        <f t="shared" si="50"/>
        <v>3.4689963410419615</v>
      </c>
      <c r="U219" s="10">
        <f t="shared" si="51"/>
        <v>0.96979263030020535</v>
      </c>
      <c r="W219" s="10">
        <f t="shared" si="52"/>
        <v>-15.754755381574579</v>
      </c>
      <c r="X219" s="10">
        <f t="shared" si="53"/>
        <v>1E-4</v>
      </c>
      <c r="Z219" s="10">
        <f t="shared" si="54"/>
        <v>0.56774793226525855</v>
      </c>
      <c r="AA219" s="10">
        <f t="shared" si="55"/>
        <v>0.63824336004745619</v>
      </c>
      <c r="AB219" s="10">
        <f t="shared" si="56"/>
        <v>49.115299903029822</v>
      </c>
      <c r="AD219" s="83"/>
      <c r="AI219" s="80"/>
      <c r="AJ219" s="78"/>
    </row>
    <row r="220" spans="1:36" x14ac:dyDescent="0.2">
      <c r="A220" s="9">
        <v>35094</v>
      </c>
      <c r="B220" s="16">
        <f>'Prices Monthly'!L219+J220</f>
        <v>5071.9752999030297</v>
      </c>
      <c r="C220" s="16">
        <f t="shared" si="43"/>
        <v>1</v>
      </c>
      <c r="D220" s="16">
        <f>D219+C220*('Prices Monthly'!L220-'Prices Monthly'!L219)/'Prices Monthly'!L219</f>
        <v>2.7313872898437443</v>
      </c>
      <c r="E220" s="16">
        <f t="shared" si="44"/>
        <v>0.40738431569385236</v>
      </c>
      <c r="F220" s="16">
        <f t="shared" si="45"/>
        <v>3.1387716055375967</v>
      </c>
      <c r="G220" s="26">
        <f>IF(('Prices Monthly'!L220-'Prices Monthly'!L219)*C220&gt;0,1,0)</f>
        <v>0</v>
      </c>
      <c r="H220" s="16">
        <f>ABS('Prices Monthly'!L220-'Prices Monthly'!L219)/'Prices Monthly'!L219</f>
        <v>6.084979473845567E-2</v>
      </c>
      <c r="I220" s="26"/>
      <c r="J220" s="16">
        <f t="shared" si="46"/>
        <v>49.115299903029822</v>
      </c>
      <c r="K220" s="16"/>
      <c r="L220" s="16">
        <f>1.95583/'Prices Monthly'!B220</f>
        <v>2.0041295214673633</v>
      </c>
      <c r="M220" s="16">
        <f>'Prices Monthly'!I220-'Prices Monthly'!I219</f>
        <v>-84</v>
      </c>
      <c r="N220" s="16">
        <f>'Prices Monthly'!T220-'Prices Monthly'!T219</f>
        <v>0.26000000000000023</v>
      </c>
      <c r="P220" s="16">
        <f t="shared" si="47"/>
        <v>1.0839990777743624</v>
      </c>
      <c r="Q220" s="16">
        <f t="shared" si="48"/>
        <v>-1.9242792860618816</v>
      </c>
      <c r="R220" s="16">
        <f t="shared" si="49"/>
        <v>0.52580000000000049</v>
      </c>
      <c r="T220" s="10">
        <f t="shared" si="50"/>
        <v>6.4525280118033441</v>
      </c>
      <c r="U220" s="10">
        <f t="shared" si="51"/>
        <v>0.99842594990355382</v>
      </c>
      <c r="W220" s="10">
        <f t="shared" si="52"/>
        <v>-31.251493872194246</v>
      </c>
      <c r="X220" s="10">
        <f t="shared" si="53"/>
        <v>1E-4</v>
      </c>
      <c r="Z220" s="10">
        <f t="shared" si="54"/>
        <v>0.60659189363916122</v>
      </c>
      <c r="AA220" s="10">
        <f t="shared" si="55"/>
        <v>0.64716297551957713</v>
      </c>
      <c r="AB220" s="10">
        <f t="shared" si="56"/>
        <v>54.427060255656201</v>
      </c>
      <c r="AD220" s="83"/>
      <c r="AI220" s="80"/>
      <c r="AJ220" s="78"/>
    </row>
    <row r="221" spans="1:36" x14ac:dyDescent="0.2">
      <c r="A221" s="9">
        <v>35123</v>
      </c>
      <c r="B221" s="16">
        <f>'Prices Monthly'!L220+J221</f>
        <v>4771.6470602556565</v>
      </c>
      <c r="C221" s="16">
        <f t="shared" si="43"/>
        <v>1</v>
      </c>
      <c r="D221" s="16">
        <f>D220+C221*('Prices Monthly'!L221-'Prices Monthly'!L220)/'Prices Monthly'!L220</f>
        <v>2.7385313280696484</v>
      </c>
      <c r="E221" s="16">
        <f t="shared" si="44"/>
        <v>0.40024027746794832</v>
      </c>
      <c r="F221" s="16">
        <f t="shared" si="45"/>
        <v>3.1387716055375967</v>
      </c>
      <c r="G221" s="26">
        <f>IF(('Prices Monthly'!L221-'Prices Monthly'!L220)*C221&gt;0,1,0)</f>
        <v>1</v>
      </c>
      <c r="H221" s="16">
        <f>ABS('Prices Monthly'!L221-'Prices Monthly'!L220)/'Prices Monthly'!L220</f>
        <v>7.1440382259042009E-3</v>
      </c>
      <c r="I221" s="26"/>
      <c r="J221" s="16">
        <f t="shared" si="46"/>
        <v>54.427060255656201</v>
      </c>
      <c r="K221" s="16"/>
      <c r="L221" s="16">
        <f>1.95583/'Prices Monthly'!B221</f>
        <v>2.0280277892990459</v>
      </c>
      <c r="M221" s="16">
        <f>'Prices Monthly'!I221-'Prices Monthly'!I220</f>
        <v>-27</v>
      </c>
      <c r="N221" s="16">
        <f>'Prices Monthly'!T221-'Prices Monthly'!T220</f>
        <v>6.999999999999984E-2</v>
      </c>
      <c r="P221" s="16">
        <f t="shared" si="47"/>
        <v>1.1650142057237662</v>
      </c>
      <c r="Q221" s="16">
        <f t="shared" si="48"/>
        <v>-1.4313637641589874</v>
      </c>
      <c r="R221" s="16">
        <f t="shared" si="49"/>
        <v>0.1780999999999997</v>
      </c>
      <c r="T221" s="10">
        <f t="shared" si="50"/>
        <v>12.254541469487052</v>
      </c>
      <c r="U221" s="10">
        <f t="shared" si="51"/>
        <v>0.99990000000000001</v>
      </c>
      <c r="W221" s="10">
        <f t="shared" si="52"/>
        <v>-30.17136435054352</v>
      </c>
      <c r="X221" s="10">
        <f t="shared" si="53"/>
        <v>1E-4</v>
      </c>
      <c r="Z221" s="10">
        <f t="shared" si="54"/>
        <v>0.60859159000000007</v>
      </c>
      <c r="AA221" s="10">
        <f t="shared" si="55"/>
        <v>0.64761945781665164</v>
      </c>
      <c r="AB221" s="10">
        <f t="shared" si="56"/>
        <v>54.713851716336492</v>
      </c>
      <c r="AD221" s="83"/>
      <c r="AI221" s="80"/>
      <c r="AJ221" s="78"/>
    </row>
    <row r="222" spans="1:36" x14ac:dyDescent="0.2">
      <c r="A222" s="9">
        <v>35154</v>
      </c>
      <c r="B222" s="16">
        <f>'Prices Monthly'!L221+J222</f>
        <v>4805.6338517163367</v>
      </c>
      <c r="C222" s="16">
        <f t="shared" si="43"/>
        <v>1</v>
      </c>
      <c r="D222" s="16">
        <f>D221+C222*('Prices Monthly'!L222-'Prices Monthly'!L221)/'Prices Monthly'!L221</f>
        <v>2.8069096632131574</v>
      </c>
      <c r="E222" s="16">
        <f t="shared" si="44"/>
        <v>0.33186194232443933</v>
      </c>
      <c r="F222" s="16">
        <f t="shared" si="45"/>
        <v>3.1387716055375967</v>
      </c>
      <c r="G222" s="26">
        <f>IF(('Prices Monthly'!L222-'Prices Monthly'!L221)*C222&gt;0,1,0)</f>
        <v>1</v>
      </c>
      <c r="H222" s="16">
        <f>ABS('Prices Monthly'!L222-'Prices Monthly'!L221)/'Prices Monthly'!L221</f>
        <v>6.8378335143508981E-2</v>
      </c>
      <c r="I222" s="26"/>
      <c r="J222" s="16">
        <f t="shared" si="46"/>
        <v>54.713851716336492</v>
      </c>
      <c r="K222" s="16"/>
      <c r="L222" s="16">
        <f>1.95583/'Prices Monthly'!B222</f>
        <v>2.0424289891395153</v>
      </c>
      <c r="M222" s="16">
        <f>'Prices Monthly'!I222-'Prices Monthly'!I221</f>
        <v>144</v>
      </c>
      <c r="N222" s="16">
        <f>'Prices Monthly'!T222-'Prices Monthly'!T221</f>
        <v>0.3100000000000005</v>
      </c>
      <c r="P222" s="16">
        <f t="shared" si="47"/>
        <v>1.2138342731829574</v>
      </c>
      <c r="Q222" s="16">
        <f t="shared" si="48"/>
        <v>2.1583624920952498</v>
      </c>
      <c r="R222" s="16">
        <f t="shared" si="49"/>
        <v>0.61730000000000096</v>
      </c>
      <c r="T222" s="10">
        <f t="shared" si="50"/>
        <v>-1.9059187715475927</v>
      </c>
      <c r="U222" s="10">
        <f t="shared" si="51"/>
        <v>0.12944005159632976</v>
      </c>
      <c r="W222" s="10">
        <f t="shared" si="52"/>
        <v>-20.699211235544716</v>
      </c>
      <c r="X222" s="10">
        <f t="shared" si="53"/>
        <v>1E-4</v>
      </c>
      <c r="Z222" s="10">
        <f t="shared" si="54"/>
        <v>-0.57227437600441911</v>
      </c>
      <c r="AA222" s="10">
        <f t="shared" si="55"/>
        <v>0.36071219025823875</v>
      </c>
      <c r="AB222" s="10">
        <f t="shared" si="56"/>
        <v>-49.709460382153921</v>
      </c>
      <c r="AD222" s="83"/>
      <c r="AI222" s="80"/>
      <c r="AJ222" s="78"/>
    </row>
    <row r="223" spans="1:36" x14ac:dyDescent="0.2">
      <c r="A223" s="9">
        <v>35182</v>
      </c>
      <c r="B223" s="16">
        <f>'Prices Monthly'!L222+J223</f>
        <v>5026.0705396178455</v>
      </c>
      <c r="C223" s="16">
        <f t="shared" si="43"/>
        <v>-1</v>
      </c>
      <c r="D223" s="16">
        <f>D222+C223*('Prices Monthly'!L223-'Prices Monthly'!L222)/'Prices Monthly'!L222</f>
        <v>2.8069057229320578</v>
      </c>
      <c r="E223" s="16">
        <f t="shared" si="44"/>
        <v>0.33186588260553895</v>
      </c>
      <c r="F223" s="16">
        <f t="shared" si="45"/>
        <v>3.1387716055375967</v>
      </c>
      <c r="G223" s="26">
        <f>IF(('Prices Monthly'!L223-'Prices Monthly'!L222)*C223&gt;0,1,0)</f>
        <v>0</v>
      </c>
      <c r="H223" s="16">
        <f>ABS('Prices Monthly'!L223-'Prices Monthly'!L222)/'Prices Monthly'!L222</f>
        <v>3.9402810997396575E-6</v>
      </c>
      <c r="I223" s="26"/>
      <c r="J223" s="16">
        <f t="shared" si="46"/>
        <v>-49.709460382153921</v>
      </c>
      <c r="K223" s="16"/>
      <c r="L223" s="16">
        <f>1.95583/'Prices Monthly'!B223</f>
        <v>2.1284470562629227</v>
      </c>
      <c r="M223" s="16">
        <f>'Prices Monthly'!I223-'Prices Monthly'!I222</f>
        <v>-56</v>
      </c>
      <c r="N223" s="16">
        <f>'Prices Monthly'!T223-'Prices Monthly'!T222</f>
        <v>-8.0000000000000071E-2</v>
      </c>
      <c r="P223" s="16">
        <f t="shared" si="47"/>
        <v>1.5054355207313082</v>
      </c>
      <c r="Q223" s="16">
        <f t="shared" si="48"/>
        <v>-1.7481880270062005</v>
      </c>
      <c r="R223" s="16">
        <f t="shared" si="49"/>
        <v>-9.6400000000000138E-2</v>
      </c>
      <c r="T223" s="10">
        <f t="shared" si="50"/>
        <v>20.479572437177811</v>
      </c>
      <c r="U223" s="10">
        <f t="shared" si="51"/>
        <v>0.99990000000000001</v>
      </c>
      <c r="W223" s="10">
        <f t="shared" si="52"/>
        <v>-35.467309083053628</v>
      </c>
      <c r="X223" s="10">
        <f t="shared" si="53"/>
        <v>1E-4</v>
      </c>
      <c r="Z223" s="10">
        <f t="shared" si="54"/>
        <v>0.60859159000000007</v>
      </c>
      <c r="AA223" s="10">
        <f t="shared" si="55"/>
        <v>0.64761945781665164</v>
      </c>
      <c r="AB223" s="10">
        <f t="shared" si="56"/>
        <v>54.713851716336492</v>
      </c>
      <c r="AD223" s="83"/>
      <c r="AI223" s="80"/>
      <c r="AJ223" s="78"/>
    </row>
    <row r="224" spans="1:36" x14ac:dyDescent="0.2">
      <c r="A224" s="9">
        <v>35215</v>
      </c>
      <c r="B224" s="16">
        <f>'Prices Monthly'!L223+J224</f>
        <v>5130.5138517163368</v>
      </c>
      <c r="C224" s="16">
        <f t="shared" si="43"/>
        <v>1</v>
      </c>
      <c r="D224" s="16">
        <f>D223+C224*('Prices Monthly'!L224-'Prices Monthly'!L223)/'Prices Monthly'!L223</f>
        <v>2.8450987171398672</v>
      </c>
      <c r="E224" s="16">
        <f t="shared" si="44"/>
        <v>0.29367288839772954</v>
      </c>
      <c r="F224" s="16">
        <f t="shared" si="45"/>
        <v>3.1387716055375967</v>
      </c>
      <c r="G224" s="26">
        <f>IF(('Prices Monthly'!L224-'Prices Monthly'!L223)*C224&gt;0,1,0)</f>
        <v>1</v>
      </c>
      <c r="H224" s="16">
        <f>ABS('Prices Monthly'!L224-'Prices Monthly'!L223)/'Prices Monthly'!L223</f>
        <v>3.8192994207809541E-2</v>
      </c>
      <c r="I224" s="26"/>
      <c r="J224" s="16">
        <f t="shared" si="46"/>
        <v>54.713851716336492</v>
      </c>
      <c r="K224" s="16"/>
      <c r="L224" s="16">
        <f>1.95583/'Prices Monthly'!B224</f>
        <v>2.1007841031149299</v>
      </c>
      <c r="M224" s="16">
        <f>'Prices Monthly'!I224-'Prices Monthly'!I223</f>
        <v>-38.200000000000045</v>
      </c>
      <c r="N224" s="16">
        <f>'Prices Monthly'!T224-'Prices Monthly'!T223</f>
        <v>8.0000000000000071E-2</v>
      </c>
      <c r="P224" s="16">
        <f t="shared" si="47"/>
        <v>1.411658109559613</v>
      </c>
      <c r="Q224" s="16">
        <f t="shared" si="48"/>
        <v>-1.5820633629117093</v>
      </c>
      <c r="R224" s="16">
        <f t="shared" si="49"/>
        <v>0.19640000000000013</v>
      </c>
      <c r="T224" s="10">
        <f t="shared" si="50"/>
        <v>14.266674554233148</v>
      </c>
      <c r="U224" s="10">
        <f t="shared" si="51"/>
        <v>0.99990000000000001</v>
      </c>
      <c r="W224" s="10">
        <f t="shared" si="52"/>
        <v>-34.215432580689338</v>
      </c>
      <c r="X224" s="10">
        <f t="shared" si="53"/>
        <v>1E-4</v>
      </c>
      <c r="Z224" s="10">
        <f t="shared" si="54"/>
        <v>0.60859159000000007</v>
      </c>
      <c r="AA224" s="10">
        <f t="shared" si="55"/>
        <v>0.64761945781665164</v>
      </c>
      <c r="AB224" s="10">
        <f t="shared" si="56"/>
        <v>54.713851716336492</v>
      </c>
      <c r="AD224" s="83"/>
      <c r="AI224" s="80"/>
      <c r="AJ224" s="78"/>
    </row>
    <row r="225" spans="1:36" x14ac:dyDescent="0.2">
      <c r="A225" s="9">
        <v>35245</v>
      </c>
      <c r="B225" s="16">
        <f>'Prices Monthly'!L224+J225</f>
        <v>5324.3738517163365</v>
      </c>
      <c r="C225" s="16">
        <f t="shared" si="43"/>
        <v>1</v>
      </c>
      <c r="D225" s="16">
        <f>D224+C225*('Prices Monthly'!L225-'Prices Monthly'!L224)/'Prices Monthly'!L224</f>
        <v>2.8495923656864526</v>
      </c>
      <c r="E225" s="16">
        <f t="shared" si="44"/>
        <v>0.28917923985114413</v>
      </c>
      <c r="F225" s="16">
        <f t="shared" si="45"/>
        <v>3.1387716055375967</v>
      </c>
      <c r="G225" s="26">
        <f>IF(('Prices Monthly'!L225-'Prices Monthly'!L224)*C225&gt;0,1,0)</f>
        <v>1</v>
      </c>
      <c r="H225" s="16">
        <f>ABS('Prices Monthly'!L225-'Prices Monthly'!L224)/'Prices Monthly'!L224</f>
        <v>4.4936485465856034E-3</v>
      </c>
      <c r="I225" s="26"/>
      <c r="J225" s="16">
        <f t="shared" si="46"/>
        <v>54.713851716336492</v>
      </c>
      <c r="K225" s="16"/>
      <c r="L225" s="16">
        <f>1.95583/'Prices Monthly'!B225</f>
        <v>2.0486330784539644</v>
      </c>
      <c r="M225" s="16">
        <f>'Prices Monthly'!I225-'Prices Monthly'!I224</f>
        <v>47.200000000000045</v>
      </c>
      <c r="N225" s="16">
        <f>'Prices Monthly'!T225-'Prices Monthly'!T224</f>
        <v>-0.16000000000000014</v>
      </c>
      <c r="P225" s="16">
        <f t="shared" si="47"/>
        <v>1.2348661359589395</v>
      </c>
      <c r="Q225" s="16">
        <f t="shared" si="48"/>
        <v>1.6739419986340882</v>
      </c>
      <c r="R225" s="16">
        <f t="shared" si="49"/>
        <v>-0.24280000000000029</v>
      </c>
      <c r="T225" s="10">
        <f t="shared" si="50"/>
        <v>14.230274102473913</v>
      </c>
      <c r="U225" s="10">
        <f t="shared" si="51"/>
        <v>0.99990000000000001</v>
      </c>
      <c r="W225" s="10">
        <f t="shared" si="52"/>
        <v>-20.712868292030468</v>
      </c>
      <c r="X225" s="10">
        <f t="shared" si="53"/>
        <v>1E-4</v>
      </c>
      <c r="Z225" s="10">
        <f t="shared" si="54"/>
        <v>0.60859159000000007</v>
      </c>
      <c r="AA225" s="10">
        <f t="shared" si="55"/>
        <v>0.64761945781665164</v>
      </c>
      <c r="AB225" s="10">
        <f t="shared" si="56"/>
        <v>54.713851716336492</v>
      </c>
      <c r="AD225" s="83"/>
      <c r="AI225" s="80"/>
      <c r="AJ225" s="78"/>
    </row>
    <row r="226" spans="1:36" x14ac:dyDescent="0.2">
      <c r="A226" s="9">
        <v>35276</v>
      </c>
      <c r="B226" s="16">
        <f>'Prices Monthly'!L225+J226</f>
        <v>5348.0538517163368</v>
      </c>
      <c r="C226" s="16">
        <f t="shared" si="43"/>
        <v>1</v>
      </c>
      <c r="D226" s="16">
        <f>D225+C226*('Prices Monthly'!L226-'Prices Monthly'!L225)/'Prices Monthly'!L225</f>
        <v>2.8894159931126144</v>
      </c>
      <c r="E226" s="16">
        <f t="shared" si="44"/>
        <v>0.24935561242498228</v>
      </c>
      <c r="F226" s="16">
        <f t="shared" si="45"/>
        <v>3.1387716055375967</v>
      </c>
      <c r="G226" s="26">
        <f>IF(('Prices Monthly'!L226-'Prices Monthly'!L225)*C226&gt;0,1,0)</f>
        <v>1</v>
      </c>
      <c r="H226" s="16">
        <f>ABS('Prices Monthly'!L226-'Prices Monthly'!L225)/'Prices Monthly'!L225</f>
        <v>3.9823627426161967E-2</v>
      </c>
      <c r="I226" s="26"/>
      <c r="J226" s="16">
        <f t="shared" si="46"/>
        <v>54.713851716336492</v>
      </c>
      <c r="K226" s="16"/>
      <c r="L226" s="16">
        <f>1.95583/'Prices Monthly'!B226</f>
        <v>2.1098489751887808</v>
      </c>
      <c r="M226" s="16">
        <f>'Prices Monthly'!I226-'Prices Monthly'!I225</f>
        <v>-32</v>
      </c>
      <c r="N226" s="16">
        <f>'Prices Monthly'!T226-'Prices Monthly'!T225</f>
        <v>-0.10000000000000009</v>
      </c>
      <c r="P226" s="16">
        <f t="shared" si="47"/>
        <v>1.4423880258899668</v>
      </c>
      <c r="Q226" s="16">
        <f t="shared" si="48"/>
        <v>-1.505149978319906</v>
      </c>
      <c r="R226" s="16">
        <f t="shared" si="49"/>
        <v>-0.13300000000000017</v>
      </c>
      <c r="T226" s="10">
        <f t="shared" si="50"/>
        <v>20.130680655224374</v>
      </c>
      <c r="U226" s="10">
        <f t="shared" si="51"/>
        <v>0.99990000000000001</v>
      </c>
      <c r="W226" s="10">
        <f t="shared" si="52"/>
        <v>-33.735861248932153</v>
      </c>
      <c r="X226" s="10">
        <f t="shared" si="53"/>
        <v>1E-4</v>
      </c>
      <c r="Z226" s="10">
        <f t="shared" si="54"/>
        <v>0.60859159000000007</v>
      </c>
      <c r="AA226" s="10">
        <f t="shared" si="55"/>
        <v>0.64761945781665164</v>
      </c>
      <c r="AB226" s="10">
        <f t="shared" si="56"/>
        <v>54.713851716336492</v>
      </c>
      <c r="AD226" s="83"/>
      <c r="AI226" s="80"/>
      <c r="AJ226" s="78"/>
    </row>
    <row r="227" spans="1:36" x14ac:dyDescent="0.2">
      <c r="A227" s="9">
        <v>35307</v>
      </c>
      <c r="B227" s="16">
        <f>'Prices Monthly'!L226+J227</f>
        <v>5558.853851716337</v>
      </c>
      <c r="C227" s="16">
        <f t="shared" si="43"/>
        <v>1</v>
      </c>
      <c r="D227" s="16">
        <f>D226+C227*('Prices Monthly'!L227-'Prices Monthly'!L226)/'Prices Monthly'!L226</f>
        <v>2.9216971487518242</v>
      </c>
      <c r="E227" s="16">
        <f t="shared" si="44"/>
        <v>0.21707445678577253</v>
      </c>
      <c r="F227" s="16">
        <f t="shared" si="45"/>
        <v>3.1387716055375967</v>
      </c>
      <c r="G227" s="26">
        <f>IF(('Prices Monthly'!L227-'Prices Monthly'!L226)*C227&gt;0,1,0)</f>
        <v>1</v>
      </c>
      <c r="H227" s="16">
        <f>ABS('Prices Monthly'!L227-'Prices Monthly'!L226)/'Prices Monthly'!L226</f>
        <v>3.2281155639209642E-2</v>
      </c>
      <c r="I227" s="26"/>
      <c r="J227" s="16">
        <f t="shared" si="46"/>
        <v>54.713851716336492</v>
      </c>
      <c r="K227" s="16"/>
      <c r="L227" s="16">
        <f>1.95583/'Prices Monthly'!B227</f>
        <v>2.202263258642045</v>
      </c>
      <c r="M227" s="16">
        <f>'Prices Monthly'!I227-'Prices Monthly'!I226</f>
        <v>79.680000000000064</v>
      </c>
      <c r="N227" s="16">
        <f>'Prices Monthly'!T227-'Prices Monthly'!T226</f>
        <v>-5.0000000000000266E-2</v>
      </c>
      <c r="P227" s="16">
        <f t="shared" si="47"/>
        <v>1.7556724467965328</v>
      </c>
      <c r="Q227" s="16">
        <f t="shared" si="48"/>
        <v>1.9013493254156428</v>
      </c>
      <c r="R227" s="16">
        <f t="shared" si="49"/>
        <v>-4.1500000000000495E-2</v>
      </c>
      <c r="T227" s="10">
        <f t="shared" si="50"/>
        <v>14.589132800630313</v>
      </c>
      <c r="U227" s="10">
        <f t="shared" si="51"/>
        <v>0.99990000000000001</v>
      </c>
      <c r="W227" s="10">
        <f t="shared" si="52"/>
        <v>-27.904882466880466</v>
      </c>
      <c r="X227" s="10">
        <f t="shared" si="53"/>
        <v>1E-4</v>
      </c>
      <c r="Z227" s="10">
        <f t="shared" si="54"/>
        <v>0.60859159000000007</v>
      </c>
      <c r="AA227" s="10">
        <f t="shared" si="55"/>
        <v>0.64761945781665164</v>
      </c>
      <c r="AB227" s="10">
        <f t="shared" si="56"/>
        <v>54.713851716336492</v>
      </c>
      <c r="AD227" s="83"/>
      <c r="AI227" s="80"/>
      <c r="AJ227" s="78"/>
    </row>
    <row r="228" spans="1:36" x14ac:dyDescent="0.2">
      <c r="A228" s="9">
        <v>35336</v>
      </c>
      <c r="B228" s="16">
        <f>'Prices Monthly'!L227+J228</f>
        <v>5736.5338517163364</v>
      </c>
      <c r="C228" s="16">
        <f t="shared" si="43"/>
        <v>1</v>
      </c>
      <c r="D228" s="16">
        <f>D227+C228*('Prices Monthly'!L228-'Prices Monthly'!L227)/'Prices Monthly'!L227</f>
        <v>2.87625044329477</v>
      </c>
      <c r="E228" s="16">
        <f t="shared" si="44"/>
        <v>0.26252116224282673</v>
      </c>
      <c r="F228" s="16">
        <f t="shared" si="45"/>
        <v>3.1387716055375967</v>
      </c>
      <c r="G228" s="26">
        <f>IF(('Prices Monthly'!L228-'Prices Monthly'!L227)*C228&gt;0,1,0)</f>
        <v>0</v>
      </c>
      <c r="H228" s="16">
        <f>ABS('Prices Monthly'!L228-'Prices Monthly'!L227)/'Prices Monthly'!L227</f>
        <v>4.5446705457054141E-2</v>
      </c>
      <c r="I228" s="26"/>
      <c r="J228" s="16">
        <f t="shared" si="46"/>
        <v>54.713851716336492</v>
      </c>
      <c r="K228" s="16"/>
      <c r="L228" s="16">
        <f>1.95583/'Prices Monthly'!B228</f>
        <v>2.2122271236285487</v>
      </c>
      <c r="M228" s="16">
        <f>'Prices Monthly'!I228-'Prices Monthly'!I227</f>
        <v>-62.680000000000064</v>
      </c>
      <c r="N228" s="16">
        <f>'Prices Monthly'!T228-'Prices Monthly'!T227</f>
        <v>6.0000000000000053E-2</v>
      </c>
      <c r="P228" s="16">
        <f t="shared" si="47"/>
        <v>1.7894499491007805</v>
      </c>
      <c r="Q228" s="16">
        <f t="shared" si="48"/>
        <v>-1.7971289877965531</v>
      </c>
      <c r="R228" s="16">
        <f t="shared" si="49"/>
        <v>0.15980000000000011</v>
      </c>
      <c r="T228" s="10">
        <f t="shared" si="50"/>
        <v>18.448047341018974</v>
      </c>
      <c r="U228" s="10">
        <f t="shared" si="51"/>
        <v>0.99990000000000001</v>
      </c>
      <c r="W228" s="10">
        <f t="shared" si="52"/>
        <v>-40.227116859915313</v>
      </c>
      <c r="X228" s="10">
        <f t="shared" si="53"/>
        <v>1E-4</v>
      </c>
      <c r="Z228" s="10">
        <f t="shared" si="54"/>
        <v>0.60859159000000007</v>
      </c>
      <c r="AA228" s="10">
        <f t="shared" si="55"/>
        <v>0.64761945781665164</v>
      </c>
      <c r="AB228" s="10">
        <f t="shared" si="56"/>
        <v>54.713851716336492</v>
      </c>
      <c r="AD228" s="83"/>
      <c r="AI228" s="80"/>
      <c r="AJ228" s="78"/>
    </row>
    <row r="229" spans="1:36" x14ac:dyDescent="0.2">
      <c r="A229" s="9">
        <v>35368</v>
      </c>
      <c r="B229" s="16">
        <f>'Prices Monthly'!L228+J229</f>
        <v>5478.313851716337</v>
      </c>
      <c r="C229" s="16">
        <f t="shared" si="43"/>
        <v>1</v>
      </c>
      <c r="D229" s="16">
        <f>D228+C229*('Prices Monthly'!L229-'Prices Monthly'!L228)/'Prices Monthly'!L228</f>
        <v>2.9037782845810005</v>
      </c>
      <c r="E229" s="16">
        <f t="shared" si="44"/>
        <v>0.2349933209565962</v>
      </c>
      <c r="F229" s="16">
        <f t="shared" si="45"/>
        <v>3.1387716055375967</v>
      </c>
      <c r="G229" s="26">
        <f>IF(('Prices Monthly'!L229-'Prices Monthly'!L228)*C229&gt;0,1,0)</f>
        <v>1</v>
      </c>
      <c r="H229" s="16">
        <f>ABS('Prices Monthly'!L229-'Prices Monthly'!L228)/'Prices Monthly'!L228</f>
        <v>2.7527841286230412E-2</v>
      </c>
      <c r="I229" s="26"/>
      <c r="J229" s="16">
        <f t="shared" si="46"/>
        <v>54.713851716336492</v>
      </c>
      <c r="K229" s="16"/>
      <c r="L229" s="16">
        <f>1.95583/'Prices Monthly'!B229</f>
        <v>2.3047725665802496</v>
      </c>
      <c r="M229" s="16">
        <f>'Prices Monthly'!I229-'Prices Monthly'!I228</f>
        <v>-45.599999999999909</v>
      </c>
      <c r="N229" s="16">
        <f>'Prices Monthly'!T229-'Prices Monthly'!T228</f>
        <v>-4.9999999999999822E-2</v>
      </c>
      <c r="P229" s="16">
        <f t="shared" si="47"/>
        <v>2.1031790007070468</v>
      </c>
      <c r="Q229" s="16">
        <f t="shared" si="48"/>
        <v>-1.6589648426644339</v>
      </c>
      <c r="R229" s="16">
        <f t="shared" si="49"/>
        <v>-4.1499999999999676E-2</v>
      </c>
      <c r="T229" s="10">
        <f t="shared" si="50"/>
        <v>24.299529220629015</v>
      </c>
      <c r="U229" s="10">
        <f t="shared" si="51"/>
        <v>0.99990000000000001</v>
      </c>
      <c r="W229" s="10">
        <f t="shared" si="52"/>
        <v>-43.886833860945259</v>
      </c>
      <c r="X229" s="10">
        <f t="shared" si="53"/>
        <v>1E-4</v>
      </c>
      <c r="Z229" s="10">
        <f t="shared" si="54"/>
        <v>0.60859159000000007</v>
      </c>
      <c r="AA229" s="10">
        <f t="shared" si="55"/>
        <v>0.64761945781665164</v>
      </c>
      <c r="AB229" s="10">
        <f t="shared" si="56"/>
        <v>54.713851716336492</v>
      </c>
      <c r="AD229" s="83"/>
      <c r="AI229" s="80"/>
      <c r="AJ229" s="78"/>
    </row>
    <row r="230" spans="1:36" x14ac:dyDescent="0.2">
      <c r="A230" s="9">
        <v>35398</v>
      </c>
      <c r="B230" s="16">
        <f>'Prices Monthly'!L229+J230</f>
        <v>5627.6138517163363</v>
      </c>
      <c r="C230" s="16">
        <f t="shared" si="43"/>
        <v>1</v>
      </c>
      <c r="D230" s="16">
        <f>D229+C230*('Prices Monthly'!L230-'Prices Monthly'!L229)/'Prices Monthly'!L229</f>
        <v>2.8966563193564316</v>
      </c>
      <c r="E230" s="16">
        <f t="shared" si="44"/>
        <v>0.24211528618116507</v>
      </c>
      <c r="F230" s="16">
        <f t="shared" si="45"/>
        <v>3.1387716055375967</v>
      </c>
      <c r="G230" s="26">
        <f>IF(('Prices Monthly'!L230-'Prices Monthly'!L229)*C230&gt;0,1,0)</f>
        <v>0</v>
      </c>
      <c r="H230" s="16">
        <f>ABS('Prices Monthly'!L230-'Prices Monthly'!L229)/'Prices Monthly'!L229</f>
        <v>7.1219652245688245E-3</v>
      </c>
      <c r="I230" s="26"/>
      <c r="J230" s="16">
        <f t="shared" si="46"/>
        <v>54.713851716336492</v>
      </c>
      <c r="K230" s="16"/>
      <c r="L230" s="16">
        <f>1.95583/'Prices Monthly'!B230</f>
        <v>2.2498907166685838</v>
      </c>
      <c r="M230" s="16">
        <f>'Prices Monthly'!I230-'Prices Monthly'!I229</f>
        <v>-87.400000000000091</v>
      </c>
      <c r="N230" s="16">
        <f>'Prices Monthly'!T230-'Prices Monthly'!T229</f>
        <v>-0.14999999999999991</v>
      </c>
      <c r="P230" s="16">
        <f t="shared" si="47"/>
        <v>1.9171295295064992</v>
      </c>
      <c r="Q230" s="16">
        <f t="shared" si="48"/>
        <v>-1.9415114326344034</v>
      </c>
      <c r="R230" s="16">
        <f t="shared" si="49"/>
        <v>-0.22449999999999987</v>
      </c>
      <c r="T230" s="10">
        <f t="shared" si="50"/>
        <v>26.499201091457092</v>
      </c>
      <c r="U230" s="10">
        <f t="shared" si="51"/>
        <v>0.99990000000000001</v>
      </c>
      <c r="W230" s="10">
        <f t="shared" si="52"/>
        <v>-41.708766763187597</v>
      </c>
      <c r="X230" s="10">
        <f t="shared" si="53"/>
        <v>1E-4</v>
      </c>
      <c r="Z230" s="10">
        <f t="shared" si="54"/>
        <v>0.60859159000000007</v>
      </c>
      <c r="AA230" s="10">
        <f t="shared" si="55"/>
        <v>0.64761945781665164</v>
      </c>
      <c r="AB230" s="10">
        <f t="shared" si="56"/>
        <v>54.713851716336492</v>
      </c>
      <c r="AD230" s="83"/>
      <c r="AI230" s="80"/>
      <c r="AJ230" s="78"/>
    </row>
    <row r="231" spans="1:36" x14ac:dyDescent="0.2">
      <c r="A231" s="9">
        <v>35427</v>
      </c>
      <c r="B231" s="16">
        <f>'Prices Monthly'!L230+J231</f>
        <v>5587.9238517163367</v>
      </c>
      <c r="C231" s="16">
        <f t="shared" si="43"/>
        <v>1</v>
      </c>
      <c r="D231" s="16">
        <f>D230+C231*('Prices Monthly'!L231-'Prices Monthly'!L230)/'Prices Monthly'!L230</f>
        <v>2.9125458301467324</v>
      </c>
      <c r="E231" s="16">
        <f t="shared" si="44"/>
        <v>0.2262257753908643</v>
      </c>
      <c r="F231" s="16">
        <f t="shared" si="45"/>
        <v>3.1387716055375967</v>
      </c>
      <c r="G231" s="26">
        <f>IF(('Prices Monthly'!L231-'Prices Monthly'!L230)*C231&gt;0,1,0)</f>
        <v>1</v>
      </c>
      <c r="H231" s="16">
        <f>ABS('Prices Monthly'!L231-'Prices Monthly'!L230)/'Prices Monthly'!L230</f>
        <v>1.5889510790300761E-2</v>
      </c>
      <c r="I231" s="26"/>
      <c r="J231" s="16">
        <f t="shared" si="46"/>
        <v>54.713851716336492</v>
      </c>
      <c r="K231" s="16"/>
      <c r="L231" s="16">
        <f>1.95583/'Prices Monthly'!B231</f>
        <v>2.0831078922142932</v>
      </c>
      <c r="M231" s="16">
        <f>'Prices Monthly'!I231-'Prices Monthly'!I230</f>
        <v>8</v>
      </c>
      <c r="N231" s="16">
        <f>'Prices Monthly'!T231-'Prices Monthly'!T230</f>
        <v>-0.24000000000000021</v>
      </c>
      <c r="P231" s="16">
        <f t="shared" si="47"/>
        <v>1.3517357546064543</v>
      </c>
      <c r="Q231" s="16">
        <f t="shared" si="48"/>
        <v>0.90308998699194354</v>
      </c>
      <c r="R231" s="16">
        <f t="shared" si="49"/>
        <v>-0.38920000000000043</v>
      </c>
      <c r="T231" s="10">
        <f t="shared" si="50"/>
        <v>19.236194355339503</v>
      </c>
      <c r="U231" s="10">
        <f t="shared" si="51"/>
        <v>0.99990000000000001</v>
      </c>
      <c r="W231" s="10">
        <f t="shared" si="52"/>
        <v>-24.467133726719773</v>
      </c>
      <c r="X231" s="10">
        <f t="shared" si="53"/>
        <v>1E-4</v>
      </c>
      <c r="Z231" s="10">
        <f t="shared" si="54"/>
        <v>0.60859159000000007</v>
      </c>
      <c r="AA231" s="10">
        <f t="shared" si="55"/>
        <v>0.64761945781665164</v>
      </c>
      <c r="AB231" s="10">
        <f t="shared" si="56"/>
        <v>54.713851716336492</v>
      </c>
      <c r="AD231" s="83"/>
      <c r="AI231" s="80"/>
      <c r="AJ231" s="78"/>
    </row>
    <row r="232" spans="1:36" x14ac:dyDescent="0.2">
      <c r="A232" s="9">
        <v>35460</v>
      </c>
      <c r="B232" s="16">
        <f>'Prices Monthly'!L231+J232</f>
        <v>5675.8438517163368</v>
      </c>
      <c r="C232" s="16">
        <f t="shared" si="43"/>
        <v>1</v>
      </c>
      <c r="D232" s="16">
        <f>D231+C232*('Prices Monthly'!L232-'Prices Monthly'!L231)/'Prices Monthly'!L231</f>
        <v>2.9023984042732871</v>
      </c>
      <c r="E232" s="16">
        <f t="shared" si="44"/>
        <v>0.23637320126430961</v>
      </c>
      <c r="F232" s="16">
        <f t="shared" si="45"/>
        <v>3.1387716055375967</v>
      </c>
      <c r="G232" s="26">
        <f>IF(('Prices Monthly'!L232-'Prices Monthly'!L231)*C232&gt;0,1,0)</f>
        <v>0</v>
      </c>
      <c r="H232" s="16">
        <f>ABS('Prices Monthly'!L232-'Prices Monthly'!L231)/'Prices Monthly'!L231</f>
        <v>1.0147425873445368E-2</v>
      </c>
      <c r="I232" s="26"/>
      <c r="J232" s="16">
        <f t="shared" si="46"/>
        <v>54.713851716336492</v>
      </c>
      <c r="K232" s="16"/>
      <c r="L232" s="16">
        <f>1.95583/'Prices Monthly'!B232</f>
        <v>2.1003329037800684</v>
      </c>
      <c r="M232" s="16">
        <f>'Prices Monthly'!I232-'Prices Monthly'!I231</f>
        <v>42.5</v>
      </c>
      <c r="N232" s="16">
        <f>'Prices Monthly'!T232-'Prices Monthly'!T231</f>
        <v>-4.0000000000000036E-2</v>
      </c>
      <c r="P232" s="16">
        <f t="shared" si="47"/>
        <v>1.410128543814432</v>
      </c>
      <c r="Q232" s="16">
        <f t="shared" si="48"/>
        <v>1.6283889300503116</v>
      </c>
      <c r="R232" s="16">
        <f t="shared" si="49"/>
        <v>-2.3200000000000068E-2</v>
      </c>
      <c r="T232" s="10">
        <f t="shared" si="50"/>
        <v>11.931207281667721</v>
      </c>
      <c r="U232" s="10">
        <f t="shared" si="51"/>
        <v>0.99990000000000001</v>
      </c>
      <c r="W232" s="10">
        <f t="shared" si="52"/>
        <v>-23.825066422829259</v>
      </c>
      <c r="X232" s="10">
        <f t="shared" si="53"/>
        <v>1E-4</v>
      </c>
      <c r="Z232" s="10">
        <f t="shared" si="54"/>
        <v>0.60859159000000007</v>
      </c>
      <c r="AA232" s="10">
        <f t="shared" si="55"/>
        <v>0.64761945781665164</v>
      </c>
      <c r="AB232" s="10">
        <f t="shared" si="56"/>
        <v>54.713851716336492</v>
      </c>
      <c r="AD232" s="83"/>
      <c r="AI232" s="80"/>
      <c r="AJ232" s="78"/>
    </row>
    <row r="233" spans="1:36" x14ac:dyDescent="0.2">
      <c r="A233" s="9">
        <v>35488</v>
      </c>
      <c r="B233" s="16">
        <f>'Prices Monthly'!L232+J233</f>
        <v>5618.8038517163368</v>
      </c>
      <c r="C233" s="16">
        <f t="shared" si="43"/>
        <v>1</v>
      </c>
      <c r="D233" s="16">
        <f>D232+C233*('Prices Monthly'!L233-'Prices Monthly'!L232)/'Prices Monthly'!L232</f>
        <v>2.8586769691419356</v>
      </c>
      <c r="E233" s="16">
        <f t="shared" si="44"/>
        <v>0.28009463639566112</v>
      </c>
      <c r="F233" s="16">
        <f t="shared" si="45"/>
        <v>3.1387716055375967</v>
      </c>
      <c r="G233" s="26">
        <f>IF(('Prices Monthly'!L233-'Prices Monthly'!L232)*C233&gt;0,1,0)</f>
        <v>0</v>
      </c>
      <c r="H233" s="16">
        <f>ABS('Prices Monthly'!L233-'Prices Monthly'!L232)/'Prices Monthly'!L232</f>
        <v>4.3721435131351294E-2</v>
      </c>
      <c r="I233" s="26"/>
      <c r="J233" s="16">
        <f t="shared" si="46"/>
        <v>54.713851716336492</v>
      </c>
      <c r="K233" s="16"/>
      <c r="L233" s="16">
        <f>1.95583/'Prices Monthly'!B233</f>
        <v>2.1249782703172535</v>
      </c>
      <c r="M233" s="16">
        <f>'Prices Monthly'!I233-'Prices Monthly'!I232</f>
        <v>-134.5</v>
      </c>
      <c r="N233" s="16">
        <f>'Prices Monthly'!T233-'Prices Monthly'!T232</f>
        <v>6.0000000000000053E-2</v>
      </c>
      <c r="P233" s="16">
        <f t="shared" si="47"/>
        <v>1.4936763363754899</v>
      </c>
      <c r="Q233" s="16">
        <f t="shared" si="48"/>
        <v>-2.1287222843384268</v>
      </c>
      <c r="R233" s="16">
        <f t="shared" si="49"/>
        <v>0.15980000000000011</v>
      </c>
      <c r="T233" s="10">
        <f t="shared" si="50"/>
        <v>16.634689084408155</v>
      </c>
      <c r="U233" s="10">
        <f t="shared" si="51"/>
        <v>0.99990000000000001</v>
      </c>
      <c r="W233" s="10">
        <f t="shared" si="52"/>
        <v>-37.004881074724658</v>
      </c>
      <c r="X233" s="10">
        <f t="shared" si="53"/>
        <v>1E-4</v>
      </c>
      <c r="Z233" s="10">
        <f t="shared" si="54"/>
        <v>0.60859159000000007</v>
      </c>
      <c r="AA233" s="10">
        <f t="shared" si="55"/>
        <v>0.64761945781665164</v>
      </c>
      <c r="AB233" s="10">
        <f t="shared" si="56"/>
        <v>54.713851716336492</v>
      </c>
      <c r="AD233" s="83"/>
      <c r="AI233" s="80"/>
      <c r="AJ233" s="78"/>
    </row>
    <row r="234" spans="1:36" x14ac:dyDescent="0.2">
      <c r="A234" s="9">
        <v>35518</v>
      </c>
      <c r="B234" s="16">
        <f>'Prices Monthly'!L233+J234</f>
        <v>5375.5338517163364</v>
      </c>
      <c r="C234" s="16">
        <f t="shared" si="43"/>
        <v>1</v>
      </c>
      <c r="D234" s="16">
        <f>D233+C234*('Prices Monthly'!L234-'Prices Monthly'!L233)/'Prices Monthly'!L233</f>
        <v>2.7894132090448078</v>
      </c>
      <c r="E234" s="16">
        <f t="shared" si="44"/>
        <v>0.34935839649278888</v>
      </c>
      <c r="F234" s="16">
        <f t="shared" si="45"/>
        <v>3.1387716055375967</v>
      </c>
      <c r="G234" s="26">
        <f>IF(('Prices Monthly'!L234-'Prices Monthly'!L233)*C234&gt;0,1,0)</f>
        <v>0</v>
      </c>
      <c r="H234" s="16">
        <f>ABS('Prices Monthly'!L234-'Prices Monthly'!L233)/'Prices Monthly'!L233</f>
        <v>6.9263760097127883E-2</v>
      </c>
      <c r="I234" s="26"/>
      <c r="J234" s="16">
        <f t="shared" si="46"/>
        <v>54.713851716336492</v>
      </c>
      <c r="K234" s="16"/>
      <c r="L234" s="16">
        <f>1.95583/'Prices Monthly'!B234</f>
        <v>2.2255689576695494</v>
      </c>
      <c r="M234" s="16">
        <f>'Prices Monthly'!I234-'Prices Monthly'!I233</f>
        <v>-61</v>
      </c>
      <c r="N234" s="16">
        <f>'Prices Monthly'!T234-'Prices Monthly'!T233</f>
        <v>-0.20000000000000018</v>
      </c>
      <c r="P234" s="16">
        <f t="shared" si="47"/>
        <v>1.8346787664997732</v>
      </c>
      <c r="Q234" s="16">
        <f t="shared" si="48"/>
        <v>-1.7853298350107671</v>
      </c>
      <c r="R234" s="16">
        <f t="shared" si="49"/>
        <v>-0.31600000000000034</v>
      </c>
      <c r="T234" s="10">
        <f t="shared" si="50"/>
        <v>27.115797901166736</v>
      </c>
      <c r="U234" s="10">
        <f t="shared" si="51"/>
        <v>0.99990000000000001</v>
      </c>
      <c r="W234" s="10">
        <f t="shared" si="52"/>
        <v>-39.853080635556836</v>
      </c>
      <c r="X234" s="10">
        <f t="shared" si="53"/>
        <v>1E-4</v>
      </c>
      <c r="Z234" s="10">
        <f t="shared" si="54"/>
        <v>0.60859159000000007</v>
      </c>
      <c r="AA234" s="10">
        <f t="shared" si="55"/>
        <v>0.64761945781665164</v>
      </c>
      <c r="AB234" s="10">
        <f t="shared" si="56"/>
        <v>54.713851716336492</v>
      </c>
      <c r="AD234" s="83"/>
      <c r="AI234" s="80"/>
      <c r="AJ234" s="78"/>
    </row>
    <row r="235" spans="1:36" x14ac:dyDescent="0.2">
      <c r="A235" s="9">
        <v>35549</v>
      </c>
      <c r="B235" s="16">
        <f>'Prices Monthly'!L234+J235</f>
        <v>5006.9938517163364</v>
      </c>
      <c r="C235" s="16">
        <f t="shared" si="43"/>
        <v>1</v>
      </c>
      <c r="D235" s="16">
        <f>D234+C235*('Prices Monthly'!L235-'Prices Monthly'!L234)/'Prices Monthly'!L234</f>
        <v>2.8119947270526748</v>
      </c>
      <c r="E235" s="16">
        <f t="shared" si="44"/>
        <v>0.32677687848492187</v>
      </c>
      <c r="F235" s="16">
        <f t="shared" si="45"/>
        <v>3.1387716055375967</v>
      </c>
      <c r="G235" s="26">
        <f>IF(('Prices Monthly'!L235-'Prices Monthly'!L234)*C235&gt;0,1,0)</f>
        <v>1</v>
      </c>
      <c r="H235" s="16">
        <f>ABS('Prices Monthly'!L235-'Prices Monthly'!L234)/'Prices Monthly'!L234</f>
        <v>2.258151800786707E-2</v>
      </c>
      <c r="I235" s="26"/>
      <c r="J235" s="16">
        <f t="shared" si="46"/>
        <v>54.713851716336492</v>
      </c>
      <c r="K235" s="16"/>
      <c r="L235" s="16">
        <f>1.95583/'Prices Monthly'!B235</f>
        <v>2.2074830699774264</v>
      </c>
      <c r="M235" s="16">
        <f>'Prices Monthly'!I235-'Prices Monthly'!I234</f>
        <v>75.599999999999909</v>
      </c>
      <c r="N235" s="16">
        <f>'Prices Monthly'!T235-'Prices Monthly'!T234</f>
        <v>0.25</v>
      </c>
      <c r="P235" s="16">
        <f t="shared" si="47"/>
        <v>1.7733676072234754</v>
      </c>
      <c r="Q235" s="16">
        <f t="shared" si="48"/>
        <v>1.8785217955012057</v>
      </c>
      <c r="R235" s="16">
        <f t="shared" si="49"/>
        <v>0.50750000000000006</v>
      </c>
      <c r="T235" s="10">
        <f t="shared" si="50"/>
        <v>5.184347957740175</v>
      </c>
      <c r="U235" s="10">
        <f t="shared" si="51"/>
        <v>0.99442763603720297</v>
      </c>
      <c r="W235" s="10">
        <f t="shared" si="52"/>
        <v>-29.36813278457042</v>
      </c>
      <c r="X235" s="10">
        <f t="shared" si="53"/>
        <v>1E-4</v>
      </c>
      <c r="Z235" s="10">
        <f t="shared" si="54"/>
        <v>0.60116778104806956</v>
      </c>
      <c r="AA235" s="10">
        <f t="shared" si="55"/>
        <v>0.64592343065909763</v>
      </c>
      <c r="AB235" s="10">
        <f t="shared" si="56"/>
        <v>53.655859151443849</v>
      </c>
      <c r="AD235" s="83"/>
      <c r="AI235" s="80"/>
      <c r="AJ235" s="78"/>
    </row>
    <row r="236" spans="1:36" x14ac:dyDescent="0.2">
      <c r="A236" s="9">
        <v>35580</v>
      </c>
      <c r="B236" s="16">
        <f>'Prices Monthly'!L235+J236</f>
        <v>5117.7658591514437</v>
      </c>
      <c r="C236" s="16">
        <f t="shared" si="43"/>
        <v>1</v>
      </c>
      <c r="D236" s="16">
        <f>D235+C236*('Prices Monthly'!L236-'Prices Monthly'!L235)/'Prices Monthly'!L235</f>
        <v>2.8355605658673926</v>
      </c>
      <c r="E236" s="16">
        <f t="shared" si="44"/>
        <v>0.30321103967020413</v>
      </c>
      <c r="F236" s="16">
        <f t="shared" si="45"/>
        <v>3.1387716055375967</v>
      </c>
      <c r="G236" s="26">
        <f>IF(('Prices Monthly'!L236-'Prices Monthly'!L235)*C236&gt;0,1,0)</f>
        <v>1</v>
      </c>
      <c r="H236" s="16">
        <f>ABS('Prices Monthly'!L236-'Prices Monthly'!L235)/'Prices Monthly'!L235</f>
        <v>2.3565838814717719E-2</v>
      </c>
      <c r="I236" s="26"/>
      <c r="J236" s="16">
        <f t="shared" si="46"/>
        <v>53.655859151443849</v>
      </c>
      <c r="K236" s="16"/>
      <c r="L236" s="16">
        <f>1.95583/'Prices Monthly'!B236</f>
        <v>2.312949385052034</v>
      </c>
      <c r="M236" s="16">
        <f>'Prices Monthly'!I236-'Prices Monthly'!I235</f>
        <v>2.9000000000000909</v>
      </c>
      <c r="N236" s="16">
        <f>'Prices Monthly'!T236-'Prices Monthly'!T235</f>
        <v>-2.9999999999999805E-2</v>
      </c>
      <c r="P236" s="16">
        <f t="shared" si="47"/>
        <v>2.1308984153263957</v>
      </c>
      <c r="Q236" s="16">
        <f t="shared" si="48"/>
        <v>0.46239799789896968</v>
      </c>
      <c r="R236" s="16">
        <f t="shared" si="49"/>
        <v>-4.8999999999996408E-3</v>
      </c>
      <c r="T236" s="10">
        <f t="shared" si="50"/>
        <v>19.818537937289676</v>
      </c>
      <c r="U236" s="10">
        <f t="shared" si="51"/>
        <v>0.99990000000000001</v>
      </c>
      <c r="W236" s="10">
        <f t="shared" si="52"/>
        <v>-37.810554682471555</v>
      </c>
      <c r="X236" s="10">
        <f t="shared" si="53"/>
        <v>1E-4</v>
      </c>
      <c r="Z236" s="10">
        <f t="shared" si="54"/>
        <v>0.60859159000000007</v>
      </c>
      <c r="AA236" s="10">
        <f t="shared" si="55"/>
        <v>0.64761945781665164</v>
      </c>
      <c r="AB236" s="10">
        <f t="shared" si="56"/>
        <v>54.713851716336492</v>
      </c>
      <c r="AD236" s="83"/>
      <c r="AI236" s="80"/>
      <c r="AJ236" s="78"/>
    </row>
    <row r="237" spans="1:36" x14ac:dyDescent="0.2">
      <c r="A237" s="9">
        <v>35609</v>
      </c>
      <c r="B237" s="16">
        <f>'Prices Monthly'!L236+J237</f>
        <v>5238.1638517163365</v>
      </c>
      <c r="C237" s="16">
        <f t="shared" si="43"/>
        <v>1</v>
      </c>
      <c r="D237" s="16">
        <f>D236+C237*('Prices Monthly'!L237-'Prices Monthly'!L236)/'Prices Monthly'!L236</f>
        <v>2.801430787437968</v>
      </c>
      <c r="E237" s="16">
        <f t="shared" si="44"/>
        <v>0.33734081809962868</v>
      </c>
      <c r="F237" s="16">
        <f t="shared" si="45"/>
        <v>3.1387716055375967</v>
      </c>
      <c r="G237" s="26">
        <f>IF(('Prices Monthly'!L237-'Prices Monthly'!L236)*C237&gt;0,1,0)</f>
        <v>0</v>
      </c>
      <c r="H237" s="16">
        <f>ABS('Prices Monthly'!L237-'Prices Monthly'!L236)/'Prices Monthly'!L236</f>
        <v>3.4129778429424391E-2</v>
      </c>
      <c r="I237" s="26"/>
      <c r="J237" s="16">
        <f t="shared" si="46"/>
        <v>54.713851716336492</v>
      </c>
      <c r="K237" s="16"/>
      <c r="L237" s="16">
        <f>1.95583/'Prices Monthly'!B237</f>
        <v>2.3085812086874409</v>
      </c>
      <c r="M237" s="16">
        <f>'Prices Monthly'!I237-'Prices Monthly'!I236</f>
        <v>-24</v>
      </c>
      <c r="N237" s="16">
        <f>'Prices Monthly'!T237-'Prices Monthly'!T236</f>
        <v>-0.14000000000000012</v>
      </c>
      <c r="P237" s="16">
        <f t="shared" si="47"/>
        <v>2.116090297450425</v>
      </c>
      <c r="Q237" s="16">
        <f t="shared" si="48"/>
        <v>-1.3802112417116057</v>
      </c>
      <c r="R237" s="16">
        <f t="shared" si="49"/>
        <v>-0.20620000000000027</v>
      </c>
      <c r="T237" s="10">
        <f t="shared" si="50"/>
        <v>26.750080543418225</v>
      </c>
      <c r="U237" s="10">
        <f t="shared" si="51"/>
        <v>0.99990000000000001</v>
      </c>
      <c r="W237" s="10">
        <f t="shared" si="52"/>
        <v>-42.869858912201479</v>
      </c>
      <c r="X237" s="10">
        <f t="shared" si="53"/>
        <v>1E-4</v>
      </c>
      <c r="Z237" s="10">
        <f t="shared" si="54"/>
        <v>0.60859159000000007</v>
      </c>
      <c r="AA237" s="10">
        <f t="shared" si="55"/>
        <v>0.64761945781665164</v>
      </c>
      <c r="AB237" s="10">
        <f t="shared" si="56"/>
        <v>54.713851716336492</v>
      </c>
      <c r="AD237" s="83"/>
      <c r="AI237" s="80"/>
      <c r="AJ237" s="78"/>
    </row>
    <row r="238" spans="1:36" x14ac:dyDescent="0.2">
      <c r="A238" s="9">
        <v>35641</v>
      </c>
      <c r="B238" s="16">
        <f>'Prices Monthly'!L237+J238</f>
        <v>5061.2538517163366</v>
      </c>
      <c r="C238" s="16">
        <f t="shared" si="43"/>
        <v>1</v>
      </c>
      <c r="D238" s="16">
        <f>D237+C238*('Prices Monthly'!L238-'Prices Monthly'!L237)/'Prices Monthly'!L237</f>
        <v>2.7472157007713278</v>
      </c>
      <c r="E238" s="16">
        <f t="shared" si="44"/>
        <v>0.39155590476626889</v>
      </c>
      <c r="F238" s="16">
        <f t="shared" si="45"/>
        <v>3.1387716055375967</v>
      </c>
      <c r="G238" s="26">
        <f>IF(('Prices Monthly'!L238-'Prices Monthly'!L237)*C238&gt;0,1,0)</f>
        <v>0</v>
      </c>
      <c r="H238" s="16">
        <f>ABS('Prices Monthly'!L238-'Prices Monthly'!L237)/'Prices Monthly'!L237</f>
        <v>5.4215086666640093E-2</v>
      </c>
      <c r="I238" s="26"/>
      <c r="J238" s="16">
        <f t="shared" si="46"/>
        <v>54.713851716336492</v>
      </c>
      <c r="K238" s="16"/>
      <c r="L238" s="16">
        <f>1.95583/'Prices Monthly'!B238</f>
        <v>2.234723491773309</v>
      </c>
      <c r="M238" s="16">
        <f>'Prices Monthly'!I238-'Prices Monthly'!I237</f>
        <v>-22.5</v>
      </c>
      <c r="N238" s="16">
        <f>'Prices Monthly'!T238-'Prices Monthly'!T237</f>
        <v>-2.9999999999999805E-2</v>
      </c>
      <c r="P238" s="16">
        <f t="shared" si="47"/>
        <v>1.8657126371115176</v>
      </c>
      <c r="Q238" s="16">
        <f t="shared" si="48"/>
        <v>-1.3521825181113625</v>
      </c>
      <c r="R238" s="16">
        <f t="shared" si="49"/>
        <v>-4.8999999999996408E-3</v>
      </c>
      <c r="T238" s="10">
        <f t="shared" si="50"/>
        <v>21.104369776604418</v>
      </c>
      <c r="U238" s="10">
        <f t="shared" si="51"/>
        <v>0.99990000000000001</v>
      </c>
      <c r="W238" s="10">
        <f t="shared" si="52"/>
        <v>-39.606454428281687</v>
      </c>
      <c r="X238" s="10">
        <f t="shared" si="53"/>
        <v>1E-4</v>
      </c>
      <c r="Z238" s="10">
        <f t="shared" si="54"/>
        <v>0.60859159000000007</v>
      </c>
      <c r="AA238" s="10">
        <f t="shared" si="55"/>
        <v>0.64761945781665164</v>
      </c>
      <c r="AB238" s="10">
        <f t="shared" si="56"/>
        <v>54.713851716336492</v>
      </c>
      <c r="AD238" s="83"/>
      <c r="AI238" s="80"/>
      <c r="AJ238" s="78"/>
    </row>
    <row r="239" spans="1:36" x14ac:dyDescent="0.2">
      <c r="A239" s="9">
        <v>35672</v>
      </c>
      <c r="B239" s="16">
        <f>'Prices Monthly'!L238+J239</f>
        <v>4789.8238517163363</v>
      </c>
      <c r="C239" s="16">
        <f t="shared" si="43"/>
        <v>1</v>
      </c>
      <c r="D239" s="16">
        <f>D238+C239*('Prices Monthly'!L239-'Prices Monthly'!L238)/'Prices Monthly'!L238</f>
        <v>2.7061606883217757</v>
      </c>
      <c r="E239" s="16">
        <f t="shared" si="44"/>
        <v>0.43261091721582101</v>
      </c>
      <c r="F239" s="16">
        <f t="shared" si="45"/>
        <v>3.1387716055375967</v>
      </c>
      <c r="G239" s="26">
        <f>IF(('Prices Monthly'!L239-'Prices Monthly'!L238)*C239&gt;0,1,0)</f>
        <v>0</v>
      </c>
      <c r="H239" s="16">
        <f>ABS('Prices Monthly'!L239-'Prices Monthly'!L238)/'Prices Monthly'!L238</f>
        <v>4.1055012449552314E-2</v>
      </c>
      <c r="I239" s="26"/>
      <c r="J239" s="16">
        <f t="shared" si="46"/>
        <v>54.713851716336492</v>
      </c>
      <c r="K239" s="16"/>
      <c r="L239" s="16">
        <f>1.95583/'Prices Monthly'!B239</f>
        <v>2.1528123280132085</v>
      </c>
      <c r="M239" s="16">
        <f>'Prices Monthly'!I239-'Prices Monthly'!I238</f>
        <v>-70.5</v>
      </c>
      <c r="N239" s="16">
        <f>'Prices Monthly'!T239-'Prices Monthly'!T238</f>
        <v>-6.0000000000000053E-2</v>
      </c>
      <c r="P239" s="16">
        <f t="shared" si="47"/>
        <v>1.5880337919647776</v>
      </c>
      <c r="Q239" s="16">
        <f t="shared" si="48"/>
        <v>-1.8481891169913984</v>
      </c>
      <c r="R239" s="16">
        <f t="shared" si="49"/>
        <v>-5.9800000000000103E-2</v>
      </c>
      <c r="T239" s="10">
        <f t="shared" si="50"/>
        <v>20.71590169069637</v>
      </c>
      <c r="U239" s="10">
        <f t="shared" si="51"/>
        <v>0.99990000000000001</v>
      </c>
      <c r="W239" s="10">
        <f t="shared" si="52"/>
        <v>-37.037770690601491</v>
      </c>
      <c r="X239" s="10">
        <f t="shared" si="53"/>
        <v>1E-4</v>
      </c>
      <c r="Z239" s="10">
        <f t="shared" si="54"/>
        <v>0.60859159000000007</v>
      </c>
      <c r="AA239" s="10">
        <f t="shared" si="55"/>
        <v>0.64761945781665164</v>
      </c>
      <c r="AB239" s="10">
        <f t="shared" si="56"/>
        <v>54.713851716336492</v>
      </c>
      <c r="AD239" s="83"/>
      <c r="AI239" s="80"/>
      <c r="AJ239" s="78"/>
    </row>
    <row r="240" spans="1:36" x14ac:dyDescent="0.2">
      <c r="A240" s="9">
        <v>35700</v>
      </c>
      <c r="B240" s="16">
        <f>'Prices Monthly'!L239+J240</f>
        <v>4595.4238517163367</v>
      </c>
      <c r="C240" s="16">
        <f t="shared" si="43"/>
        <v>1</v>
      </c>
      <c r="D240" s="16">
        <f>D239+C240*('Prices Monthly'!L240-'Prices Monthly'!L239)/'Prices Monthly'!L239</f>
        <v>2.6059120487918346</v>
      </c>
      <c r="E240" s="16">
        <f t="shared" si="44"/>
        <v>0.53285955674576213</v>
      </c>
      <c r="F240" s="16">
        <f t="shared" si="45"/>
        <v>3.1387716055375967</v>
      </c>
      <c r="G240" s="26">
        <f>IF(('Prices Monthly'!L240-'Prices Monthly'!L239)*C240&gt;0,1,0)</f>
        <v>0</v>
      </c>
      <c r="H240" s="16">
        <f>ABS('Prices Monthly'!L240-'Prices Monthly'!L239)/'Prices Monthly'!L239</f>
        <v>0.10024863952994131</v>
      </c>
      <c r="I240" s="26"/>
      <c r="J240" s="16">
        <f t="shared" si="46"/>
        <v>54.713851716336492</v>
      </c>
      <c r="K240" s="16"/>
      <c r="L240" s="16">
        <f>1.95583/'Prices Monthly'!B240</f>
        <v>2.1494999450489063</v>
      </c>
      <c r="M240" s="16">
        <f>'Prices Monthly'!I240-'Prices Monthly'!I239</f>
        <v>-95</v>
      </c>
      <c r="N240" s="16">
        <f>'Prices Monthly'!T240-'Prices Monthly'!T239</f>
        <v>-8.0000000000000071E-2</v>
      </c>
      <c r="P240" s="16">
        <f t="shared" si="47"/>
        <v>1.5768048137157926</v>
      </c>
      <c r="Q240" s="16">
        <f t="shared" si="48"/>
        <v>-1.9777236052888481</v>
      </c>
      <c r="R240" s="16">
        <f t="shared" si="49"/>
        <v>-9.6400000000000138E-2</v>
      </c>
      <c r="T240" s="10">
        <f t="shared" si="50"/>
        <v>21.51115310718761</v>
      </c>
      <c r="U240" s="10">
        <f t="shared" si="51"/>
        <v>0.99990000000000001</v>
      </c>
      <c r="W240" s="10">
        <f t="shared" si="52"/>
        <v>-37.200616521272927</v>
      </c>
      <c r="X240" s="10">
        <f t="shared" si="53"/>
        <v>1E-4</v>
      </c>
      <c r="Z240" s="10">
        <f t="shared" si="54"/>
        <v>0.60859159000000007</v>
      </c>
      <c r="AA240" s="10">
        <f t="shared" si="55"/>
        <v>0.64761945781665164</v>
      </c>
      <c r="AB240" s="10">
        <f t="shared" si="56"/>
        <v>54.713851716336492</v>
      </c>
      <c r="AD240" s="83"/>
      <c r="AI240" s="80"/>
      <c r="AJ240" s="78"/>
    </row>
    <row r="241" spans="1:36" x14ac:dyDescent="0.2">
      <c r="A241" s="9">
        <v>35733</v>
      </c>
      <c r="B241" s="16">
        <f>'Prices Monthly'!L240+J241</f>
        <v>4140.2238517163369</v>
      </c>
      <c r="C241" s="16">
        <f t="shared" si="43"/>
        <v>1</v>
      </c>
      <c r="D241" s="16">
        <f>D240+C241*('Prices Monthly'!L241-'Prices Monthly'!L240)/'Prices Monthly'!L240</f>
        <v>2.6187574463064656</v>
      </c>
      <c r="E241" s="16">
        <f t="shared" si="44"/>
        <v>0.52001415923113115</v>
      </c>
      <c r="F241" s="16">
        <f t="shared" si="45"/>
        <v>3.1387716055375967</v>
      </c>
      <c r="G241" s="26">
        <f>IF(('Prices Monthly'!L241-'Prices Monthly'!L240)*C241&gt;0,1,0)</f>
        <v>1</v>
      </c>
      <c r="H241" s="16">
        <f>ABS('Prices Monthly'!L241-'Prices Monthly'!L240)/'Prices Monthly'!L240</f>
        <v>1.2845397514630869E-2</v>
      </c>
      <c r="I241" s="26"/>
      <c r="J241" s="16">
        <f t="shared" si="46"/>
        <v>54.713851716336492</v>
      </c>
      <c r="K241" s="16"/>
      <c r="L241" s="16">
        <f>1.95583/'Prices Monthly'!B241</f>
        <v>2.1748359835427555</v>
      </c>
      <c r="M241" s="16">
        <f>'Prices Monthly'!I241-'Prices Monthly'!I240</f>
        <v>13.5</v>
      </c>
      <c r="N241" s="16">
        <f>'Prices Monthly'!T241-'Prices Monthly'!T240</f>
        <v>-0.31999999999999984</v>
      </c>
      <c r="P241" s="16">
        <f t="shared" si="47"/>
        <v>1.662693984209942</v>
      </c>
      <c r="Q241" s="16">
        <f t="shared" si="48"/>
        <v>1.1303337684950061</v>
      </c>
      <c r="R241" s="16">
        <f t="shared" si="49"/>
        <v>-0.53559999999999963</v>
      </c>
      <c r="T241" s="10">
        <f t="shared" si="50"/>
        <v>23.934268883680076</v>
      </c>
      <c r="U241" s="10">
        <f t="shared" si="51"/>
        <v>0.99990000000000001</v>
      </c>
      <c r="W241" s="10">
        <f t="shared" si="52"/>
        <v>-27.925895470937476</v>
      </c>
      <c r="X241" s="10">
        <f t="shared" si="53"/>
        <v>1E-4</v>
      </c>
      <c r="Z241" s="10">
        <f t="shared" si="54"/>
        <v>0.60859159000000007</v>
      </c>
      <c r="AA241" s="10">
        <f t="shared" si="55"/>
        <v>0.64761945781665164</v>
      </c>
      <c r="AB241" s="10">
        <f t="shared" si="56"/>
        <v>54.713851716336492</v>
      </c>
      <c r="AD241" s="83"/>
      <c r="AI241" s="80"/>
      <c r="AJ241" s="78"/>
    </row>
    <row r="242" spans="1:36" x14ac:dyDescent="0.2">
      <c r="A242" s="9">
        <v>35763</v>
      </c>
      <c r="B242" s="16">
        <f>'Prices Monthly'!L241+J242</f>
        <v>4192.7038517163364</v>
      </c>
      <c r="C242" s="16">
        <f t="shared" si="43"/>
        <v>1</v>
      </c>
      <c r="D242" s="16">
        <f>D241+C242*('Prices Monthly'!L242-'Prices Monthly'!L241)/'Prices Monthly'!L241</f>
        <v>2.6483080252107163</v>
      </c>
      <c r="E242" s="16">
        <f t="shared" si="44"/>
        <v>0.49046358032688042</v>
      </c>
      <c r="F242" s="16">
        <f t="shared" si="45"/>
        <v>3.1387716055375967</v>
      </c>
      <c r="G242" s="26">
        <f>IF(('Prices Monthly'!L242-'Prices Monthly'!L241)*C242&gt;0,1,0)</f>
        <v>1</v>
      </c>
      <c r="H242" s="16">
        <f>ABS('Prices Monthly'!L242-'Prices Monthly'!L241)/'Prices Monthly'!L241</f>
        <v>2.9550578904250776E-2</v>
      </c>
      <c r="I242" s="26"/>
      <c r="J242" s="16">
        <f t="shared" si="46"/>
        <v>54.713851716336492</v>
      </c>
      <c r="K242" s="16"/>
      <c r="L242" s="16">
        <f>1.95583/'Prices Monthly'!B242</f>
        <v>2.1828459821428572</v>
      </c>
      <c r="M242" s="16">
        <f>'Prices Monthly'!I242-'Prices Monthly'!I241</f>
        <v>80</v>
      </c>
      <c r="N242" s="16">
        <f>'Prices Monthly'!T242-'Prices Monthly'!T241</f>
        <v>0.27</v>
      </c>
      <c r="P242" s="16">
        <f t="shared" si="47"/>
        <v>1.6898478794642866</v>
      </c>
      <c r="Q242" s="16">
        <f t="shared" si="48"/>
        <v>1.9030899869919433</v>
      </c>
      <c r="R242" s="16">
        <f t="shared" si="49"/>
        <v>0.54410000000000003</v>
      </c>
      <c r="T242" s="10">
        <f t="shared" si="50"/>
        <v>3.8057896570495222</v>
      </c>
      <c r="U242" s="10">
        <f t="shared" si="51"/>
        <v>0.97824229968202092</v>
      </c>
      <c r="W242" s="10">
        <f t="shared" si="52"/>
        <v>-28.169188439966327</v>
      </c>
      <c r="X242" s="10">
        <f t="shared" si="53"/>
        <v>1E-4</v>
      </c>
      <c r="Z242" s="10">
        <f t="shared" si="54"/>
        <v>0.57921075374862974</v>
      </c>
      <c r="AA242" s="10">
        <f t="shared" si="55"/>
        <v>0.64088578057051415</v>
      </c>
      <c r="AB242" s="10">
        <f t="shared" si="56"/>
        <v>50.632445376398749</v>
      </c>
    </row>
    <row r="243" spans="1:36" x14ac:dyDescent="0.2">
      <c r="A243" s="9">
        <v>35791</v>
      </c>
      <c r="B243" s="16">
        <f>'Prices Monthly'!L242+J243</f>
        <v>4310.9024453763996</v>
      </c>
      <c r="C243" s="16">
        <f t="shared" si="43"/>
        <v>1</v>
      </c>
      <c r="D243" s="16">
        <f>D242+C243*('Prices Monthly'!L243-'Prices Monthly'!L242)/'Prices Monthly'!L242</f>
        <v>2.6771019748899616</v>
      </c>
      <c r="E243" s="16">
        <f t="shared" si="44"/>
        <v>0.46166963064763511</v>
      </c>
      <c r="F243" s="16">
        <f t="shared" si="45"/>
        <v>3.1387716055375967</v>
      </c>
      <c r="G243" s="26">
        <f>IF(('Prices Monthly'!L243-'Prices Monthly'!L242)*C243&gt;0,1,0)</f>
        <v>1</v>
      </c>
      <c r="H243" s="16">
        <f>ABS('Prices Monthly'!L243-'Prices Monthly'!L242)/'Prices Monthly'!L242</f>
        <v>2.8793949679245482E-2</v>
      </c>
      <c r="I243" s="26"/>
      <c r="J243" s="16">
        <f t="shared" si="46"/>
        <v>50.632445376398749</v>
      </c>
      <c r="K243" s="16"/>
      <c r="L243" s="16">
        <f>1.95583/'Prices Monthly'!B243</f>
        <v>2.2162379603399436</v>
      </c>
      <c r="M243" s="16">
        <f>'Prices Monthly'!I243-'Prices Monthly'!I242</f>
        <v>24.019999999999982</v>
      </c>
      <c r="N243" s="16">
        <f>'Prices Monthly'!T243-'Prices Monthly'!T242</f>
        <v>0.33000000000000007</v>
      </c>
      <c r="P243" s="16">
        <f t="shared" si="47"/>
        <v>1.8030466855524088</v>
      </c>
      <c r="Q243" s="16">
        <f t="shared" si="48"/>
        <v>1.380573003066887</v>
      </c>
      <c r="R243" s="16">
        <f t="shared" si="49"/>
        <v>0.65390000000000015</v>
      </c>
      <c r="T243" s="10">
        <f t="shared" si="50"/>
        <v>3.8270167208653563</v>
      </c>
      <c r="U243" s="10">
        <f t="shared" si="51"/>
        <v>0.97868954584237555</v>
      </c>
      <c r="W243" s="10">
        <f t="shared" si="52"/>
        <v>-31.635382031552197</v>
      </c>
      <c r="X243" s="10">
        <f t="shared" si="53"/>
        <v>1E-4</v>
      </c>
      <c r="Z243" s="10">
        <f t="shared" si="54"/>
        <v>0.57981748788976684</v>
      </c>
      <c r="AA243" s="10">
        <f t="shared" si="55"/>
        <v>0.64102540921948625</v>
      </c>
      <c r="AB243" s="10">
        <f t="shared" si="56"/>
        <v>50.713904221807582</v>
      </c>
    </row>
    <row r="244" spans="1:36" x14ac:dyDescent="0.2">
      <c r="A244" s="9">
        <v>35825</v>
      </c>
      <c r="B244" s="16">
        <f>'Prices Monthly'!L243+J244</f>
        <v>4433.6539042218074</v>
      </c>
      <c r="C244" s="16">
        <f t="shared" si="43"/>
        <v>1</v>
      </c>
      <c r="D244" s="16">
        <f>D243+C244*('Prices Monthly'!L244-'Prices Monthly'!L243)/'Prices Monthly'!L243</f>
        <v>2.650227319977962</v>
      </c>
      <c r="E244" s="16">
        <f t="shared" si="44"/>
        <v>0.48854428555963469</v>
      </c>
      <c r="F244" s="16">
        <f t="shared" si="45"/>
        <v>3.1387716055375967</v>
      </c>
      <c r="G244" s="26">
        <f>IF(('Prices Monthly'!L244-'Prices Monthly'!L243)*C244&gt;0,1,0)</f>
        <v>0</v>
      </c>
      <c r="H244" s="16">
        <f>ABS('Prices Monthly'!L244-'Prices Monthly'!L243)/'Prices Monthly'!L243</f>
        <v>2.6874654911999703E-2</v>
      </c>
      <c r="I244" s="26"/>
      <c r="J244" s="16">
        <f t="shared" si="46"/>
        <v>50.713904221807582</v>
      </c>
      <c r="K244" s="16"/>
      <c r="L244" s="16">
        <f>1.95583/'Prices Monthly'!B244</f>
        <v>2.2763384543761638</v>
      </c>
      <c r="M244" s="16">
        <f>'Prices Monthly'!I244-'Prices Monthly'!I243</f>
        <v>-30.819999999999936</v>
      </c>
      <c r="N244" s="16">
        <f>'Prices Monthly'!T244-'Prices Monthly'!T243</f>
        <v>6.999999999999984E-2</v>
      </c>
      <c r="P244" s="16">
        <f t="shared" si="47"/>
        <v>2.0067873603351956</v>
      </c>
      <c r="Q244" s="16">
        <f t="shared" si="48"/>
        <v>-1.4888326343823997</v>
      </c>
      <c r="R244" s="16">
        <f t="shared" si="49"/>
        <v>0.1780999999999997</v>
      </c>
      <c r="T244" s="10">
        <f t="shared" si="50"/>
        <v>19.336642029884018</v>
      </c>
      <c r="U244" s="10">
        <f t="shared" si="51"/>
        <v>0.99990000000000001</v>
      </c>
      <c r="W244" s="10">
        <f t="shared" si="52"/>
        <v>-42.433222211418567</v>
      </c>
      <c r="X244" s="10">
        <f t="shared" si="53"/>
        <v>1E-4</v>
      </c>
      <c r="Z244" s="10">
        <f t="shared" si="54"/>
        <v>0.60859159000000007</v>
      </c>
      <c r="AA244" s="10">
        <f t="shared" si="55"/>
        <v>0.64761945781665164</v>
      </c>
      <c r="AB244" s="10">
        <f t="shared" si="56"/>
        <v>54.713851716336492</v>
      </c>
    </row>
    <row r="245" spans="1:36" x14ac:dyDescent="0.2">
      <c r="A245" s="9">
        <v>35853</v>
      </c>
      <c r="B245" s="16">
        <f>'Prices Monthly'!L244+J245</f>
        <v>4319.8638517163363</v>
      </c>
      <c r="C245" s="16">
        <f t="shared" si="43"/>
        <v>1</v>
      </c>
      <c r="D245" s="16">
        <f>D244+C245*('Prices Monthly'!L245-'Prices Monthly'!L244)/'Prices Monthly'!L244</f>
        <v>2.6661024943563545</v>
      </c>
      <c r="E245" s="16">
        <f t="shared" si="44"/>
        <v>0.47266911118124222</v>
      </c>
      <c r="F245" s="16">
        <f t="shared" si="45"/>
        <v>3.1387716055375967</v>
      </c>
      <c r="G245" s="26">
        <f>IF(('Prices Monthly'!L245-'Prices Monthly'!L244)*C245&gt;0,1,0)</f>
        <v>1</v>
      </c>
      <c r="H245" s="16">
        <f>ABS('Prices Monthly'!L245-'Prices Monthly'!L244)/'Prices Monthly'!L244</f>
        <v>1.587517437839233E-2</v>
      </c>
      <c r="I245" s="26"/>
      <c r="J245" s="16">
        <f t="shared" si="46"/>
        <v>54.713851716336492</v>
      </c>
      <c r="K245" s="16"/>
      <c r="L245" s="16">
        <f>1.95583/'Prices Monthly'!B245</f>
        <v>2.2587250259845248</v>
      </c>
      <c r="M245" s="16">
        <f>'Prices Monthly'!I245-'Prices Monthly'!I244</f>
        <v>-23.470000000000027</v>
      </c>
      <c r="N245" s="16">
        <f>'Prices Monthly'!T245-'Prices Monthly'!T244</f>
        <v>2.0000000000000018E-2</v>
      </c>
      <c r="P245" s="16">
        <f t="shared" si="47"/>
        <v>1.94707783808754</v>
      </c>
      <c r="Q245" s="16">
        <f t="shared" si="48"/>
        <v>-1.3705130895985931</v>
      </c>
      <c r="R245" s="16">
        <f t="shared" si="49"/>
        <v>8.6600000000000038E-2</v>
      </c>
      <c r="T245" s="10">
        <f t="shared" si="50"/>
        <v>20.214245897332127</v>
      </c>
      <c r="U245" s="10">
        <f t="shared" si="51"/>
        <v>0.99990000000000001</v>
      </c>
      <c r="W245" s="10">
        <f t="shared" si="52"/>
        <v>-41.020913722554489</v>
      </c>
      <c r="X245" s="10">
        <f t="shared" si="53"/>
        <v>1E-4</v>
      </c>
      <c r="Z245" s="10">
        <f t="shared" si="54"/>
        <v>0.60859159000000007</v>
      </c>
      <c r="AA245" s="10">
        <f t="shared" si="55"/>
        <v>0.64761945781665164</v>
      </c>
      <c r="AB245" s="10">
        <f t="shared" si="56"/>
        <v>54.713851716336492</v>
      </c>
    </row>
    <row r="246" spans="1:36" x14ac:dyDescent="0.2">
      <c r="A246" s="9">
        <v>35882</v>
      </c>
      <c r="B246" s="16">
        <f>'Prices Monthly'!L245+J246</f>
        <v>4387.5738517163363</v>
      </c>
      <c r="C246" s="16">
        <f t="shared" si="43"/>
        <v>1</v>
      </c>
      <c r="D246" s="16">
        <f>D245+C246*('Prices Monthly'!L246-'Prices Monthly'!L245)/'Prices Monthly'!L245</f>
        <v>2.7188967226489833</v>
      </c>
      <c r="E246" s="16">
        <f t="shared" si="44"/>
        <v>0.41987488288861341</v>
      </c>
      <c r="F246" s="16">
        <f t="shared" si="45"/>
        <v>3.1387716055375967</v>
      </c>
      <c r="G246" s="26">
        <f>IF(('Prices Monthly'!L246-'Prices Monthly'!L245)*C246&gt;0,1,0)</f>
        <v>1</v>
      </c>
      <c r="H246" s="16">
        <f>ABS('Prices Monthly'!L246-'Prices Monthly'!L245)/'Prices Monthly'!L245</f>
        <v>5.2794228292628892E-2</v>
      </c>
      <c r="I246" s="26"/>
      <c r="J246" s="16">
        <f t="shared" si="46"/>
        <v>54.713851716336492</v>
      </c>
      <c r="K246" s="16"/>
      <c r="L246" s="16">
        <f>1.95583/'Prices Monthly'!B246</f>
        <v>2.2465311279577302</v>
      </c>
      <c r="M246" s="16">
        <f>'Prices Monthly'!I246-'Prices Monthly'!I245</f>
        <v>40.660000000000082</v>
      </c>
      <c r="N246" s="16">
        <f>'Prices Monthly'!T246-'Prices Monthly'!T245</f>
        <v>2.0000000000000018E-2</v>
      </c>
      <c r="P246" s="16">
        <f t="shared" si="47"/>
        <v>1.9057405237767062</v>
      </c>
      <c r="Q246" s="16">
        <f t="shared" si="48"/>
        <v>1.6091673743020207</v>
      </c>
      <c r="R246" s="16">
        <f t="shared" si="49"/>
        <v>8.6600000000000038E-2</v>
      </c>
      <c r="T246" s="10">
        <f t="shared" si="50"/>
        <v>14.153871048790236</v>
      </c>
      <c r="U246" s="10">
        <f t="shared" si="51"/>
        <v>0.99990000000000001</v>
      </c>
      <c r="W246" s="10">
        <f t="shared" si="52"/>
        <v>-31.227120003653667</v>
      </c>
      <c r="X246" s="10">
        <f t="shared" si="53"/>
        <v>1E-4</v>
      </c>
      <c r="Z246" s="10">
        <f t="shared" si="54"/>
        <v>0.60859159000000007</v>
      </c>
      <c r="AA246" s="10">
        <f t="shared" si="55"/>
        <v>0.64761945781665164</v>
      </c>
      <c r="AB246" s="10">
        <f t="shared" si="56"/>
        <v>54.713851716336492</v>
      </c>
    </row>
    <row r="247" spans="1:36" x14ac:dyDescent="0.2">
      <c r="A247" s="9">
        <v>35914</v>
      </c>
      <c r="B247" s="16">
        <f>'Prices Monthly'!L246+J247</f>
        <v>4616.3238517163363</v>
      </c>
      <c r="C247" s="16">
        <f t="shared" si="43"/>
        <v>1</v>
      </c>
      <c r="D247" s="16">
        <f>D246+C247*('Prices Monthly'!L247-'Prices Monthly'!L246)/'Prices Monthly'!L246</f>
        <v>2.709590797767198</v>
      </c>
      <c r="E247" s="16">
        <f t="shared" si="44"/>
        <v>0.42918080777039869</v>
      </c>
      <c r="F247" s="16">
        <f t="shared" si="45"/>
        <v>3.1387716055375967</v>
      </c>
      <c r="G247" s="26">
        <f>IF(('Prices Monthly'!L247-'Prices Monthly'!L246)*C247&gt;0,1,0)</f>
        <v>0</v>
      </c>
      <c r="H247" s="16">
        <f>ABS('Prices Monthly'!L247-'Prices Monthly'!L246)/'Prices Monthly'!L246</f>
        <v>9.3059248817851208E-3</v>
      </c>
      <c r="I247" s="26"/>
      <c r="J247" s="16">
        <f t="shared" si="46"/>
        <v>54.713851716336492</v>
      </c>
      <c r="K247" s="16"/>
      <c r="L247" s="16">
        <f>1.95583/'Prices Monthly'!B247</f>
        <v>2.1724203043429968</v>
      </c>
      <c r="M247" s="16">
        <f>'Prices Monthly'!I247-'Prices Monthly'!I246</f>
        <v>-70.470000000000027</v>
      </c>
      <c r="N247" s="16">
        <f>'Prices Monthly'!T247-'Prices Monthly'!T246</f>
        <v>-0.10999999999999988</v>
      </c>
      <c r="P247" s="16">
        <f t="shared" si="47"/>
        <v>1.6545048317227593</v>
      </c>
      <c r="Q247" s="16">
        <f t="shared" si="48"/>
        <v>-1.8480042714972684</v>
      </c>
      <c r="R247" s="16">
        <f t="shared" si="49"/>
        <v>-0.15129999999999977</v>
      </c>
      <c r="T247" s="10">
        <f t="shared" si="50"/>
        <v>22.86527131478066</v>
      </c>
      <c r="U247" s="10">
        <f t="shared" si="51"/>
        <v>0.99990000000000001</v>
      </c>
      <c r="W247" s="10">
        <f t="shared" si="52"/>
        <v>-37.801662242830879</v>
      </c>
      <c r="X247" s="10">
        <f t="shared" si="53"/>
        <v>1E-4</v>
      </c>
      <c r="Z247" s="10">
        <f t="shared" si="54"/>
        <v>0.60859159000000007</v>
      </c>
      <c r="AA247" s="10">
        <f t="shared" si="55"/>
        <v>0.64761945781665164</v>
      </c>
      <c r="AB247" s="10">
        <f t="shared" si="56"/>
        <v>54.713851716336492</v>
      </c>
    </row>
    <row r="248" spans="1:36" x14ac:dyDescent="0.2">
      <c r="A248" s="9">
        <v>35945</v>
      </c>
      <c r="B248" s="16">
        <f>'Prices Monthly'!L247+J248</f>
        <v>4573.8738517163365</v>
      </c>
      <c r="C248" s="16">
        <f t="shared" si="43"/>
        <v>1</v>
      </c>
      <c r="D248" s="16">
        <f>D247+C248*('Prices Monthly'!L248-'Prices Monthly'!L247)/'Prices Monthly'!L247</f>
        <v>2.7155410186046987</v>
      </c>
      <c r="E248" s="16">
        <f t="shared" si="44"/>
        <v>0.42323058693289806</v>
      </c>
      <c r="F248" s="16">
        <f t="shared" si="45"/>
        <v>3.1387716055375967</v>
      </c>
      <c r="G248" s="26">
        <f>IF(('Prices Monthly'!L248-'Prices Monthly'!L247)*C248&gt;0,1,0)</f>
        <v>1</v>
      </c>
      <c r="H248" s="16">
        <f>ABS('Prices Monthly'!L248-'Prices Monthly'!L247)/'Prices Monthly'!L247</f>
        <v>5.9502208375008473E-3</v>
      </c>
      <c r="I248" s="26"/>
      <c r="J248" s="16">
        <f t="shared" si="46"/>
        <v>54.713851716336492</v>
      </c>
      <c r="K248" s="16"/>
      <c r="L248" s="16">
        <f>1.95583/'Prices Monthly'!B248</f>
        <v>2.0940364025695928</v>
      </c>
      <c r="M248" s="16">
        <f>'Prices Monthly'!I248-'Prices Monthly'!I247</f>
        <v>-9.7799999999999727</v>
      </c>
      <c r="N248" s="16">
        <f>'Prices Monthly'!T248-'Prices Monthly'!T247</f>
        <v>-7.0000000000000284E-2</v>
      </c>
      <c r="P248" s="16">
        <f t="shared" si="47"/>
        <v>1.38878340471092</v>
      </c>
      <c r="Q248" s="16">
        <f t="shared" si="48"/>
        <v>-0.9903388547876002</v>
      </c>
      <c r="R248" s="16">
        <f t="shared" si="49"/>
        <v>-7.8100000000000516E-2</v>
      </c>
      <c r="T248" s="10">
        <f t="shared" si="50"/>
        <v>17.739273805174665</v>
      </c>
      <c r="U248" s="10">
        <f t="shared" si="51"/>
        <v>0.99990000000000001</v>
      </c>
      <c r="W248" s="10">
        <f t="shared" si="52"/>
        <v>-31.490609941617166</v>
      </c>
      <c r="X248" s="10">
        <f t="shared" si="53"/>
        <v>1E-4</v>
      </c>
      <c r="Z248" s="10">
        <f t="shared" si="54"/>
        <v>0.60859159000000007</v>
      </c>
      <c r="AA248" s="10">
        <f t="shared" si="55"/>
        <v>0.64761945781665164</v>
      </c>
      <c r="AB248" s="10">
        <f t="shared" si="56"/>
        <v>54.713851716336492</v>
      </c>
    </row>
    <row r="249" spans="1:36" x14ac:dyDescent="0.2">
      <c r="A249" s="9">
        <v>35973</v>
      </c>
      <c r="B249" s="16">
        <f>'Prices Monthly'!L248+J249</f>
        <v>4600.7638517163368</v>
      </c>
      <c r="C249" s="16">
        <f t="shared" si="43"/>
        <v>1</v>
      </c>
      <c r="D249" s="16">
        <f>D248+C249*('Prices Monthly'!L249-'Prices Monthly'!L248)/'Prices Monthly'!L248</f>
        <v>2.6277461197364502</v>
      </c>
      <c r="E249" s="16">
        <f t="shared" si="44"/>
        <v>0.51102548580114648</v>
      </c>
      <c r="F249" s="16">
        <f t="shared" si="45"/>
        <v>3.1387716055375967</v>
      </c>
      <c r="G249" s="26">
        <f>IF(('Prices Monthly'!L249-'Prices Monthly'!L248)*C249&gt;0,1,0)</f>
        <v>0</v>
      </c>
      <c r="H249" s="16">
        <f>ABS('Prices Monthly'!L249-'Prices Monthly'!L248)/'Prices Monthly'!L248</f>
        <v>8.7794898868248233E-2</v>
      </c>
      <c r="I249" s="26"/>
      <c r="J249" s="16">
        <f t="shared" si="46"/>
        <v>54.713851716336492</v>
      </c>
      <c r="K249" s="16"/>
      <c r="L249" s="16">
        <f>1.95583/'Prices Monthly'!B249</f>
        <v>1.9838016025966121</v>
      </c>
      <c r="M249" s="16">
        <f>'Prices Monthly'!I249-'Prices Monthly'!I248</f>
        <v>-77.32000000000005</v>
      </c>
      <c r="N249" s="16">
        <f>'Prices Monthly'!T249-'Prices Monthly'!T248</f>
        <v>-0.18999999999999995</v>
      </c>
      <c r="P249" s="16">
        <f t="shared" si="47"/>
        <v>1.015087432802515</v>
      </c>
      <c r="Q249" s="16">
        <f t="shared" si="48"/>
        <v>-1.8882918453565154</v>
      </c>
      <c r="R249" s="16">
        <f t="shared" si="49"/>
        <v>-0.29769999999999991</v>
      </c>
      <c r="T249" s="10">
        <f t="shared" si="50"/>
        <v>20.205442445939418</v>
      </c>
      <c r="U249" s="10">
        <f t="shared" si="51"/>
        <v>0.99990000000000001</v>
      </c>
      <c r="W249" s="10">
        <f t="shared" si="52"/>
        <v>-28.442983067476938</v>
      </c>
      <c r="X249" s="10">
        <f t="shared" si="53"/>
        <v>1E-4</v>
      </c>
      <c r="Z249" s="10">
        <f t="shared" si="54"/>
        <v>0.60859159000000007</v>
      </c>
      <c r="AA249" s="10">
        <f t="shared" si="55"/>
        <v>0.64761945781665164</v>
      </c>
      <c r="AB249" s="10">
        <f t="shared" si="56"/>
        <v>54.713851716336492</v>
      </c>
    </row>
    <row r="250" spans="1:36" x14ac:dyDescent="0.2">
      <c r="A250" s="9">
        <v>36006</v>
      </c>
      <c r="B250" s="16">
        <f>'Prices Monthly'!L249+J250</f>
        <v>4201.6438517163369</v>
      </c>
      <c r="C250" s="16">
        <f t="shared" si="43"/>
        <v>1</v>
      </c>
      <c r="D250" s="16">
        <f>D249+C250*('Prices Monthly'!L250-'Prices Monthly'!L249)/'Prices Monthly'!L249</f>
        <v>2.5015202128607612</v>
      </c>
      <c r="E250" s="16">
        <f t="shared" si="44"/>
        <v>0.6372513926768355</v>
      </c>
      <c r="F250" s="16">
        <f t="shared" si="45"/>
        <v>3.1387716055375967</v>
      </c>
      <c r="G250" s="26">
        <f>IF(('Prices Monthly'!L250-'Prices Monthly'!L249)*C250&gt;0,1,0)</f>
        <v>0</v>
      </c>
      <c r="H250" s="16">
        <f>ABS('Prices Monthly'!L250-'Prices Monthly'!L249)/'Prices Monthly'!L249</f>
        <v>0.12622590687568883</v>
      </c>
      <c r="I250" s="26"/>
      <c r="J250" s="16">
        <f t="shared" si="46"/>
        <v>54.713851716336492</v>
      </c>
      <c r="K250" s="16"/>
      <c r="L250" s="16">
        <f>1.95583/'Prices Monthly'!B250</f>
        <v>1.9967636549259826</v>
      </c>
      <c r="M250" s="16">
        <f>'Prices Monthly'!I250-'Prices Monthly'!I249</f>
        <v>-78.200000000000045</v>
      </c>
      <c r="N250" s="16">
        <f>'Prices Monthly'!T250-'Prices Monthly'!T249</f>
        <v>-0.14000000000000012</v>
      </c>
      <c r="P250" s="16">
        <f t="shared" si="47"/>
        <v>1.0590287901990818</v>
      </c>
      <c r="Q250" s="16">
        <f t="shared" si="48"/>
        <v>-1.893206753059848</v>
      </c>
      <c r="R250" s="16">
        <f t="shared" si="49"/>
        <v>-0.20620000000000027</v>
      </c>
      <c r="T250" s="10">
        <f t="shared" si="50"/>
        <v>18.979618408187704</v>
      </c>
      <c r="U250" s="10">
        <f t="shared" si="51"/>
        <v>0.99990000000000001</v>
      </c>
      <c r="W250" s="10">
        <f t="shared" si="52"/>
        <v>-29.27876586064189</v>
      </c>
      <c r="X250" s="10">
        <f t="shared" si="53"/>
        <v>1E-4</v>
      </c>
      <c r="Z250" s="10">
        <f t="shared" si="54"/>
        <v>0.60859159000000007</v>
      </c>
      <c r="AA250" s="10">
        <f t="shared" si="55"/>
        <v>0.64761945781665164</v>
      </c>
      <c r="AB250" s="10">
        <f t="shared" si="56"/>
        <v>54.713851716336492</v>
      </c>
    </row>
    <row r="251" spans="1:36" x14ac:dyDescent="0.2">
      <c r="A251" s="9">
        <v>36036</v>
      </c>
      <c r="B251" s="16">
        <f>'Prices Monthly'!L250+J251</f>
        <v>3678.1938517163367</v>
      </c>
      <c r="C251" s="16">
        <f t="shared" si="43"/>
        <v>1</v>
      </c>
      <c r="D251" s="16">
        <f>D250+C251*('Prices Monthly'!L251-'Prices Monthly'!L250)/'Prices Monthly'!L250</f>
        <v>2.5094987307496415</v>
      </c>
      <c r="E251" s="16">
        <f t="shared" si="44"/>
        <v>0.62927287478795524</v>
      </c>
      <c r="F251" s="16">
        <f t="shared" si="45"/>
        <v>3.1387716055375967</v>
      </c>
      <c r="G251" s="26">
        <f>IF(('Prices Monthly'!L251-'Prices Monthly'!L250)*C251&gt;0,1,0)</f>
        <v>1</v>
      </c>
      <c r="H251" s="16">
        <f>ABS('Prices Monthly'!L251-'Prices Monthly'!L250)/'Prices Monthly'!L250</f>
        <v>7.978517888880262E-3</v>
      </c>
      <c r="I251" s="26"/>
      <c r="J251" s="16">
        <f t="shared" si="46"/>
        <v>54.713851716336492</v>
      </c>
      <c r="K251" s="16"/>
      <c r="L251" s="16">
        <f>1.95583/'Prices Monthly'!B251</f>
        <v>1.9943203833996124</v>
      </c>
      <c r="M251" s="16">
        <f>'Prices Monthly'!I251-'Prices Monthly'!I250</f>
        <v>4.4500000000000455</v>
      </c>
      <c r="N251" s="16">
        <f>'Prices Monthly'!T251-'Prices Monthly'!T250</f>
        <v>-6.999999999999984E-2</v>
      </c>
      <c r="P251" s="16">
        <f t="shared" si="47"/>
        <v>1.0507460997246865</v>
      </c>
      <c r="Q251" s="16">
        <f t="shared" si="48"/>
        <v>0.64836001098093599</v>
      </c>
      <c r="R251" s="16">
        <f t="shared" si="49"/>
        <v>-7.8099999999999711E-2</v>
      </c>
      <c r="T251" s="10">
        <f t="shared" si="50"/>
        <v>11.79488431067735</v>
      </c>
      <c r="U251" s="10">
        <f t="shared" si="51"/>
        <v>0.99990000000000001</v>
      </c>
      <c r="W251" s="10">
        <f t="shared" si="52"/>
        <v>-21.577969707131793</v>
      </c>
      <c r="X251" s="10">
        <f t="shared" si="53"/>
        <v>1E-4</v>
      </c>
      <c r="Z251" s="10">
        <f t="shared" si="54"/>
        <v>0.60859159000000007</v>
      </c>
      <c r="AA251" s="10">
        <f t="shared" si="55"/>
        <v>0.64761945781665164</v>
      </c>
      <c r="AB251" s="10">
        <f t="shared" si="56"/>
        <v>54.713851716336492</v>
      </c>
    </row>
    <row r="252" spans="1:36" x14ac:dyDescent="0.2">
      <c r="A252" s="9">
        <v>36067</v>
      </c>
      <c r="B252" s="16">
        <f>'Prices Monthly'!L251+J252</f>
        <v>3707.1038517163365</v>
      </c>
      <c r="C252" s="16">
        <f t="shared" si="43"/>
        <v>1</v>
      </c>
      <c r="D252" s="16">
        <f>D251+C252*('Prices Monthly'!L252-'Prices Monthly'!L251)/'Prices Monthly'!L251</f>
        <v>2.4229307574499663</v>
      </c>
      <c r="E252" s="16">
        <f t="shared" si="44"/>
        <v>0.71584084808763038</v>
      </c>
      <c r="F252" s="16">
        <f t="shared" si="45"/>
        <v>3.1387716055375967</v>
      </c>
      <c r="G252" s="26">
        <f>IF(('Prices Monthly'!L252-'Prices Monthly'!L251)*C252&gt;0,1,0)</f>
        <v>0</v>
      </c>
      <c r="H252" s="16">
        <f>ABS('Prices Monthly'!L252-'Prices Monthly'!L251)/'Prices Monthly'!L251</f>
        <v>8.6567973299674972E-2</v>
      </c>
      <c r="I252" s="26"/>
      <c r="J252" s="16">
        <f t="shared" si="46"/>
        <v>54.713851716336492</v>
      </c>
      <c r="K252" s="16"/>
      <c r="L252" s="16">
        <f>1.95583/'Prices Monthly'!B252</f>
        <v>1.9799858270905042</v>
      </c>
      <c r="M252" s="16">
        <f>'Prices Monthly'!I252-'Prices Monthly'!I251</f>
        <v>-100.79000000000008</v>
      </c>
      <c r="N252" s="16">
        <f>'Prices Monthly'!T252-'Prices Monthly'!T251</f>
        <v>-0.39999999999999991</v>
      </c>
      <c r="P252" s="16">
        <f t="shared" si="47"/>
        <v>1.0021519538368091</v>
      </c>
      <c r="Q252" s="16">
        <f t="shared" si="48"/>
        <v>-2.003417445202194</v>
      </c>
      <c r="R252" s="16">
        <f t="shared" si="49"/>
        <v>-0.68199999999999983</v>
      </c>
      <c r="T252" s="10">
        <f t="shared" si="50"/>
        <v>27.035836204605609</v>
      </c>
      <c r="U252" s="10">
        <f t="shared" si="51"/>
        <v>0.99990000000000001</v>
      </c>
      <c r="W252" s="10">
        <f t="shared" si="52"/>
        <v>-27.815640879636668</v>
      </c>
      <c r="X252" s="10">
        <f t="shared" si="53"/>
        <v>1E-4</v>
      </c>
      <c r="Z252" s="10">
        <f t="shared" si="54"/>
        <v>0.60859159000000007</v>
      </c>
      <c r="AA252" s="10">
        <f t="shared" si="55"/>
        <v>0.64761945781665164</v>
      </c>
      <c r="AB252" s="10">
        <f t="shared" si="56"/>
        <v>54.713851716336492</v>
      </c>
    </row>
    <row r="253" spans="1:36" x14ac:dyDescent="0.2">
      <c r="A253" s="9">
        <v>36098</v>
      </c>
      <c r="B253" s="16">
        <f>'Prices Monthly'!L252+J253</f>
        <v>3390.9238517163367</v>
      </c>
      <c r="C253" s="16">
        <f t="shared" si="43"/>
        <v>1</v>
      </c>
      <c r="D253" s="16">
        <f>D252+C253*('Prices Monthly'!L253-'Prices Monthly'!L252)/'Prices Monthly'!L252</f>
        <v>2.4547992549366353</v>
      </c>
      <c r="E253" s="16">
        <f t="shared" si="44"/>
        <v>0.6839723506009614</v>
      </c>
      <c r="F253" s="16">
        <f t="shared" si="45"/>
        <v>3.1387716055375967</v>
      </c>
      <c r="G253" s="26">
        <f>IF(('Prices Monthly'!L253-'Prices Monthly'!L252)*C253&gt;0,1,0)</f>
        <v>1</v>
      </c>
      <c r="H253" s="16">
        <f>ABS('Prices Monthly'!L253-'Prices Monthly'!L252)/'Prices Monthly'!L252</f>
        <v>3.1868497486669055E-2</v>
      </c>
      <c r="I253" s="26"/>
      <c r="J253" s="16">
        <f t="shared" si="46"/>
        <v>54.713851716336492</v>
      </c>
      <c r="K253" s="16"/>
      <c r="L253" s="16">
        <f>1.95583/'Prices Monthly'!B253</f>
        <v>1.9787838931606638</v>
      </c>
      <c r="M253" s="16">
        <f>'Prices Monthly'!I253-'Prices Monthly'!I252</f>
        <v>70.480000000000018</v>
      </c>
      <c r="N253" s="16">
        <f>'Prices Monthly'!T253-'Prices Monthly'!T252</f>
        <v>6.999999999999984E-2</v>
      </c>
      <c r="P253" s="16">
        <f t="shared" si="47"/>
        <v>0.99807739781465088</v>
      </c>
      <c r="Q253" s="16">
        <f t="shared" si="48"/>
        <v>1.8480658954039919</v>
      </c>
      <c r="R253" s="16">
        <f t="shared" si="49"/>
        <v>0.1780999999999997</v>
      </c>
      <c r="T253" s="10">
        <f t="shared" si="50"/>
        <v>4.5786952286400266</v>
      </c>
      <c r="U253" s="10">
        <f t="shared" si="51"/>
        <v>0.98983608069909323</v>
      </c>
      <c r="W253" s="10">
        <f t="shared" si="52"/>
        <v>-17.648941270048439</v>
      </c>
      <c r="X253" s="10">
        <f t="shared" si="53"/>
        <v>1E-4</v>
      </c>
      <c r="Z253" s="10">
        <f t="shared" si="54"/>
        <v>0.59493887707638993</v>
      </c>
      <c r="AA253" s="10">
        <f t="shared" si="55"/>
        <v>0.64449754931772063</v>
      </c>
      <c r="AB253" s="10">
        <f t="shared" si="56"/>
        <v>52.782231431696445</v>
      </c>
    </row>
    <row r="254" spans="1:36" x14ac:dyDescent="0.2">
      <c r="A254" s="9">
        <v>36127</v>
      </c>
      <c r="B254" s="16">
        <f>'Prices Monthly'!L253+J254</f>
        <v>3495.3122314316965</v>
      </c>
      <c r="C254" s="16">
        <f t="shared" si="43"/>
        <v>1</v>
      </c>
      <c r="D254" s="16">
        <f>D253+C254*('Prices Monthly'!L254-'Prices Monthly'!L253)/'Prices Monthly'!L253</f>
        <v>2.4894133323738687</v>
      </c>
      <c r="E254" s="16">
        <f t="shared" si="44"/>
        <v>0.64935827316372796</v>
      </c>
      <c r="F254" s="16">
        <f t="shared" si="45"/>
        <v>3.1387716055375967</v>
      </c>
      <c r="G254" s="26">
        <f>IF(('Prices Monthly'!L254-'Prices Monthly'!L253)*C254&gt;0,1,0)</f>
        <v>1</v>
      </c>
      <c r="H254" s="16">
        <f>ABS('Prices Monthly'!L254-'Prices Monthly'!L253)/'Prices Monthly'!L253</f>
        <v>3.4614077437233617E-2</v>
      </c>
      <c r="I254" s="26"/>
      <c r="J254" s="16">
        <f t="shared" si="46"/>
        <v>52.782231431696445</v>
      </c>
      <c r="K254" s="16"/>
      <c r="L254" s="16">
        <f>1.95583/'Prices Monthly'!B254</f>
        <v>1.9686260694514341</v>
      </c>
      <c r="M254" s="16">
        <f>'Prices Monthly'!I254-'Prices Monthly'!I253</f>
        <v>50.549999999999955</v>
      </c>
      <c r="N254" s="16">
        <f>'Prices Monthly'!T254-'Prices Monthly'!T253</f>
        <v>-0.10999999999999988</v>
      </c>
      <c r="P254" s="16">
        <f t="shared" si="47"/>
        <v>0.96364237544036246</v>
      </c>
      <c r="Q254" s="16">
        <f t="shared" si="48"/>
        <v>1.7037211599270192</v>
      </c>
      <c r="R254" s="16">
        <f t="shared" si="49"/>
        <v>-0.15129999999999977</v>
      </c>
      <c r="T254" s="10">
        <f t="shared" si="50"/>
        <v>10.327580090209759</v>
      </c>
      <c r="U254" s="10">
        <f t="shared" si="51"/>
        <v>0.99996728290415093</v>
      </c>
      <c r="W254" s="10">
        <f t="shared" si="52"/>
        <v>-16.917047292077644</v>
      </c>
      <c r="X254" s="10">
        <f t="shared" si="53"/>
        <v>1E-4</v>
      </c>
      <c r="Z254" s="10">
        <f t="shared" si="54"/>
        <v>0.60868286598777122</v>
      </c>
      <c r="AA254" s="10">
        <f t="shared" si="55"/>
        <v>0.64764028749183622</v>
      </c>
      <c r="AB254" s="10">
        <f t="shared" si="56"/>
        <v>54.726974245753695</v>
      </c>
    </row>
    <row r="255" spans="1:36" x14ac:dyDescent="0.2">
      <c r="A255" s="9">
        <v>36159</v>
      </c>
      <c r="B255" s="16">
        <f>'Prices Monthly'!L254+J255</f>
        <v>3616.4169742457539</v>
      </c>
      <c r="C255" s="16">
        <f t="shared" si="43"/>
        <v>1</v>
      </c>
      <c r="D255" s="16">
        <f>D254+C255*('Prices Monthly'!L255-'Prices Monthly'!L254)/'Prices Monthly'!L254</f>
        <v>2.4006380599610533</v>
      </c>
      <c r="E255" s="16">
        <f t="shared" si="44"/>
        <v>0.73813354557654343</v>
      </c>
      <c r="F255" s="16">
        <f t="shared" si="45"/>
        <v>3.1387716055375967</v>
      </c>
      <c r="G255" s="26">
        <f>IF(('Prices Monthly'!L255-'Prices Monthly'!L254)*C255&gt;0,1,0)</f>
        <v>0</v>
      </c>
      <c r="H255" s="16">
        <f>ABS('Prices Monthly'!L255-'Prices Monthly'!L254)/'Prices Monthly'!L254</f>
        <v>8.8775272412815284E-2</v>
      </c>
      <c r="I255" s="26"/>
      <c r="J255" s="16">
        <f t="shared" si="46"/>
        <v>54.726974245753695</v>
      </c>
      <c r="K255" s="16"/>
      <c r="L255" s="16">
        <f>1.95583/'Prices Monthly'!B255</f>
        <v>1.8871381705905055</v>
      </c>
      <c r="M255" s="16">
        <f>'Prices Monthly'!I255-'Prices Monthly'!I254</f>
        <v>-56.489999999999895</v>
      </c>
      <c r="N255" s="16">
        <f>'Prices Monthly'!T255-'Prices Monthly'!T254</f>
        <v>-0.35999999999999988</v>
      </c>
      <c r="P255" s="16">
        <f t="shared" si="47"/>
        <v>0.68739839830181371</v>
      </c>
      <c r="Q255" s="16">
        <f t="shared" si="48"/>
        <v>-1.7519715747363265</v>
      </c>
      <c r="R255" s="16">
        <f t="shared" si="49"/>
        <v>-0.60879999999999979</v>
      </c>
      <c r="T255" s="10">
        <f t="shared" si="50"/>
        <v>22.667075206174118</v>
      </c>
      <c r="U255" s="10">
        <f t="shared" si="51"/>
        <v>0.99990000000000001</v>
      </c>
      <c r="W255" s="10">
        <f t="shared" si="52"/>
        <v>-22.672512337494361</v>
      </c>
      <c r="X255" s="10">
        <f t="shared" si="53"/>
        <v>1E-4</v>
      </c>
      <c r="Z255" s="10">
        <f t="shared" si="54"/>
        <v>0.60859159000000007</v>
      </c>
      <c r="AA255" s="10">
        <f t="shared" si="55"/>
        <v>0.64761945781665164</v>
      </c>
      <c r="AB255" s="10">
        <f t="shared" si="56"/>
        <v>54.713851716336492</v>
      </c>
    </row>
    <row r="256" spans="1:36" x14ac:dyDescent="0.2">
      <c r="A256" s="9">
        <v>36190</v>
      </c>
      <c r="B256" s="16">
        <f>'Prices Monthly'!L255+J256</f>
        <v>3300.2138517163366</v>
      </c>
      <c r="C256" s="16">
        <f t="shared" si="43"/>
        <v>1</v>
      </c>
      <c r="D256" s="16">
        <f>D255+C256*('Prices Monthly'!L256-'Prices Monthly'!L255)/'Prices Monthly'!L255</f>
        <v>2.3526269676794325</v>
      </c>
      <c r="E256" s="16">
        <f t="shared" si="44"/>
        <v>0.78614463785816424</v>
      </c>
      <c r="F256" s="16">
        <f t="shared" si="45"/>
        <v>3.1387716055375967</v>
      </c>
      <c r="G256" s="26">
        <f>IF(('Prices Monthly'!L256-'Prices Monthly'!L255)*C256&gt;0,1,0)</f>
        <v>0</v>
      </c>
      <c r="H256" s="16">
        <f>ABS('Prices Monthly'!L256-'Prices Monthly'!L255)/'Prices Monthly'!L255</f>
        <v>4.8011092281620753E-2</v>
      </c>
      <c r="I256" s="26"/>
      <c r="J256" s="16">
        <f t="shared" si="46"/>
        <v>54.713851716336492</v>
      </c>
      <c r="K256" s="16"/>
      <c r="L256" s="16">
        <f>1.95583/'Prices Monthly'!B256</f>
        <v>1.8212403389514851</v>
      </c>
      <c r="M256" s="16">
        <f>'Prices Monthly'!I256-'Prices Monthly'!I255</f>
        <v>-24.120000000000005</v>
      </c>
      <c r="N256" s="16">
        <f>'Prices Monthly'!T256-'Prices Monthly'!T255</f>
        <v>2.9999999999999805E-2</v>
      </c>
      <c r="P256" s="16">
        <f t="shared" si="47"/>
        <v>0.46400474904553501</v>
      </c>
      <c r="Q256" s="16">
        <f t="shared" si="48"/>
        <v>-1.3823773034681135</v>
      </c>
      <c r="R256" s="16">
        <f t="shared" si="49"/>
        <v>0.10489999999999965</v>
      </c>
      <c r="T256" s="10">
        <f t="shared" si="50"/>
        <v>7.6339188283751502</v>
      </c>
      <c r="U256" s="10">
        <f t="shared" si="51"/>
        <v>0.99951647255077614</v>
      </c>
      <c r="W256" s="10">
        <f t="shared" si="52"/>
        <v>-19.80465575674129</v>
      </c>
      <c r="X256" s="10">
        <f t="shared" si="53"/>
        <v>1E-4</v>
      </c>
      <c r="Z256" s="10">
        <f t="shared" si="54"/>
        <v>0.60807129666238291</v>
      </c>
      <c r="AA256" s="10">
        <f t="shared" si="55"/>
        <v>0.6475007133392241</v>
      </c>
      <c r="AB256" s="10">
        <f t="shared" si="56"/>
        <v>54.639103716610805</v>
      </c>
    </row>
    <row r="257" spans="1:28" x14ac:dyDescent="0.2">
      <c r="A257" s="9">
        <v>36218</v>
      </c>
      <c r="B257" s="16">
        <f>'Prices Monthly'!L256+J257</f>
        <v>3144.3191037166107</v>
      </c>
      <c r="C257" s="16">
        <f t="shared" si="43"/>
        <v>1</v>
      </c>
      <c r="D257" s="16">
        <f>D256+C257*('Prices Monthly'!L257-'Prices Monthly'!L256)/'Prices Monthly'!L256</f>
        <v>2.2935367059047502</v>
      </c>
      <c r="E257" s="16">
        <f t="shared" si="44"/>
        <v>0.84523489963284648</v>
      </c>
      <c r="F257" s="16">
        <f t="shared" si="45"/>
        <v>3.1387716055375967</v>
      </c>
      <c r="G257" s="26">
        <f>IF(('Prices Monthly'!L257-'Prices Monthly'!L256)*C257&gt;0,1,0)</f>
        <v>0</v>
      </c>
      <c r="H257" s="16">
        <f>ABS('Prices Monthly'!L257-'Prices Monthly'!L256)/'Prices Monthly'!L256</f>
        <v>5.9090261774682074E-2</v>
      </c>
      <c r="I257" s="26"/>
      <c r="J257" s="16">
        <f t="shared" si="46"/>
        <v>54.639103716610805</v>
      </c>
      <c r="K257" s="16"/>
      <c r="L257" s="16">
        <f>1.95583/'Prices Monthly'!B257</f>
        <v>1.8141452555421573</v>
      </c>
      <c r="M257" s="16">
        <f>'Prices Monthly'!I257-'Prices Monthly'!I256</f>
        <v>-14.550000000000068</v>
      </c>
      <c r="N257" s="16">
        <f>'Prices Monthly'!T257-'Prices Monthly'!T256</f>
        <v>-6.0000000000000053E-2</v>
      </c>
      <c r="P257" s="16">
        <f t="shared" si="47"/>
        <v>0.43995241628791337</v>
      </c>
      <c r="Q257" s="16">
        <f t="shared" si="48"/>
        <v>-1.1628629933219281</v>
      </c>
      <c r="R257" s="16">
        <f t="shared" si="49"/>
        <v>-5.9800000000000103E-2</v>
      </c>
      <c r="T257" s="10">
        <f t="shared" si="50"/>
        <v>9.8920064816061668</v>
      </c>
      <c r="U257" s="10">
        <f t="shared" si="51"/>
        <v>0.99994942519637098</v>
      </c>
      <c r="W257" s="10">
        <f t="shared" si="52"/>
        <v>-18.439947797467774</v>
      </c>
      <c r="X257" s="10">
        <f t="shared" si="53"/>
        <v>1E-4</v>
      </c>
      <c r="Z257" s="10">
        <f t="shared" si="54"/>
        <v>0.60865864022139693</v>
      </c>
      <c r="AA257" s="10">
        <f t="shared" si="55"/>
        <v>0.64763475909535473</v>
      </c>
      <c r="AB257" s="10">
        <f t="shared" si="56"/>
        <v>54.723491093235722</v>
      </c>
    </row>
    <row r="258" spans="1:28" x14ac:dyDescent="0.2">
      <c r="A258" s="9">
        <v>36249</v>
      </c>
      <c r="B258" s="16">
        <f>'Prices Monthly'!L257+J258</f>
        <v>2961.8334910932358</v>
      </c>
      <c r="C258" s="16">
        <f t="shared" si="43"/>
        <v>1</v>
      </c>
      <c r="D258" s="16">
        <f>D257+C258*('Prices Monthly'!L258-'Prices Monthly'!L257)/'Prices Monthly'!L257</f>
        <v>2.285047175064844</v>
      </c>
      <c r="E258" s="16">
        <f t="shared" si="44"/>
        <v>0.8537244304727527</v>
      </c>
      <c r="F258" s="16">
        <f t="shared" si="45"/>
        <v>3.1387716055375967</v>
      </c>
      <c r="G258" s="26">
        <f>IF(('Prices Monthly'!L258-'Prices Monthly'!L257)*C258&gt;0,1,0)</f>
        <v>0</v>
      </c>
      <c r="H258" s="16">
        <f>ABS('Prices Monthly'!L258-'Prices Monthly'!L257)/'Prices Monthly'!L257</f>
        <v>8.4895308399063982E-3</v>
      </c>
      <c r="I258" s="26"/>
      <c r="J258" s="16">
        <f t="shared" si="46"/>
        <v>54.723491093235722</v>
      </c>
      <c r="K258" s="16"/>
      <c r="L258" s="16">
        <f>1.95583/'Prices Monthly'!B258</f>
        <v>1.7940102733443404</v>
      </c>
      <c r="M258" s="16">
        <f>'Prices Monthly'!I258-'Prices Monthly'!I257</f>
        <v>7.0299999999999727</v>
      </c>
      <c r="N258" s="16">
        <f>'Prices Monthly'!T258-'Prices Monthly'!T257</f>
        <v>8.9999999999999858E-2</v>
      </c>
      <c r="P258" s="16">
        <f t="shared" si="47"/>
        <v>0.3716948266373139</v>
      </c>
      <c r="Q258" s="16">
        <f t="shared" si="48"/>
        <v>0.84695532501982229</v>
      </c>
      <c r="R258" s="16">
        <f t="shared" si="49"/>
        <v>0.21469999999999972</v>
      </c>
      <c r="T258" s="10">
        <f t="shared" si="50"/>
        <v>0.67226154394519</v>
      </c>
      <c r="U258" s="10">
        <f t="shared" si="51"/>
        <v>0.66200937161886808</v>
      </c>
      <c r="W258" s="10">
        <f t="shared" si="52"/>
        <v>-11.823700544658909</v>
      </c>
      <c r="X258" s="10">
        <f t="shared" si="53"/>
        <v>1E-4</v>
      </c>
      <c r="Z258" s="10">
        <f t="shared" si="54"/>
        <v>0.1502091635381565</v>
      </c>
      <c r="AA258" s="10">
        <f t="shared" si="55"/>
        <v>0.53748184278429301</v>
      </c>
      <c r="AB258" s="10">
        <f t="shared" si="56"/>
        <v>15.396046493493641</v>
      </c>
    </row>
    <row r="259" spans="1:28" x14ac:dyDescent="0.2">
      <c r="A259" s="9">
        <v>36279</v>
      </c>
      <c r="B259" s="16">
        <f>'Prices Monthly'!L258+J259</f>
        <v>2897.8260464934933</v>
      </c>
      <c r="C259" s="16">
        <f t="shared" si="43"/>
        <v>1</v>
      </c>
      <c r="D259" s="16">
        <f>D258+C259*('Prices Monthly'!L259-'Prices Monthly'!L258)/'Prices Monthly'!L258</f>
        <v>2.4074716571858321</v>
      </c>
      <c r="E259" s="16">
        <f t="shared" si="44"/>
        <v>0.73129994835176459</v>
      </c>
      <c r="F259" s="16">
        <f t="shared" si="45"/>
        <v>3.1387716055375967</v>
      </c>
      <c r="G259" s="26">
        <f>IF(('Prices Monthly'!L259-'Prices Monthly'!L258)*C259&gt;0,1,0)</f>
        <v>1</v>
      </c>
      <c r="H259" s="16">
        <f>ABS('Prices Monthly'!L259-'Prices Monthly'!L258)/'Prices Monthly'!L258</f>
        <v>0.12242448212098823</v>
      </c>
      <c r="I259" s="26"/>
      <c r="J259" s="16">
        <f t="shared" si="46"/>
        <v>15.396046493493641</v>
      </c>
      <c r="K259" s="16"/>
      <c r="L259" s="16">
        <f>1.95583/'Prices Monthly'!B259</f>
        <v>1.7762510217055671</v>
      </c>
      <c r="M259" s="16">
        <f>'Prices Monthly'!I259-'Prices Monthly'!I258</f>
        <v>68.740000000000009</v>
      </c>
      <c r="N259" s="16">
        <f>'Prices Monthly'!T259-'Prices Monthly'!T258</f>
        <v>0.2200000000000002</v>
      </c>
      <c r="P259" s="16">
        <f t="shared" si="47"/>
        <v>0.311490963581873</v>
      </c>
      <c r="Q259" s="16">
        <f t="shared" si="48"/>
        <v>1.8372095278012066</v>
      </c>
      <c r="R259" s="16">
        <f t="shared" si="49"/>
        <v>0.45260000000000034</v>
      </c>
      <c r="T259" s="10">
        <f t="shared" si="50"/>
        <v>-5.8845599761763756</v>
      </c>
      <c r="U259" s="10">
        <f t="shared" si="51"/>
        <v>2.7743516921874063E-3</v>
      </c>
      <c r="W259" s="10">
        <f t="shared" si="52"/>
        <v>-8.395264185093227</v>
      </c>
      <c r="X259" s="10">
        <f t="shared" si="53"/>
        <v>2.2588374485173814E-4</v>
      </c>
      <c r="Z259" s="10">
        <f t="shared" si="54"/>
        <v>-0.74394887742905469</v>
      </c>
      <c r="AA259" s="10">
        <f t="shared" si="55"/>
        <v>0.32214123722952798</v>
      </c>
      <c r="AB259" s="10">
        <f t="shared" si="56"/>
        <v>-77.498592279768488</v>
      </c>
    </row>
    <row r="260" spans="1:28" x14ac:dyDescent="0.2">
      <c r="A260" s="9">
        <v>36309</v>
      </c>
      <c r="B260" s="16">
        <f>'Prices Monthly'!L259+J260</f>
        <v>3157.8114077202313</v>
      </c>
      <c r="C260" s="16">
        <f t="shared" si="43"/>
        <v>-1</v>
      </c>
      <c r="D260" s="16">
        <f>D259+C260*('Prices Monthly'!L260-'Prices Monthly'!L259)/'Prices Monthly'!L259</f>
        <v>2.3842250440328421</v>
      </c>
      <c r="E260" s="16">
        <f t="shared" si="44"/>
        <v>0.75454656150475463</v>
      </c>
      <c r="F260" s="16">
        <f t="shared" si="45"/>
        <v>3.1387716055375967</v>
      </c>
      <c r="G260" s="26">
        <f>IF(('Prices Monthly'!L260-'Prices Monthly'!L259)*C260&gt;0,1,0)</f>
        <v>0</v>
      </c>
      <c r="H260" s="16">
        <f>ABS('Prices Monthly'!L260-'Prices Monthly'!L259)/'Prices Monthly'!L259</f>
        <v>2.3246613152989988E-2</v>
      </c>
      <c r="I260" s="26"/>
      <c r="J260" s="16">
        <f t="shared" si="46"/>
        <v>-77.498592279768488</v>
      </c>
      <c r="K260" s="16"/>
      <c r="L260" s="16">
        <f>1.95583/'Prices Monthly'!B260</f>
        <v>1.6615665618893891</v>
      </c>
      <c r="M260" s="16">
        <f>'Prices Monthly'!I260-'Prices Monthly'!I259</f>
        <v>46.670000000000073</v>
      </c>
      <c r="N260" s="16">
        <f>'Prices Monthly'!T260-'Prices Monthly'!T259</f>
        <v>-0.2799999999999998</v>
      </c>
      <c r="P260" s="16">
        <f t="shared" si="47"/>
        <v>-7.728935519497071E-2</v>
      </c>
      <c r="Q260" s="16">
        <f t="shared" si="48"/>
        <v>1.6690378008851567</v>
      </c>
      <c r="R260" s="16">
        <f t="shared" si="49"/>
        <v>-0.46239999999999964</v>
      </c>
      <c r="T260" s="10">
        <f t="shared" si="50"/>
        <v>7.2100788335700718</v>
      </c>
      <c r="U260" s="10">
        <f t="shared" si="51"/>
        <v>0.99926144697635588</v>
      </c>
      <c r="W260" s="10">
        <f t="shared" si="52"/>
        <v>-1.435343647963423</v>
      </c>
      <c r="X260" s="10">
        <f t="shared" si="53"/>
        <v>0.19226744717231439</v>
      </c>
      <c r="Z260" s="10">
        <f t="shared" si="54"/>
        <v>0.85225840549489429</v>
      </c>
      <c r="AA260" s="10">
        <f t="shared" si="55"/>
        <v>0.70104067987072616</v>
      </c>
      <c r="AB260" s="10">
        <f t="shared" si="56"/>
        <v>101.20533327115992</v>
      </c>
    </row>
    <row r="261" spans="1:28" x14ac:dyDescent="0.2">
      <c r="A261" s="9">
        <v>36340</v>
      </c>
      <c r="B261" s="16">
        <f>'Prices Monthly'!L260+J261</f>
        <v>3410.52</v>
      </c>
      <c r="C261" s="16">
        <f t="shared" si="43"/>
        <v>1</v>
      </c>
      <c r="D261" s="16">
        <f>D260+C261*('Prices Monthly'!L261-'Prices Monthly'!L260)/'Prices Monthly'!L260</f>
        <v>2.4226510314910059</v>
      </c>
      <c r="E261" s="16">
        <f t="shared" si="44"/>
        <v>0.7161205740465908</v>
      </c>
      <c r="F261" s="16">
        <f t="shared" si="45"/>
        <v>3.1387716055375967</v>
      </c>
      <c r="G261" s="26">
        <f>IF(('Prices Monthly'!L261-'Prices Monthly'!L260)*C261&gt;0,1,0)</f>
        <v>1</v>
      </c>
      <c r="H261" s="16">
        <f>ABS('Prices Monthly'!L261-'Prices Monthly'!L260)/'Prices Monthly'!L260</f>
        <v>3.8425987458163682E-2</v>
      </c>
      <c r="I261" s="26"/>
      <c r="J261" s="16">
        <f t="shared" si="46"/>
        <v>100</v>
      </c>
      <c r="K261" s="16"/>
      <c r="L261" s="16">
        <f>1.95583/'Prices Monthly'!B261</f>
        <v>1.7016095354097791</v>
      </c>
      <c r="M261" s="16">
        <f>'Prices Monthly'!I261-'Prices Monthly'!I260</f>
        <v>10.909999999999968</v>
      </c>
      <c r="N261" s="16">
        <f>'Prices Monthly'!T261-'Prices Monthly'!T260</f>
        <v>0.19999999999999973</v>
      </c>
      <c r="P261" s="16">
        <f t="shared" si="47"/>
        <v>5.8456325039151658E-2</v>
      </c>
      <c r="Q261" s="16">
        <f t="shared" si="48"/>
        <v>1.0378247505883407</v>
      </c>
      <c r="R261" s="16">
        <f t="shared" si="49"/>
        <v>0.41599999999999954</v>
      </c>
      <c r="T261" s="10">
        <f t="shared" si="50"/>
        <v>-5.8065728755072508</v>
      </c>
      <c r="U261" s="10">
        <f t="shared" si="51"/>
        <v>2.9987010073723977E-3</v>
      </c>
      <c r="W261" s="10">
        <f t="shared" si="52"/>
        <v>-7.1550688742379371</v>
      </c>
      <c r="X261" s="10">
        <f t="shared" si="53"/>
        <v>7.8028644753501397E-4</v>
      </c>
      <c r="Z261" s="10">
        <f t="shared" si="54"/>
        <v>-0.74293904770891028</v>
      </c>
      <c r="AA261" s="10">
        <f t="shared" si="55"/>
        <v>0.32236178956327832</v>
      </c>
      <c r="AB261" s="10">
        <f t="shared" si="56"/>
        <v>-77.302057281022215</v>
      </c>
    </row>
    <row r="262" spans="1:28" x14ac:dyDescent="0.2">
      <c r="A262" s="9">
        <v>36371</v>
      </c>
      <c r="B262" s="16">
        <f>'Prices Monthly'!L261+J262</f>
        <v>3360.4279427189776</v>
      </c>
      <c r="C262" s="16">
        <f t="shared" ref="C262:C325" si="57">IF(J262&gt;0,1,-1)</f>
        <v>-1</v>
      </c>
      <c r="D262" s="16">
        <f>D261+C262*('Prices Monthly'!L262-'Prices Monthly'!L261)/'Prices Monthly'!L261</f>
        <v>2.3695200409827346</v>
      </c>
      <c r="E262" s="16">
        <f t="shared" ref="E262:E325" si="58">F262-D262</f>
        <v>0.7692515645548621</v>
      </c>
      <c r="F262" s="16">
        <f t="shared" ref="F262:F325" si="59">MAX(F261,D262)</f>
        <v>3.1387716055375967</v>
      </c>
      <c r="G262" s="26">
        <f>IF(('Prices Monthly'!L262-'Prices Monthly'!L261)*C262&gt;0,1,0)</f>
        <v>0</v>
      </c>
      <c r="H262" s="16">
        <f>ABS('Prices Monthly'!L262-'Prices Monthly'!L261)/'Prices Monthly'!L261</f>
        <v>5.313099050827147E-2</v>
      </c>
      <c r="I262" s="26"/>
      <c r="J262" s="16">
        <f t="shared" si="46"/>
        <v>-77.302057281022215</v>
      </c>
      <c r="K262" s="16"/>
      <c r="L262" s="16">
        <f>1.95583/'Prices Monthly'!B262</f>
        <v>1.739752713040384</v>
      </c>
      <c r="M262" s="16">
        <f>'Prices Monthly'!I262-'Prices Monthly'!I261</f>
        <v>15.809999999999945</v>
      </c>
      <c r="N262" s="16">
        <f>'Prices Monthly'!T262-'Prices Monthly'!T261</f>
        <v>9.0000000000000302E-2</v>
      </c>
      <c r="P262" s="16">
        <f t="shared" si="47"/>
        <v>0.18776169720690206</v>
      </c>
      <c r="Q262" s="16">
        <f t="shared" si="48"/>
        <v>1.1989318699322076</v>
      </c>
      <c r="R262" s="16">
        <f t="shared" si="49"/>
        <v>0.21470000000000056</v>
      </c>
      <c r="T262" s="10">
        <f t="shared" si="50"/>
        <v>-1.5265708036231915</v>
      </c>
      <c r="U262" s="10">
        <f t="shared" si="51"/>
        <v>0.17849597228288352</v>
      </c>
      <c r="W262" s="10">
        <f t="shared" si="52"/>
        <v>-8.0963769541428903</v>
      </c>
      <c r="X262" s="10">
        <f t="shared" si="53"/>
        <v>3.0454809110595077E-4</v>
      </c>
      <c r="Z262" s="10">
        <f t="shared" si="54"/>
        <v>-0.50546482655510783</v>
      </c>
      <c r="AA262" s="10">
        <f t="shared" si="55"/>
        <v>0.37625727633575373</v>
      </c>
      <c r="AB262" s="10">
        <f t="shared" si="56"/>
        <v>-41.563644188018074</v>
      </c>
    </row>
    <row r="263" spans="1:28" x14ac:dyDescent="0.2">
      <c r="A263" s="9">
        <v>36400</v>
      </c>
      <c r="B263" s="16">
        <f>'Prices Monthly'!L262+J263</f>
        <v>3578.8163558119822</v>
      </c>
      <c r="C263" s="16">
        <f t="shared" si="57"/>
        <v>-1</v>
      </c>
      <c r="D263" s="16">
        <f>D262+C263*('Prices Monthly'!L263-'Prices Monthly'!L262)/'Prices Monthly'!L262</f>
        <v>2.354516091121118</v>
      </c>
      <c r="E263" s="16">
        <f t="shared" si="58"/>
        <v>0.78425551441647867</v>
      </c>
      <c r="F263" s="16">
        <f t="shared" si="59"/>
        <v>3.1387716055375967</v>
      </c>
      <c r="G263" s="26">
        <f>IF(('Prices Monthly'!L263-'Prices Monthly'!L262)*C263&gt;0,1,0)</f>
        <v>0</v>
      </c>
      <c r="H263" s="16">
        <f>ABS('Prices Monthly'!L263-'Prices Monthly'!L262)/'Prices Monthly'!L262</f>
        <v>1.5003949861616656E-2</v>
      </c>
      <c r="I263" s="26"/>
      <c r="J263" s="16">
        <f t="shared" ref="J263:J326" si="60">IF(AB262&gt;100,100,IF(AB262&lt;-100,-100,AB262))</f>
        <v>-41.563644188018074</v>
      </c>
      <c r="K263" s="16"/>
      <c r="L263" s="16">
        <f>1.95583/'Prices Monthly'!B263</f>
        <v>1.781915087463557</v>
      </c>
      <c r="M263" s="16">
        <f>'Prices Monthly'!I263-'Prices Monthly'!I262</f>
        <v>17.700000000000045</v>
      </c>
      <c r="N263" s="16">
        <f>'Prices Monthly'!T263-'Prices Monthly'!T262</f>
        <v>0.17999999999999972</v>
      </c>
      <c r="P263" s="16">
        <f t="shared" ref="P263:P326" si="61">3.39*L263-5.71</f>
        <v>0.33069214650145806</v>
      </c>
      <c r="Q263" s="16">
        <f t="shared" ref="Q263:Q326" si="62">LOG10(ABS(M263))*ABS(M263)/M263</f>
        <v>1.2479732663618077</v>
      </c>
      <c r="R263" s="16">
        <f t="shared" ref="R263:R326" si="63">1.83*N263+0.05</f>
        <v>0.37939999999999946</v>
      </c>
      <c r="T263" s="10">
        <f t="shared" ref="T263:T326" si="64">8.2823*P263-1.919*Q263-17.4775*R263+2.9715</f>
        <v>-3.3154326331792729</v>
      </c>
      <c r="U263" s="10">
        <f t="shared" ref="U263:U326" si="65">IF(T263&gt;11.5129,0.9999,IF(T263&lt;-11.5129,0.0001,1/(1+EXP(-(T263)))))</f>
        <v>3.5045537184454273E-2</v>
      </c>
      <c r="W263" s="10">
        <f t="shared" ref="W263:W326" si="66">-14.3559*P263+3.0877*Q263-2.0742*R263-8.6575</f>
        <v>-10.338467811414928</v>
      </c>
      <c r="X263" s="10">
        <f t="shared" ref="X263:X326" si="67">IF(W263&gt;11.5129,0.9999,IF(W263&lt;-11.5129,0.0001,1/(1+EXP(-(W263)))))</f>
        <v>3.2362824860390684E-5</v>
      </c>
      <c r="Z263" s="10">
        <f t="shared" ref="Z263:Z326" si="68">1.3566*U263+1.2725*X263-0.748</f>
        <v>-0.70041604256093448</v>
      </c>
      <c r="AA263" s="10">
        <f t="shared" ref="AA263:AA326" si="69">IF(Z263&gt;11.5129,0.9999,IF(Z263&lt;-11.5129,0.0001,1/(1+EXP(-(Z263)))))</f>
        <v>0.33171999229558957</v>
      </c>
      <c r="AB263" s="10">
        <f t="shared" ref="AB263:AB326" si="70">10*POWER(10,ABS(5*(AA263-0.5)))*ABS(AA263-0.5)/(AA263-0.5)</f>
        <v>-69.406483055809574</v>
      </c>
    </row>
    <row r="264" spans="1:28" x14ac:dyDescent="0.2">
      <c r="A264" s="9">
        <v>36432</v>
      </c>
      <c r="B264" s="16">
        <f>'Prices Monthly'!L263+J264</f>
        <v>3605.2935169441903</v>
      </c>
      <c r="C264" s="16">
        <f t="shared" si="57"/>
        <v>-1</v>
      </c>
      <c r="D264" s="16">
        <f>D263+C264*('Prices Monthly'!L264-'Prices Monthly'!L263)/'Prices Monthly'!L263</f>
        <v>2.3676518573061127</v>
      </c>
      <c r="E264" s="16">
        <f t="shared" si="58"/>
        <v>0.77111974823148399</v>
      </c>
      <c r="F264" s="16">
        <f t="shared" si="59"/>
        <v>3.1387716055375967</v>
      </c>
      <c r="G264" s="26">
        <f>IF(('Prices Monthly'!L264-'Prices Monthly'!L263)*C264&gt;0,1,0)</f>
        <v>1</v>
      </c>
      <c r="H264" s="16">
        <f>ABS('Prices Monthly'!L264-'Prices Monthly'!L263)/'Prices Monthly'!L263</f>
        <v>1.313576618499469E-2</v>
      </c>
      <c r="I264" s="26"/>
      <c r="J264" s="16">
        <f t="shared" si="60"/>
        <v>-69.406483055809574</v>
      </c>
      <c r="K264" s="16"/>
      <c r="L264" s="16">
        <f>1.95583/'Prices Monthly'!B264</f>
        <v>1.6760904961864769</v>
      </c>
      <c r="M264" s="16">
        <f>'Prices Monthly'!I264-'Prices Monthly'!I263</f>
        <v>-12.039999999999964</v>
      </c>
      <c r="N264" s="16">
        <f>'Prices Monthly'!T264-'Prices Monthly'!T263</f>
        <v>-0.16999999999999993</v>
      </c>
      <c r="P264" s="16">
        <f t="shared" si="61"/>
        <v>-2.8053217927842766E-2</v>
      </c>
      <c r="Q264" s="16">
        <f t="shared" si="62"/>
        <v>-1.0806264869218045</v>
      </c>
      <c r="R264" s="16">
        <f t="shared" si="63"/>
        <v>-0.26109999999999989</v>
      </c>
      <c r="T264" s="10">
        <f t="shared" si="64"/>
        <v>9.3762523115591687</v>
      </c>
      <c r="U264" s="10">
        <f t="shared" si="65"/>
        <v>0.99991529509265742</v>
      </c>
      <c r="W264" s="10">
        <f t="shared" si="66"/>
        <v>-11.049847592418139</v>
      </c>
      <c r="X264" s="10">
        <f t="shared" si="67"/>
        <v>1.5889318262962222E-5</v>
      </c>
      <c r="Z264" s="10">
        <f t="shared" si="68"/>
        <v>0.6085053084801888</v>
      </c>
      <c r="AA264" s="10">
        <f t="shared" si="69"/>
        <v>0.64759976739002967</v>
      </c>
      <c r="AB264" s="10">
        <f t="shared" si="70"/>
        <v>54.701449797556002</v>
      </c>
    </row>
    <row r="265" spans="1:28" x14ac:dyDescent="0.2">
      <c r="A265" s="9">
        <v>36463</v>
      </c>
      <c r="B265" s="16">
        <f>'Prices Monthly'!L264+J265</f>
        <v>3681.1314497975559</v>
      </c>
      <c r="C265" s="16">
        <f t="shared" si="57"/>
        <v>1</v>
      </c>
      <c r="D265" s="16">
        <f>D264+C265*('Prices Monthly'!L265-'Prices Monthly'!L264)/'Prices Monthly'!L264</f>
        <v>2.4071011228372274</v>
      </c>
      <c r="E265" s="16">
        <f t="shared" si="58"/>
        <v>0.73167048270036927</v>
      </c>
      <c r="F265" s="16">
        <f t="shared" si="59"/>
        <v>3.1387716055375967</v>
      </c>
      <c r="G265" s="26">
        <f>IF(('Prices Monthly'!L265-'Prices Monthly'!L264)*C265&gt;0,1,0)</f>
        <v>1</v>
      </c>
      <c r="H265" s="16">
        <f>ABS('Prices Monthly'!L265-'Prices Monthly'!L264)/'Prices Monthly'!L264</f>
        <v>3.9449265531114608E-2</v>
      </c>
      <c r="I265" s="26"/>
      <c r="J265" s="16">
        <f t="shared" si="60"/>
        <v>54.701449797556002</v>
      </c>
      <c r="K265" s="16"/>
      <c r="L265" s="16">
        <f>1.95583/'Prices Monthly'!B265</f>
        <v>1.6856244074808238</v>
      </c>
      <c r="M265" s="16">
        <f>'Prices Monthly'!I265-'Prices Monthly'!I264</f>
        <v>54.740000000000009</v>
      </c>
      <c r="N265" s="16">
        <f>'Prices Monthly'!T265-'Prices Monthly'!T264</f>
        <v>0.25</v>
      </c>
      <c r="P265" s="16">
        <f t="shared" si="61"/>
        <v>4.2667413599923876E-3</v>
      </c>
      <c r="Q265" s="16">
        <f t="shared" si="62"/>
        <v>1.7383047930741049</v>
      </c>
      <c r="R265" s="16">
        <f t="shared" si="63"/>
        <v>0.50750000000000006</v>
      </c>
      <c r="T265" s="10">
        <f t="shared" si="64"/>
        <v>-9.1987997159433448</v>
      </c>
      <c r="U265" s="10">
        <f t="shared" si="65"/>
        <v>1.0115051816981076E-4</v>
      </c>
      <c r="W265" s="10">
        <f t="shared" si="66"/>
        <v>-4.4040457027150017</v>
      </c>
      <c r="X265" s="10">
        <f t="shared" si="67"/>
        <v>1.2080057612924971E-2</v>
      </c>
      <c r="Z265" s="10">
        <f t="shared" si="68"/>
        <v>-0.73249090589460386</v>
      </c>
      <c r="AA265" s="10">
        <f t="shared" si="69"/>
        <v>0.32464835345138354</v>
      </c>
      <c r="AB265" s="10">
        <f t="shared" si="70"/>
        <v>-75.293629517676351</v>
      </c>
    </row>
    <row r="266" spans="1:28" x14ac:dyDescent="0.2">
      <c r="A266" s="9">
        <v>36491</v>
      </c>
      <c r="B266" s="16">
        <f>'Prices Monthly'!L265+J266</f>
        <v>3694.1963704823233</v>
      </c>
      <c r="C266" s="16">
        <f t="shared" si="57"/>
        <v>-1</v>
      </c>
      <c r="D266" s="16">
        <f>D265+C266*('Prices Monthly'!L266-'Prices Monthly'!L265)/'Prices Monthly'!L265</f>
        <v>2.3876687858367314</v>
      </c>
      <c r="E266" s="16">
        <f t="shared" si="58"/>
        <v>0.75110281970086534</v>
      </c>
      <c r="F266" s="16">
        <f t="shared" si="59"/>
        <v>3.1387716055375967</v>
      </c>
      <c r="G266" s="26">
        <f>IF(('Prices Monthly'!L266-'Prices Monthly'!L265)*C266&gt;0,1,0)</f>
        <v>0</v>
      </c>
      <c r="H266" s="16">
        <f>ABS('Prices Monthly'!L266-'Prices Monthly'!L265)/'Prices Monthly'!L265</f>
        <v>1.943233700049609E-2</v>
      </c>
      <c r="I266" s="26"/>
      <c r="J266" s="16">
        <f t="shared" si="60"/>
        <v>-75.293629517676351</v>
      </c>
      <c r="K266" s="16"/>
      <c r="L266" s="16">
        <f>1.95583/'Prices Monthly'!B266</f>
        <v>1.6313537409291849</v>
      </c>
      <c r="M266" s="16">
        <f>'Prices Monthly'!I266-'Prices Monthly'!I265</f>
        <v>7.4900000000000091</v>
      </c>
      <c r="N266" s="16">
        <f>'Prices Monthly'!T266-'Prices Monthly'!T265</f>
        <v>0.14000000000000012</v>
      </c>
      <c r="P266" s="16">
        <f t="shared" si="61"/>
        <v>-0.17971081825006241</v>
      </c>
      <c r="Q266" s="16">
        <f t="shared" si="62"/>
        <v>0.87448181769946698</v>
      </c>
      <c r="R266" s="16">
        <f t="shared" si="63"/>
        <v>0.30620000000000025</v>
      </c>
      <c r="T266" s="10">
        <f t="shared" si="64"/>
        <v>-5.5466600181577723</v>
      </c>
      <c r="U266" s="10">
        <f t="shared" si="65"/>
        <v>3.8853084855230524E-3</v>
      </c>
      <c r="W266" s="10">
        <f t="shared" si="66"/>
        <v>-4.0125719957732855</v>
      </c>
      <c r="X266" s="10">
        <f t="shared" si="67"/>
        <v>1.7765494907037525E-2</v>
      </c>
      <c r="Z266" s="10">
        <f t="shared" si="68"/>
        <v>-0.72012259823933422</v>
      </c>
      <c r="AA266" s="10">
        <f t="shared" si="69"/>
        <v>0.32736598653541832</v>
      </c>
      <c r="AB266" s="10">
        <f t="shared" si="70"/>
        <v>-72.974321772791185</v>
      </c>
    </row>
    <row r="267" spans="1:28" x14ac:dyDescent="0.2">
      <c r="A267" s="9">
        <v>36524</v>
      </c>
      <c r="B267" s="16">
        <f>'Prices Monthly'!L266+J267</f>
        <v>3769.7656782272088</v>
      </c>
      <c r="C267" s="16">
        <f t="shared" si="57"/>
        <v>-1</v>
      </c>
      <c r="D267" s="16">
        <f>D266+C267*('Prices Monthly'!L267-'Prices Monthly'!L266)/'Prices Monthly'!L266</f>
        <v>2.3567429360524628</v>
      </c>
      <c r="E267" s="16">
        <f t="shared" si="58"/>
        <v>0.78202866948513394</v>
      </c>
      <c r="F267" s="16">
        <f t="shared" si="59"/>
        <v>3.1387716055375967</v>
      </c>
      <c r="G267" s="26">
        <f>IF(('Prices Monthly'!L267-'Prices Monthly'!L266)*C267&gt;0,1,0)</f>
        <v>0</v>
      </c>
      <c r="H267" s="16">
        <f>ABS('Prices Monthly'!L267-'Prices Monthly'!L266)/'Prices Monthly'!L266</f>
        <v>3.0925849784268555E-2</v>
      </c>
      <c r="I267" s="26"/>
      <c r="J267" s="16">
        <f t="shared" si="60"/>
        <v>-72.974321772791185</v>
      </c>
      <c r="K267" s="16"/>
      <c r="L267" s="16">
        <f>1.95583/'Prices Monthly'!B267</f>
        <v>1.5602951735141601</v>
      </c>
      <c r="M267" s="16">
        <f>'Prices Monthly'!I267-'Prices Monthly'!I266</f>
        <v>53.710000000000036</v>
      </c>
      <c r="N267" s="16">
        <f>'Prices Monthly'!T267-'Prices Monthly'!T266</f>
        <v>-0.20000000000000018</v>
      </c>
      <c r="P267" s="16">
        <f t="shared" si="61"/>
        <v>-0.42059936178699697</v>
      </c>
      <c r="Q267" s="16">
        <f t="shared" si="62"/>
        <v>1.7300551523755001</v>
      </c>
      <c r="R267" s="16">
        <f t="shared" si="63"/>
        <v>-0.31600000000000034</v>
      </c>
      <c r="T267" s="10">
        <f t="shared" si="64"/>
        <v>1.6908840684629762</v>
      </c>
      <c r="U267" s="10">
        <f t="shared" si="65"/>
        <v>0.84434038810125855</v>
      </c>
      <c r="W267" s="10">
        <f t="shared" si="66"/>
        <v>3.3779208718677811</v>
      </c>
      <c r="X267" s="10">
        <f t="shared" si="67"/>
        <v>0.96700733675985873</v>
      </c>
      <c r="Z267" s="10">
        <f t="shared" si="68"/>
        <v>1.6279490065250874</v>
      </c>
      <c r="AA267" s="10">
        <f t="shared" si="69"/>
        <v>0.83588847947826972</v>
      </c>
      <c r="AB267" s="10">
        <f t="shared" si="70"/>
        <v>478.01596034137833</v>
      </c>
    </row>
    <row r="268" spans="1:28" x14ac:dyDescent="0.2">
      <c r="A268" s="9">
        <v>36554</v>
      </c>
      <c r="B268" s="16">
        <f>'Prices Monthly'!L267+J268</f>
        <v>4061.58</v>
      </c>
      <c r="C268" s="16">
        <f t="shared" si="57"/>
        <v>1</v>
      </c>
      <c r="D268" s="16">
        <f>D267+C268*('Prices Monthly'!L268-'Prices Monthly'!L267)/'Prices Monthly'!L267</f>
        <v>2.4048903923703966</v>
      </c>
      <c r="E268" s="16">
        <f t="shared" si="58"/>
        <v>0.73388121316720012</v>
      </c>
      <c r="F268" s="16">
        <f t="shared" si="59"/>
        <v>3.1387716055375967</v>
      </c>
      <c r="G268" s="26">
        <f>IF(('Prices Monthly'!L268-'Prices Monthly'!L267)*C268&gt;0,1,0)</f>
        <v>1</v>
      </c>
      <c r="H268" s="16">
        <f>ABS('Prices Monthly'!L268-'Prices Monthly'!L267)/'Prices Monthly'!L267</f>
        <v>4.8147456317933698E-2</v>
      </c>
      <c r="I268" s="26"/>
      <c r="J268" s="16">
        <f t="shared" si="60"/>
        <v>100</v>
      </c>
      <c r="K268" s="16"/>
      <c r="L268" s="16">
        <f>1.95583/'Prices Monthly'!B268</f>
        <v>1.5686798203400707</v>
      </c>
      <c r="M268" s="16">
        <f>'Prices Monthly'!I268-'Prices Monthly'!I267</f>
        <v>19.220000000000027</v>
      </c>
      <c r="N268" s="16">
        <f>'Prices Monthly'!T268-'Prices Monthly'!T267</f>
        <v>-9.9999999999997868E-3</v>
      </c>
      <c r="P268" s="16">
        <f t="shared" si="61"/>
        <v>-0.39217540904716053</v>
      </c>
      <c r="Q268" s="16">
        <f t="shared" si="62"/>
        <v>1.2837533833325272</v>
      </c>
      <c r="R268" s="16">
        <f t="shared" si="63"/>
        <v>3.1700000000000395E-2</v>
      </c>
      <c r="T268" s="10">
        <f t="shared" si="64"/>
        <v>-3.2941738829664242</v>
      </c>
      <c r="U268" s="10">
        <f t="shared" si="65"/>
        <v>3.5771601053728147E-2</v>
      </c>
      <c r="W268" s="10">
        <f t="shared" si="66"/>
        <v>0.87062413645597481</v>
      </c>
      <c r="X268" s="10">
        <f t="shared" si="67"/>
        <v>0.70487555121395051</v>
      </c>
      <c r="Z268" s="10">
        <f t="shared" si="68"/>
        <v>0.19748189290923956</v>
      </c>
      <c r="AA268" s="10">
        <f t="shared" si="69"/>
        <v>0.54921064618235704</v>
      </c>
      <c r="AB268" s="10">
        <f t="shared" si="70"/>
        <v>17.621920227677524</v>
      </c>
    </row>
    <row r="269" spans="1:28" x14ac:dyDescent="0.2">
      <c r="A269" s="9">
        <v>36582</v>
      </c>
      <c r="B269" s="16">
        <f>'Prices Monthly'!L268+J269</f>
        <v>4169.9419202276777</v>
      </c>
      <c r="C269" s="16">
        <f t="shared" si="57"/>
        <v>1</v>
      </c>
      <c r="D269" s="16">
        <f>D268+C269*('Prices Monthly'!L269-'Prices Monthly'!L268)/'Prices Monthly'!L268</f>
        <v>2.4215003838932079</v>
      </c>
      <c r="E269" s="16">
        <f t="shared" si="58"/>
        <v>0.71727122164438883</v>
      </c>
      <c r="F269" s="16">
        <f t="shared" si="59"/>
        <v>3.1387716055375967</v>
      </c>
      <c r="G269" s="26">
        <f>IF(('Prices Monthly'!L269-'Prices Monthly'!L268)*C269&gt;0,1,0)</f>
        <v>1</v>
      </c>
      <c r="H269" s="16">
        <f>ABS('Prices Monthly'!L269-'Prices Monthly'!L268)/'Prices Monthly'!L268</f>
        <v>1.6609991522811406E-2</v>
      </c>
      <c r="I269" s="26"/>
      <c r="J269" s="16">
        <f t="shared" si="60"/>
        <v>17.621920227677524</v>
      </c>
      <c r="K269" s="16"/>
      <c r="L269" s="16">
        <f>1.95583/'Prices Monthly'!B269</f>
        <v>1.5671714743589744</v>
      </c>
      <c r="M269" s="16">
        <f>'Prices Monthly'!I269-'Prices Monthly'!I268</f>
        <v>13.809999999999945</v>
      </c>
      <c r="N269" s="16">
        <f>'Prices Monthly'!T269-'Prices Monthly'!T268</f>
        <v>-0.13000000000000034</v>
      </c>
      <c r="P269" s="16">
        <f t="shared" si="61"/>
        <v>-0.39728870192307664</v>
      </c>
      <c r="Q269" s="16">
        <f t="shared" si="62"/>
        <v>1.1401936785786295</v>
      </c>
      <c r="R269" s="16">
        <f t="shared" si="63"/>
        <v>-0.18790000000000062</v>
      </c>
      <c r="T269" s="10">
        <f t="shared" si="64"/>
        <v>0.77702636487012322</v>
      </c>
      <c r="U269" s="10">
        <f t="shared" si="65"/>
        <v>0.68503887390062446</v>
      </c>
      <c r="W269" s="10">
        <f t="shared" si="66"/>
        <v>0.95625507728473025</v>
      </c>
      <c r="X269" s="10">
        <f t="shared" si="67"/>
        <v>0.7223713830499976</v>
      </c>
      <c r="Z269" s="10">
        <f t="shared" si="68"/>
        <v>1.100541321264709</v>
      </c>
      <c r="AA269" s="10">
        <f t="shared" si="69"/>
        <v>0.75036151915419813</v>
      </c>
      <c r="AB269" s="10">
        <f t="shared" si="70"/>
        <v>178.56962877192925</v>
      </c>
    </row>
    <row r="270" spans="1:28" x14ac:dyDescent="0.2">
      <c r="A270" s="9">
        <v>36615</v>
      </c>
      <c r="B270" s="16">
        <f>'Prices Monthly'!L269+J270</f>
        <v>4321.29</v>
      </c>
      <c r="C270" s="16">
        <f t="shared" si="57"/>
        <v>1</v>
      </c>
      <c r="D270" s="16">
        <f>D269+C270*('Prices Monthly'!L270-'Prices Monthly'!L269)/'Prices Monthly'!L269</f>
        <v>2.3923055169212635</v>
      </c>
      <c r="E270" s="16">
        <f t="shared" si="58"/>
        <v>0.74646608861633323</v>
      </c>
      <c r="F270" s="16">
        <f t="shared" si="59"/>
        <v>3.1387716055375967</v>
      </c>
      <c r="G270" s="26">
        <f>IF(('Prices Monthly'!L270-'Prices Monthly'!L269)*C270&gt;0,1,0)</f>
        <v>0</v>
      </c>
      <c r="H270" s="16">
        <f>ABS('Prices Monthly'!L270-'Prices Monthly'!L269)/'Prices Monthly'!L269</f>
        <v>2.9194866971944542E-2</v>
      </c>
      <c r="I270" s="26"/>
      <c r="J270" s="16">
        <f t="shared" si="60"/>
        <v>100</v>
      </c>
      <c r="K270" s="16"/>
      <c r="L270" s="16">
        <f>1.95583/'Prices Monthly'!B270</f>
        <v>1.5899764246809203</v>
      </c>
      <c r="M270" s="16">
        <f>'Prices Monthly'!I270-'Prices Monthly'!I269</f>
        <v>-19.259999999999991</v>
      </c>
      <c r="N270" s="16">
        <f>'Prices Monthly'!T270-'Prices Monthly'!T269</f>
        <v>-2.9999999999999805E-2</v>
      </c>
      <c r="P270" s="16">
        <f t="shared" si="61"/>
        <v>-0.31997992033168021</v>
      </c>
      <c r="Q270" s="16">
        <f t="shared" si="62"/>
        <v>-1.2846562827885155</v>
      </c>
      <c r="R270" s="16">
        <f t="shared" si="63"/>
        <v>-4.8999999999996408E-3</v>
      </c>
      <c r="T270" s="10">
        <f t="shared" si="64"/>
        <v>2.8722254625080796</v>
      </c>
      <c r="U270" s="10">
        <f t="shared" si="65"/>
        <v>0.94645623948880631</v>
      </c>
      <c r="W270" s="10">
        <f t="shared" si="66"/>
        <v>-8.0203698860765318</v>
      </c>
      <c r="X270" s="10">
        <f t="shared" si="67"/>
        <v>3.2859041220790667E-4</v>
      </c>
      <c r="Z270" s="10">
        <f t="shared" si="68"/>
        <v>0.53638066579004917</v>
      </c>
      <c r="AA270" s="10">
        <f t="shared" si="69"/>
        <v>0.6309700674113724</v>
      </c>
      <c r="AB270" s="10">
        <f t="shared" si="70"/>
        <v>45.170025637450877</v>
      </c>
    </row>
    <row r="271" spans="1:28" x14ac:dyDescent="0.2">
      <c r="A271" s="9">
        <v>36645</v>
      </c>
      <c r="B271" s="16">
        <f>'Prices Monthly'!L270+J271</f>
        <v>4143.2200256374508</v>
      </c>
      <c r="C271" s="16">
        <f t="shared" si="57"/>
        <v>1</v>
      </c>
      <c r="D271" s="16">
        <f>D270+C271*('Prices Monthly'!L271-'Prices Monthly'!L270)/'Prices Monthly'!L270</f>
        <v>2.4299697718717885</v>
      </c>
      <c r="E271" s="16">
        <f t="shared" si="58"/>
        <v>0.70880183366580818</v>
      </c>
      <c r="F271" s="16">
        <f t="shared" si="59"/>
        <v>3.1387716055375967</v>
      </c>
      <c r="G271" s="26">
        <f>IF(('Prices Monthly'!L271-'Prices Monthly'!L270)*C271&gt;0,1,0)</f>
        <v>1</v>
      </c>
      <c r="H271" s="16">
        <f>ABS('Prices Monthly'!L271-'Prices Monthly'!L270)/'Prices Monthly'!L270</f>
        <v>3.7664254950525118E-2</v>
      </c>
      <c r="I271" s="26"/>
      <c r="J271" s="16">
        <f t="shared" si="60"/>
        <v>45.170025637450877</v>
      </c>
      <c r="K271" s="16"/>
      <c r="L271" s="16">
        <f>1.95583/'Prices Monthly'!B271</f>
        <v>1.6329882274359189</v>
      </c>
      <c r="M271" s="16">
        <f>'Prices Monthly'!I271-'Prices Monthly'!I270</f>
        <v>-18.380000000000109</v>
      </c>
      <c r="N271" s="16">
        <f>'Prices Monthly'!T271-'Prices Monthly'!T270</f>
        <v>0.18999999999999995</v>
      </c>
      <c r="P271" s="16">
        <f t="shared" si="61"/>
        <v>-0.17416990899223439</v>
      </c>
      <c r="Q271" s="16">
        <f t="shared" si="62"/>
        <v>-1.2643455070500951</v>
      </c>
      <c r="R271" s="16">
        <f t="shared" si="63"/>
        <v>0.39769999999999989</v>
      </c>
      <c r="T271" s="10">
        <f t="shared" si="64"/>
        <v>-2.995550159217248</v>
      </c>
      <c r="U271" s="10">
        <f t="shared" si="65"/>
        <v>4.7627307453105477E-2</v>
      </c>
      <c r="W271" s="10">
        <f t="shared" si="66"/>
        <v>-10.88596316561696</v>
      </c>
      <c r="X271" s="10">
        <f t="shared" si="67"/>
        <v>1.8718805745468545E-5</v>
      </c>
      <c r="Z271" s="10">
        <f t="shared" si="68"/>
        <v>-0.683364975028806</v>
      </c>
      <c r="AA271" s="10">
        <f t="shared" si="69"/>
        <v>0.33551068931246258</v>
      </c>
      <c r="AB271" s="10">
        <f t="shared" si="70"/>
        <v>-66.442590013159744</v>
      </c>
    </row>
    <row r="272" spans="1:28" x14ac:dyDescent="0.2">
      <c r="A272" s="9">
        <v>36673</v>
      </c>
      <c r="B272" s="16">
        <f>'Prices Monthly'!L271+J272</f>
        <v>4185.9574099868396</v>
      </c>
      <c r="C272" s="16">
        <f t="shared" si="57"/>
        <v>-1</v>
      </c>
      <c r="D272" s="16">
        <f>D271+C272*('Prices Monthly'!L272-'Prices Monthly'!L271)/'Prices Monthly'!L271</f>
        <v>2.4513882649580458</v>
      </c>
      <c r="E272" s="16">
        <f t="shared" si="58"/>
        <v>0.68738334057955086</v>
      </c>
      <c r="F272" s="16">
        <f t="shared" si="59"/>
        <v>3.1387716055375967</v>
      </c>
      <c r="G272" s="26">
        <f>IF(('Prices Monthly'!L272-'Prices Monthly'!L271)*C272&gt;0,1,0)</f>
        <v>1</v>
      </c>
      <c r="H272" s="16">
        <f>ABS('Prices Monthly'!L272-'Prices Monthly'!L271)/'Prices Monthly'!L271</f>
        <v>2.1418493086257158E-2</v>
      </c>
      <c r="I272" s="26"/>
      <c r="J272" s="16">
        <f t="shared" si="60"/>
        <v>-66.442590013159744</v>
      </c>
      <c r="K272" s="16"/>
      <c r="L272" s="16">
        <f>1.95583/'Prices Monthly'!B272</f>
        <v>1.6015640353750409</v>
      </c>
      <c r="M272" s="16">
        <f>'Prices Monthly'!I272-'Prices Monthly'!I271</f>
        <v>13.380000000000109</v>
      </c>
      <c r="N272" s="16">
        <f>'Prices Monthly'!T272-'Prices Monthly'!T271</f>
        <v>6.0000000000000053E-2</v>
      </c>
      <c r="P272" s="16">
        <f t="shared" si="61"/>
        <v>-0.2806979200786115</v>
      </c>
      <c r="Q272" s="16">
        <f t="shared" si="62"/>
        <v>1.1264561134318078</v>
      </c>
      <c r="R272" s="16">
        <f t="shared" si="63"/>
        <v>0.15980000000000011</v>
      </c>
      <c r="T272" s="10">
        <f t="shared" si="64"/>
        <v>-4.3078981651427251</v>
      </c>
      <c r="U272" s="10">
        <f t="shared" si="65"/>
        <v>1.3283001095305903E-2</v>
      </c>
      <c r="W272" s="10">
        <f t="shared" si="66"/>
        <v>-1.4811273477000695</v>
      </c>
      <c r="X272" s="10">
        <f t="shared" si="67"/>
        <v>0.18525720046704292</v>
      </c>
      <c r="Z272" s="10">
        <f t="shared" si="68"/>
        <v>-0.4942404931197959</v>
      </c>
      <c r="AA272" s="10">
        <f t="shared" si="69"/>
        <v>0.37889512585710877</v>
      </c>
      <c r="AB272" s="10">
        <f t="shared" si="70"/>
        <v>-40.320357183666118</v>
      </c>
    </row>
    <row r="273" spans="1:28" x14ac:dyDescent="0.2">
      <c r="A273" s="9">
        <v>36706</v>
      </c>
      <c r="B273" s="16">
        <f>'Prices Monthly'!L272+J273</f>
        <v>4120.999642816334</v>
      </c>
      <c r="C273" s="16">
        <f t="shared" si="57"/>
        <v>-1</v>
      </c>
      <c r="D273" s="16">
        <f>D272+C273*('Prices Monthly'!L273-'Prices Monthly'!L272)/'Prices Monthly'!L272</f>
        <v>2.4501506768850305</v>
      </c>
      <c r="E273" s="16">
        <f t="shared" si="58"/>
        <v>0.68862092865256619</v>
      </c>
      <c r="F273" s="16">
        <f t="shared" si="59"/>
        <v>3.1387716055375967</v>
      </c>
      <c r="G273" s="26">
        <f>IF(('Prices Monthly'!L273-'Prices Monthly'!L272)*C273&gt;0,1,0)</f>
        <v>0</v>
      </c>
      <c r="H273" s="16">
        <f>ABS('Prices Monthly'!L273-'Prices Monthly'!L272)/'Prices Monthly'!L272</f>
        <v>1.2375880730154244E-3</v>
      </c>
      <c r="I273" s="26"/>
      <c r="J273" s="16">
        <f t="shared" si="60"/>
        <v>-40.320357183666118</v>
      </c>
      <c r="K273" s="16"/>
      <c r="L273" s="16">
        <f>1.95583/'Prices Monthly'!B273</f>
        <v>1.6056399310401446</v>
      </c>
      <c r="M273" s="16">
        <f>'Prices Monthly'!I273-'Prices Monthly'!I272</f>
        <v>20.159999999999854</v>
      </c>
      <c r="N273" s="16">
        <f>'Prices Monthly'!T273-'Prices Monthly'!T272</f>
        <v>0.10999999999999988</v>
      </c>
      <c r="P273" s="16">
        <f t="shared" si="61"/>
        <v>-0.26688063377390936</v>
      </c>
      <c r="Q273" s="16">
        <f t="shared" si="62"/>
        <v>1.3044905277734846</v>
      </c>
      <c r="R273" s="16">
        <f t="shared" si="63"/>
        <v>0.2512999999999998</v>
      </c>
      <c r="T273" s="10">
        <f t="shared" si="64"/>
        <v>-6.134298545902964</v>
      </c>
      <c r="U273" s="10">
        <f t="shared" si="65"/>
        <v>2.1625581145845577E-3</v>
      </c>
      <c r="W273" s="10">
        <f t="shared" si="66"/>
        <v>-1.3195593669989467</v>
      </c>
      <c r="X273" s="10">
        <f t="shared" si="67"/>
        <v>0.21089161266786155</v>
      </c>
      <c r="Z273" s="10">
        <f t="shared" si="68"/>
        <v>-0.47670669654190079</v>
      </c>
      <c r="AA273" s="10">
        <f t="shared" si="69"/>
        <v>0.3830300918616103</v>
      </c>
      <c r="AB273" s="10">
        <f t="shared" si="70"/>
        <v>-38.445856508456991</v>
      </c>
    </row>
    <row r="274" spans="1:28" x14ac:dyDescent="0.2">
      <c r="A274" s="9">
        <v>36736</v>
      </c>
      <c r="B274" s="16">
        <f>'Prices Monthly'!L273+J274</f>
        <v>4128.0241434915433</v>
      </c>
      <c r="C274" s="16">
        <f t="shared" si="57"/>
        <v>-1</v>
      </c>
      <c r="D274" s="16">
        <f>D273+C274*('Prices Monthly'!L274-'Prices Monthly'!L273)/'Prices Monthly'!L273</f>
        <v>2.4664378456393958</v>
      </c>
      <c r="E274" s="16">
        <f t="shared" si="58"/>
        <v>0.67233375989820088</v>
      </c>
      <c r="F274" s="16">
        <f t="shared" si="59"/>
        <v>3.1387716055375967</v>
      </c>
      <c r="G274" s="26">
        <f>IF(('Prices Monthly'!L274-'Prices Monthly'!L273)*C274&gt;0,1,0)</f>
        <v>1</v>
      </c>
      <c r="H274" s="16">
        <f>ABS('Prices Monthly'!L274-'Prices Monthly'!L273)/'Prices Monthly'!L273</f>
        <v>1.6287168754365346E-2</v>
      </c>
      <c r="I274" s="26"/>
      <c r="J274" s="16">
        <f t="shared" si="60"/>
        <v>-38.445856508456991</v>
      </c>
      <c r="K274" s="16"/>
      <c r="L274" s="16">
        <f>1.95583/'Prices Monthly'!B274</f>
        <v>1.6263346083485781</v>
      </c>
      <c r="M274" s="16">
        <f>'Prices Monthly'!I274-'Prices Monthly'!I273</f>
        <v>-39.119999999999891</v>
      </c>
      <c r="N274" s="16">
        <f>'Prices Monthly'!T274-'Prices Monthly'!T273</f>
        <v>-0.10999999999999988</v>
      </c>
      <c r="P274" s="16">
        <f t="shared" si="61"/>
        <v>-0.1967256776983195</v>
      </c>
      <c r="Q274" s="16">
        <f t="shared" si="62"/>
        <v>-1.5923988461155627</v>
      </c>
      <c r="R274" s="16">
        <f t="shared" si="63"/>
        <v>-0.15129999999999977</v>
      </c>
      <c r="T274" s="10">
        <f t="shared" si="64"/>
        <v>7.0423180552949693</v>
      </c>
      <c r="U274" s="10">
        <f t="shared" si="65"/>
        <v>0.99912666537554817</v>
      </c>
      <c r="W274" s="10">
        <f t="shared" si="66"/>
        <v>-10.436349300681719</v>
      </c>
      <c r="X274" s="10">
        <f t="shared" si="67"/>
        <v>2.9345285749969887E-5</v>
      </c>
      <c r="Z274" s="10">
        <f t="shared" si="68"/>
        <v>0.60745257612458547</v>
      </c>
      <c r="AA274" s="10">
        <f t="shared" si="69"/>
        <v>0.64735948148911981</v>
      </c>
      <c r="AB274" s="10">
        <f t="shared" si="70"/>
        <v>54.550333173644745</v>
      </c>
    </row>
    <row r="275" spans="1:28" x14ac:dyDescent="0.2">
      <c r="A275" s="9">
        <v>36768</v>
      </c>
      <c r="B275" s="16">
        <f>'Prices Monthly'!L274+J275</f>
        <v>4153.1603331736442</v>
      </c>
      <c r="C275" s="16">
        <f t="shared" si="57"/>
        <v>1</v>
      </c>
      <c r="D275" s="16">
        <f>D274+C275*('Prices Monthly'!L275-'Prices Monthly'!L274)/'Prices Monthly'!L274</f>
        <v>2.4463481078990399</v>
      </c>
      <c r="E275" s="16">
        <f t="shared" si="58"/>
        <v>0.69242349763855682</v>
      </c>
      <c r="F275" s="16">
        <f t="shared" si="59"/>
        <v>3.1387716055375967</v>
      </c>
      <c r="G275" s="26">
        <f>IF(('Prices Monthly'!L275-'Prices Monthly'!L274)*C275&gt;0,1,0)</f>
        <v>0</v>
      </c>
      <c r="H275" s="16">
        <f>ABS('Prices Monthly'!L275-'Prices Monthly'!L274)/'Prices Monthly'!L274</f>
        <v>2.0089737740355804E-2</v>
      </c>
      <c r="I275" s="26"/>
      <c r="J275" s="16">
        <f t="shared" si="60"/>
        <v>54.550333173644745</v>
      </c>
      <c r="K275" s="16"/>
      <c r="L275" s="16">
        <f>1.95583/'Prices Monthly'!B275</f>
        <v>1.6052445830597506</v>
      </c>
      <c r="M275" s="16">
        <f>'Prices Monthly'!I275-'Prices Monthly'!I274</f>
        <v>-5.9200000000000728</v>
      </c>
      <c r="N275" s="16">
        <f>'Prices Monthly'!T275-'Prices Monthly'!T274</f>
        <v>-0.16000000000000014</v>
      </c>
      <c r="P275" s="16">
        <f t="shared" si="61"/>
        <v>-0.26822086342744544</v>
      </c>
      <c r="Q275" s="16">
        <f t="shared" si="62"/>
        <v>-0.77232170672292522</v>
      </c>
      <c r="R275" s="16">
        <f t="shared" si="63"/>
        <v>-0.24280000000000029</v>
      </c>
      <c r="T275" s="10">
        <f t="shared" si="64"/>
        <v>6.4756366980361673</v>
      </c>
      <c r="U275" s="10">
        <f t="shared" si="65"/>
        <v>0.99846185176431967</v>
      </c>
      <c r="W275" s="10">
        <f t="shared" si="66"/>
        <v>-6.6880300805703117</v>
      </c>
      <c r="X275" s="10">
        <f t="shared" si="67"/>
        <v>1.2441844304803568E-3</v>
      </c>
      <c r="Z275" s="10">
        <f t="shared" si="68"/>
        <v>0.60809657279126239</v>
      </c>
      <c r="AA275" s="10">
        <f t="shared" si="69"/>
        <v>0.64750648243083708</v>
      </c>
      <c r="AB275" s="10">
        <f t="shared" si="70"/>
        <v>54.642732918415227</v>
      </c>
    </row>
    <row r="276" spans="1:28" x14ac:dyDescent="0.2">
      <c r="A276" s="9">
        <v>36798</v>
      </c>
      <c r="B276" s="16">
        <f>'Prices Monthly'!L275+J276</f>
        <v>4070.9127329184153</v>
      </c>
      <c r="C276" s="16">
        <f t="shared" si="57"/>
        <v>1</v>
      </c>
      <c r="D276" s="16">
        <f>D275+C276*('Prices Monthly'!L276-'Prices Monthly'!L275)/'Prices Monthly'!L275</f>
        <v>2.4565740140258692</v>
      </c>
      <c r="E276" s="16">
        <f t="shared" si="58"/>
        <v>0.68219759151172754</v>
      </c>
      <c r="F276" s="16">
        <f t="shared" si="59"/>
        <v>3.1387716055375967</v>
      </c>
      <c r="G276" s="26">
        <f>IF(('Prices Monthly'!L276-'Prices Monthly'!L275)*C276&gt;0,1,0)</f>
        <v>1</v>
      </c>
      <c r="H276" s="16">
        <f>ABS('Prices Monthly'!L276-'Prices Monthly'!L275)/'Prices Monthly'!L275</f>
        <v>1.0225906126829163E-2</v>
      </c>
      <c r="I276" s="26"/>
      <c r="J276" s="16">
        <f t="shared" si="60"/>
        <v>54.642732918415227</v>
      </c>
      <c r="K276" s="16"/>
      <c r="L276" s="16">
        <f>1.95583/'Prices Monthly'!B276</f>
        <v>1.5730957934529075</v>
      </c>
      <c r="M276" s="16">
        <f>'Prices Monthly'!I276-'Prices Monthly'!I275</f>
        <v>18.779999999999973</v>
      </c>
      <c r="N276" s="16">
        <f>'Prices Monthly'!T276-'Prices Monthly'!T275</f>
        <v>0</v>
      </c>
      <c r="P276" s="16">
        <f t="shared" si="61"/>
        <v>-0.37720526019464362</v>
      </c>
      <c r="Q276" s="16">
        <f t="shared" si="62"/>
        <v>1.2736955879300915</v>
      </c>
      <c r="R276" s="16">
        <f t="shared" si="63"/>
        <v>0.05</v>
      </c>
      <c r="T276" s="10">
        <f t="shared" si="64"/>
        <v>-3.470723959747942</v>
      </c>
      <c r="U276" s="10">
        <f t="shared" si="65"/>
        <v>3.0156800365105197E-2</v>
      </c>
      <c r="W276" s="10">
        <f t="shared" si="66"/>
        <v>0.58670086168002733</v>
      </c>
      <c r="X276" s="10">
        <f t="shared" si="67"/>
        <v>0.64260781265075484</v>
      </c>
      <c r="Z276" s="10">
        <f t="shared" si="68"/>
        <v>0.11062915697338715</v>
      </c>
      <c r="AA276" s="10">
        <f t="shared" si="69"/>
        <v>0.52762911603029972</v>
      </c>
      <c r="AB276" s="10">
        <f t="shared" si="70"/>
        <v>13.745026457730489</v>
      </c>
    </row>
    <row r="277" spans="1:28" x14ac:dyDescent="0.2">
      <c r="A277" s="9">
        <v>36827</v>
      </c>
      <c r="B277" s="16">
        <f>'Prices Monthly'!L276+J277</f>
        <v>4071.0850264577307</v>
      </c>
      <c r="C277" s="16">
        <f t="shared" si="57"/>
        <v>1</v>
      </c>
      <c r="D277" s="16">
        <f>D276+C277*('Prices Monthly'!L277-'Prices Monthly'!L276)/'Prices Monthly'!L276</f>
        <v>2.4393090078888435</v>
      </c>
      <c r="E277" s="16">
        <f t="shared" si="58"/>
        <v>0.69946259764875318</v>
      </c>
      <c r="F277" s="16">
        <f t="shared" si="59"/>
        <v>3.1387716055375967</v>
      </c>
      <c r="G277" s="26">
        <f>IF(('Prices Monthly'!L277-'Prices Monthly'!L276)*C277&gt;0,1,0)</f>
        <v>0</v>
      </c>
      <c r="H277" s="16">
        <f>ABS('Prices Monthly'!L277-'Prices Monthly'!L276)/'Prices Monthly'!L276</f>
        <v>1.7265006137025779E-2</v>
      </c>
      <c r="I277" s="26"/>
      <c r="J277" s="16">
        <f t="shared" si="60"/>
        <v>13.745026457730489</v>
      </c>
      <c r="K277" s="16"/>
      <c r="L277" s="16">
        <f>1.95583/'Prices Monthly'!B277</f>
        <v>1.5337437264742786</v>
      </c>
      <c r="M277" s="16">
        <f>'Prices Monthly'!I277-'Prices Monthly'!I276</f>
        <v>15.620000000000118</v>
      </c>
      <c r="N277" s="16">
        <f>'Prices Monthly'!T277-'Prices Monthly'!T276</f>
        <v>-0.1599999999999997</v>
      </c>
      <c r="P277" s="16">
        <f t="shared" si="61"/>
        <v>-0.51060876725219551</v>
      </c>
      <c r="Q277" s="16">
        <f t="shared" si="62"/>
        <v>1.1936810295412847</v>
      </c>
      <c r="R277" s="16">
        <f t="shared" si="63"/>
        <v>-0.24279999999999946</v>
      </c>
      <c r="T277" s="10">
        <f t="shared" si="64"/>
        <v>0.69534811129740604</v>
      </c>
      <c r="U277" s="10">
        <f t="shared" si="65"/>
        <v>0.66715558284363241</v>
      </c>
      <c r="W277" s="10">
        <f t="shared" si="66"/>
        <v>2.8620930767104156</v>
      </c>
      <c r="X277" s="10">
        <f t="shared" si="67"/>
        <v>0.94594043341261436</v>
      </c>
      <c r="Z277" s="10">
        <f t="shared" si="68"/>
        <v>1.3607724652032236</v>
      </c>
      <c r="AA277" s="10">
        <f t="shared" si="69"/>
        <v>0.79588521486855124</v>
      </c>
      <c r="AB277" s="10">
        <f t="shared" si="70"/>
        <v>301.59634518164341</v>
      </c>
    </row>
    <row r="278" spans="1:28" x14ac:dyDescent="0.2">
      <c r="A278" s="9">
        <v>36859</v>
      </c>
      <c r="B278" s="16">
        <f>'Prices Monthly'!L277+J278</f>
        <v>4087.29</v>
      </c>
      <c r="C278" s="16">
        <f t="shared" si="57"/>
        <v>1</v>
      </c>
      <c r="D278" s="16">
        <f>D277+C278*('Prices Monthly'!L278-'Prices Monthly'!L277)/'Prices Monthly'!L277</f>
        <v>2.4557261734323581</v>
      </c>
      <c r="E278" s="16">
        <f t="shared" si="58"/>
        <v>0.6830454321052386</v>
      </c>
      <c r="F278" s="16">
        <f t="shared" si="59"/>
        <v>3.1387716055375967</v>
      </c>
      <c r="G278" s="26">
        <f>IF(('Prices Monthly'!L278-'Prices Monthly'!L277)*C278&gt;0,1,0)</f>
        <v>1</v>
      </c>
      <c r="H278" s="16">
        <f>ABS('Prices Monthly'!L278-'Prices Monthly'!L277)/'Prices Monthly'!L277</f>
        <v>1.6417165543514526E-2</v>
      </c>
      <c r="I278" s="26"/>
      <c r="J278" s="16">
        <f t="shared" si="60"/>
        <v>100</v>
      </c>
      <c r="K278" s="16"/>
      <c r="L278" s="16">
        <f>1.95583/'Prices Monthly'!B278</f>
        <v>1.4737623389345189</v>
      </c>
      <c r="M278" s="16">
        <f>'Prices Monthly'!I278-'Prices Monthly'!I277</f>
        <v>43.619999999999891</v>
      </c>
      <c r="N278" s="16">
        <f>'Prices Monthly'!T278-'Prices Monthly'!T277</f>
        <v>-0.16000000000000014</v>
      </c>
      <c r="P278" s="16">
        <f t="shared" si="61"/>
        <v>-0.71394567101198092</v>
      </c>
      <c r="Q278" s="16">
        <f t="shared" si="62"/>
        <v>1.6396856612426802</v>
      </c>
      <c r="R278" s="16">
        <f t="shared" si="63"/>
        <v>-0.24280000000000029</v>
      </c>
      <c r="T278" s="10">
        <f t="shared" si="64"/>
        <v>-1.8446320149472273</v>
      </c>
      <c r="U278" s="10">
        <f t="shared" si="65"/>
        <v>0.1365043927565229</v>
      </c>
      <c r="W278" s="10">
        <f t="shared" si="66"/>
        <v>7.1583058346999202</v>
      </c>
      <c r="X278" s="10">
        <f t="shared" si="67"/>
        <v>0.99922223326409187</v>
      </c>
      <c r="Z278" s="10">
        <f t="shared" si="68"/>
        <v>0.70869215104205585</v>
      </c>
      <c r="AA278" s="10">
        <f t="shared" si="69"/>
        <v>0.67011210862147563</v>
      </c>
      <c r="AB278" s="10">
        <f t="shared" si="70"/>
        <v>70.886011867376467</v>
      </c>
    </row>
    <row r="279" spans="1:28" x14ac:dyDescent="0.2">
      <c r="A279" s="9">
        <v>36890</v>
      </c>
      <c r="B279" s="16">
        <f>'Prices Monthly'!L278+J279</f>
        <v>4123.6360118673765</v>
      </c>
      <c r="C279" s="16">
        <f t="shared" si="57"/>
        <v>1</v>
      </c>
      <c r="D279" s="16">
        <f>D278+C279*('Prices Monthly'!L279-'Prices Monthly'!L278)/'Prices Monthly'!L278</f>
        <v>2.5005870703542015</v>
      </c>
      <c r="E279" s="16">
        <f t="shared" si="58"/>
        <v>0.63818453518339524</v>
      </c>
      <c r="F279" s="16">
        <f t="shared" si="59"/>
        <v>3.1387716055375967</v>
      </c>
      <c r="G279" s="26">
        <f>IF(('Prices Monthly'!L279-'Prices Monthly'!L278)*C279&gt;0,1,0)</f>
        <v>1</v>
      </c>
      <c r="H279" s="16">
        <f>ABS('Prices Monthly'!L279-'Prices Monthly'!L278)/'Prices Monthly'!L278</f>
        <v>4.4860896921843293E-2</v>
      </c>
      <c r="I279" s="26"/>
      <c r="J279" s="16">
        <f t="shared" si="60"/>
        <v>70.886011867376467</v>
      </c>
      <c r="K279" s="16"/>
      <c r="L279" s="16">
        <f>1.95583/'Prices Monthly'!B279</f>
        <v>1.4441630362548918</v>
      </c>
      <c r="M279" s="16">
        <f>'Prices Monthly'!I279-'Prices Monthly'!I278</f>
        <v>38.100000000000136</v>
      </c>
      <c r="N279" s="16">
        <f>'Prices Monthly'!T279-'Prices Monthly'!T278</f>
        <v>-1.0000000000000231E-2</v>
      </c>
      <c r="P279" s="16">
        <f t="shared" si="61"/>
        <v>-0.81428730709591601</v>
      </c>
      <c r="Q279" s="16">
        <f t="shared" si="62"/>
        <v>1.580924975675621</v>
      </c>
      <c r="R279" s="16">
        <f t="shared" si="63"/>
        <v>3.1699999999999576E-2</v>
      </c>
      <c r="T279" s="10">
        <f t="shared" si="64"/>
        <v>-7.3605035418820135</v>
      </c>
      <c r="U279" s="10">
        <f t="shared" si="65"/>
        <v>6.354741034895865E-4</v>
      </c>
      <c r="W279" s="10">
        <f t="shared" si="66"/>
        <v>7.8479970593318722</v>
      </c>
      <c r="X279" s="10">
        <f t="shared" si="67"/>
        <v>0.99960961905615686</v>
      </c>
      <c r="Z279" s="10">
        <f t="shared" si="68"/>
        <v>0.52486532441775369</v>
      </c>
      <c r="AA279" s="10">
        <f t="shared" si="69"/>
        <v>0.62828473629573978</v>
      </c>
      <c r="AB279" s="10">
        <f t="shared" si="70"/>
        <v>43.794914365320551</v>
      </c>
    </row>
    <row r="280" spans="1:28" x14ac:dyDescent="0.2">
      <c r="A280" s="9">
        <v>36921</v>
      </c>
      <c r="B280" s="16">
        <f>'Prices Monthly'!L279+J280</f>
        <v>4278.3549143653208</v>
      </c>
      <c r="C280" s="16">
        <f t="shared" si="57"/>
        <v>1</v>
      </c>
      <c r="D280" s="16">
        <f>D279+C280*('Prices Monthly'!L280-'Prices Monthly'!L279)/'Prices Monthly'!L279</f>
        <v>2.5173916498146411</v>
      </c>
      <c r="E280" s="16">
        <f t="shared" si="58"/>
        <v>0.62137995572295557</v>
      </c>
      <c r="F280" s="16">
        <f t="shared" si="59"/>
        <v>3.1387716055375967</v>
      </c>
      <c r="G280" s="26">
        <f>IF(('Prices Monthly'!L280-'Prices Monthly'!L279)*C280&gt;0,1,0)</f>
        <v>1</v>
      </c>
      <c r="H280" s="16">
        <f>ABS('Prices Monthly'!L280-'Prices Monthly'!L279)/'Prices Monthly'!L279</f>
        <v>1.6804579460439773E-2</v>
      </c>
      <c r="I280" s="26"/>
      <c r="J280" s="16">
        <f t="shared" si="60"/>
        <v>43.794914365320551</v>
      </c>
      <c r="K280" s="16"/>
      <c r="L280" s="16">
        <f>1.95583/'Prices Monthly'!B280</f>
        <v>1.4997546200444751</v>
      </c>
      <c r="M280" s="16">
        <f>'Prices Monthly'!I280-'Prices Monthly'!I279</f>
        <v>-30.650000000000091</v>
      </c>
      <c r="N280" s="16">
        <f>'Prices Monthly'!T280-'Prices Monthly'!T279</f>
        <v>-6.999999999999984E-2</v>
      </c>
      <c r="P280" s="16">
        <f t="shared" si="61"/>
        <v>-0.62583183804922893</v>
      </c>
      <c r="Q280" s="16">
        <f t="shared" si="62"/>
        <v>-1.4864304788544351</v>
      </c>
      <c r="R280" s="16">
        <f t="shared" si="63"/>
        <v>-7.8099999999999711E-2</v>
      </c>
      <c r="T280" s="10">
        <f t="shared" si="64"/>
        <v>2.0056258066465271</v>
      </c>
      <c r="U280" s="10">
        <f t="shared" si="65"/>
        <v>0.88138648734770597</v>
      </c>
      <c r="W280" s="10">
        <f t="shared" si="66"/>
        <v>-4.1007770857079153</v>
      </c>
      <c r="X280" s="10">
        <f t="shared" si="67"/>
        <v>1.62900421423798E-2</v>
      </c>
      <c r="Z280" s="10">
        <f t="shared" si="68"/>
        <v>0.46841798736207618</v>
      </c>
      <c r="AA280" s="10">
        <f t="shared" si="69"/>
        <v>0.61500924693222647</v>
      </c>
      <c r="AB280" s="10">
        <f t="shared" si="70"/>
        <v>37.587741778329857</v>
      </c>
    </row>
    <row r="281" spans="1:28" x14ac:dyDescent="0.2">
      <c r="A281" s="9">
        <v>36949</v>
      </c>
      <c r="B281" s="16">
        <f>'Prices Monthly'!L280+J281</f>
        <v>4343.3077417783297</v>
      </c>
      <c r="C281" s="16">
        <f t="shared" si="57"/>
        <v>1</v>
      </c>
      <c r="D281" s="16">
        <f>D280+C281*('Prices Monthly'!L281-'Prices Monthly'!L280)/'Prices Monthly'!L280</f>
        <v>2.5475375952082109</v>
      </c>
      <c r="E281" s="16">
        <f t="shared" si="58"/>
        <v>0.59123401032938583</v>
      </c>
      <c r="F281" s="16">
        <f t="shared" si="59"/>
        <v>3.1387716055375967</v>
      </c>
      <c r="G281" s="26">
        <f>IF(('Prices Monthly'!L281-'Prices Monthly'!L280)*C281&gt;0,1,0)</f>
        <v>1</v>
      </c>
      <c r="H281" s="16">
        <f>ABS('Prices Monthly'!L281-'Prices Monthly'!L280)/'Prices Monthly'!L280</f>
        <v>3.0145945393569525E-2</v>
      </c>
      <c r="I281" s="26"/>
      <c r="J281" s="16">
        <f t="shared" si="60"/>
        <v>37.587741778329857</v>
      </c>
      <c r="K281" s="16"/>
      <c r="L281" s="16">
        <f>1.95583/'Prices Monthly'!B281</f>
        <v>1.4757639779672527</v>
      </c>
      <c r="M281" s="16">
        <f>'Prices Monthly'!I281-'Prices Monthly'!I280</f>
        <v>22.329999999999927</v>
      </c>
      <c r="N281" s="16">
        <f>'Prices Monthly'!T281-'Prices Monthly'!T280</f>
        <v>0.12000000000000011</v>
      </c>
      <c r="P281" s="16">
        <f t="shared" si="61"/>
        <v>-0.70716011469101314</v>
      </c>
      <c r="Q281" s="16">
        <f t="shared" si="62"/>
        <v>1.3488887230714366</v>
      </c>
      <c r="R281" s="16">
        <f t="shared" si="63"/>
        <v>0.26960000000000023</v>
      </c>
      <c r="T281" s="10">
        <f t="shared" si="64"/>
        <v>-10.185863677479468</v>
      </c>
      <c r="U281" s="10">
        <f t="shared" si="65"/>
        <v>3.7698080637793843E-5</v>
      </c>
      <c r="W281" s="10">
        <f t="shared" si="66"/>
        <v>5.1001792807203881</v>
      </c>
      <c r="X281" s="10">
        <f t="shared" si="67"/>
        <v>0.99394127823497358</v>
      </c>
      <c r="Z281" s="10">
        <f t="shared" si="68"/>
        <v>0.51684141777019699</v>
      </c>
      <c r="AA281" s="10">
        <f t="shared" si="69"/>
        <v>0.62640888802327765</v>
      </c>
      <c r="AB281" s="10">
        <f t="shared" si="70"/>
        <v>42.859237478967486</v>
      </c>
    </row>
    <row r="282" spans="1:28" x14ac:dyDescent="0.2">
      <c r="A282" s="9">
        <v>36980</v>
      </c>
      <c r="B282" s="16">
        <f>'Prices Monthly'!L281+J282</f>
        <v>4478.3792374789682</v>
      </c>
      <c r="C282" s="16">
        <f t="shared" si="57"/>
        <v>1</v>
      </c>
      <c r="D282" s="16">
        <f>D281+C282*('Prices Monthly'!L282-'Prices Monthly'!L281)/'Prices Monthly'!L281</f>
        <v>2.5523171926398538</v>
      </c>
      <c r="E282" s="16">
        <f t="shared" si="58"/>
        <v>0.58645441289774292</v>
      </c>
      <c r="F282" s="16">
        <f t="shared" si="59"/>
        <v>3.1387716055375967</v>
      </c>
      <c r="G282" s="26">
        <f>IF(('Prices Monthly'!L282-'Prices Monthly'!L281)*C282&gt;0,1,0)</f>
        <v>1</v>
      </c>
      <c r="H282" s="16">
        <f>ABS('Prices Monthly'!L282-'Prices Monthly'!L281)/'Prices Monthly'!L281</f>
        <v>4.7795974316426973E-3</v>
      </c>
      <c r="I282" s="26"/>
      <c r="J282" s="16">
        <f t="shared" si="60"/>
        <v>42.859237478967486</v>
      </c>
      <c r="K282" s="16"/>
      <c r="L282" s="16">
        <f>1.95583/'Prices Monthly'!B282</f>
        <v>1.5074996146138429</v>
      </c>
      <c r="M282" s="16">
        <f>'Prices Monthly'!I282-'Prices Monthly'!I281</f>
        <v>-23.029999999999973</v>
      </c>
      <c r="N282" s="16">
        <f>'Prices Monthly'!T282-'Prices Monthly'!T281</f>
        <v>-2.0000000000000018E-2</v>
      </c>
      <c r="P282" s="16">
        <f t="shared" si="61"/>
        <v>-0.59957630645907223</v>
      </c>
      <c r="Q282" s="16">
        <f t="shared" si="62"/>
        <v>-1.3622939379642307</v>
      </c>
      <c r="R282" s="16">
        <f t="shared" si="63"/>
        <v>1.3399999999999967E-2</v>
      </c>
      <c r="T282" s="10">
        <f t="shared" si="64"/>
        <v>0.38567272396738606</v>
      </c>
      <c r="U282" s="10">
        <f t="shared" si="65"/>
        <v>0.59524056311609908</v>
      </c>
      <c r="W282" s="10">
        <f t="shared" si="66"/>
        <v>-4.2841917743563602</v>
      </c>
      <c r="X282" s="10">
        <f t="shared" si="67"/>
        <v>1.3597322413443778E-2</v>
      </c>
      <c r="Z282" s="10">
        <f t="shared" si="68"/>
        <v>7.6805940694407271E-2</v>
      </c>
      <c r="AA282" s="10">
        <f t="shared" si="69"/>
        <v>0.51919205136456359</v>
      </c>
      <c r="AB282" s="10">
        <f t="shared" si="70"/>
        <v>12.472693688466713</v>
      </c>
    </row>
    <row r="283" spans="1:28" x14ac:dyDescent="0.2">
      <c r="A283" s="9">
        <v>37009</v>
      </c>
      <c r="B283" s="16">
        <f>'Prices Monthly'!L282+J283</f>
        <v>4469.1926936884665</v>
      </c>
      <c r="C283" s="16">
        <f t="shared" si="57"/>
        <v>1</v>
      </c>
      <c r="D283" s="16">
        <f>D282+C283*('Prices Monthly'!L283-'Prices Monthly'!L282)/'Prices Monthly'!L282</f>
        <v>2.5494765385265148</v>
      </c>
      <c r="E283" s="16">
        <f t="shared" si="58"/>
        <v>0.58929506701108192</v>
      </c>
      <c r="F283" s="16">
        <f t="shared" si="59"/>
        <v>3.1387716055375967</v>
      </c>
      <c r="G283" s="26">
        <f>IF(('Prices Monthly'!L283-'Prices Monthly'!L282)*C283&gt;0,1,0)</f>
        <v>0</v>
      </c>
      <c r="H283" s="16">
        <f>ABS('Prices Monthly'!L283-'Prices Monthly'!L282)/'Prices Monthly'!L282</f>
        <v>2.8406541133389248E-3</v>
      </c>
      <c r="I283" s="26"/>
      <c r="J283" s="16">
        <f t="shared" si="60"/>
        <v>12.472693688466713</v>
      </c>
      <c r="K283" s="16"/>
      <c r="L283" s="16">
        <f>1.95583/'Prices Monthly'!B283</f>
        <v>1.5143863724351527</v>
      </c>
      <c r="M283" s="16">
        <f>'Prices Monthly'!I283-'Prices Monthly'!I282</f>
        <v>-23.720000000000027</v>
      </c>
      <c r="N283" s="16">
        <f>'Prices Monthly'!T283-'Prices Monthly'!T282</f>
        <v>-0.26000000000000023</v>
      </c>
      <c r="P283" s="16">
        <f t="shared" si="61"/>
        <v>-0.57623019744483184</v>
      </c>
      <c r="Q283" s="16">
        <f t="shared" si="62"/>
        <v>-1.3751146846922255</v>
      </c>
      <c r="R283" s="16">
        <f t="shared" si="63"/>
        <v>-0.42580000000000046</v>
      </c>
      <c r="T283" s="10">
        <f t="shared" si="64"/>
        <v>8.279753215627057</v>
      </c>
      <c r="U283" s="10">
        <f t="shared" si="65"/>
        <v>0.99974646451976645</v>
      </c>
      <c r="W283" s="10">
        <f t="shared" si="66"/>
        <v>-3.7479441604259218</v>
      </c>
      <c r="X283" s="10">
        <f t="shared" si="67"/>
        <v>2.3023567585261202E-2</v>
      </c>
      <c r="Z283" s="10">
        <f t="shared" si="68"/>
        <v>0.63755354351976012</v>
      </c>
      <c r="AA283" s="10">
        <f t="shared" si="69"/>
        <v>0.65420022659890986</v>
      </c>
      <c r="AB283" s="10">
        <f t="shared" si="70"/>
        <v>59.020261990008635</v>
      </c>
    </row>
    <row r="284" spans="1:28" x14ac:dyDescent="0.2">
      <c r="A284" s="9">
        <v>37041</v>
      </c>
      <c r="B284" s="16">
        <f>'Prices Monthly'!L283+J284</f>
        <v>4503.0802619900087</v>
      </c>
      <c r="C284" s="16">
        <f t="shared" si="57"/>
        <v>1</v>
      </c>
      <c r="D284" s="16">
        <f>D283+C284*('Prices Monthly'!L284-'Prices Monthly'!L283)/'Prices Monthly'!L283</f>
        <v>2.5947797072506096</v>
      </c>
      <c r="E284" s="16">
        <f t="shared" si="58"/>
        <v>0.54399189828698713</v>
      </c>
      <c r="F284" s="16">
        <f t="shared" si="59"/>
        <v>3.1387716055375967</v>
      </c>
      <c r="G284" s="26">
        <f>IF(('Prices Monthly'!L284-'Prices Monthly'!L283)*C284&gt;0,1,0)</f>
        <v>1</v>
      </c>
      <c r="H284" s="16">
        <f>ABS('Prices Monthly'!L284-'Prices Monthly'!L283)/'Prices Monthly'!L283</f>
        <v>4.5303168724094615E-2</v>
      </c>
      <c r="I284" s="26"/>
      <c r="J284" s="16">
        <f t="shared" si="60"/>
        <v>59.020261990008635</v>
      </c>
      <c r="K284" s="16"/>
      <c r="L284" s="16">
        <f>1.95583/'Prices Monthly'!B284</f>
        <v>1.5836680161943317</v>
      </c>
      <c r="M284" s="16">
        <f>'Prices Monthly'!I284-'Prices Monthly'!I283</f>
        <v>34.650000000000091</v>
      </c>
      <c r="N284" s="16">
        <f>'Prices Monthly'!T284-'Prices Monthly'!T283</f>
        <v>-7.9999999999999849E-2</v>
      </c>
      <c r="P284" s="16">
        <f t="shared" si="61"/>
        <v>-0.34136542510121526</v>
      </c>
      <c r="Q284" s="16">
        <f t="shared" si="62"/>
        <v>1.5397032389478267</v>
      </c>
      <c r="R284" s="16">
        <f t="shared" si="63"/>
        <v>-9.6399999999999722E-2</v>
      </c>
      <c r="T284" s="10">
        <f t="shared" si="64"/>
        <v>-1.1256503758566785</v>
      </c>
      <c r="U284" s="10">
        <f t="shared" si="65"/>
        <v>0.24496470161558753</v>
      </c>
      <c r="W284" s="10">
        <f t="shared" si="66"/>
        <v>1.1972024771097391</v>
      </c>
      <c r="X284" s="10">
        <f t="shared" si="67"/>
        <v>0.76802674592613651</v>
      </c>
      <c r="Z284" s="10">
        <f t="shared" si="68"/>
        <v>0.56163314840271483</v>
      </c>
      <c r="AA284" s="10">
        <f t="shared" si="69"/>
        <v>0.63683033503464093</v>
      </c>
      <c r="AB284" s="10">
        <f t="shared" si="70"/>
        <v>48.322753737088192</v>
      </c>
    </row>
    <row r="285" spans="1:28" x14ac:dyDescent="0.2">
      <c r="A285" s="9">
        <v>37071</v>
      </c>
      <c r="B285" s="16">
        <f>'Prices Monthly'!L284+J285</f>
        <v>4693.7127537370889</v>
      </c>
      <c r="C285" s="16">
        <f t="shared" si="57"/>
        <v>1</v>
      </c>
      <c r="D285" s="16">
        <f>D284+C285*('Prices Monthly'!L285-'Prices Monthly'!L284)/'Prices Monthly'!L284</f>
        <v>2.6178132953885269</v>
      </c>
      <c r="E285" s="16">
        <f t="shared" si="58"/>
        <v>0.52095831014906979</v>
      </c>
      <c r="F285" s="16">
        <f t="shared" si="59"/>
        <v>3.1387716055375967</v>
      </c>
      <c r="G285" s="26">
        <f>IF(('Prices Monthly'!L285-'Prices Monthly'!L284)*C285&gt;0,1,0)</f>
        <v>1</v>
      </c>
      <c r="H285" s="16">
        <f>ABS('Prices Monthly'!L285-'Prices Monthly'!L284)/'Prices Monthly'!L284</f>
        <v>2.3033588137917376E-2</v>
      </c>
      <c r="I285" s="26"/>
      <c r="J285" s="16">
        <f t="shared" si="60"/>
        <v>48.322753737088192</v>
      </c>
      <c r="K285" s="16"/>
      <c r="L285" s="16">
        <f>1.95583/'Prices Monthly'!B285</f>
        <v>1.6159877716268694</v>
      </c>
      <c r="M285" s="16">
        <f>'Prices Monthly'!I285-'Prices Monthly'!I284</f>
        <v>-0.17000000000007276</v>
      </c>
      <c r="N285" s="16">
        <f>'Prices Monthly'!T285-'Prices Monthly'!T284</f>
        <v>-3.0000000000000027E-2</v>
      </c>
      <c r="P285" s="16">
        <f t="shared" si="61"/>
        <v>-0.23180145418491271</v>
      </c>
      <c r="Q285" s="16">
        <f t="shared" si="62"/>
        <v>0.76955107862154015</v>
      </c>
      <c r="R285" s="16">
        <f t="shared" si="63"/>
        <v>-4.9000000000000501E-3</v>
      </c>
      <c r="T285" s="10">
        <f t="shared" si="64"/>
        <v>-0.33947795387043733</v>
      </c>
      <c r="U285" s="10">
        <f t="shared" si="65"/>
        <v>0.41593629388185605</v>
      </c>
      <c r="W285" s="10">
        <f t="shared" si="66"/>
        <v>-2.943475058407083</v>
      </c>
      <c r="X285" s="10">
        <f t="shared" si="67"/>
        <v>5.0045806101576273E-2</v>
      </c>
      <c r="Z285" s="10">
        <f t="shared" si="68"/>
        <v>-0.12005753545561826</v>
      </c>
      <c r="AA285" s="10">
        <f t="shared" si="69"/>
        <v>0.47002161605412285</v>
      </c>
      <c r="AB285" s="10">
        <f t="shared" si="70"/>
        <v>-14.121860585889785</v>
      </c>
    </row>
    <row r="286" spans="1:28" x14ac:dyDescent="0.2">
      <c r="A286" s="9">
        <v>37100</v>
      </c>
      <c r="B286" s="16">
        <f>'Prices Monthly'!L285+J286</f>
        <v>4738.2681394141109</v>
      </c>
      <c r="C286" s="16">
        <f t="shared" si="57"/>
        <v>-1</v>
      </c>
      <c r="D286" s="16">
        <f>D285+C286*('Prices Monthly'!L286-'Prices Monthly'!L285)/'Prices Monthly'!L285</f>
        <v>2.5604484747403897</v>
      </c>
      <c r="E286" s="16">
        <f t="shared" si="58"/>
        <v>0.57832313079720699</v>
      </c>
      <c r="F286" s="16">
        <f t="shared" si="59"/>
        <v>3.1387716055375967</v>
      </c>
      <c r="G286" s="26">
        <f>IF(('Prices Monthly'!L286-'Prices Monthly'!L285)*C286&gt;0,1,0)</f>
        <v>0</v>
      </c>
      <c r="H286" s="16">
        <f>ABS('Prices Monthly'!L286-'Prices Monthly'!L285)/'Prices Monthly'!L285</f>
        <v>5.7364820648137013E-2</v>
      </c>
      <c r="I286" s="26"/>
      <c r="J286" s="16">
        <f t="shared" si="60"/>
        <v>-14.121860585889785</v>
      </c>
      <c r="K286" s="16"/>
      <c r="L286" s="16">
        <f>1.95583/'Prices Monthly'!B286</f>
        <v>1.6135879877897863</v>
      </c>
      <c r="M286" s="16">
        <f>'Prices Monthly'!I286-'Prices Monthly'!I285</f>
        <v>42.850000000000136</v>
      </c>
      <c r="N286" s="16">
        <f>'Prices Monthly'!T286-'Prices Monthly'!T285</f>
        <v>-3.0000000000000027E-2</v>
      </c>
      <c r="P286" s="16">
        <f t="shared" si="61"/>
        <v>-0.23993672139262401</v>
      </c>
      <c r="Q286" s="16">
        <f t="shared" si="62"/>
        <v>1.6319508262592182</v>
      </c>
      <c r="R286" s="16">
        <f t="shared" si="63"/>
        <v>-4.9000000000000501E-3</v>
      </c>
      <c r="T286" s="10">
        <f t="shared" si="64"/>
        <v>-2.0618017931815684</v>
      </c>
      <c r="U286" s="10">
        <f t="shared" si="65"/>
        <v>0.11286529654828605</v>
      </c>
      <c r="W286" s="10">
        <f t="shared" si="66"/>
        <v>-0.16385427511904105</v>
      </c>
      <c r="X286" s="10">
        <f t="shared" si="67"/>
        <v>0.45912783574391691</v>
      </c>
      <c r="Z286" s="10">
        <f t="shared" si="68"/>
        <v>-1.0646767718460848E-2</v>
      </c>
      <c r="AA286" s="10">
        <f t="shared" si="69"/>
        <v>0.49733833321281062</v>
      </c>
      <c r="AB286" s="10">
        <f t="shared" si="70"/>
        <v>-10.311179183967509</v>
      </c>
    </row>
    <row r="287" spans="1:28" x14ac:dyDescent="0.2">
      <c r="A287" s="9">
        <v>37133</v>
      </c>
      <c r="B287" s="16">
        <f>'Prices Monthly'!L286+J287</f>
        <v>5014.6988208160328</v>
      </c>
      <c r="C287" s="16">
        <f t="shared" si="57"/>
        <v>-1</v>
      </c>
      <c r="D287" s="16">
        <f>D286+C287*('Prices Monthly'!L287-'Prices Monthly'!L286)/'Prices Monthly'!L286</f>
        <v>2.5699688538043119</v>
      </c>
      <c r="E287" s="16">
        <f t="shared" si="58"/>
        <v>0.56880275173328476</v>
      </c>
      <c r="F287" s="16">
        <f t="shared" si="59"/>
        <v>3.1387716055375967</v>
      </c>
      <c r="G287" s="26">
        <f>IF(('Prices Monthly'!L287-'Prices Monthly'!L286)*C287&gt;0,1,0)</f>
        <v>1</v>
      </c>
      <c r="H287" s="16">
        <f>ABS('Prices Monthly'!L287-'Prices Monthly'!L286)/'Prices Monthly'!L286</f>
        <v>9.52037906392229E-3</v>
      </c>
      <c r="I287" s="26"/>
      <c r="J287" s="16">
        <f t="shared" si="60"/>
        <v>-10.311179183967509</v>
      </c>
      <c r="K287" s="16"/>
      <c r="L287" s="16">
        <f>1.95583/'Prices Monthly'!B287</f>
        <v>1.584309437019036</v>
      </c>
      <c r="M287" s="16">
        <f>'Prices Monthly'!I287-'Prices Monthly'!I286</f>
        <v>-13.850000000000136</v>
      </c>
      <c r="N287" s="16">
        <f>'Prices Monthly'!T287-'Prices Monthly'!T286</f>
        <v>-3.9999999999999813E-2</v>
      </c>
      <c r="P287" s="16">
        <f t="shared" si="61"/>
        <v>-0.33919100850546791</v>
      </c>
      <c r="Q287" s="16">
        <f t="shared" si="62"/>
        <v>-1.1414497734004716</v>
      </c>
      <c r="R287" s="16">
        <f t="shared" si="63"/>
        <v>-2.3199999999999665E-2</v>
      </c>
      <c r="T287" s="10">
        <f t="shared" si="64"/>
        <v>2.7581384254106625</v>
      </c>
      <c r="U287" s="10">
        <f t="shared" si="65"/>
        <v>0.94037133532208006</v>
      </c>
      <c r="W287" s="10">
        <f t="shared" si="66"/>
        <v>-7.2644408263249902</v>
      </c>
      <c r="X287" s="10">
        <f t="shared" si="67"/>
        <v>6.995029307968599E-4</v>
      </c>
      <c r="Z287" s="10">
        <f t="shared" si="68"/>
        <v>0.52859787097737265</v>
      </c>
      <c r="AA287" s="10">
        <f t="shared" si="69"/>
        <v>0.62915602830435025</v>
      </c>
      <c r="AB287" s="10">
        <f t="shared" si="70"/>
        <v>44.236437186570548</v>
      </c>
    </row>
    <row r="288" spans="1:28" x14ac:dyDescent="0.2">
      <c r="A288" s="9">
        <v>37163</v>
      </c>
      <c r="B288" s="16">
        <f>'Prices Monthly'!L287+J288</f>
        <v>5021.4064371865707</v>
      </c>
      <c r="C288" s="16">
        <f t="shared" si="57"/>
        <v>1</v>
      </c>
      <c r="D288" s="16">
        <f>D287+C288*('Prices Monthly'!L288-'Prices Monthly'!L287)/'Prices Monthly'!L287</f>
        <v>2.6290064193284954</v>
      </c>
      <c r="E288" s="16">
        <f t="shared" si="58"/>
        <v>0.50976518620910127</v>
      </c>
      <c r="F288" s="16">
        <f t="shared" si="59"/>
        <v>3.1387716055375967</v>
      </c>
      <c r="G288" s="26">
        <f>IF(('Prices Monthly'!L288-'Prices Monthly'!L287)*C288&gt;0,1,0)</f>
        <v>1</v>
      </c>
      <c r="H288" s="16">
        <f>ABS('Prices Monthly'!L288-'Prices Monthly'!L287)/'Prices Monthly'!L287</f>
        <v>5.9037565524183447E-2</v>
      </c>
      <c r="I288" s="26"/>
      <c r="J288" s="16">
        <f t="shared" si="60"/>
        <v>44.236437186570548</v>
      </c>
      <c r="K288" s="16"/>
      <c r="L288" s="16">
        <f>1.95583/'Prices Monthly'!B288</f>
        <v>1.62323014358038</v>
      </c>
      <c r="M288" s="16">
        <f>'Prices Monthly'!I288-'Prices Monthly'!I287</f>
        <v>8.4800000000000182</v>
      </c>
      <c r="N288" s="16">
        <f>'Prices Monthly'!T288-'Prices Monthly'!T287</f>
        <v>1.9999999999999796E-2</v>
      </c>
      <c r="P288" s="16">
        <f t="shared" si="61"/>
        <v>-0.20724981326251157</v>
      </c>
      <c r="Q288" s="16">
        <f t="shared" si="62"/>
        <v>0.92839585225671473</v>
      </c>
      <c r="R288" s="16">
        <f t="shared" si="63"/>
        <v>8.6599999999999622E-2</v>
      </c>
      <c r="T288" s="10">
        <f t="shared" si="64"/>
        <v>-2.0401482688647281</v>
      </c>
      <c r="U288" s="10">
        <f t="shared" si="65"/>
        <v>0.11505163522556101</v>
      </c>
      <c r="W288" s="10">
        <f t="shared" si="66"/>
        <v>-2.9952602527716516</v>
      </c>
      <c r="X288" s="10">
        <f t="shared" si="67"/>
        <v>4.7640459028898505E-2</v>
      </c>
      <c r="Z288" s="10">
        <f t="shared" si="68"/>
        <v>-0.53129846753873056</v>
      </c>
      <c r="AA288" s="10">
        <f t="shared" si="69"/>
        <v>0.37021409204555344</v>
      </c>
      <c r="AB288" s="10">
        <f t="shared" si="70"/>
        <v>-44.558395069409897</v>
      </c>
    </row>
    <row r="289" spans="1:28" x14ac:dyDescent="0.2">
      <c r="A289" s="9">
        <v>37194</v>
      </c>
      <c r="B289" s="16">
        <f>'Prices Monthly'!L288+J289</f>
        <v>5226.4516049305903</v>
      </c>
      <c r="C289" s="16">
        <f t="shared" si="57"/>
        <v>-1</v>
      </c>
      <c r="D289" s="16">
        <f>D288+C289*('Prices Monthly'!L289-'Prices Monthly'!L288)/'Prices Monthly'!L288</f>
        <v>2.6163522980120875</v>
      </c>
      <c r="E289" s="16">
        <f t="shared" si="58"/>
        <v>0.52241930752550925</v>
      </c>
      <c r="F289" s="16">
        <f t="shared" si="59"/>
        <v>3.1387716055375967</v>
      </c>
      <c r="G289" s="26">
        <f>IF(('Prices Monthly'!L289-'Prices Monthly'!L288)*C289&gt;0,1,0)</f>
        <v>0</v>
      </c>
      <c r="H289" s="16">
        <f>ABS('Prices Monthly'!L289-'Prices Monthly'!L288)/'Prices Monthly'!L288</f>
        <v>1.2654121316408015E-2</v>
      </c>
      <c r="I289" s="26"/>
      <c r="J289" s="16">
        <f t="shared" si="60"/>
        <v>-44.558395069409897</v>
      </c>
      <c r="K289" s="16"/>
      <c r="L289" s="16">
        <f>1.95583/'Prices Monthly'!B289</f>
        <v>1.6310816445667582</v>
      </c>
      <c r="M289" s="16">
        <f>'Prices Monthly'!I289-'Prices Monthly'!I288</f>
        <v>-21.799999999999955</v>
      </c>
      <c r="N289" s="16">
        <f>'Prices Monthly'!T289-'Prices Monthly'!T288</f>
        <v>0.17999999999999994</v>
      </c>
      <c r="P289" s="16">
        <f t="shared" si="61"/>
        <v>-0.18063322491868927</v>
      </c>
      <c r="Q289" s="16">
        <f t="shared" si="62"/>
        <v>-1.3384564936046039</v>
      </c>
      <c r="R289" s="16">
        <f t="shared" si="63"/>
        <v>0.3793999999999999</v>
      </c>
      <c r="T289" s="10">
        <f t="shared" si="64"/>
        <v>-2.5870240475168229</v>
      </c>
      <c r="U289" s="10">
        <f t="shared" si="65"/>
        <v>6.9978213943137399E-2</v>
      </c>
      <c r="W289" s="10">
        <f t="shared" si="66"/>
        <v>-10.984051081692725</v>
      </c>
      <c r="X289" s="10">
        <f t="shared" si="67"/>
        <v>1.6969922395672151E-5</v>
      </c>
      <c r="Z289" s="10">
        <f t="shared" si="68"/>
        <v>-0.6530459607384913</v>
      </c>
      <c r="AA289" s="10">
        <f t="shared" si="69"/>
        <v>0.34230346567791908</v>
      </c>
      <c r="AB289" s="10">
        <f t="shared" si="70"/>
        <v>-61.444451482424675</v>
      </c>
    </row>
    <row r="290" spans="1:28" x14ac:dyDescent="0.2">
      <c r="A290" s="9">
        <v>37224</v>
      </c>
      <c r="B290" s="16">
        <f>'Prices Monthly'!L289+J290</f>
        <v>5276.2655485175756</v>
      </c>
      <c r="C290" s="16">
        <f t="shared" si="57"/>
        <v>-1</v>
      </c>
      <c r="D290" s="16">
        <f>D289+C290*('Prices Monthly'!L290-'Prices Monthly'!L289)/'Prices Monthly'!L289</f>
        <v>2.5668985060301326</v>
      </c>
      <c r="E290" s="16">
        <f t="shared" si="58"/>
        <v>0.57187309950746412</v>
      </c>
      <c r="F290" s="16">
        <f t="shared" si="59"/>
        <v>3.1387716055375967</v>
      </c>
      <c r="G290" s="26">
        <f>IF(('Prices Monthly'!L290-'Prices Monthly'!L289)*C290&gt;0,1,0)</f>
        <v>0</v>
      </c>
      <c r="H290" s="16">
        <f>ABS('Prices Monthly'!L290-'Prices Monthly'!L289)/'Prices Monthly'!L289</f>
        <v>4.9453791981954855E-2</v>
      </c>
      <c r="I290" s="26"/>
      <c r="J290" s="16">
        <f t="shared" si="60"/>
        <v>-61.444451482424675</v>
      </c>
      <c r="K290" s="16"/>
      <c r="L290" s="16">
        <f>1.95583/'Prices Monthly'!B290</f>
        <v>1.6595927025880355</v>
      </c>
      <c r="M290" s="16">
        <f>'Prices Monthly'!I290-'Prices Monthly'!I289</f>
        <v>42.470000000000027</v>
      </c>
      <c r="N290" s="16">
        <f>'Prices Monthly'!T290-'Prices Monthly'!T289</f>
        <v>6.0000000000000053E-2</v>
      </c>
      <c r="P290" s="16">
        <f t="shared" si="61"/>
        <v>-8.3980738226559382E-2</v>
      </c>
      <c r="Q290" s="16">
        <f t="shared" si="62"/>
        <v>1.6280822609906798</v>
      </c>
      <c r="R290" s="16">
        <f t="shared" si="63"/>
        <v>0.15980000000000011</v>
      </c>
      <c r="T290" s="10">
        <f t="shared" si="64"/>
        <v>-3.6412480270549485</v>
      </c>
      <c r="U290" s="10">
        <f t="shared" si="65"/>
        <v>2.5549697888274017E-2</v>
      </c>
      <c r="W290" s="10">
        <f t="shared" si="66"/>
        <v>-2.7563084828324156</v>
      </c>
      <c r="X290" s="10">
        <f t="shared" si="67"/>
        <v>5.9731357934504431E-2</v>
      </c>
      <c r="Z290" s="10">
        <f t="shared" si="68"/>
        <v>-0.63733112687311055</v>
      </c>
      <c r="AA290" s="10">
        <f t="shared" si="69"/>
        <v>0.34585009072976608</v>
      </c>
      <c r="AB290" s="10">
        <f t="shared" si="70"/>
        <v>-58.986081473957356</v>
      </c>
    </row>
    <row r="291" spans="1:28" x14ac:dyDescent="0.2">
      <c r="A291" s="9">
        <v>37254</v>
      </c>
      <c r="B291" s="16">
        <f>'Prices Monthly'!L290+J291</f>
        <v>5542.6939185260426</v>
      </c>
      <c r="C291" s="16">
        <f t="shared" si="57"/>
        <v>-1</v>
      </c>
      <c r="D291" s="16">
        <f>D290+C291*('Prices Monthly'!L291-'Prices Monthly'!L290)/'Prices Monthly'!L290</f>
        <v>2.5417756857333647</v>
      </c>
      <c r="E291" s="16">
        <f t="shared" si="58"/>
        <v>0.59699591980423206</v>
      </c>
      <c r="F291" s="16">
        <f t="shared" si="59"/>
        <v>3.1387716055375967</v>
      </c>
      <c r="G291" s="26">
        <f>IF(('Prices Monthly'!L291-'Prices Monthly'!L290)*C291&gt;0,1,0)</f>
        <v>0</v>
      </c>
      <c r="H291" s="16">
        <f>ABS('Prices Monthly'!L291-'Prices Monthly'!L290)/'Prices Monthly'!L290</f>
        <v>2.5122820296768034E-2</v>
      </c>
      <c r="I291" s="26"/>
      <c r="J291" s="16">
        <f t="shared" si="60"/>
        <v>-58.986081473957356</v>
      </c>
      <c r="K291" s="16"/>
      <c r="L291" s="16">
        <f>1.95583/'Prices Monthly'!B291</f>
        <v>1.653000338066261</v>
      </c>
      <c r="M291" s="16">
        <f>'Prices Monthly'!I291-'Prices Monthly'!I290</f>
        <v>-1.1900000000000546</v>
      </c>
      <c r="N291" s="16">
        <f>'Prices Monthly'!T291-'Prices Monthly'!T290</f>
        <v>-0.24</v>
      </c>
      <c r="P291" s="16">
        <f t="shared" si="61"/>
        <v>-0.10632885395537528</v>
      </c>
      <c r="Q291" s="16">
        <f t="shared" si="62"/>
        <v>-7.5546961392550668E-2</v>
      </c>
      <c r="R291" s="16">
        <f t="shared" si="63"/>
        <v>-0.38919999999999999</v>
      </c>
      <c r="T291" s="10">
        <f t="shared" si="64"/>
        <v>9.0380701517977009</v>
      </c>
      <c r="U291" s="10">
        <f t="shared" si="65"/>
        <v>0.99988121423062559</v>
      </c>
      <c r="W291" s="10">
        <f t="shared" si="66"/>
        <v>-6.5570413181938072</v>
      </c>
      <c r="X291" s="10">
        <f t="shared" si="67"/>
        <v>1.4180672984178155E-3</v>
      </c>
      <c r="Z291" s="10">
        <f t="shared" si="68"/>
        <v>0.61024334586250339</v>
      </c>
      <c r="AA291" s="10">
        <f t="shared" si="69"/>
        <v>0.64799631056307672</v>
      </c>
      <c r="AB291" s="10">
        <f t="shared" si="70"/>
        <v>54.951753193853783</v>
      </c>
    </row>
    <row r="292" spans="1:28" x14ac:dyDescent="0.2">
      <c r="A292" s="9">
        <v>37286</v>
      </c>
      <c r="B292" s="16">
        <f>'Prices Monthly'!L291+J292</f>
        <v>5797.3617531938535</v>
      </c>
      <c r="C292" s="16">
        <f t="shared" si="57"/>
        <v>1</v>
      </c>
      <c r="D292" s="16">
        <f>D291+C292*('Prices Monthly'!L292-'Prices Monthly'!L291)/'Prices Monthly'!L291</f>
        <v>2.5742603045606516</v>
      </c>
      <c r="E292" s="16">
        <f t="shared" si="58"/>
        <v>0.56451130097694513</v>
      </c>
      <c r="F292" s="16">
        <f t="shared" si="59"/>
        <v>3.1387716055375967</v>
      </c>
      <c r="G292" s="26">
        <f>IF(('Prices Monthly'!L292-'Prices Monthly'!L291)*C292&gt;0,1,0)</f>
        <v>1</v>
      </c>
      <c r="H292" s="16">
        <f>ABS('Prices Monthly'!L292-'Prices Monthly'!L291)/'Prices Monthly'!L291</f>
        <v>3.2484618827286794E-2</v>
      </c>
      <c r="I292" s="26"/>
      <c r="J292" s="16">
        <f t="shared" si="60"/>
        <v>54.951753193853783</v>
      </c>
      <c r="K292" s="16"/>
      <c r="L292" s="16">
        <f>1.95583/'Prices Monthly'!B292</f>
        <v>1.6070912078882496</v>
      </c>
      <c r="M292" s="16">
        <f>'Prices Monthly'!I292-'Prices Monthly'!I291</f>
        <v>31.789999999999964</v>
      </c>
      <c r="N292" s="16">
        <f>'Prices Monthly'!T292-'Prices Monthly'!T291</f>
        <v>0.28000000000000003</v>
      </c>
      <c r="P292" s="16">
        <f t="shared" si="61"/>
        <v>-0.26196080525883403</v>
      </c>
      <c r="Q292" s="16">
        <f t="shared" si="62"/>
        <v>1.5022905279147725</v>
      </c>
      <c r="R292" s="16">
        <f t="shared" si="63"/>
        <v>0.56240000000000012</v>
      </c>
      <c r="T292" s="10">
        <f t="shared" si="64"/>
        <v>-11.910379500463691</v>
      </c>
      <c r="U292" s="10">
        <f t="shared" si="65"/>
        <v>1E-4</v>
      </c>
      <c r="W292" s="10">
        <f t="shared" si="66"/>
        <v>-1.4247244927422633</v>
      </c>
      <c r="X292" s="10">
        <f t="shared" si="67"/>
        <v>0.19392200045589239</v>
      </c>
      <c r="Z292" s="10">
        <f t="shared" si="68"/>
        <v>-0.50109859441987692</v>
      </c>
      <c r="AA292" s="10">
        <f t="shared" si="69"/>
        <v>0.37728252978548438</v>
      </c>
      <c r="AB292" s="10">
        <f t="shared" si="70"/>
        <v>-41.075924892085915</v>
      </c>
    </row>
    <row r="293" spans="1:28" x14ac:dyDescent="0.2">
      <c r="A293" s="9">
        <v>37314</v>
      </c>
      <c r="B293" s="16">
        <f>'Prices Monthly'!L292+J293</f>
        <v>5887.874075107914</v>
      </c>
      <c r="C293" s="16">
        <f t="shared" si="57"/>
        <v>-1</v>
      </c>
      <c r="D293" s="16">
        <f>D292+C293*('Prices Monthly'!L293-'Prices Monthly'!L292)/'Prices Monthly'!L292</f>
        <v>2.5602089126615799</v>
      </c>
      <c r="E293" s="16">
        <f t="shared" si="58"/>
        <v>0.5785626928760168</v>
      </c>
      <c r="F293" s="16">
        <f t="shared" si="59"/>
        <v>3.1387716055375967</v>
      </c>
      <c r="G293" s="26">
        <f>IF(('Prices Monthly'!L293-'Prices Monthly'!L292)*C293&gt;0,1,0)</f>
        <v>0</v>
      </c>
      <c r="H293" s="16">
        <f>ABS('Prices Monthly'!L293-'Prices Monthly'!L292)/'Prices Monthly'!L292</f>
        <v>1.4051391899071572E-2</v>
      </c>
      <c r="I293" s="26"/>
      <c r="J293" s="16">
        <f t="shared" si="60"/>
        <v>-41.075924892085915</v>
      </c>
      <c r="K293" s="16"/>
      <c r="L293" s="16">
        <f>1.95583/'Prices Monthly'!B293</f>
        <v>1.6403841315105259</v>
      </c>
      <c r="M293" s="16">
        <f>'Prices Monthly'!I293-'Prices Monthly'!I292</f>
        <v>0.58000000000015461</v>
      </c>
      <c r="N293" s="16">
        <f>'Prices Monthly'!T293-'Prices Monthly'!T292</f>
        <v>8.0000000000000071E-2</v>
      </c>
      <c r="P293" s="16">
        <f t="shared" si="61"/>
        <v>-0.14909779417931723</v>
      </c>
      <c r="Q293" s="16">
        <f t="shared" si="62"/>
        <v>-0.23657200643694695</v>
      </c>
      <c r="R293" s="16">
        <f t="shared" si="63"/>
        <v>0.19640000000000013</v>
      </c>
      <c r="T293" s="10">
        <f t="shared" si="64"/>
        <v>-1.2419719803788603</v>
      </c>
      <c r="U293" s="10">
        <f t="shared" si="65"/>
        <v>0.22409292053860488</v>
      </c>
      <c r="W293" s="10">
        <f t="shared" si="66"/>
        <v>-7.6549032408165019</v>
      </c>
      <c r="X293" s="10">
        <f t="shared" si="67"/>
        <v>4.7349138285491502E-4</v>
      </c>
      <c r="Z293" s="10">
        <f t="shared" si="68"/>
        <v>-0.4433930262126457</v>
      </c>
      <c r="AA293" s="10">
        <f t="shared" si="69"/>
        <v>0.39093277667301946</v>
      </c>
      <c r="AB293" s="10">
        <f t="shared" si="70"/>
        <v>-35.102343893287504</v>
      </c>
    </row>
    <row r="294" spans="1:28" x14ac:dyDescent="0.2">
      <c r="A294" s="9">
        <v>37345</v>
      </c>
      <c r="B294" s="16">
        <f>'Prices Monthly'!L293+J294</f>
        <v>5977.1576561067131</v>
      </c>
      <c r="C294" s="16">
        <f t="shared" si="57"/>
        <v>-1</v>
      </c>
      <c r="D294" s="16">
        <f>D293+C294*('Prices Monthly'!L294-'Prices Monthly'!L293)/'Prices Monthly'!L293</f>
        <v>2.5350719425372006</v>
      </c>
      <c r="E294" s="16">
        <f t="shared" si="58"/>
        <v>0.60369966300039613</v>
      </c>
      <c r="F294" s="16">
        <f t="shared" si="59"/>
        <v>3.1387716055375967</v>
      </c>
      <c r="G294" s="26">
        <f>IF(('Prices Monthly'!L294-'Prices Monthly'!L293)*C294&gt;0,1,0)</f>
        <v>0</v>
      </c>
      <c r="H294" s="16">
        <f>ABS('Prices Monthly'!L294-'Prices Monthly'!L293)/'Prices Monthly'!L293</f>
        <v>2.5136970124379203E-2</v>
      </c>
      <c r="I294" s="26"/>
      <c r="J294" s="16">
        <f t="shared" si="60"/>
        <v>-35.102343893287504</v>
      </c>
      <c r="K294" s="16"/>
      <c r="L294" s="16">
        <f>1.95583/'Prices Monthly'!B294</f>
        <v>1.6131887165951833</v>
      </c>
      <c r="M294" s="16">
        <f>'Prices Monthly'!I294-'Prices Monthly'!I293</f>
        <v>14.209999999999809</v>
      </c>
      <c r="N294" s="16">
        <f>'Prices Monthly'!T294-'Prices Monthly'!T293</f>
        <v>0.25</v>
      </c>
      <c r="P294" s="16">
        <f t="shared" si="61"/>
        <v>-0.24129025074232846</v>
      </c>
      <c r="Q294" s="16">
        <f t="shared" si="62"/>
        <v>1.1525940779274637</v>
      </c>
      <c r="R294" s="16">
        <f t="shared" si="63"/>
        <v>0.50750000000000006</v>
      </c>
      <c r="T294" s="10">
        <f t="shared" si="64"/>
        <v>-10.108597529265992</v>
      </c>
      <c r="U294" s="10">
        <f t="shared" si="65"/>
        <v>4.072622776131569E-5</v>
      </c>
      <c r="W294" s="10">
        <f t="shared" si="66"/>
        <v>-2.6873530549515783</v>
      </c>
      <c r="X294" s="10">
        <f t="shared" si="67"/>
        <v>6.3723760878701907E-2</v>
      </c>
      <c r="Z294" s="10">
        <f t="shared" si="68"/>
        <v>-0.66685626508127083</v>
      </c>
      <c r="AA294" s="10">
        <f t="shared" si="69"/>
        <v>0.33920113264388413</v>
      </c>
      <c r="AB294" s="10">
        <f t="shared" si="70"/>
        <v>-63.67872171200527</v>
      </c>
    </row>
    <row r="295" spans="1:28" x14ac:dyDescent="0.2">
      <c r="A295" s="9">
        <v>37373</v>
      </c>
      <c r="B295" s="16">
        <f>'Prices Monthly'!L294+J295</f>
        <v>6099.7112782879949</v>
      </c>
      <c r="C295" s="16">
        <f t="shared" si="57"/>
        <v>-1</v>
      </c>
      <c r="D295" s="16">
        <f>D294+C295*('Prices Monthly'!L295-'Prices Monthly'!L294)/'Prices Monthly'!L294</f>
        <v>2.5207713709361825</v>
      </c>
      <c r="E295" s="16">
        <f t="shared" si="58"/>
        <v>0.61800023460141418</v>
      </c>
      <c r="F295" s="16">
        <f t="shared" si="59"/>
        <v>3.1387716055375967</v>
      </c>
      <c r="G295" s="26">
        <f>IF(('Prices Monthly'!L295-'Prices Monthly'!L294)*C295&gt;0,1,0)</f>
        <v>0</v>
      </c>
      <c r="H295" s="16">
        <f>ABS('Prices Monthly'!L295-'Prices Monthly'!L294)/'Prices Monthly'!L294</f>
        <v>1.4300571601018176E-2</v>
      </c>
      <c r="I295" s="26"/>
      <c r="J295" s="16">
        <f t="shared" si="60"/>
        <v>-63.67872171200527</v>
      </c>
      <c r="K295" s="16"/>
      <c r="L295" s="16">
        <f>1.95583/'Prices Monthly'!B295</f>
        <v>1.5491722772277228</v>
      </c>
      <c r="M295" s="16">
        <f>'Prices Monthly'!I295-'Prices Monthly'!I294</f>
        <v>15.760000000000218</v>
      </c>
      <c r="N295" s="16">
        <f>'Prices Monthly'!T295-'Prices Monthly'!T294</f>
        <v>0.20999999999999996</v>
      </c>
      <c r="P295" s="16">
        <f t="shared" si="61"/>
        <v>-0.45830598019801982</v>
      </c>
      <c r="Q295" s="16">
        <f t="shared" si="62"/>
        <v>1.1975562131535424</v>
      </c>
      <c r="R295" s="16">
        <f t="shared" si="63"/>
        <v>0.43429999999999996</v>
      </c>
      <c r="T295" s="10">
        <f t="shared" si="64"/>
        <v>-10.712916242835707</v>
      </c>
      <c r="U295" s="10">
        <f t="shared" si="65"/>
        <v>2.2255119226894528E-5</v>
      </c>
      <c r="W295" s="10">
        <f t="shared" si="66"/>
        <v>0.71876408047894635</v>
      </c>
      <c r="X295" s="10">
        <f t="shared" si="67"/>
        <v>0.67233480112641109</v>
      </c>
      <c r="Z295" s="10">
        <f t="shared" si="68"/>
        <v>0.10757622572810133</v>
      </c>
      <c r="AA295" s="10">
        <f t="shared" si="69"/>
        <v>0.52686815013288435</v>
      </c>
      <c r="AB295" s="10">
        <f t="shared" si="70"/>
        <v>13.625133012072117</v>
      </c>
    </row>
    <row r="296" spans="1:28" x14ac:dyDescent="0.2">
      <c r="A296" s="9">
        <v>37406</v>
      </c>
      <c r="B296" s="16">
        <f>'Prices Monthly'!L295+J296</f>
        <v>6265.1551330120719</v>
      </c>
      <c r="C296" s="16">
        <f t="shared" si="57"/>
        <v>1</v>
      </c>
      <c r="D296" s="16">
        <f>D295+C296*('Prices Monthly'!L296-'Prices Monthly'!L295)/'Prices Monthly'!L295</f>
        <v>2.4684705741712305</v>
      </c>
      <c r="E296" s="16">
        <f t="shared" si="58"/>
        <v>0.67030103136636621</v>
      </c>
      <c r="F296" s="16">
        <f t="shared" si="59"/>
        <v>3.1387716055375967</v>
      </c>
      <c r="G296" s="26">
        <f>IF(('Prices Monthly'!L296-'Prices Monthly'!L295)*C296&gt;0,1,0)</f>
        <v>0</v>
      </c>
      <c r="H296" s="16">
        <f>ABS('Prices Monthly'!L296-'Prices Monthly'!L295)/'Prices Monthly'!L295</f>
        <v>5.2300796764951946E-2</v>
      </c>
      <c r="I296" s="26"/>
      <c r="J296" s="16">
        <f t="shared" si="60"/>
        <v>13.625133012072117</v>
      </c>
      <c r="K296" s="16"/>
      <c r="L296" s="16">
        <f>1.95583/'Prices Monthly'!B296</f>
        <v>1.523469387755102</v>
      </c>
      <c r="M296" s="16">
        <f>'Prices Monthly'!I296-'Prices Monthly'!I295</f>
        <v>-40.540000000000191</v>
      </c>
      <c r="N296" s="16">
        <f>'Prices Monthly'!T296-'Prices Monthly'!T295</f>
        <v>-4.0000000000000036E-2</v>
      </c>
      <c r="P296" s="16">
        <f t="shared" si="61"/>
        <v>-0.54543877551020437</v>
      </c>
      <c r="Q296" s="16">
        <f t="shared" si="62"/>
        <v>-1.6078837443569922</v>
      </c>
      <c r="R296" s="16">
        <f t="shared" si="63"/>
        <v>-2.3200000000000068E-2</v>
      </c>
      <c r="T296" s="10">
        <f t="shared" si="64"/>
        <v>1.9450193350129037</v>
      </c>
      <c r="U296" s="10">
        <f t="shared" si="65"/>
        <v>0.87490253466174728</v>
      </c>
      <c r="W296" s="10">
        <f t="shared" si="66"/>
        <v>-5.7437766801041423</v>
      </c>
      <c r="X296" s="10">
        <f t="shared" si="67"/>
        <v>3.192425799154618E-3</v>
      </c>
      <c r="Z296" s="10">
        <f t="shared" si="68"/>
        <v>0.44295514035155059</v>
      </c>
      <c r="AA296" s="10">
        <f t="shared" si="69"/>
        <v>0.60896295582463567</v>
      </c>
      <c r="AB296" s="10">
        <f t="shared" si="70"/>
        <v>35.060231479254419</v>
      </c>
    </row>
    <row r="297" spans="1:28" x14ac:dyDescent="0.2">
      <c r="A297" s="9">
        <v>37436</v>
      </c>
      <c r="B297" s="16">
        <f>'Prices Monthly'!L296+J297</f>
        <v>5959.6302314792538</v>
      </c>
      <c r="C297" s="16">
        <f t="shared" si="57"/>
        <v>1</v>
      </c>
      <c r="D297" s="16">
        <f>D296+C297*('Prices Monthly'!L297-'Prices Monthly'!L296)/'Prices Monthly'!L296</f>
        <v>2.4737148366240329</v>
      </c>
      <c r="E297" s="16">
        <f t="shared" si="58"/>
        <v>0.6650567689135638</v>
      </c>
      <c r="F297" s="16">
        <f t="shared" si="59"/>
        <v>3.1387716055375967</v>
      </c>
      <c r="G297" s="26">
        <f>IF(('Prices Monthly'!L297-'Prices Monthly'!L296)*C297&gt;0,1,0)</f>
        <v>1</v>
      </c>
      <c r="H297" s="16">
        <f>ABS('Prices Monthly'!L297-'Prices Monthly'!L296)/'Prices Monthly'!L296</f>
        <v>5.2442624528025866E-3</v>
      </c>
      <c r="I297" s="26"/>
      <c r="J297" s="16">
        <f t="shared" si="60"/>
        <v>35.060231479254419</v>
      </c>
      <c r="K297" s="16"/>
      <c r="L297" s="16">
        <f>1.95583/'Prices Monthly'!B297</f>
        <v>1.530622945687901</v>
      </c>
      <c r="M297" s="16">
        <f>'Prices Monthly'!I297-'Prices Monthly'!I296</f>
        <v>0.11000000000012733</v>
      </c>
      <c r="N297" s="16">
        <f>'Prices Monthly'!T297-'Prices Monthly'!T296</f>
        <v>0.14999999999999991</v>
      </c>
      <c r="P297" s="16">
        <f t="shared" si="61"/>
        <v>-0.5211882141180153</v>
      </c>
      <c r="Q297" s="16">
        <f t="shared" si="62"/>
        <v>-0.95860731484127226</v>
      </c>
      <c r="R297" s="16">
        <f t="shared" si="63"/>
        <v>0.32449999999999984</v>
      </c>
      <c r="T297" s="10">
        <f t="shared" si="64"/>
        <v>-5.1770184586092336</v>
      </c>
      <c r="U297" s="10">
        <f t="shared" si="65"/>
        <v>5.6131265469074503E-3</v>
      </c>
      <c r="W297" s="10">
        <f t="shared" si="66"/>
        <v>-4.8083438229785802</v>
      </c>
      <c r="X297" s="10">
        <f t="shared" si="67"/>
        <v>8.09529650533896E-3</v>
      </c>
      <c r="Z297" s="10">
        <f t="shared" si="68"/>
        <v>-0.73008396772342155</v>
      </c>
      <c r="AA297" s="10">
        <f t="shared" si="69"/>
        <v>0.32517630154922428</v>
      </c>
      <c r="AB297" s="10">
        <f t="shared" si="70"/>
        <v>-74.837365780320454</v>
      </c>
    </row>
    <row r="298" spans="1:28" x14ac:dyDescent="0.2">
      <c r="A298" s="9">
        <v>37467</v>
      </c>
      <c r="B298" s="16">
        <f>'Prices Monthly'!L297+J298</f>
        <v>5880.8026342196799</v>
      </c>
      <c r="C298" s="16">
        <f t="shared" si="57"/>
        <v>-1</v>
      </c>
      <c r="D298" s="16">
        <f>D297+C298*('Prices Monthly'!L298-'Prices Monthly'!L297)/'Prices Monthly'!L297</f>
        <v>2.4368573368423134</v>
      </c>
      <c r="E298" s="16">
        <f t="shared" si="58"/>
        <v>0.70191426869528328</v>
      </c>
      <c r="F298" s="16">
        <f t="shared" si="59"/>
        <v>3.1387716055375967</v>
      </c>
      <c r="G298" s="26">
        <f>IF(('Prices Monthly'!L298-'Prices Monthly'!L297)*C298&gt;0,1,0)</f>
        <v>0</v>
      </c>
      <c r="H298" s="16">
        <f>ABS('Prices Monthly'!L298-'Prices Monthly'!L297)/'Prices Monthly'!L297</f>
        <v>3.6857499781719393E-2</v>
      </c>
      <c r="I298" s="26"/>
      <c r="J298" s="16">
        <f t="shared" si="60"/>
        <v>-74.837365780320454</v>
      </c>
      <c r="K298" s="16"/>
      <c r="L298" s="16">
        <f>1.95583/'Prices Monthly'!B298</f>
        <v>1.5321817469643557</v>
      </c>
      <c r="M298" s="16">
        <f>'Prices Monthly'!I298-'Prices Monthly'!I297</f>
        <v>6.4600000000000364</v>
      </c>
      <c r="N298" s="16">
        <f>'Prices Monthly'!T298-'Prices Monthly'!T297</f>
        <v>-0.13999999999999968</v>
      </c>
      <c r="P298" s="16">
        <f t="shared" si="61"/>
        <v>-0.51590387779083358</v>
      </c>
      <c r="Q298" s="16">
        <f t="shared" si="62"/>
        <v>0.81023251799508655</v>
      </c>
      <c r="R298" s="16">
        <f t="shared" si="63"/>
        <v>-0.20619999999999944</v>
      </c>
      <c r="T298" s="10">
        <f t="shared" si="64"/>
        <v>0.74765361094039839</v>
      </c>
      <c r="U298" s="10">
        <f t="shared" si="65"/>
        <v>0.67866721794210982</v>
      </c>
      <c r="W298" s="10">
        <f t="shared" si="66"/>
        <v>1.6782194649908551</v>
      </c>
      <c r="X298" s="10">
        <f t="shared" si="67"/>
        <v>0.84266861495447964</v>
      </c>
      <c r="Z298" s="10">
        <f t="shared" si="68"/>
        <v>1.2449757603898417</v>
      </c>
      <c r="AA298" s="10">
        <f t="shared" si="69"/>
        <v>0.77642892967924815</v>
      </c>
      <c r="AB298" s="10">
        <f t="shared" si="70"/>
        <v>241.07082181019734</v>
      </c>
    </row>
    <row r="299" spans="1:28" x14ac:dyDescent="0.2">
      <c r="A299" s="9">
        <v>37498</v>
      </c>
      <c r="B299" s="16">
        <f>'Prices Monthly'!L298+J299</f>
        <v>6275.15</v>
      </c>
      <c r="C299" s="16">
        <f t="shared" si="57"/>
        <v>1</v>
      </c>
      <c r="D299" s="16">
        <f>D298+C299*('Prices Monthly'!L299-'Prices Monthly'!L298)/'Prices Monthly'!L298</f>
        <v>2.4664469014682742</v>
      </c>
      <c r="E299" s="16">
        <f t="shared" si="58"/>
        <v>0.67232470406932254</v>
      </c>
      <c r="F299" s="16">
        <f t="shared" si="59"/>
        <v>3.1387716055375967</v>
      </c>
      <c r="G299" s="26">
        <f>IF(('Prices Monthly'!L299-'Prices Monthly'!L298)*C299&gt;0,1,0)</f>
        <v>1</v>
      </c>
      <c r="H299" s="16">
        <f>ABS('Prices Monthly'!L299-'Prices Monthly'!L298)/'Prices Monthly'!L298</f>
        <v>2.9589564625960546E-2</v>
      </c>
      <c r="I299" s="26"/>
      <c r="J299" s="16">
        <f t="shared" si="60"/>
        <v>100</v>
      </c>
      <c r="K299" s="16"/>
      <c r="L299" s="16">
        <f>1.95583/'Prices Monthly'!B299</f>
        <v>1.5278728224357472</v>
      </c>
      <c r="M299" s="16">
        <f>'Prices Monthly'!I299-'Prices Monthly'!I298</f>
        <v>27.159999999999854</v>
      </c>
      <c r="N299" s="16">
        <f>'Prices Monthly'!T299-'Prices Monthly'!T298</f>
        <v>-0.20999999999999996</v>
      </c>
      <c r="P299" s="16">
        <f t="shared" si="61"/>
        <v>-0.53051113194281641</v>
      </c>
      <c r="Q299" s="16">
        <f t="shared" si="62"/>
        <v>1.4339297656084617</v>
      </c>
      <c r="R299" s="16">
        <f t="shared" si="63"/>
        <v>-0.33429999999999999</v>
      </c>
      <c r="T299" s="10">
        <f t="shared" si="64"/>
        <v>1.6686646817073729</v>
      </c>
      <c r="U299" s="10">
        <f t="shared" si="65"/>
        <v>0.84139770735045116</v>
      </c>
      <c r="W299" s="10">
        <f t="shared" si="66"/>
        <v>4.0794147563271235</v>
      </c>
      <c r="X299" s="10">
        <f t="shared" si="67"/>
        <v>0.9833640724972661</v>
      </c>
      <c r="Z299" s="10">
        <f t="shared" si="68"/>
        <v>1.6447709120443934</v>
      </c>
      <c r="AA299" s="10">
        <f t="shared" si="69"/>
        <v>0.83818307126186964</v>
      </c>
      <c r="AB299" s="10">
        <f t="shared" si="70"/>
        <v>490.81220787416714</v>
      </c>
    </row>
    <row r="300" spans="1:28" x14ac:dyDescent="0.2">
      <c r="A300" s="9">
        <v>37527</v>
      </c>
      <c r="B300" s="16">
        <f>'Prices Monthly'!L299+J300</f>
        <v>6457.87</v>
      </c>
      <c r="C300" s="16">
        <f t="shared" si="57"/>
        <v>1</v>
      </c>
      <c r="D300" s="16">
        <f>D299+C300*('Prices Monthly'!L300-'Prices Monthly'!L299)/'Prices Monthly'!L299</f>
        <v>2.4994280728354146</v>
      </c>
      <c r="E300" s="16">
        <f t="shared" si="58"/>
        <v>0.63934353270218214</v>
      </c>
      <c r="F300" s="16">
        <f t="shared" si="59"/>
        <v>3.1387716055375967</v>
      </c>
      <c r="G300" s="26">
        <f>IF(('Prices Monthly'!L300-'Prices Monthly'!L299)*C300&gt;0,1,0)</f>
        <v>1</v>
      </c>
      <c r="H300" s="16">
        <f>ABS('Prices Monthly'!L300-'Prices Monthly'!L299)/'Prices Monthly'!L299</f>
        <v>3.2981171367140336E-2</v>
      </c>
      <c r="I300" s="26"/>
      <c r="J300" s="16">
        <f t="shared" si="60"/>
        <v>100</v>
      </c>
      <c r="K300" s="16"/>
      <c r="L300" s="16">
        <f>1.95583/'Prices Monthly'!B300</f>
        <v>1.5408729220830377</v>
      </c>
      <c r="M300" s="16">
        <f>'Prices Monthly'!I300-'Prices Monthly'!I299</f>
        <v>32.029999999999973</v>
      </c>
      <c r="N300" s="16">
        <f>'Prices Monthly'!T300-'Prices Monthly'!T299</f>
        <v>-9.0000000000000302E-2</v>
      </c>
      <c r="P300" s="16">
        <f t="shared" si="61"/>
        <v>-0.48644079413850161</v>
      </c>
      <c r="Q300" s="16">
        <f t="shared" si="62"/>
        <v>1.5055569386638215</v>
      </c>
      <c r="R300" s="16">
        <f t="shared" si="63"/>
        <v>-0.11470000000000057</v>
      </c>
      <c r="T300" s="10">
        <f t="shared" si="64"/>
        <v>-1.941843104589176</v>
      </c>
      <c r="U300" s="10">
        <f t="shared" si="65"/>
        <v>0.12544551184306701</v>
      </c>
      <c r="W300" s="10">
        <f t="shared" si="66"/>
        <v>3.212414296085198</v>
      </c>
      <c r="X300" s="10">
        <f t="shared" si="67"/>
        <v>0.96129878573735061</v>
      </c>
      <c r="Z300" s="10">
        <f t="shared" si="68"/>
        <v>0.64543208621708348</v>
      </c>
      <c r="AA300" s="10">
        <f t="shared" si="69"/>
        <v>0.65598035673059862</v>
      </c>
      <c r="AB300" s="10">
        <f t="shared" si="70"/>
        <v>60.242333172987557</v>
      </c>
    </row>
    <row r="301" spans="1:28" x14ac:dyDescent="0.2">
      <c r="A301" s="9">
        <v>37559</v>
      </c>
      <c r="B301" s="16">
        <f>'Prices Monthly'!L300+J301</f>
        <v>6627.8023331729883</v>
      </c>
      <c r="C301" s="16">
        <f t="shared" si="57"/>
        <v>1</v>
      </c>
      <c r="D301" s="16">
        <f>D300+C301*('Prices Monthly'!L301-'Prices Monthly'!L300)/'Prices Monthly'!L300</f>
        <v>2.519654762808555</v>
      </c>
      <c r="E301" s="16">
        <f t="shared" si="58"/>
        <v>0.61911684272904166</v>
      </c>
      <c r="F301" s="16">
        <f t="shared" si="59"/>
        <v>3.1387716055375967</v>
      </c>
      <c r="G301" s="26">
        <f>IF(('Prices Monthly'!L301-'Prices Monthly'!L300)*C301&gt;0,1,0)</f>
        <v>1</v>
      </c>
      <c r="H301" s="16">
        <f>ABS('Prices Monthly'!L301-'Prices Monthly'!L300)/'Prices Monthly'!L300</f>
        <v>2.0226689973140591E-2</v>
      </c>
      <c r="I301" s="26"/>
      <c r="J301" s="16">
        <f t="shared" si="60"/>
        <v>60.242333172987557</v>
      </c>
      <c r="K301" s="16"/>
      <c r="L301" s="16">
        <f>1.95583/'Prices Monthly'!B301</f>
        <v>1.5313419981208896</v>
      </c>
      <c r="M301" s="16">
        <f>'Prices Monthly'!I301-'Prices Monthly'!I300</f>
        <v>42.070000000000164</v>
      </c>
      <c r="N301" s="16">
        <f>'Prices Monthly'!T301-'Prices Monthly'!T300</f>
        <v>2.0000000000000018E-2</v>
      </c>
      <c r="P301" s="16">
        <f t="shared" si="61"/>
        <v>-0.51875062637018399</v>
      </c>
      <c r="Q301" s="16">
        <f t="shared" si="62"/>
        <v>1.6239725120169981</v>
      </c>
      <c r="R301" s="16">
        <f t="shared" si="63"/>
        <v>8.6600000000000038E-2</v>
      </c>
      <c r="T301" s="10">
        <f t="shared" si="64"/>
        <v>-5.9549030633463955</v>
      </c>
      <c r="U301" s="10">
        <f t="shared" si="65"/>
        <v>2.5863884369782962E-3</v>
      </c>
      <c r="W301" s="10">
        <f t="shared" si="66"/>
        <v>3.6243463224626087</v>
      </c>
      <c r="X301" s="10">
        <f t="shared" si="67"/>
        <v>0.9740261103762643</v>
      </c>
      <c r="Z301" s="10">
        <f t="shared" si="68"/>
        <v>0.49495692000740088</v>
      </c>
      <c r="AA301" s="10">
        <f t="shared" si="69"/>
        <v>0.62127345883417606</v>
      </c>
      <c r="AB301" s="10">
        <f t="shared" si="70"/>
        <v>40.398691079947724</v>
      </c>
    </row>
    <row r="302" spans="1:28" x14ac:dyDescent="0.2">
      <c r="A302" s="9">
        <v>37589</v>
      </c>
      <c r="B302" s="16">
        <f>'Prices Monthly'!L301+J302</f>
        <v>6740.7986910799473</v>
      </c>
      <c r="C302" s="16">
        <f t="shared" si="57"/>
        <v>1</v>
      </c>
      <c r="D302" s="16">
        <f>D301+C302*('Prices Monthly'!L302-'Prices Monthly'!L301)/'Prices Monthly'!L301</f>
        <v>2.5141849401114027</v>
      </c>
      <c r="E302" s="16">
        <f t="shared" si="58"/>
        <v>0.62458666542619401</v>
      </c>
      <c r="F302" s="16">
        <f t="shared" si="59"/>
        <v>3.1387716055375967</v>
      </c>
      <c r="G302" s="26">
        <f>IF(('Prices Monthly'!L302-'Prices Monthly'!L301)*C302&gt;0,1,0)</f>
        <v>0</v>
      </c>
      <c r="H302" s="16">
        <f>ABS('Prices Monthly'!L302-'Prices Monthly'!L301)/'Prices Monthly'!L301</f>
        <v>5.469822697152355E-3</v>
      </c>
      <c r="I302" s="26"/>
      <c r="J302" s="16">
        <f t="shared" si="60"/>
        <v>40.398691079947724</v>
      </c>
      <c r="K302" s="16"/>
      <c r="L302" s="16">
        <f>1.95583/'Prices Monthly'!B302</f>
        <v>1.4748736897669859</v>
      </c>
      <c r="M302" s="16">
        <f>'Prices Monthly'!I302-'Prices Monthly'!I301</f>
        <v>22.710000000000036</v>
      </c>
      <c r="N302" s="16">
        <f>'Prices Monthly'!T302-'Prices Monthly'!T301</f>
        <v>-0.12000000000000011</v>
      </c>
      <c r="P302" s="16">
        <f t="shared" si="61"/>
        <v>-0.71017819168991814</v>
      </c>
      <c r="Q302" s="16">
        <f t="shared" si="62"/>
        <v>1.356217134219736</v>
      </c>
      <c r="R302" s="16">
        <f t="shared" si="63"/>
        <v>-0.1696000000000002</v>
      </c>
      <c r="T302" s="10">
        <f t="shared" si="64"/>
        <v>-2.5488055176010791</v>
      </c>
      <c r="U302" s="10">
        <f t="shared" si="65"/>
        <v>7.2506772747217646E-2</v>
      </c>
      <c r="W302" s="10">
        <f t="shared" si="66"/>
        <v>6.0771230674115753</v>
      </c>
      <c r="X302" s="10">
        <f t="shared" si="67"/>
        <v>0.99771048484722469</v>
      </c>
      <c r="Z302" s="10">
        <f t="shared" si="68"/>
        <v>0.6199492798769688</v>
      </c>
      <c r="AA302" s="10">
        <f t="shared" si="69"/>
        <v>0.65020701298581485</v>
      </c>
      <c r="AB302" s="10">
        <f t="shared" si="70"/>
        <v>56.368316575789983</v>
      </c>
    </row>
    <row r="303" spans="1:28" x14ac:dyDescent="0.2">
      <c r="A303" s="9">
        <v>37618</v>
      </c>
      <c r="B303" s="16">
        <f>'Prices Monthly'!L302+J303</f>
        <v>6720.1183165757902</v>
      </c>
      <c r="C303" s="16">
        <f t="shared" si="57"/>
        <v>1</v>
      </c>
      <c r="D303" s="16">
        <f>D302+C303*('Prices Monthly'!L303-'Prices Monthly'!L302)/'Prices Monthly'!L302</f>
        <v>2.5540168665792322</v>
      </c>
      <c r="E303" s="16">
        <f t="shared" si="58"/>
        <v>0.5847547389583645</v>
      </c>
      <c r="F303" s="16">
        <f t="shared" si="59"/>
        <v>3.1387716055375967</v>
      </c>
      <c r="G303" s="26">
        <f>IF(('Prices Monthly'!L303-'Prices Monthly'!L302)*C303&gt;0,1,0)</f>
        <v>1</v>
      </c>
      <c r="H303" s="16">
        <f>ABS('Prices Monthly'!L303-'Prices Monthly'!L302)/'Prices Monthly'!L302</f>
        <v>3.9831926467829716E-2</v>
      </c>
      <c r="I303" s="26"/>
      <c r="J303" s="16">
        <f t="shared" si="60"/>
        <v>56.368316575789983</v>
      </c>
      <c r="K303" s="16"/>
      <c r="L303" s="16">
        <f>1.95583/'Prices Monthly'!B303</f>
        <v>1.4818016516402757</v>
      </c>
      <c r="M303" s="16">
        <f>'Prices Monthly'!I303-'Prices Monthly'!I302</f>
        <v>17.669999999999845</v>
      </c>
      <c r="N303" s="16">
        <f>'Prices Monthly'!T303-'Prices Monthly'!T302</f>
        <v>0.18000000000000016</v>
      </c>
      <c r="P303" s="16">
        <f t="shared" si="61"/>
        <v>-0.68669240093946549</v>
      </c>
      <c r="Q303" s="16">
        <f t="shared" si="62"/>
        <v>1.2472365495067603</v>
      </c>
      <c r="R303" s="16">
        <f t="shared" si="63"/>
        <v>0.37940000000000029</v>
      </c>
      <c r="T303" s="10">
        <f t="shared" si="64"/>
        <v>-11.740302910804413</v>
      </c>
      <c r="U303" s="10">
        <f t="shared" si="65"/>
        <v>1E-4</v>
      </c>
      <c r="W303" s="10">
        <f t="shared" si="66"/>
        <v>4.2647282525588945</v>
      </c>
      <c r="X303" s="10">
        <f t="shared" si="67"/>
        <v>0.98613913771994954</v>
      </c>
      <c r="Z303" s="10">
        <f t="shared" si="68"/>
        <v>0.50699771274863581</v>
      </c>
      <c r="AA303" s="10">
        <f t="shared" si="69"/>
        <v>0.62410240496209646</v>
      </c>
      <c r="AB303" s="10">
        <f t="shared" si="70"/>
        <v>41.736115426331452</v>
      </c>
    </row>
    <row r="304" spans="1:28" x14ac:dyDescent="0.2">
      <c r="A304" s="9">
        <v>37651</v>
      </c>
      <c r="B304" s="16">
        <f>'Prices Monthly'!L303+J304</f>
        <v>6970.916115426332</v>
      </c>
      <c r="C304" s="16">
        <f t="shared" si="57"/>
        <v>1</v>
      </c>
      <c r="D304" s="16">
        <f>D303+C304*('Prices Monthly'!L304-'Prices Monthly'!L303)/'Prices Monthly'!L303</f>
        <v>2.5991304298002769</v>
      </c>
      <c r="E304" s="16">
        <f t="shared" si="58"/>
        <v>0.53964117573731984</v>
      </c>
      <c r="F304" s="16">
        <f t="shared" si="59"/>
        <v>3.1387716055375967</v>
      </c>
      <c r="G304" s="26">
        <f>IF(('Prices Monthly'!L304-'Prices Monthly'!L303)*C304&gt;0,1,0)</f>
        <v>1</v>
      </c>
      <c r="H304" s="16">
        <f>ABS('Prices Monthly'!L304-'Prices Monthly'!L303)/'Prices Monthly'!L303</f>
        <v>4.5113563221044831E-2</v>
      </c>
      <c r="I304" s="26"/>
      <c r="J304" s="16">
        <f t="shared" si="60"/>
        <v>41.736115426331452</v>
      </c>
      <c r="K304" s="16"/>
      <c r="L304" s="16">
        <f>1.95583/'Prices Monthly'!B304</f>
        <v>1.5039061899269512</v>
      </c>
      <c r="M304" s="16">
        <f>'Prices Monthly'!I304-'Prices Monthly'!I303</f>
        <v>19.940000000000055</v>
      </c>
      <c r="N304" s="16">
        <f>'Prices Monthly'!T304-'Prices Monthly'!T303</f>
        <v>0.2200000000000002</v>
      </c>
      <c r="P304" s="16">
        <f t="shared" si="61"/>
        <v>-0.61175801614763525</v>
      </c>
      <c r="Q304" s="16">
        <f t="shared" si="62"/>
        <v>1.299725153975638</v>
      </c>
      <c r="R304" s="16">
        <f t="shared" si="63"/>
        <v>0.45260000000000034</v>
      </c>
      <c r="T304" s="10">
        <f t="shared" si="64"/>
        <v>-12.499752487618814</v>
      </c>
      <c r="U304" s="10">
        <f t="shared" si="65"/>
        <v>1E-4</v>
      </c>
      <c r="W304" s="10">
        <f t="shared" si="66"/>
        <v>3.1992153419444129</v>
      </c>
      <c r="X304" s="10">
        <f t="shared" si="67"/>
        <v>0.96080473845296177</v>
      </c>
      <c r="Z304" s="10">
        <f t="shared" si="68"/>
        <v>0.4747596896813937</v>
      </c>
      <c r="AA304" s="10">
        <f t="shared" si="69"/>
        <v>0.61650969062698868</v>
      </c>
      <c r="AB304" s="10">
        <f t="shared" si="70"/>
        <v>38.242691768033353</v>
      </c>
    </row>
    <row r="305" spans="1:28" x14ac:dyDescent="0.2">
      <c r="A305" s="9">
        <v>37679</v>
      </c>
      <c r="B305" s="16">
        <f>'Prices Monthly'!L304+J305</f>
        <v>7280.0226917680329</v>
      </c>
      <c r="C305" s="16">
        <f t="shared" si="57"/>
        <v>1</v>
      </c>
      <c r="D305" s="16">
        <f>D304+C305*('Prices Monthly'!L305-'Prices Monthly'!L304)/'Prices Monthly'!L304</f>
        <v>2.5622140915519456</v>
      </c>
      <c r="E305" s="16">
        <f t="shared" si="58"/>
        <v>0.57655751398565114</v>
      </c>
      <c r="F305" s="16">
        <f t="shared" si="59"/>
        <v>3.1387716055375967</v>
      </c>
      <c r="G305" s="26">
        <f>IF(('Prices Monthly'!L305-'Prices Monthly'!L304)*C305&gt;0,1,0)</f>
        <v>0</v>
      </c>
      <c r="H305" s="16">
        <f>ABS('Prices Monthly'!L305-'Prices Monthly'!L304)/'Prices Monthly'!L304</f>
        <v>3.6916338248331231E-2</v>
      </c>
      <c r="I305" s="26"/>
      <c r="J305" s="16">
        <f t="shared" si="60"/>
        <v>38.242691768033353</v>
      </c>
      <c r="K305" s="16"/>
      <c r="L305" s="16">
        <f>1.95583/'Prices Monthly'!B305</f>
        <v>1.4794478063540091</v>
      </c>
      <c r="M305" s="16">
        <f>'Prices Monthly'!I305-'Prices Monthly'!I304</f>
        <v>-31.420000000000073</v>
      </c>
      <c r="N305" s="16">
        <f>'Prices Monthly'!T305-'Prices Monthly'!T304</f>
        <v>-9.0000000000000302E-2</v>
      </c>
      <c r="P305" s="16">
        <f t="shared" si="61"/>
        <v>-0.69467193645990921</v>
      </c>
      <c r="Q305" s="16">
        <f t="shared" si="62"/>
        <v>-1.4972061807039556</v>
      </c>
      <c r="R305" s="16">
        <f t="shared" si="63"/>
        <v>-0.11470000000000057</v>
      </c>
      <c r="T305" s="10">
        <f t="shared" si="64"/>
        <v>2.0958265314289952</v>
      </c>
      <c r="U305" s="10">
        <f t="shared" si="65"/>
        <v>0.89049687749943351</v>
      </c>
      <c r="W305" s="10">
        <f t="shared" si="66"/>
        <v>-3.0698719315347933</v>
      </c>
      <c r="X305" s="10">
        <f t="shared" si="67"/>
        <v>4.4367257222035564E-2</v>
      </c>
      <c r="Z305" s="10">
        <f t="shared" si="68"/>
        <v>0.51650539883077196</v>
      </c>
      <c r="AA305" s="10">
        <f t="shared" si="69"/>
        <v>0.62633024926509806</v>
      </c>
      <c r="AB305" s="10">
        <f t="shared" si="70"/>
        <v>42.820451907223728</v>
      </c>
    </row>
    <row r="306" spans="1:28" x14ac:dyDescent="0.2">
      <c r="A306" s="9">
        <v>37709</v>
      </c>
      <c r="B306" s="16">
        <f>'Prices Monthly'!L305+J306</f>
        <v>7017.2604519072229</v>
      </c>
      <c r="C306" s="16">
        <f t="shared" si="57"/>
        <v>1</v>
      </c>
      <c r="D306" s="16">
        <f>D305+C306*('Prices Monthly'!L306-'Prices Monthly'!L305)/'Prices Monthly'!L305</f>
        <v>2.5921935594375394</v>
      </c>
      <c r="E306" s="16">
        <f t="shared" si="58"/>
        <v>0.54657804610005734</v>
      </c>
      <c r="F306" s="16">
        <f t="shared" si="59"/>
        <v>3.1387716055375967</v>
      </c>
      <c r="G306" s="26">
        <f>IF(('Prices Monthly'!L306-'Prices Monthly'!L305)*C306&gt;0,1,0)</f>
        <v>1</v>
      </c>
      <c r="H306" s="16">
        <f>ABS('Prices Monthly'!L306-'Prices Monthly'!L305)/'Prices Monthly'!L305</f>
        <v>2.9979467885593705E-2</v>
      </c>
      <c r="I306" s="26"/>
      <c r="J306" s="16">
        <f t="shared" si="60"/>
        <v>42.820451907223728</v>
      </c>
      <c r="K306" s="16"/>
      <c r="L306" s="16">
        <f>1.95583/'Prices Monthly'!B306</f>
        <v>1.4623028037383179</v>
      </c>
      <c r="M306" s="16">
        <f>'Prices Monthly'!I306-'Prices Monthly'!I305</f>
        <v>14.039999999999964</v>
      </c>
      <c r="N306" s="16">
        <f>'Prices Monthly'!T306-'Prices Monthly'!T305</f>
        <v>0.16000000000000014</v>
      </c>
      <c r="P306" s="16">
        <f t="shared" si="61"/>
        <v>-0.75279349532710249</v>
      </c>
      <c r="Q306" s="16">
        <f t="shared" si="62"/>
        <v>1.1473671077937855</v>
      </c>
      <c r="R306" s="16">
        <f t="shared" si="63"/>
        <v>0.34280000000000027</v>
      </c>
      <c r="T306" s="10">
        <f t="shared" si="64"/>
        <v>-11.45644604620394</v>
      </c>
      <c r="U306" s="10">
        <f t="shared" si="65"/>
        <v>1.0580936417331653E-5</v>
      </c>
      <c r="W306" s="10">
        <f t="shared" si="66"/>
        <v>4.9812177983012216</v>
      </c>
      <c r="X306" s="10">
        <f t="shared" si="67"/>
        <v>0.99318111992960978</v>
      </c>
      <c r="Z306" s="10">
        <f t="shared" si="68"/>
        <v>0.51583732920877212</v>
      </c>
      <c r="AA306" s="10">
        <f t="shared" si="69"/>
        <v>0.62617388061312196</v>
      </c>
      <c r="AB306" s="10">
        <f t="shared" si="70"/>
        <v>42.743433280872821</v>
      </c>
    </row>
    <row r="307" spans="1:28" x14ac:dyDescent="0.2">
      <c r="A307" s="9">
        <v>37740</v>
      </c>
      <c r="B307" s="16">
        <f>'Prices Monthly'!L306+J307</f>
        <v>7226.2734332808723</v>
      </c>
      <c r="C307" s="16">
        <f t="shared" si="57"/>
        <v>1</v>
      </c>
      <c r="D307" s="16">
        <f>D306+C307*('Prices Monthly'!L307-'Prices Monthly'!L306)/'Prices Monthly'!L306</f>
        <v>2.6529686936682033</v>
      </c>
      <c r="E307" s="16">
        <f t="shared" si="58"/>
        <v>0.48580291186939339</v>
      </c>
      <c r="F307" s="16">
        <f t="shared" si="59"/>
        <v>3.1387716055375967</v>
      </c>
      <c r="G307" s="26">
        <f>IF(('Prices Monthly'!L307-'Prices Monthly'!L306)*C307&gt;0,1,0)</f>
        <v>1</v>
      </c>
      <c r="H307" s="16">
        <f>ABS('Prices Monthly'!L307-'Prices Monthly'!L306)/'Prices Monthly'!L306</f>
        <v>6.0775134230663747E-2</v>
      </c>
      <c r="I307" s="26"/>
      <c r="J307" s="16">
        <f t="shared" si="60"/>
        <v>42.743433280872821</v>
      </c>
      <c r="K307" s="16"/>
      <c r="L307" s="16">
        <f>1.95583/'Prices Monthly'!B307</f>
        <v>1.4320032215551326</v>
      </c>
      <c r="M307" s="16">
        <f>'Prices Monthly'!I307-'Prices Monthly'!I306</f>
        <v>65.440000000000055</v>
      </c>
      <c r="N307" s="16">
        <f>'Prices Monthly'!T307-'Prices Monthly'!T306</f>
        <v>4.9999999999999822E-2</v>
      </c>
      <c r="P307" s="16">
        <f t="shared" si="61"/>
        <v>-0.85550907892810013</v>
      </c>
      <c r="Q307" s="16">
        <f t="shared" si="62"/>
        <v>1.8158432906632669</v>
      </c>
      <c r="R307" s="16">
        <f t="shared" si="63"/>
        <v>0.14149999999999968</v>
      </c>
      <c r="T307" s="10">
        <f t="shared" si="64"/>
        <v>-10.071752369189007</v>
      </c>
      <c r="U307" s="10">
        <f t="shared" si="65"/>
        <v>4.2254714491179477E-5</v>
      </c>
      <c r="W307" s="10">
        <f t="shared" si="66"/>
        <v>8.9373828147648791</v>
      </c>
      <c r="X307" s="10">
        <f t="shared" si="67"/>
        <v>0.9998686328115638</v>
      </c>
      <c r="Z307" s="10">
        <f t="shared" si="68"/>
        <v>0.52439015799839361</v>
      </c>
      <c r="AA307" s="10">
        <f t="shared" si="69"/>
        <v>0.62817375772931505</v>
      </c>
      <c r="AB307" s="10">
        <f t="shared" si="70"/>
        <v>43.738993862459495</v>
      </c>
    </row>
    <row r="308" spans="1:28" x14ac:dyDescent="0.2">
      <c r="A308" s="9">
        <v>37771</v>
      </c>
      <c r="B308" s="16">
        <f>'Prices Monthly'!L307+J308</f>
        <v>7663.8489938624589</v>
      </c>
      <c r="C308" s="16">
        <f t="shared" si="57"/>
        <v>1</v>
      </c>
      <c r="D308" s="16">
        <f>D307+C308*('Prices Monthly'!L308-'Prices Monthly'!L307)/'Prices Monthly'!L307</f>
        <v>2.6611326178110306</v>
      </c>
      <c r="E308" s="16">
        <f t="shared" si="58"/>
        <v>0.4776389877265661</v>
      </c>
      <c r="F308" s="16">
        <f t="shared" si="59"/>
        <v>3.1387716055375967</v>
      </c>
      <c r="G308" s="26">
        <f>IF(('Prices Monthly'!L308-'Prices Monthly'!L307)*C308&gt;0,1,0)</f>
        <v>1</v>
      </c>
      <c r="H308" s="16">
        <f>ABS('Prices Monthly'!L308-'Prices Monthly'!L307)/'Prices Monthly'!L307</f>
        <v>8.1639241428273397E-3</v>
      </c>
      <c r="I308" s="26"/>
      <c r="J308" s="16">
        <f t="shared" si="60"/>
        <v>43.738993862459495</v>
      </c>
      <c r="K308" s="16"/>
      <c r="L308" s="16">
        <f>1.95583/'Prices Monthly'!B308</f>
        <v>1.4539325007433839</v>
      </c>
      <c r="M308" s="16">
        <f>'Prices Monthly'!I308-'Prices Monthly'!I307</f>
        <v>44.319999999999936</v>
      </c>
      <c r="N308" s="16">
        <f>'Prices Monthly'!T308-'Prices Monthly'!T307</f>
        <v>0.27</v>
      </c>
      <c r="P308" s="16">
        <f t="shared" si="61"/>
        <v>-0.78116882247992869</v>
      </c>
      <c r="Q308" s="16">
        <f t="shared" si="62"/>
        <v>1.6465997517203725</v>
      </c>
      <c r="R308" s="16">
        <f t="shared" si="63"/>
        <v>0.54410000000000003</v>
      </c>
      <c r="T308" s="10">
        <f t="shared" si="64"/>
        <v>-16.167707211976911</v>
      </c>
      <c r="U308" s="10">
        <f t="shared" si="65"/>
        <v>1E-4</v>
      </c>
      <c r="W308" s="10">
        <f t="shared" si="66"/>
        <v>6.5125153320266023</v>
      </c>
      <c r="X308" s="10">
        <f t="shared" si="67"/>
        <v>0.99851746077876369</v>
      </c>
      <c r="Z308" s="10">
        <f t="shared" si="68"/>
        <v>0.52274912884097668</v>
      </c>
      <c r="AA308" s="10">
        <f t="shared" si="69"/>
        <v>0.62779037955491457</v>
      </c>
      <c r="AB308" s="10">
        <f t="shared" si="70"/>
        <v>43.546363929373335</v>
      </c>
    </row>
    <row r="309" spans="1:28" x14ac:dyDescent="0.2">
      <c r="A309" s="9">
        <v>37800</v>
      </c>
      <c r="B309" s="16">
        <f>'Prices Monthly'!L308+J309</f>
        <v>7725.8663639293727</v>
      </c>
      <c r="C309" s="16">
        <f t="shared" si="57"/>
        <v>1</v>
      </c>
      <c r="D309" s="16">
        <f>D308+C309*('Prices Monthly'!L309-'Prices Monthly'!L308)/'Prices Monthly'!L308</f>
        <v>2.6392316816355001</v>
      </c>
      <c r="E309" s="16">
        <f t="shared" si="58"/>
        <v>0.49953992390209656</v>
      </c>
      <c r="F309" s="16">
        <f t="shared" si="59"/>
        <v>3.1387716055375967</v>
      </c>
      <c r="G309" s="26">
        <f>IF(('Prices Monthly'!L309-'Prices Monthly'!L308)*C309&gt;0,1,0)</f>
        <v>0</v>
      </c>
      <c r="H309" s="16">
        <f>ABS('Prices Monthly'!L309-'Prices Monthly'!L308)/'Prices Monthly'!L308</f>
        <v>2.1900936175530308E-2</v>
      </c>
      <c r="I309" s="26"/>
      <c r="J309" s="16">
        <f t="shared" si="60"/>
        <v>43.546363929373335</v>
      </c>
      <c r="K309" s="16"/>
      <c r="L309" s="16">
        <f>1.95583/'Prices Monthly'!B309</f>
        <v>1.4454437957283275</v>
      </c>
      <c r="M309" s="16">
        <f>'Prices Monthly'!I309-'Prices Monthly'!I308</f>
        <v>-27.269999999999982</v>
      </c>
      <c r="N309" s="16">
        <f>'Prices Monthly'!T309-'Prices Monthly'!T308</f>
        <v>0.15000000000000036</v>
      </c>
      <c r="P309" s="16">
        <f t="shared" si="61"/>
        <v>-0.80994553248096945</v>
      </c>
      <c r="Q309" s="16">
        <f t="shared" si="62"/>
        <v>-1.4356851379416293</v>
      </c>
      <c r="R309" s="16">
        <f t="shared" si="63"/>
        <v>0.32450000000000068</v>
      </c>
      <c r="T309" s="10">
        <f t="shared" si="64"/>
        <v>-6.6530808539571575</v>
      </c>
      <c r="U309" s="10">
        <f t="shared" si="65"/>
        <v>1.288379484186126E-3</v>
      </c>
      <c r="W309" s="10">
        <f t="shared" si="66"/>
        <v>-2.136045830678821</v>
      </c>
      <c r="X309" s="10">
        <f t="shared" si="67"/>
        <v>0.10564240554401812</v>
      </c>
      <c r="Z309" s="10">
        <f t="shared" si="68"/>
        <v>-0.6118222233369901</v>
      </c>
      <c r="AA309" s="10">
        <f t="shared" si="69"/>
        <v>0.35164363628398593</v>
      </c>
      <c r="AB309" s="10">
        <f t="shared" si="70"/>
        <v>-55.180015556424465</v>
      </c>
    </row>
    <row r="310" spans="1:28" x14ac:dyDescent="0.2">
      <c r="A310" s="9">
        <v>37832</v>
      </c>
      <c r="B310" s="16">
        <f>'Prices Monthly'!L309+J310</f>
        <v>7458.8899844435755</v>
      </c>
      <c r="C310" s="16">
        <f t="shared" si="57"/>
        <v>-1</v>
      </c>
      <c r="D310" s="16">
        <f>D309+C310*('Prices Monthly'!L310-'Prices Monthly'!L309)/'Prices Monthly'!L309</f>
        <v>2.6714924936854278</v>
      </c>
      <c r="E310" s="16">
        <f t="shared" si="58"/>
        <v>0.46727911185216886</v>
      </c>
      <c r="F310" s="16">
        <f t="shared" si="59"/>
        <v>3.1387716055375967</v>
      </c>
      <c r="G310" s="26">
        <f>IF(('Prices Monthly'!L310-'Prices Monthly'!L309)*C310&gt;0,1,0)</f>
        <v>1</v>
      </c>
      <c r="H310" s="16">
        <f>ABS('Prices Monthly'!L310-'Prices Monthly'!L309)/'Prices Monthly'!L309</f>
        <v>3.2260812049927652E-2</v>
      </c>
      <c r="I310" s="26"/>
      <c r="J310" s="16">
        <f t="shared" si="60"/>
        <v>-55.180015556424465</v>
      </c>
      <c r="K310" s="16"/>
      <c r="L310" s="16">
        <f>1.95583/'Prices Monthly'!B310</f>
        <v>1.4266759063389014</v>
      </c>
      <c r="M310" s="16">
        <f>'Prices Monthly'!I310-'Prices Monthly'!I309</f>
        <v>-48.079999999999927</v>
      </c>
      <c r="N310" s="16">
        <f>'Prices Monthly'!T310-'Prices Monthly'!T309</f>
        <v>-0.11000000000000032</v>
      </c>
      <c r="P310" s="16">
        <f t="shared" si="61"/>
        <v>-0.87356867751112421</v>
      </c>
      <c r="Q310" s="16">
        <f t="shared" si="62"/>
        <v>-1.6819644589946823</v>
      </c>
      <c r="R310" s="16">
        <f t="shared" si="63"/>
        <v>-0.1513000000000006</v>
      </c>
      <c r="T310" s="10">
        <f t="shared" si="64"/>
        <v>1.6083776890604216</v>
      </c>
      <c r="U310" s="10">
        <f t="shared" si="65"/>
        <v>0.83318602804194997</v>
      </c>
      <c r="W310" s="10">
        <f t="shared" si="66"/>
        <v>-0.99621062255593174</v>
      </c>
      <c r="X310" s="10">
        <f t="shared" si="67"/>
        <v>0.26968711020415775</v>
      </c>
      <c r="Z310" s="10">
        <f t="shared" si="68"/>
        <v>0.72547701337650006</v>
      </c>
      <c r="AA310" s="10">
        <f t="shared" si="69"/>
        <v>0.67381195063239785</v>
      </c>
      <c r="AB310" s="10">
        <f t="shared" si="70"/>
        <v>73.970704193768739</v>
      </c>
    </row>
    <row r="311" spans="1:28" x14ac:dyDescent="0.2">
      <c r="A311" s="9">
        <v>37863</v>
      </c>
      <c r="B311" s="16">
        <f>'Prices Monthly'!L310+J311</f>
        <v>7345.6307041937689</v>
      </c>
      <c r="C311" s="16">
        <f t="shared" si="57"/>
        <v>1</v>
      </c>
      <c r="D311" s="16">
        <f>D310+C311*('Prices Monthly'!L311-'Prices Monthly'!L310)/'Prices Monthly'!L310</f>
        <v>2.6659628072039365</v>
      </c>
      <c r="E311" s="16">
        <f t="shared" si="58"/>
        <v>0.47280879833366019</v>
      </c>
      <c r="F311" s="16">
        <f t="shared" si="59"/>
        <v>3.1387716055375967</v>
      </c>
      <c r="G311" s="26">
        <f>IF(('Prices Monthly'!L311-'Prices Monthly'!L310)*C311&gt;0,1,0)</f>
        <v>0</v>
      </c>
      <c r="H311" s="16">
        <f>ABS('Prices Monthly'!L311-'Prices Monthly'!L310)/'Prices Monthly'!L310</f>
        <v>5.5296864814911636E-3</v>
      </c>
      <c r="I311" s="26"/>
      <c r="J311" s="16">
        <f t="shared" si="60"/>
        <v>73.970704193768739</v>
      </c>
      <c r="K311" s="16"/>
      <c r="L311" s="16">
        <f>1.95583/'Prices Monthly'!B311</f>
        <v>1.4337878454658748</v>
      </c>
      <c r="M311" s="16">
        <f>'Prices Monthly'!I311-'Prices Monthly'!I310</f>
        <v>18.720000000000027</v>
      </c>
      <c r="N311" s="16">
        <f>'Prices Monthly'!T311-'Prices Monthly'!T310</f>
        <v>-0.10000000000000009</v>
      </c>
      <c r="P311" s="16">
        <f t="shared" si="61"/>
        <v>-0.8494592038706843</v>
      </c>
      <c r="Q311" s="16">
        <f t="shared" si="62"/>
        <v>1.2723058444020872</v>
      </c>
      <c r="R311" s="16">
        <f t="shared" si="63"/>
        <v>-0.13300000000000017</v>
      </c>
      <c r="T311" s="10">
        <f t="shared" si="64"/>
        <v>-4.1810233796257714</v>
      </c>
      <c r="U311" s="10">
        <f t="shared" si="65"/>
        <v>1.5052809424235638E-2</v>
      </c>
      <c r="W311" s="10">
        <f t="shared" si="66"/>
        <v>7.7416187406074801</v>
      </c>
      <c r="X311" s="10">
        <f t="shared" si="67"/>
        <v>0.99956582071677424</v>
      </c>
      <c r="Z311" s="10">
        <f t="shared" si="68"/>
        <v>0.54436814812701328</v>
      </c>
      <c r="AA311" s="10">
        <f t="shared" si="69"/>
        <v>0.6328279739715158</v>
      </c>
      <c r="AB311" s="10">
        <f t="shared" si="70"/>
        <v>46.146617146339707</v>
      </c>
    </row>
    <row r="312" spans="1:28" x14ac:dyDescent="0.2">
      <c r="A312" s="9">
        <v>37891</v>
      </c>
      <c r="B312" s="16">
        <f>'Prices Monthly'!L311+J312</f>
        <v>7277.5966171463397</v>
      </c>
      <c r="C312" s="16">
        <f t="shared" si="57"/>
        <v>1</v>
      </c>
      <c r="D312" s="16">
        <f>D311+C312*('Prices Monthly'!L312-'Prices Monthly'!L311)/'Prices Monthly'!L311</f>
        <v>2.6702607004342016</v>
      </c>
      <c r="E312" s="16">
        <f t="shared" si="58"/>
        <v>0.4685109051033951</v>
      </c>
      <c r="F312" s="16">
        <f t="shared" si="59"/>
        <v>3.1387716055375967</v>
      </c>
      <c r="G312" s="26">
        <f>IF(('Prices Monthly'!L312-'Prices Monthly'!L311)*C312&gt;0,1,0)</f>
        <v>1</v>
      </c>
      <c r="H312" s="16">
        <f>ABS('Prices Monthly'!L312-'Prices Monthly'!L311)/'Prices Monthly'!L311</f>
        <v>4.2978932302650133E-3</v>
      </c>
      <c r="I312" s="26"/>
      <c r="J312" s="16">
        <f t="shared" si="60"/>
        <v>46.146617146339707</v>
      </c>
      <c r="K312" s="16"/>
      <c r="L312" s="16">
        <f>1.95583/'Prices Monthly'!B312</f>
        <v>1.3731868286175666</v>
      </c>
      <c r="M312" s="16">
        <f>'Prices Monthly'!I312-'Prices Monthly'!I311</f>
        <v>52.759999999999991</v>
      </c>
      <c r="N312" s="16">
        <f>'Prices Monthly'!T312-'Prices Monthly'!T311</f>
        <v>-4.9999999999999822E-2</v>
      </c>
      <c r="P312" s="16">
        <f t="shared" si="61"/>
        <v>-1.054896650986449</v>
      </c>
      <c r="Q312" s="16">
        <f t="shared" si="62"/>
        <v>1.7223047868743275</v>
      </c>
      <c r="R312" s="16">
        <f t="shared" si="63"/>
        <v>-4.1499999999999676E-2</v>
      </c>
      <c r="T312" s="10">
        <f t="shared" si="64"/>
        <v>-8.3452571684769055</v>
      </c>
      <c r="U312" s="10">
        <f t="shared" si="65"/>
        <v>2.3746396777197862E-4</v>
      </c>
      <c r="W312" s="10">
        <f t="shared" si="66"/>
        <v>11.890530622328223</v>
      </c>
      <c r="X312" s="10">
        <f t="shared" si="67"/>
        <v>0.99990000000000001</v>
      </c>
      <c r="Z312" s="10">
        <f t="shared" si="68"/>
        <v>0.52469489361867949</v>
      </c>
      <c r="AA312" s="10">
        <f t="shared" si="69"/>
        <v>0.62824493250096591</v>
      </c>
      <c r="AB312" s="10">
        <f t="shared" si="70"/>
        <v>43.774849587865191</v>
      </c>
    </row>
    <row r="313" spans="1:28" x14ac:dyDescent="0.2">
      <c r="A313" s="9">
        <v>37924</v>
      </c>
      <c r="B313" s="16">
        <f>'Prices Monthly'!L312+J313</f>
        <v>7306.3048495878647</v>
      </c>
      <c r="C313" s="16">
        <f t="shared" si="57"/>
        <v>1</v>
      </c>
      <c r="D313" s="16">
        <f>D312+C313*('Prices Monthly'!L313-'Prices Monthly'!L312)/'Prices Monthly'!L312</f>
        <v>2.685353237057114</v>
      </c>
      <c r="E313" s="16">
        <f t="shared" si="58"/>
        <v>0.45341836848048267</v>
      </c>
      <c r="F313" s="16">
        <f t="shared" si="59"/>
        <v>3.1387716055375967</v>
      </c>
      <c r="G313" s="26">
        <f>IF(('Prices Monthly'!L313-'Prices Monthly'!L312)*C313&gt;0,1,0)</f>
        <v>1</v>
      </c>
      <c r="H313" s="16">
        <f>ABS('Prices Monthly'!L313-'Prices Monthly'!L312)/'Prices Monthly'!L312</f>
        <v>1.5092536622912482E-2</v>
      </c>
      <c r="I313" s="26"/>
      <c r="J313" s="16">
        <f t="shared" si="60"/>
        <v>43.774849587865191</v>
      </c>
      <c r="K313" s="16"/>
      <c r="L313" s="16">
        <f>1.95583/'Prices Monthly'!B313</f>
        <v>1.3516447823082238</v>
      </c>
      <c r="M313" s="16">
        <f>'Prices Monthly'!I313-'Prices Monthly'!I312</f>
        <v>22.630000000000109</v>
      </c>
      <c r="N313" s="16">
        <f>'Prices Monthly'!T313-'Prices Monthly'!T312</f>
        <v>3.0000000000000249E-2</v>
      </c>
      <c r="P313" s="16">
        <f t="shared" si="61"/>
        <v>-1.127924187975121</v>
      </c>
      <c r="Q313" s="16">
        <f t="shared" si="62"/>
        <v>1.3546845539547308</v>
      </c>
      <c r="R313" s="16">
        <f t="shared" si="63"/>
        <v>0.10490000000000047</v>
      </c>
      <c r="T313" s="10">
        <f t="shared" si="64"/>
        <v>-10.803335911105481</v>
      </c>
      <c r="U313" s="10">
        <f t="shared" si="65"/>
        <v>2.0331152496846767E-5</v>
      </c>
      <c r="W313" s="10">
        <f t="shared" si="66"/>
        <v>11.500142767398058</v>
      </c>
      <c r="X313" s="10">
        <f t="shared" si="67"/>
        <v>0.99998987145513374</v>
      </c>
      <c r="Z313" s="10">
        <f t="shared" si="68"/>
        <v>0.52451469266813477</v>
      </c>
      <c r="AA313" s="10">
        <f t="shared" si="69"/>
        <v>0.62820284501308188</v>
      </c>
      <c r="AB313" s="10">
        <f t="shared" si="70"/>
        <v>43.753643617730155</v>
      </c>
    </row>
    <row r="314" spans="1:28" x14ac:dyDescent="0.2">
      <c r="A314" s="9">
        <v>37954</v>
      </c>
      <c r="B314" s="16">
        <f>'Prices Monthly'!L313+J314</f>
        <v>7415.89364361773</v>
      </c>
      <c r="C314" s="16">
        <f t="shared" si="57"/>
        <v>1</v>
      </c>
      <c r="D314" s="16">
        <f>D313+C314*('Prices Monthly'!L314-'Prices Monthly'!L313)/'Prices Monthly'!L313</f>
        <v>2.6558570527741243</v>
      </c>
      <c r="E314" s="16">
        <f t="shared" si="58"/>
        <v>0.48291455276347239</v>
      </c>
      <c r="F314" s="16">
        <f t="shared" si="59"/>
        <v>3.1387716055375967</v>
      </c>
      <c r="G314" s="26">
        <f>IF(('Prices Monthly'!L314-'Prices Monthly'!L313)*C314&gt;0,1,0)</f>
        <v>0</v>
      </c>
      <c r="H314" s="16">
        <f>ABS('Prices Monthly'!L314-'Prices Monthly'!L313)/'Prices Monthly'!L313</f>
        <v>2.9496184282989842E-2</v>
      </c>
      <c r="I314" s="26"/>
      <c r="J314" s="16">
        <f t="shared" si="60"/>
        <v>43.753643617730155</v>
      </c>
      <c r="K314" s="16"/>
      <c r="L314" s="16">
        <f>1.95583/'Prices Monthly'!B314</f>
        <v>1.3314929539110898</v>
      </c>
      <c r="M314" s="16">
        <f>'Prices Monthly'!I314-'Prices Monthly'!I313</f>
        <v>-68.240000000000009</v>
      </c>
      <c r="N314" s="16">
        <f>'Prices Monthly'!T314-'Prices Monthly'!T313</f>
        <v>-0.14000000000000012</v>
      </c>
      <c r="P314" s="16">
        <f t="shared" si="61"/>
        <v>-1.1962388862414057</v>
      </c>
      <c r="Q314" s="16">
        <f t="shared" si="62"/>
        <v>-1.8340390181594666</v>
      </c>
      <c r="R314" s="16">
        <f t="shared" si="63"/>
        <v>-0.20620000000000027</v>
      </c>
      <c r="T314" s="10">
        <f t="shared" si="64"/>
        <v>0.18727204833082611</v>
      </c>
      <c r="U314" s="10">
        <f t="shared" si="65"/>
        <v>0.54668166141584174</v>
      </c>
      <c r="W314" s="10">
        <f t="shared" si="66"/>
        <v>3.280323590622011</v>
      </c>
      <c r="X314" s="10">
        <f t="shared" si="67"/>
        <v>0.96374759098684726</v>
      </c>
      <c r="Z314" s="10">
        <f t="shared" si="68"/>
        <v>1.2199971514074939</v>
      </c>
      <c r="AA314" s="10">
        <f t="shared" si="69"/>
        <v>0.77206304812702664</v>
      </c>
      <c r="AB314" s="10">
        <f t="shared" si="70"/>
        <v>229.25311248339483</v>
      </c>
    </row>
    <row r="315" spans="1:28" x14ac:dyDescent="0.2">
      <c r="A315" s="9">
        <v>37985</v>
      </c>
      <c r="B315" s="16">
        <f>'Prices Monthly'!L314+J315</f>
        <v>7254.69</v>
      </c>
      <c r="C315" s="16">
        <f t="shared" si="57"/>
        <v>1</v>
      </c>
      <c r="D315" s="16">
        <f>D314+C315*('Prices Monthly'!L315-'Prices Monthly'!L314)/'Prices Monthly'!L314</f>
        <v>2.6238151334177302</v>
      </c>
      <c r="E315" s="16">
        <f t="shared" si="58"/>
        <v>0.5149564721198665</v>
      </c>
      <c r="F315" s="16">
        <f t="shared" si="59"/>
        <v>3.1387716055375967</v>
      </c>
      <c r="G315" s="26">
        <f>IF(('Prices Monthly'!L315-'Prices Monthly'!L314)*C315&gt;0,1,0)</f>
        <v>0</v>
      </c>
      <c r="H315" s="16">
        <f>ABS('Prices Monthly'!L315-'Prices Monthly'!L314)/'Prices Monthly'!L314</f>
        <v>3.2041919356394201E-2</v>
      </c>
      <c r="I315" s="26"/>
      <c r="J315" s="16">
        <f t="shared" si="60"/>
        <v>100</v>
      </c>
      <c r="K315" s="16"/>
      <c r="L315" s="16">
        <f>1.95583/'Prices Monthly'!B315</f>
        <v>1.340435885134672</v>
      </c>
      <c r="M315" s="16">
        <f>'Prices Monthly'!I315-'Prices Monthly'!I314</f>
        <v>-12.7800000000002</v>
      </c>
      <c r="N315" s="16">
        <f>'Prices Monthly'!T315-'Prices Monthly'!T314</f>
        <v>0.20999999999999996</v>
      </c>
      <c r="P315" s="16">
        <f t="shared" si="61"/>
        <v>-1.1659223493934618</v>
      </c>
      <c r="Q315" s="16">
        <f t="shared" si="62"/>
        <v>-1.1065308538223881</v>
      </c>
      <c r="R315" s="16">
        <f t="shared" si="63"/>
        <v>0.43429999999999996</v>
      </c>
      <c r="T315" s="10">
        <f t="shared" si="64"/>
        <v>-12.152064215896306</v>
      </c>
      <c r="U315" s="10">
        <f t="shared" si="65"/>
        <v>1E-4</v>
      </c>
      <c r="W315" s="10">
        <f t="shared" si="66"/>
        <v>3.7629042783102111</v>
      </c>
      <c r="X315" s="10">
        <f t="shared" si="67"/>
        <v>0.97731054722198052</v>
      </c>
      <c r="Z315" s="10">
        <f t="shared" si="68"/>
        <v>0.49576333133997008</v>
      </c>
      <c r="AA315" s="10">
        <f t="shared" si="69"/>
        <v>0.6214631830081796</v>
      </c>
      <c r="AB315" s="10">
        <f t="shared" si="70"/>
        <v>40.487029586883956</v>
      </c>
    </row>
    <row r="316" spans="1:28" x14ac:dyDescent="0.2">
      <c r="A316" s="9">
        <v>38016</v>
      </c>
      <c r="B316" s="16">
        <f>'Prices Monthly'!L315+J316</f>
        <v>6965.9270295868837</v>
      </c>
      <c r="C316" s="16">
        <f t="shared" si="57"/>
        <v>1</v>
      </c>
      <c r="D316" s="16">
        <f>D315+C316*('Prices Monthly'!L316-'Prices Monthly'!L315)/'Prices Monthly'!L315</f>
        <v>2.5240005368000427</v>
      </c>
      <c r="E316" s="16">
        <f t="shared" si="58"/>
        <v>0.61477106873755405</v>
      </c>
      <c r="F316" s="16">
        <f t="shared" si="59"/>
        <v>3.1387716055375967</v>
      </c>
      <c r="G316" s="26">
        <f>IF(('Prices Monthly'!L316-'Prices Monthly'!L315)*C316&gt;0,1,0)</f>
        <v>0</v>
      </c>
      <c r="H316" s="16">
        <f>ABS('Prices Monthly'!L316-'Prices Monthly'!L315)/'Prices Monthly'!L315</f>
        <v>9.981459661768774E-2</v>
      </c>
      <c r="I316" s="26"/>
      <c r="J316" s="16">
        <f t="shared" si="60"/>
        <v>40.487029586883956</v>
      </c>
      <c r="K316" s="16"/>
      <c r="L316" s="16">
        <f>1.95583/'Prices Monthly'!B316</f>
        <v>1.317500842034355</v>
      </c>
      <c r="M316" s="16">
        <f>'Prices Monthly'!I316-'Prices Monthly'!I315</f>
        <v>-89.809999999999945</v>
      </c>
      <c r="N316" s="16">
        <f>'Prices Monthly'!T316-'Prices Monthly'!T315</f>
        <v>-0.27</v>
      </c>
      <c r="P316" s="16">
        <f t="shared" si="61"/>
        <v>-1.2436721455035364</v>
      </c>
      <c r="Q316" s="16">
        <f t="shared" si="62"/>
        <v>-1.953324696389185</v>
      </c>
      <c r="R316" s="16">
        <f t="shared" si="63"/>
        <v>-0.44410000000000005</v>
      </c>
      <c r="T316" s="10">
        <f t="shared" si="64"/>
        <v>4.1812220316669073</v>
      </c>
      <c r="U316" s="10">
        <f t="shared" si="65"/>
        <v>0.984950135551381</v>
      </c>
      <c r="W316" s="10">
        <f t="shared" si="66"/>
        <v>4.0864045085933345</v>
      </c>
      <c r="X316" s="10">
        <f t="shared" si="67"/>
        <v>0.98347803357442543</v>
      </c>
      <c r="Z316" s="10">
        <f t="shared" si="68"/>
        <v>1.8396591516124599</v>
      </c>
      <c r="AA316" s="10">
        <f t="shared" si="69"/>
        <v>0.86290839089989158</v>
      </c>
      <c r="AB316" s="10">
        <f t="shared" si="70"/>
        <v>652.44206634009049</v>
      </c>
    </row>
    <row r="317" spans="1:28" x14ac:dyDescent="0.2">
      <c r="A317" s="9">
        <v>38045</v>
      </c>
      <c r="B317" s="16">
        <f>'Prices Monthly'!L316+J317</f>
        <v>6334.18</v>
      </c>
      <c r="C317" s="16">
        <f t="shared" si="57"/>
        <v>1</v>
      </c>
      <c r="D317" s="16">
        <f>D316+C317*('Prices Monthly'!L317-'Prices Monthly'!L316)/'Prices Monthly'!L316</f>
        <v>2.5166812101203511</v>
      </c>
      <c r="E317" s="16">
        <f t="shared" si="58"/>
        <v>0.62209039541724565</v>
      </c>
      <c r="F317" s="16">
        <f t="shared" si="59"/>
        <v>3.1387716055375967</v>
      </c>
      <c r="G317" s="26">
        <f>IF(('Prices Monthly'!L317-'Prices Monthly'!L316)*C317&gt;0,1,0)</f>
        <v>0</v>
      </c>
      <c r="H317" s="16">
        <f>ABS('Prices Monthly'!L317-'Prices Monthly'!L316)/'Prices Monthly'!L316</f>
        <v>7.3193266796916529E-3</v>
      </c>
      <c r="I317" s="26"/>
      <c r="J317" s="16">
        <f t="shared" si="60"/>
        <v>100</v>
      </c>
      <c r="K317" s="16"/>
      <c r="L317" s="16">
        <f>1.95583/'Prices Monthly'!B317</f>
        <v>1.2881709807021011</v>
      </c>
      <c r="M317" s="16">
        <f>'Prices Monthly'!I317-'Prices Monthly'!I316</f>
        <v>-47.919999999999845</v>
      </c>
      <c r="N317" s="16">
        <f>'Prices Monthly'!T317-'Prices Monthly'!T316</f>
        <v>0.14000000000000012</v>
      </c>
      <c r="P317" s="16">
        <f t="shared" si="61"/>
        <v>-1.3431003754198771</v>
      </c>
      <c r="Q317" s="16">
        <f t="shared" si="62"/>
        <v>-1.6805168093812535</v>
      </c>
      <c r="R317" s="16">
        <f t="shared" si="63"/>
        <v>0.30620000000000025</v>
      </c>
      <c r="T317" s="10">
        <f t="shared" si="64"/>
        <v>-10.279158982137425</v>
      </c>
      <c r="U317" s="10">
        <f t="shared" si="65"/>
        <v>3.4340219074404823E-5</v>
      </c>
      <c r="W317" s="10">
        <f t="shared" si="66"/>
        <v>4.7998628871637177</v>
      </c>
      <c r="X317" s="10">
        <f t="shared" si="67"/>
        <v>0.99183631871419031</v>
      </c>
      <c r="Z317" s="10">
        <f t="shared" si="68"/>
        <v>0.51415830150500352</v>
      </c>
      <c r="AA317" s="10">
        <f t="shared" si="69"/>
        <v>0.62578077036542812</v>
      </c>
      <c r="AB317" s="10">
        <f t="shared" si="70"/>
        <v>42.550420060710209</v>
      </c>
    </row>
    <row r="318" spans="1:28" x14ac:dyDescent="0.2">
      <c r="A318" s="9">
        <v>38076</v>
      </c>
      <c r="B318" s="16">
        <f>'Prices Monthly'!L317+J318</f>
        <v>6231.1004200607103</v>
      </c>
      <c r="C318" s="16">
        <f t="shared" si="57"/>
        <v>1</v>
      </c>
      <c r="D318" s="16">
        <f>D317+C318*('Prices Monthly'!L318-'Prices Monthly'!L317)/'Prices Monthly'!L317</f>
        <v>2.4799876389283919</v>
      </c>
      <c r="E318" s="16">
        <f t="shared" si="58"/>
        <v>0.6587839666092048</v>
      </c>
      <c r="F318" s="16">
        <f t="shared" si="59"/>
        <v>3.1387716055375967</v>
      </c>
      <c r="G318" s="26">
        <f>IF(('Prices Monthly'!L318-'Prices Monthly'!L317)*C318&gt;0,1,0)</f>
        <v>0</v>
      </c>
      <c r="H318" s="16">
        <f>ABS('Prices Monthly'!L318-'Prices Monthly'!L317)/'Prices Monthly'!L317</f>
        <v>3.6693571191959332E-2</v>
      </c>
      <c r="I318" s="26"/>
      <c r="J318" s="16">
        <f t="shared" si="60"/>
        <v>42.550420060710209</v>
      </c>
      <c r="K318" s="16"/>
      <c r="L318" s="16">
        <f>1.95583/'Prices Monthly'!B318</f>
        <v>1.2384157538149814</v>
      </c>
      <c r="M318" s="16">
        <f>'Prices Monthly'!I318-'Prices Monthly'!I317</f>
        <v>-7.9300000000000637</v>
      </c>
      <c r="N318" s="16">
        <f>'Prices Monthly'!T318-'Prices Monthly'!T317</f>
        <v>-3.0000000000000249E-2</v>
      </c>
      <c r="P318" s="16">
        <f t="shared" si="61"/>
        <v>-1.5117705945672126</v>
      </c>
      <c r="Q318" s="16">
        <f t="shared" si="62"/>
        <v>-0.8992731873176073</v>
      </c>
      <c r="R318" s="16">
        <f t="shared" si="63"/>
        <v>-4.9000000000004526E-3</v>
      </c>
      <c r="T318" s="10">
        <f t="shared" si="64"/>
        <v>-7.7380925989215283</v>
      </c>
      <c r="U318" s="10">
        <f t="shared" si="65"/>
        <v>4.3571229504978646E-4</v>
      </c>
      <c r="W318" s="10">
        <f t="shared" si="66"/>
        <v>10.278805238066871</v>
      </c>
      <c r="X318" s="10">
        <f t="shared" si="67"/>
        <v>0.99996564763154527</v>
      </c>
      <c r="Z318" s="10">
        <f t="shared" si="68"/>
        <v>0.52504737391060585</v>
      </c>
      <c r="AA318" s="10">
        <f t="shared" si="69"/>
        <v>0.62832725169223191</v>
      </c>
      <c r="AB318" s="10">
        <f t="shared" si="70"/>
        <v>43.816356197913507</v>
      </c>
    </row>
    <row r="319" spans="1:28" x14ac:dyDescent="0.2">
      <c r="A319" s="9">
        <v>38106</v>
      </c>
      <c r="B319" s="16">
        <f>'Prices Monthly'!L318+J319</f>
        <v>6005.2863561979138</v>
      </c>
      <c r="C319" s="16">
        <f t="shared" si="57"/>
        <v>1</v>
      </c>
      <c r="D319" s="16">
        <f>D318+C319*('Prices Monthly'!L319-'Prices Monthly'!L318)/'Prices Monthly'!L318</f>
        <v>2.535881571129678</v>
      </c>
      <c r="E319" s="16">
        <f t="shared" si="58"/>
        <v>0.60289003440791866</v>
      </c>
      <c r="F319" s="16">
        <f t="shared" si="59"/>
        <v>3.1387716055375967</v>
      </c>
      <c r="G319" s="26">
        <f>IF(('Prices Monthly'!L319-'Prices Monthly'!L318)*C319&gt;0,1,0)</f>
        <v>1</v>
      </c>
      <c r="H319" s="16">
        <f>ABS('Prices Monthly'!L319-'Prices Monthly'!L318)/'Prices Monthly'!L318</f>
        <v>5.5893932201285926E-2</v>
      </c>
      <c r="I319" s="26"/>
      <c r="J319" s="16">
        <f t="shared" si="60"/>
        <v>43.816356197913507</v>
      </c>
      <c r="K319" s="16"/>
      <c r="L319" s="16">
        <f>1.95583/'Prices Monthly'!B319</f>
        <v>1.2556689779147405</v>
      </c>
      <c r="M319" s="16">
        <f>'Prices Monthly'!I319-'Prices Monthly'!I318</f>
        <v>62.889999999999873</v>
      </c>
      <c r="N319" s="16">
        <f>'Prices Monthly'!T319-'Prices Monthly'!T318</f>
        <v>0.20999999999999996</v>
      </c>
      <c r="P319" s="16">
        <f t="shared" si="61"/>
        <v>-1.4532821648690293</v>
      </c>
      <c r="Q319" s="16">
        <f t="shared" si="62"/>
        <v>1.7985815947285468</v>
      </c>
      <c r="R319" s="16">
        <f t="shared" si="63"/>
        <v>0.43429999999999996</v>
      </c>
      <c r="T319" s="10">
        <f t="shared" si="64"/>
        <v>-20.106975204378841</v>
      </c>
      <c r="U319" s="10">
        <f t="shared" si="65"/>
        <v>1E-4</v>
      </c>
      <c r="W319" s="10">
        <f t="shared" si="66"/>
        <v>16.858328760686632</v>
      </c>
      <c r="X319" s="10">
        <f t="shared" si="67"/>
        <v>0.99990000000000001</v>
      </c>
      <c r="Z319" s="10">
        <f t="shared" si="68"/>
        <v>0.52450840999999992</v>
      </c>
      <c r="AA319" s="10">
        <f t="shared" si="69"/>
        <v>0.62820137760660777</v>
      </c>
      <c r="AB319" s="10">
        <f t="shared" si="70"/>
        <v>43.752904443733598</v>
      </c>
    </row>
    <row r="320" spans="1:28" x14ac:dyDescent="0.2">
      <c r="A320" s="9">
        <v>38136</v>
      </c>
      <c r="B320" s="16">
        <f>'Prices Monthly'!L319+J320</f>
        <v>6338.4329044437336</v>
      </c>
      <c r="C320" s="16">
        <f t="shared" si="57"/>
        <v>1</v>
      </c>
      <c r="D320" s="16">
        <f>D319+C320*('Prices Monthly'!L320-'Prices Monthly'!L319)/'Prices Monthly'!L319</f>
        <v>2.5420566268910512</v>
      </c>
      <c r="E320" s="16">
        <f t="shared" si="58"/>
        <v>0.59671497864654555</v>
      </c>
      <c r="F320" s="16">
        <f t="shared" si="59"/>
        <v>3.1387716055375967</v>
      </c>
      <c r="G320" s="26">
        <f>IF(('Prices Monthly'!L320-'Prices Monthly'!L319)*C320&gt;0,1,0)</f>
        <v>1</v>
      </c>
      <c r="H320" s="16">
        <f>ABS('Prices Monthly'!L320-'Prices Monthly'!L319)/'Prices Monthly'!L319</f>
        <v>6.1750557613730788E-3</v>
      </c>
      <c r="I320" s="26"/>
      <c r="J320" s="16">
        <f t="shared" si="60"/>
        <v>43.752904443733598</v>
      </c>
      <c r="K320" s="16"/>
      <c r="L320" s="16">
        <f>1.95583/'Prices Monthly'!B320</f>
        <v>1.2578493793813108</v>
      </c>
      <c r="M320" s="16">
        <f>'Prices Monthly'!I320-'Prices Monthly'!I319</f>
        <v>14.790000000000191</v>
      </c>
      <c r="N320" s="16">
        <f>'Prices Monthly'!T320-'Prices Monthly'!T319</f>
        <v>0.10000000000000009</v>
      </c>
      <c r="P320" s="16">
        <f t="shared" si="61"/>
        <v>-1.4458906038973565</v>
      </c>
      <c r="Q320" s="16">
        <f t="shared" si="62"/>
        <v>1.1699681739968981</v>
      </c>
      <c r="R320" s="16">
        <f t="shared" si="63"/>
        <v>0.23300000000000015</v>
      </c>
      <c r="T320" s="10">
        <f t="shared" si="64"/>
        <v>-15.321226174559126</v>
      </c>
      <c r="U320" s="10">
        <f t="shared" si="65"/>
        <v>1E-4</v>
      </c>
      <c r="W320" s="10">
        <f t="shared" si="66"/>
        <v>15.228783051340278</v>
      </c>
      <c r="X320" s="10">
        <f t="shared" si="67"/>
        <v>0.99990000000000001</v>
      </c>
      <c r="Z320" s="10">
        <f t="shared" si="68"/>
        <v>0.52450840999999992</v>
      </c>
      <c r="AA320" s="10">
        <f t="shared" si="69"/>
        <v>0.62820137760660777</v>
      </c>
      <c r="AB320" s="10">
        <f t="shared" si="70"/>
        <v>43.752904443733598</v>
      </c>
    </row>
    <row r="321" spans="1:28" x14ac:dyDescent="0.2">
      <c r="A321" s="9">
        <v>38167</v>
      </c>
      <c r="B321" s="16">
        <f>'Prices Monthly'!L320+J321</f>
        <v>6377.3029044437335</v>
      </c>
      <c r="C321" s="16">
        <f t="shared" si="57"/>
        <v>1</v>
      </c>
      <c r="D321" s="16">
        <f>D320+C321*('Prices Monthly'!L321-'Prices Monthly'!L320)/'Prices Monthly'!L320</f>
        <v>2.4665807879065955</v>
      </c>
      <c r="E321" s="16">
        <f t="shared" si="58"/>
        <v>0.67219081763100119</v>
      </c>
      <c r="F321" s="16">
        <f t="shared" si="59"/>
        <v>3.1387716055375967</v>
      </c>
      <c r="G321" s="26">
        <f>IF(('Prices Monthly'!L321-'Prices Monthly'!L320)*C321&gt;0,1,0)</f>
        <v>0</v>
      </c>
      <c r="H321" s="16">
        <f>ABS('Prices Monthly'!L321-'Prices Monthly'!L320)/'Prices Monthly'!L320</f>
        <v>7.5475838984455756E-2</v>
      </c>
      <c r="I321" s="26"/>
      <c r="J321" s="16">
        <f t="shared" si="60"/>
        <v>43.752904443733598</v>
      </c>
      <c r="K321" s="16"/>
      <c r="L321" s="16">
        <f>1.95583/'Prices Monthly'!B321</f>
        <v>1.2428226472644086</v>
      </c>
      <c r="M321" s="16">
        <f>'Prices Monthly'!I321-'Prices Monthly'!I320</f>
        <v>-120.38000000000011</v>
      </c>
      <c r="N321" s="16">
        <f>'Prices Monthly'!T321-'Prices Monthly'!T320</f>
        <v>6.0000000000000053E-2</v>
      </c>
      <c r="P321" s="16">
        <f t="shared" si="61"/>
        <v>-1.4968312257736542</v>
      </c>
      <c r="Q321" s="16">
        <f t="shared" si="62"/>
        <v>-2.0805543389887715</v>
      </c>
      <c r="R321" s="16">
        <f t="shared" si="63"/>
        <v>0.15980000000000011</v>
      </c>
      <c r="T321" s="10">
        <f t="shared" si="64"/>
        <v>-8.2260259847056858</v>
      </c>
      <c r="U321" s="10">
        <f t="shared" si="65"/>
        <v>2.675260678244813E-4</v>
      </c>
      <c r="W321" s="10">
        <f t="shared" si="66"/>
        <v>6.0752746015883741</v>
      </c>
      <c r="X321" s="10">
        <f t="shared" si="67"/>
        <v>0.99770625855916339</v>
      </c>
      <c r="Z321" s="10">
        <f t="shared" si="68"/>
        <v>0.5219441398801461</v>
      </c>
      <c r="AA321" s="10">
        <f t="shared" si="69"/>
        <v>0.62760225874942466</v>
      </c>
      <c r="AB321" s="10">
        <f t="shared" si="70"/>
        <v>43.452152367595247</v>
      </c>
    </row>
    <row r="322" spans="1:28" x14ac:dyDescent="0.2">
      <c r="A322" s="9">
        <v>38198</v>
      </c>
      <c r="B322" s="16">
        <f>'Prices Monthly'!L321+J322</f>
        <v>5898.9721523675953</v>
      </c>
      <c r="C322" s="16">
        <f t="shared" si="57"/>
        <v>1</v>
      </c>
      <c r="D322" s="16">
        <f>D321+C322*('Prices Monthly'!L322-'Prices Monthly'!L321)/'Prices Monthly'!L321</f>
        <v>2.485188870536319</v>
      </c>
      <c r="E322" s="16">
        <f t="shared" si="58"/>
        <v>0.65358273500127773</v>
      </c>
      <c r="F322" s="16">
        <f t="shared" si="59"/>
        <v>3.1387716055375967</v>
      </c>
      <c r="G322" s="26">
        <f>IF(('Prices Monthly'!L322-'Prices Monthly'!L321)*C322&gt;0,1,0)</f>
        <v>1</v>
      </c>
      <c r="H322" s="16">
        <f>ABS('Prices Monthly'!L322-'Prices Monthly'!L321)/'Prices Monthly'!L321</f>
        <v>1.8608082629723598E-2</v>
      </c>
      <c r="I322" s="26"/>
      <c r="J322" s="16">
        <f t="shared" si="60"/>
        <v>43.452152367595247</v>
      </c>
      <c r="K322" s="16"/>
      <c r="L322" s="16">
        <f>1.95583/'Prices Monthly'!B322</f>
        <v>1.2540587330084636</v>
      </c>
      <c r="M322" s="16">
        <f>'Prices Monthly'!I322-'Prices Monthly'!I321</f>
        <v>-12.619999999999891</v>
      </c>
      <c r="N322" s="16">
        <f>'Prices Monthly'!T322-'Prices Monthly'!T321</f>
        <v>-0.2200000000000002</v>
      </c>
      <c r="P322" s="16">
        <f t="shared" si="61"/>
        <v>-1.4587408951013083</v>
      </c>
      <c r="Q322" s="16">
        <f t="shared" si="62"/>
        <v>-1.1010593549081118</v>
      </c>
      <c r="R322" s="16">
        <f t="shared" si="63"/>
        <v>-0.35260000000000036</v>
      </c>
      <c r="T322" s="10">
        <f t="shared" si="64"/>
        <v>-0.83473031342889303</v>
      </c>
      <c r="U322" s="10">
        <f t="shared" si="65"/>
        <v>0.30264580028133753</v>
      </c>
      <c r="W322" s="10">
        <f t="shared" si="66"/>
        <v>9.6156603658350992</v>
      </c>
      <c r="X322" s="10">
        <f t="shared" si="67"/>
        <v>0.99993332810378621</v>
      </c>
      <c r="Z322" s="10">
        <f t="shared" si="68"/>
        <v>0.93498445267373032</v>
      </c>
      <c r="AA322" s="10">
        <f t="shared" si="69"/>
        <v>0.71808542781278506</v>
      </c>
      <c r="AB322" s="10">
        <f t="shared" si="70"/>
        <v>123.14793649522844</v>
      </c>
    </row>
    <row r="323" spans="1:28" x14ac:dyDescent="0.2">
      <c r="A323" s="9">
        <v>38227</v>
      </c>
      <c r="B323" s="16">
        <f>'Prices Monthly'!L322+J323</f>
        <v>6064.48</v>
      </c>
      <c r="C323" s="16">
        <f t="shared" si="57"/>
        <v>1</v>
      </c>
      <c r="D323" s="16">
        <f>D322+C323*('Prices Monthly'!L323-'Prices Monthly'!L322)/'Prices Monthly'!L322</f>
        <v>2.5015021115900238</v>
      </c>
      <c r="E323" s="16">
        <f t="shared" si="58"/>
        <v>0.63726949394757293</v>
      </c>
      <c r="F323" s="16">
        <f t="shared" si="59"/>
        <v>3.1387716055375967</v>
      </c>
      <c r="G323" s="26">
        <f>IF(('Prices Monthly'!L323-'Prices Monthly'!L322)*C323&gt;0,1,0)</f>
        <v>1</v>
      </c>
      <c r="H323" s="16">
        <f>ABS('Prices Monthly'!L323-'Prices Monthly'!L322)/'Prices Monthly'!L322</f>
        <v>1.631324105370463E-2</v>
      </c>
      <c r="I323" s="26"/>
      <c r="J323" s="16">
        <f t="shared" si="60"/>
        <v>100</v>
      </c>
      <c r="K323" s="16"/>
      <c r="L323" s="16">
        <f>1.95583/'Prices Monthly'!B323</f>
        <v>1.333672008182748</v>
      </c>
      <c r="M323" s="16">
        <f>'Prices Monthly'!I323-'Prices Monthly'!I322</f>
        <v>15.439999999999827</v>
      </c>
      <c r="N323" s="16">
        <f>'Prices Monthly'!T323-'Prices Monthly'!T322</f>
        <v>-0.16999999999999993</v>
      </c>
      <c r="P323" s="16">
        <f t="shared" si="61"/>
        <v>-1.1888518922604838</v>
      </c>
      <c r="Q323" s="16">
        <f t="shared" si="62"/>
        <v>1.1886472959997125</v>
      </c>
      <c r="R323" s="16">
        <f t="shared" si="63"/>
        <v>-0.26109999999999989</v>
      </c>
      <c r="T323" s="10">
        <f t="shared" si="64"/>
        <v>-4.5925669382924541</v>
      </c>
      <c r="U323" s="10">
        <f t="shared" si="65"/>
        <v>1.0025305468782565E-2</v>
      </c>
      <c r="W323" s="10">
        <f t="shared" si="66"/>
        <v>12.621298755960593</v>
      </c>
      <c r="X323" s="10">
        <f t="shared" si="67"/>
        <v>0.99990000000000001</v>
      </c>
      <c r="Z323" s="10">
        <f t="shared" si="68"/>
        <v>0.53797307939895034</v>
      </c>
      <c r="AA323" s="10">
        <f t="shared" si="69"/>
        <v>0.63134077849718317</v>
      </c>
      <c r="AB323" s="10">
        <f t="shared" si="70"/>
        <v>45.363221895682138</v>
      </c>
    </row>
    <row r="324" spans="1:28" x14ac:dyDescent="0.2">
      <c r="A324" s="9">
        <v>38259</v>
      </c>
      <c r="B324" s="16">
        <f>'Prices Monthly'!L323+J324</f>
        <v>6107.1432218956816</v>
      </c>
      <c r="C324" s="16">
        <f t="shared" si="57"/>
        <v>1</v>
      </c>
      <c r="D324" s="16">
        <f>D323+C324*('Prices Monthly'!L324-'Prices Monthly'!L323)/'Prices Monthly'!L323</f>
        <v>2.4193727700434815</v>
      </c>
      <c r="E324" s="16">
        <f t="shared" si="58"/>
        <v>0.71939883549411521</v>
      </c>
      <c r="F324" s="16">
        <f t="shared" si="59"/>
        <v>3.1387716055375967</v>
      </c>
      <c r="G324" s="26">
        <f>IF(('Prices Monthly'!L324-'Prices Monthly'!L323)*C324&gt;0,1,0)</f>
        <v>0</v>
      </c>
      <c r="H324" s="16">
        <f>ABS('Prices Monthly'!L324-'Prices Monthly'!L323)/'Prices Monthly'!L323</f>
        <v>8.2129341546542348E-2</v>
      </c>
      <c r="I324" s="26"/>
      <c r="J324" s="16">
        <f t="shared" si="60"/>
        <v>45.363221895682138</v>
      </c>
      <c r="K324" s="16"/>
      <c r="L324" s="16">
        <f>1.95583/'Prices Monthly'!B324</f>
        <v>1.3872118589970921</v>
      </c>
      <c r="M324" s="16">
        <f>'Prices Monthly'!I324-'Prices Monthly'!I323</f>
        <v>-118.08999999999992</v>
      </c>
      <c r="N324" s="16">
        <f>'Prices Monthly'!T324-'Prices Monthly'!T323</f>
        <v>-0.37000000000000011</v>
      </c>
      <c r="P324" s="16">
        <f t="shared" si="61"/>
        <v>-1.0073517979998572</v>
      </c>
      <c r="Q324" s="16">
        <f t="shared" si="62"/>
        <v>-2.0722131226033818</v>
      </c>
      <c r="R324" s="16">
        <f t="shared" si="63"/>
        <v>-0.62710000000000021</v>
      </c>
      <c r="T324" s="10">
        <f t="shared" si="64"/>
        <v>9.5650274357016762</v>
      </c>
      <c r="U324" s="10">
        <f t="shared" si="65"/>
        <v>0.99992986562915986</v>
      </c>
      <c r="W324" s="10">
        <f t="shared" si="66"/>
        <v>0.70630003824368615</v>
      </c>
      <c r="X324" s="10">
        <f t="shared" si="67"/>
        <v>0.66958308867139593</v>
      </c>
      <c r="Z324" s="10">
        <f t="shared" si="68"/>
        <v>1.4605493360468695</v>
      </c>
      <c r="AA324" s="10">
        <f t="shared" si="69"/>
        <v>0.81161667992375131</v>
      </c>
      <c r="AB324" s="10">
        <f t="shared" si="70"/>
        <v>361.47927254533943</v>
      </c>
    </row>
    <row r="325" spans="1:28" x14ac:dyDescent="0.2">
      <c r="A325" s="9">
        <v>38290</v>
      </c>
      <c r="B325" s="16">
        <f>'Prices Monthly'!L324+J325</f>
        <v>5663.93</v>
      </c>
      <c r="C325" s="16">
        <f t="shared" si="57"/>
        <v>1</v>
      </c>
      <c r="D325" s="16">
        <f>D324+C325*('Prices Monthly'!L325-'Prices Monthly'!L324)/'Prices Monthly'!L324</f>
        <v>2.326079001070831</v>
      </c>
      <c r="E325" s="16">
        <f t="shared" si="58"/>
        <v>0.81269260446676572</v>
      </c>
      <c r="F325" s="16">
        <f t="shared" si="59"/>
        <v>3.1387716055375967</v>
      </c>
      <c r="G325" s="26">
        <f>IF(('Prices Monthly'!L325-'Prices Monthly'!L324)*C325&gt;0,1,0)</f>
        <v>0</v>
      </c>
      <c r="H325" s="16">
        <f>ABS('Prices Monthly'!L325-'Prices Monthly'!L324)/'Prices Monthly'!L324</f>
        <v>9.3293768972650612E-2</v>
      </c>
      <c r="I325" s="26"/>
      <c r="J325" s="16">
        <f t="shared" si="60"/>
        <v>100</v>
      </c>
      <c r="K325" s="16"/>
      <c r="L325" s="16">
        <f>1.95583/'Prices Monthly'!B325</f>
        <v>1.5336234611463968</v>
      </c>
      <c r="M325" s="16">
        <f>'Prices Monthly'!I325-'Prices Monthly'!I324</f>
        <v>-195.98000000000002</v>
      </c>
      <c r="N325" s="16">
        <f>'Prices Monthly'!T325-'Prices Monthly'!T324</f>
        <v>0.18000000000000016</v>
      </c>
      <c r="P325" s="16">
        <f t="shared" si="61"/>
        <v>-0.51101646671371448</v>
      </c>
      <c r="Q325" s="16">
        <f t="shared" si="62"/>
        <v>-2.2922117533318542</v>
      </c>
      <c r="R325" s="16">
        <f t="shared" si="63"/>
        <v>0.37940000000000029</v>
      </c>
      <c r="T325" s="10">
        <f t="shared" si="64"/>
        <v>-3.4931008276191733</v>
      </c>
      <c r="U325" s="10">
        <f t="shared" si="65"/>
        <v>2.95091718244695E-2</v>
      </c>
      <c r="W325" s="10">
        <f t="shared" si="66"/>
        <v>-9.1860124162673529</v>
      </c>
      <c r="X325" s="10">
        <f t="shared" si="67"/>
        <v>1.0245213196892628E-4</v>
      </c>
      <c r="Z325" s="10">
        <f t="shared" si="68"/>
        <v>-0.70783748716499417</v>
      </c>
      <c r="AA325" s="10">
        <f t="shared" si="69"/>
        <v>0.33007685243513202</v>
      </c>
      <c r="AB325" s="10">
        <f t="shared" si="70"/>
        <v>-70.731967356395728</v>
      </c>
    </row>
    <row r="326" spans="1:28" x14ac:dyDescent="0.2">
      <c r="A326" s="9">
        <v>38318</v>
      </c>
      <c r="B326" s="16">
        <f>'Prices Monthly'!L325+J326</f>
        <v>4974.1180326436042</v>
      </c>
      <c r="C326" s="16">
        <f t="shared" ref="C326:C389" si="71">IF(J326&gt;0,1,-1)</f>
        <v>-1</v>
      </c>
      <c r="D326" s="16">
        <f>D325+C326*('Prices Monthly'!L326-'Prices Monthly'!L325)/'Prices Monthly'!L325</f>
        <v>2.3785205999290726</v>
      </c>
      <c r="E326" s="16">
        <f t="shared" ref="E326:E389" si="72">F326-D326</f>
        <v>0.7602510056085241</v>
      </c>
      <c r="F326" s="16">
        <f t="shared" ref="F326:F389" si="73">MAX(F325,D326)</f>
        <v>3.1387716055375967</v>
      </c>
      <c r="G326" s="26">
        <f>IF(('Prices Monthly'!L326-'Prices Monthly'!L325)*C326&gt;0,1,0)</f>
        <v>1</v>
      </c>
      <c r="H326" s="16">
        <f>ABS('Prices Monthly'!L326-'Prices Monthly'!L325)/'Prices Monthly'!L325</f>
        <v>5.244159885824165E-2</v>
      </c>
      <c r="I326" s="26"/>
      <c r="J326" s="16">
        <f t="shared" si="60"/>
        <v>-70.731967356395728</v>
      </c>
      <c r="K326" s="16"/>
      <c r="L326" s="16">
        <f>1.95583/'Prices Monthly'!B326</f>
        <v>1.542696008834201</v>
      </c>
      <c r="M326" s="16">
        <f>'Prices Monthly'!I326-'Prices Monthly'!I325</f>
        <v>-72.509999999999991</v>
      </c>
      <c r="N326" s="16">
        <f>'Prices Monthly'!T326-'Prices Monthly'!T325</f>
        <v>-0.56999999999999984</v>
      </c>
      <c r="P326" s="16">
        <f t="shared" si="61"/>
        <v>-0.4802605300520586</v>
      </c>
      <c r="Q326" s="16">
        <f t="shared" si="62"/>
        <v>-1.8603979051273127</v>
      </c>
      <c r="R326" s="16">
        <f t="shared" si="63"/>
        <v>-0.99309999999999965</v>
      </c>
      <c r="T326" s="10">
        <f t="shared" si="64"/>
        <v>19.920847041889139</v>
      </c>
      <c r="U326" s="10">
        <f t="shared" si="65"/>
        <v>0.99990000000000001</v>
      </c>
      <c r="W326" s="10">
        <f t="shared" si="66"/>
        <v>-5.4473904482872566</v>
      </c>
      <c r="X326" s="10">
        <f t="shared" si="67"/>
        <v>4.2890555225519305E-3</v>
      </c>
      <c r="Z326" s="10">
        <f t="shared" si="68"/>
        <v>0.61392216315244741</v>
      </c>
      <c r="AA326" s="10">
        <f t="shared" si="69"/>
        <v>0.64883498052824828</v>
      </c>
      <c r="AB326" s="10">
        <f t="shared" si="70"/>
        <v>55.484912136439206</v>
      </c>
    </row>
    <row r="327" spans="1:28" x14ac:dyDescent="0.2">
      <c r="A327" s="9">
        <v>38350</v>
      </c>
      <c r="B327" s="16">
        <f>'Prices Monthly'!L326+J327</f>
        <v>4835.7749121364395</v>
      </c>
      <c r="C327" s="16">
        <f t="shared" si="71"/>
        <v>1</v>
      </c>
      <c r="D327" s="16">
        <f>D326+C327*('Prices Monthly'!L327-'Prices Monthly'!L326)/'Prices Monthly'!L326</f>
        <v>2.3340212076327891</v>
      </c>
      <c r="E327" s="16">
        <f t="shared" si="72"/>
        <v>0.80475039790480762</v>
      </c>
      <c r="F327" s="16">
        <f t="shared" si="73"/>
        <v>3.1387716055375967</v>
      </c>
      <c r="G327" s="26">
        <f>IF(('Prices Monthly'!L327-'Prices Monthly'!L326)*C327&gt;0,1,0)</f>
        <v>0</v>
      </c>
      <c r="H327" s="16">
        <f>ABS('Prices Monthly'!L327-'Prices Monthly'!L326)/'Prices Monthly'!L326</f>
        <v>4.4499392296283337E-2</v>
      </c>
      <c r="I327" s="26"/>
      <c r="J327" s="16">
        <f t="shared" ref="J327:J390" si="74">IF(AB326&gt;100,100,IF(AB326&lt;-100,-100,AB326))</f>
        <v>55.484912136439206</v>
      </c>
      <c r="K327" s="16"/>
      <c r="L327" s="16">
        <f>1.95583/'Prices Monthly'!B327</f>
        <v>1.3911586883846647</v>
      </c>
      <c r="M327" s="16">
        <f>'Prices Monthly'!I327-'Prices Monthly'!I326</f>
        <v>7.0099999999999909</v>
      </c>
      <c r="N327" s="16">
        <f>'Prices Monthly'!T327-'Prices Monthly'!T326</f>
        <v>-6.0000000000000053E-2</v>
      </c>
      <c r="P327" s="16">
        <f t="shared" ref="P327:P390" si="75">3.39*L327-5.71</f>
        <v>-0.99397204637598602</v>
      </c>
      <c r="Q327" s="16">
        <f t="shared" ref="Q327:Q390" si="76">LOG10(ABS(M327))*ABS(M327)/M327</f>
        <v>0.84571801796665813</v>
      </c>
      <c r="R327" s="16">
        <f t="shared" ref="R327:R390" si="77">1.83*N327+0.05</f>
        <v>-5.9800000000000103E-2</v>
      </c>
      <c r="T327" s="10">
        <f t="shared" ref="T327:T390" si="78">8.2823*P327-1.919*Q327-17.4775*R327+2.9715</f>
        <v>-5.8386530561778445</v>
      </c>
      <c r="U327" s="10">
        <f t="shared" ref="U327:U390" si="79">IF(T327&gt;11.5129,0.9999,IF(T327&lt;-11.5129,0.0001,1/(1+EXP(-(T327)))))</f>
        <v>2.9043037638431827E-3</v>
      </c>
      <c r="W327" s="10">
        <f t="shared" ref="W327:W390" si="80">-14.3559*P327+3.0877*Q327-2.0742*R327-8.6575</f>
        <v>8.3472239846446659</v>
      </c>
      <c r="X327" s="10">
        <f t="shared" ref="X327:X390" si="81">IF(W327&gt;11.5129,0.9999,IF(W327&lt;-11.5129,0.0001,1/(1+EXP(-(W327)))))</f>
        <v>0.99976300251062089</v>
      </c>
      <c r="Z327" s="10">
        <f t="shared" ref="Z327:Z390" si="82">1.3566*U327+1.2725*X327-0.748</f>
        <v>0.52813839918079464</v>
      </c>
      <c r="AA327" s="10">
        <f t="shared" ref="AA327:AA390" si="83">IF(Z327&gt;11.5129,0.9999,IF(Z327&lt;-11.5129,0.0001,1/(1+EXP(-(Z327)))))</f>
        <v>0.62904881857241435</v>
      </c>
      <c r="AB327" s="10">
        <f t="shared" ref="AB327:AB390" si="84">10*POWER(10,ABS(5*(AA327-0.5)))*ABS(AA327-0.5)/(AA327-0.5)</f>
        <v>44.181869939019137</v>
      </c>
    </row>
    <row r="328" spans="1:28" x14ac:dyDescent="0.2">
      <c r="A328" s="9">
        <v>38381</v>
      </c>
      <c r="B328" s="16">
        <f>'Prices Monthly'!L327+J328</f>
        <v>4611.7518699390184</v>
      </c>
      <c r="C328" s="16">
        <f t="shared" si="71"/>
        <v>1</v>
      </c>
      <c r="D328" s="16">
        <f>D327+C328*('Prices Monthly'!L328-'Prices Monthly'!L327)/'Prices Monthly'!L327</f>
        <v>2.2920185672791655</v>
      </c>
      <c r="E328" s="16">
        <f t="shared" si="72"/>
        <v>0.84675303825843118</v>
      </c>
      <c r="F328" s="16">
        <f t="shared" si="73"/>
        <v>3.1387716055375967</v>
      </c>
      <c r="G328" s="26">
        <f>IF(('Prices Monthly'!L328-'Prices Monthly'!L327)*C328&gt;0,1,0)</f>
        <v>0</v>
      </c>
      <c r="H328" s="16">
        <f>ABS('Prices Monthly'!L328-'Prices Monthly'!L327)/'Prices Monthly'!L327</f>
        <v>4.2002640353623361E-2</v>
      </c>
      <c r="I328" s="26"/>
      <c r="J328" s="16">
        <f t="shared" si="74"/>
        <v>44.181869939019137</v>
      </c>
      <c r="K328" s="16"/>
      <c r="L328" s="16">
        <f>1.95583/'Prices Monthly'!B328</f>
        <v>1.5283503946237398</v>
      </c>
      <c r="M328" s="16">
        <f>'Prices Monthly'!I328-'Prices Monthly'!I327</f>
        <v>-77.37</v>
      </c>
      <c r="N328" s="16">
        <f>'Prices Monthly'!T328-'Prices Monthly'!T327</f>
        <v>0</v>
      </c>
      <c r="P328" s="16">
        <f t="shared" si="75"/>
        <v>-0.52889216222552182</v>
      </c>
      <c r="Q328" s="16">
        <f t="shared" si="76"/>
        <v>-1.8885725968575999</v>
      </c>
      <c r="R328" s="16">
        <f t="shared" si="77"/>
        <v>0.05</v>
      </c>
      <c r="T328" s="10">
        <f t="shared" si="78"/>
        <v>1.3413522581692949</v>
      </c>
      <c r="U328" s="10">
        <f t="shared" si="79"/>
        <v>0.79271223184698947</v>
      </c>
      <c r="W328" s="10">
        <f t="shared" si="80"/>
        <v>-6.9998326156238431</v>
      </c>
      <c r="X328" s="10">
        <f t="shared" si="81"/>
        <v>9.1120356393359304E-4</v>
      </c>
      <c r="Z328" s="10">
        <f t="shared" si="82"/>
        <v>0.3285529202587314</v>
      </c>
      <c r="AA328" s="10">
        <f t="shared" si="83"/>
        <v>0.58140723844867015</v>
      </c>
      <c r="AB328" s="10">
        <f t="shared" si="84"/>
        <v>25.529140427266039</v>
      </c>
    </row>
    <row r="329" spans="1:28" x14ac:dyDescent="0.2">
      <c r="A329" s="9">
        <v>38409</v>
      </c>
      <c r="B329" s="16">
        <f>'Prices Monthly'!L328+J329</f>
        <v>4401.249140427266</v>
      </c>
      <c r="C329" s="16">
        <f t="shared" si="71"/>
        <v>1</v>
      </c>
      <c r="D329" s="16">
        <f>D328+C329*('Prices Monthly'!L329-'Prices Monthly'!L328)/'Prices Monthly'!L328</f>
        <v>2.1901381910210866</v>
      </c>
      <c r="E329" s="16">
        <f t="shared" si="72"/>
        <v>0.94863341451651007</v>
      </c>
      <c r="F329" s="16">
        <f t="shared" si="73"/>
        <v>3.1387716055375967</v>
      </c>
      <c r="G329" s="26">
        <f>IF(('Prices Monthly'!L329-'Prices Monthly'!L328)*C329&gt;0,1,0)</f>
        <v>0</v>
      </c>
      <c r="H329" s="16">
        <f>ABS('Prices Monthly'!L329-'Prices Monthly'!L328)/'Prices Monthly'!L328</f>
        <v>0.10188037625807871</v>
      </c>
      <c r="I329" s="26"/>
      <c r="J329" s="16">
        <f t="shared" si="74"/>
        <v>25.529140427266039</v>
      </c>
      <c r="K329" s="16"/>
      <c r="L329" s="16">
        <f>1.95583/'Prices Monthly'!B329</f>
        <v>1.5424526813880126</v>
      </c>
      <c r="M329" s="16">
        <f>'Prices Monthly'!I329-'Prices Monthly'!I328</f>
        <v>-90.789999999999964</v>
      </c>
      <c r="N329" s="16">
        <f>'Prices Monthly'!T329-'Prices Monthly'!T328</f>
        <v>6.0000000000000053E-2</v>
      </c>
      <c r="P329" s="16">
        <f t="shared" si="75"/>
        <v>-0.48108541009463668</v>
      </c>
      <c r="Q329" s="16">
        <f t="shared" si="76"/>
        <v>-1.9580380160983368</v>
      </c>
      <c r="R329" s="16">
        <f t="shared" si="77"/>
        <v>0.15980000000000011</v>
      </c>
      <c r="T329" s="10">
        <f t="shared" si="78"/>
        <v>-4.8423239134102847E-2</v>
      </c>
      <c r="U329" s="10">
        <f t="shared" si="79"/>
        <v>0.48789655514735331</v>
      </c>
      <c r="W329" s="10">
        <f t="shared" si="80"/>
        <v>-8.1283771035292407</v>
      </c>
      <c r="X329" s="10">
        <f t="shared" si="81"/>
        <v>2.9495961578069989E-4</v>
      </c>
      <c r="Z329" s="10">
        <f t="shared" si="82"/>
        <v>-8.5744197176019554E-2</v>
      </c>
      <c r="AA329" s="10">
        <f t="shared" si="83"/>
        <v>0.47857707433067842</v>
      </c>
      <c r="AB329" s="10">
        <f t="shared" si="84"/>
        <v>-12.797190305743854</v>
      </c>
    </row>
    <row r="330" spans="1:28" x14ac:dyDescent="0.2">
      <c r="A330" s="9">
        <v>38441</v>
      </c>
      <c r="B330" s="16">
        <f>'Prices Monthly'!L329+J330</f>
        <v>3917.1228096942564</v>
      </c>
      <c r="C330" s="16">
        <f t="shared" si="71"/>
        <v>-1</v>
      </c>
      <c r="D330" s="16">
        <f>D329+C330*('Prices Monthly'!L330-'Prices Monthly'!L329)/'Prices Monthly'!L329</f>
        <v>2.1373559460898921</v>
      </c>
      <c r="E330" s="16">
        <f t="shared" si="72"/>
        <v>1.0014156594477046</v>
      </c>
      <c r="F330" s="16">
        <f t="shared" si="73"/>
        <v>3.1387716055375967</v>
      </c>
      <c r="G330" s="26">
        <f>IF(('Prices Monthly'!L330-'Prices Monthly'!L329)*C330&gt;0,1,0)</f>
        <v>0</v>
      </c>
      <c r="H330" s="16">
        <f>ABS('Prices Monthly'!L330-'Prices Monthly'!L329)/'Prices Monthly'!L329</f>
        <v>5.27822449311946E-2</v>
      </c>
      <c r="I330" s="26"/>
      <c r="J330" s="16">
        <f t="shared" si="74"/>
        <v>-12.797190305743854</v>
      </c>
      <c r="K330" s="16"/>
      <c r="L330" s="16">
        <f>1.95583/'Prices Monthly'!B330</f>
        <v>1.4769898806826762</v>
      </c>
      <c r="M330" s="16">
        <f>'Prices Monthly'!I330-'Prices Monthly'!I329</f>
        <v>62.779999999999973</v>
      </c>
      <c r="N330" s="16">
        <f>'Prices Monthly'!T330-'Prices Monthly'!T329</f>
        <v>-0.20000000000000018</v>
      </c>
      <c r="P330" s="16">
        <f t="shared" si="75"/>
        <v>-0.70300430448572726</v>
      </c>
      <c r="Q330" s="16">
        <f t="shared" si="76"/>
        <v>1.7978213113640233</v>
      </c>
      <c r="R330" s="16">
        <f t="shared" si="77"/>
        <v>-0.31600000000000034</v>
      </c>
      <c r="T330" s="10">
        <f t="shared" si="78"/>
        <v>-0.77812164754969348</v>
      </c>
      <c r="U330" s="10">
        <f t="shared" si="79"/>
        <v>0.31472485514329818</v>
      </c>
      <c r="W330" s="10">
        <f t="shared" si="80"/>
        <v>7.6413395578653489</v>
      </c>
      <c r="X330" s="10">
        <f t="shared" si="81"/>
        <v>0.99952004568102792</v>
      </c>
      <c r="Z330" s="10">
        <f t="shared" si="82"/>
        <v>0.95084499661650623</v>
      </c>
      <c r="AA330" s="10">
        <f t="shared" si="83"/>
        <v>0.72128508191314522</v>
      </c>
      <c r="AB330" s="10">
        <f t="shared" si="84"/>
        <v>127.76897464560778</v>
      </c>
    </row>
    <row r="331" spans="1:28" x14ac:dyDescent="0.2">
      <c r="A331" s="9">
        <v>38471</v>
      </c>
      <c r="B331" s="16">
        <f>'Prices Monthly'!L330+J331</f>
        <v>4237.3500000000004</v>
      </c>
      <c r="C331" s="16">
        <f t="shared" si="71"/>
        <v>1</v>
      </c>
      <c r="D331" s="16">
        <f>D330+C331*('Prices Monthly'!L331-'Prices Monthly'!L330)/'Prices Monthly'!L330</f>
        <v>2.221992247103826</v>
      </c>
      <c r="E331" s="16">
        <f t="shared" si="72"/>
        <v>0.91677935843377067</v>
      </c>
      <c r="F331" s="16">
        <f t="shared" si="73"/>
        <v>3.1387716055375967</v>
      </c>
      <c r="G331" s="26">
        <f>IF(('Prices Monthly'!L331-'Prices Monthly'!L330)*C331&gt;0,1,0)</f>
        <v>1</v>
      </c>
      <c r="H331" s="16">
        <f>ABS('Prices Monthly'!L331-'Prices Monthly'!L330)/'Prices Monthly'!L330</f>
        <v>8.4636301013934045E-2</v>
      </c>
      <c r="I331" s="26"/>
      <c r="J331" s="16">
        <f t="shared" si="74"/>
        <v>100</v>
      </c>
      <c r="K331" s="16"/>
      <c r="L331" s="16">
        <f>1.95583/'Prices Monthly'!B331</f>
        <v>1.4763209541062803</v>
      </c>
      <c r="M331" s="16">
        <f>'Prices Monthly'!I331-'Prices Monthly'!I330</f>
        <v>74.939999999999941</v>
      </c>
      <c r="N331" s="16">
        <f>'Prices Monthly'!T331-'Prices Monthly'!T330</f>
        <v>8.9999999999999858E-2</v>
      </c>
      <c r="P331" s="16">
        <f t="shared" si="75"/>
        <v>-0.70527196557970928</v>
      </c>
      <c r="Q331" s="16">
        <f t="shared" si="76"/>
        <v>1.8747136887577789</v>
      </c>
      <c r="R331" s="16">
        <f t="shared" si="77"/>
        <v>0.21469999999999972</v>
      </c>
      <c r="T331" s="10">
        <f t="shared" si="78"/>
        <v>-10.219768819246998</v>
      </c>
      <c r="U331" s="10">
        <f t="shared" si="79"/>
        <v>3.6441392918969136E-5</v>
      </c>
      <c r="W331" s="10">
        <f t="shared" si="80"/>
        <v>6.8105365274431424</v>
      </c>
      <c r="X331" s="10">
        <f t="shared" si="81"/>
        <v>0.99889911185676217</v>
      </c>
      <c r="Z331" s="10">
        <f t="shared" si="82"/>
        <v>0.52314855623136358</v>
      </c>
      <c r="AA331" s="10">
        <f t="shared" si="83"/>
        <v>0.62788370883595657</v>
      </c>
      <c r="AB331" s="10">
        <f t="shared" si="84"/>
        <v>43.593179341957828</v>
      </c>
    </row>
    <row r="332" spans="1:28" x14ac:dyDescent="0.2">
      <c r="A332" s="9">
        <v>38500</v>
      </c>
      <c r="B332" s="16">
        <f>'Prices Monthly'!L331+J332</f>
        <v>4531.1131793419581</v>
      </c>
      <c r="C332" s="16">
        <f t="shared" si="71"/>
        <v>1</v>
      </c>
      <c r="D332" s="16">
        <f>D331+C332*('Prices Monthly'!L332-'Prices Monthly'!L331)/'Prices Monthly'!L331</f>
        <v>2.250435574375905</v>
      </c>
      <c r="E332" s="16">
        <f t="shared" si="72"/>
        <v>0.88833603116169169</v>
      </c>
      <c r="F332" s="16">
        <f t="shared" si="73"/>
        <v>3.1387716055375967</v>
      </c>
      <c r="G332" s="26">
        <f>IF(('Prices Monthly'!L332-'Prices Monthly'!L331)*C332&gt;0,1,0)</f>
        <v>1</v>
      </c>
      <c r="H332" s="16">
        <f>ABS('Prices Monthly'!L332-'Prices Monthly'!L331)/'Prices Monthly'!L331</f>
        <v>2.8443327272078878E-2</v>
      </c>
      <c r="I332" s="26"/>
      <c r="J332" s="16">
        <f t="shared" si="74"/>
        <v>43.593179341957828</v>
      </c>
      <c r="K332" s="16"/>
      <c r="L332" s="16">
        <f>1.95583/'Prices Monthly'!B332</f>
        <v>1.3847564429340129</v>
      </c>
      <c r="M332" s="16">
        <f>'Prices Monthly'!I332-'Prices Monthly'!I331</f>
        <v>46.330000000000041</v>
      </c>
      <c r="N332" s="16">
        <f>'Prices Monthly'!T332-'Prices Monthly'!T331</f>
        <v>0.40000000000000036</v>
      </c>
      <c r="P332" s="16">
        <f t="shared" si="75"/>
        <v>-1.0156756584536959</v>
      </c>
      <c r="Q332" s="16">
        <f t="shared" si="76"/>
        <v>1.6658623002031558</v>
      </c>
      <c r="R332" s="16">
        <f t="shared" si="77"/>
        <v>0.78200000000000069</v>
      </c>
      <c r="T332" s="10">
        <f t="shared" si="78"/>
        <v>-22.304825260100912</v>
      </c>
      <c r="U332" s="10">
        <f t="shared" si="79"/>
        <v>1E-4</v>
      </c>
      <c r="W332" s="10">
        <f t="shared" si="80"/>
        <v>9.4450968095326946</v>
      </c>
      <c r="X332" s="10">
        <f t="shared" si="81"/>
        <v>0.99992092990992876</v>
      </c>
      <c r="Z332" s="10">
        <f t="shared" si="82"/>
        <v>0.52453504331038436</v>
      </c>
      <c r="AA332" s="10">
        <f t="shared" si="83"/>
        <v>0.6282075981787083</v>
      </c>
      <c r="AB332" s="10">
        <f t="shared" si="84"/>
        <v>43.756038006951677</v>
      </c>
    </row>
    <row r="333" spans="1:28" x14ac:dyDescent="0.2">
      <c r="A333" s="9">
        <v>38532</v>
      </c>
      <c r="B333" s="16">
        <f>'Prices Monthly'!L332+J333</f>
        <v>4658.9160380069516</v>
      </c>
      <c r="C333" s="16">
        <f t="shared" si="71"/>
        <v>1</v>
      </c>
      <c r="D333" s="16">
        <f>D332+C333*('Prices Monthly'!L333-'Prices Monthly'!L332)/'Prices Monthly'!L332</f>
        <v>2.2607234083838268</v>
      </c>
      <c r="E333" s="16">
        <f t="shared" si="72"/>
        <v>0.87804819715376992</v>
      </c>
      <c r="F333" s="16">
        <f t="shared" si="73"/>
        <v>3.1387716055375967</v>
      </c>
      <c r="G333" s="26">
        <f>IF(('Prices Monthly'!L333-'Prices Monthly'!L332)*C333&gt;0,1,0)</f>
        <v>1</v>
      </c>
      <c r="H333" s="16">
        <f>ABS('Prices Monthly'!L333-'Prices Monthly'!L332)/'Prices Monthly'!L332</f>
        <v>1.0287834007921822E-2</v>
      </c>
      <c r="I333" s="26"/>
      <c r="J333" s="16">
        <f t="shared" si="74"/>
        <v>43.756038006951677</v>
      </c>
      <c r="K333" s="16"/>
      <c r="L333" s="16">
        <f>1.95583/'Prices Monthly'!B333</f>
        <v>1.3934383015104019</v>
      </c>
      <c r="M333" s="16">
        <f>'Prices Monthly'!I333-'Prices Monthly'!I332</f>
        <v>0.18000000000006366</v>
      </c>
      <c r="N333" s="16">
        <f>'Prices Monthly'!T333-'Prices Monthly'!T332</f>
        <v>-0.10000000000000009</v>
      </c>
      <c r="P333" s="16">
        <f t="shared" si="75"/>
        <v>-0.98624415787973696</v>
      </c>
      <c r="Q333" s="16">
        <f t="shared" si="76"/>
        <v>-0.74472749489654033</v>
      </c>
      <c r="R333" s="16">
        <f t="shared" si="77"/>
        <v>-0.13300000000000017</v>
      </c>
      <c r="T333" s="10">
        <f t="shared" si="78"/>
        <v>-1.4432304261008815</v>
      </c>
      <c r="U333" s="10">
        <f t="shared" si="79"/>
        <v>0.19104559698289031</v>
      </c>
      <c r="W333" s="10">
        <f t="shared" si="80"/>
        <v>3.477296020113668</v>
      </c>
      <c r="X333" s="10">
        <f t="shared" si="81"/>
        <v>0.9700348227106268</v>
      </c>
      <c r="Z333" s="10">
        <f t="shared" si="82"/>
        <v>0.74554176876626133</v>
      </c>
      <c r="AA333" s="10">
        <f t="shared" si="83"/>
        <v>0.6782064979049135</v>
      </c>
      <c r="AB333" s="10">
        <f t="shared" si="84"/>
        <v>77.809475804965601</v>
      </c>
    </row>
    <row r="334" spans="1:28" x14ac:dyDescent="0.2">
      <c r="A334" s="9">
        <v>38563</v>
      </c>
      <c r="B334" s="16">
        <f>'Prices Monthly'!L333+J334</f>
        <v>4740.4494758049659</v>
      </c>
      <c r="C334" s="16">
        <f t="shared" si="71"/>
        <v>1</v>
      </c>
      <c r="D334" s="16">
        <f>D333+C334*('Prices Monthly'!L334-'Prices Monthly'!L333)/'Prices Monthly'!L333</f>
        <v>2.3565403704482364</v>
      </c>
      <c r="E334" s="16">
        <f t="shared" si="72"/>
        <v>0.78223123508936032</v>
      </c>
      <c r="F334" s="16">
        <f t="shared" si="73"/>
        <v>3.1387716055375967</v>
      </c>
      <c r="G334" s="26">
        <f>IF(('Prices Monthly'!L334-'Prices Monthly'!L333)*C334&gt;0,1,0)</f>
        <v>1</v>
      </c>
      <c r="H334" s="16">
        <f>ABS('Prices Monthly'!L334-'Prices Monthly'!L333)/'Prices Monthly'!L333</f>
        <v>9.5816962064409705E-2</v>
      </c>
      <c r="I334" s="26"/>
      <c r="J334" s="16">
        <f t="shared" si="74"/>
        <v>77.809475804965601</v>
      </c>
      <c r="K334" s="16"/>
      <c r="L334" s="16">
        <f>1.95583/'Prices Monthly'!B334</f>
        <v>1.3705886475122635</v>
      </c>
      <c r="M334" s="16">
        <f>'Prices Monthly'!I334-'Prices Monthly'!I333</f>
        <v>68.159999999999968</v>
      </c>
      <c r="N334" s="16">
        <f>'Prices Monthly'!T334-'Prices Monthly'!T333</f>
        <v>-0.31000000000000005</v>
      </c>
      <c r="P334" s="16">
        <f t="shared" si="75"/>
        <v>-1.0637044849334263</v>
      </c>
      <c r="Q334" s="16">
        <f t="shared" si="76"/>
        <v>1.8335295817586434</v>
      </c>
      <c r="R334" s="16">
        <f t="shared" si="77"/>
        <v>-0.51730000000000009</v>
      </c>
      <c r="T334" s="10">
        <f t="shared" si="78"/>
        <v>-0.31585217295895074</v>
      </c>
      <c r="U334" s="10">
        <f t="shared" si="79"/>
        <v>0.42168693634084531</v>
      </c>
      <c r="W334" s="10">
        <f t="shared" si="80"/>
        <v>13.347308164851936</v>
      </c>
      <c r="X334" s="10">
        <f t="shared" si="81"/>
        <v>0.99990000000000001</v>
      </c>
      <c r="Z334" s="10">
        <f t="shared" si="82"/>
        <v>1.0964332478399907</v>
      </c>
      <c r="AA334" s="10">
        <f t="shared" si="83"/>
        <v>0.74959120731249174</v>
      </c>
      <c r="AB334" s="10">
        <f t="shared" si="84"/>
        <v>176.99297800428639</v>
      </c>
    </row>
    <row r="335" spans="1:28" x14ac:dyDescent="0.2">
      <c r="A335" s="9">
        <v>38594</v>
      </c>
      <c r="B335" s="16">
        <f>'Prices Monthly'!L334+J335</f>
        <v>5209.3999999999996</v>
      </c>
      <c r="C335" s="16">
        <f t="shared" si="71"/>
        <v>1</v>
      </c>
      <c r="D335" s="16">
        <f>D334+C335*('Prices Monthly'!L335-'Prices Monthly'!L334)/'Prices Monthly'!L334</f>
        <v>2.4028804495181859</v>
      </c>
      <c r="E335" s="16">
        <f t="shared" si="72"/>
        <v>0.7358911560194108</v>
      </c>
      <c r="F335" s="16">
        <f t="shared" si="73"/>
        <v>3.1387716055375967</v>
      </c>
      <c r="G335" s="26">
        <f>IF(('Prices Monthly'!L335-'Prices Monthly'!L334)*C335&gt;0,1,0)</f>
        <v>1</v>
      </c>
      <c r="H335" s="16">
        <f>ABS('Prices Monthly'!L335-'Prices Monthly'!L334)/'Prices Monthly'!L334</f>
        <v>4.6340079069949594E-2</v>
      </c>
      <c r="I335" s="26"/>
      <c r="J335" s="16">
        <f t="shared" si="74"/>
        <v>100</v>
      </c>
      <c r="K335" s="16"/>
      <c r="L335" s="16">
        <f>1.95583/'Prices Monthly'!B335</f>
        <v>1.3630427207470903</v>
      </c>
      <c r="M335" s="16">
        <f>'Prices Monthly'!I335-'Prices Monthly'!I334</f>
        <v>33.139999999999986</v>
      </c>
      <c r="N335" s="16">
        <f>'Prices Monthly'!T335-'Prices Monthly'!T334</f>
        <v>4.9999999999999822E-2</v>
      </c>
      <c r="P335" s="16">
        <f t="shared" si="75"/>
        <v>-1.0892851766673637</v>
      </c>
      <c r="Q335" s="16">
        <f t="shared" si="76"/>
        <v>1.5203525040833177</v>
      </c>
      <c r="R335" s="16">
        <f t="shared" si="77"/>
        <v>0.14149999999999968</v>
      </c>
      <c r="T335" s="10">
        <f t="shared" si="78"/>
        <v>-11.44090932404799</v>
      </c>
      <c r="U335" s="10">
        <f t="shared" si="79"/>
        <v>1.0746611410423516E-5</v>
      </c>
      <c r="W335" s="10">
        <f t="shared" si="80"/>
        <v>11.381062194577064</v>
      </c>
      <c r="X335" s="10">
        <f t="shared" si="81"/>
        <v>0.99998859060710943</v>
      </c>
      <c r="Z335" s="10">
        <f t="shared" si="82"/>
        <v>0.52450006040058628</v>
      </c>
      <c r="AA335" s="10">
        <f t="shared" si="83"/>
        <v>0.62819942743528634</v>
      </c>
      <c r="AB335" s="10">
        <f t="shared" si="84"/>
        <v>43.751922106803647</v>
      </c>
    </row>
    <row r="336" spans="1:28" x14ac:dyDescent="0.2">
      <c r="A336" s="9">
        <v>38624</v>
      </c>
      <c r="B336" s="16">
        <f>'Prices Monthly'!L335+J336</f>
        <v>5389.9219221068033</v>
      </c>
      <c r="C336" s="16">
        <f t="shared" si="71"/>
        <v>1</v>
      </c>
      <c r="D336" s="16">
        <f>D335+C336*('Prices Monthly'!L336-'Prices Monthly'!L335)/'Prices Monthly'!L335</f>
        <v>2.4244173628598866</v>
      </c>
      <c r="E336" s="16">
        <f t="shared" si="72"/>
        <v>0.71435424267771008</v>
      </c>
      <c r="F336" s="16">
        <f t="shared" si="73"/>
        <v>3.1387716055375967</v>
      </c>
      <c r="G336" s="26">
        <f>IF(('Prices Monthly'!L336-'Prices Monthly'!L335)*C336&gt;0,1,0)</f>
        <v>1</v>
      </c>
      <c r="H336" s="16">
        <f>ABS('Prices Monthly'!L336-'Prices Monthly'!L335)/'Prices Monthly'!L335</f>
        <v>2.1536913341700756E-2</v>
      </c>
      <c r="I336" s="26"/>
      <c r="J336" s="16">
        <f t="shared" si="74"/>
        <v>43.751922106803647</v>
      </c>
      <c r="K336" s="16"/>
      <c r="L336" s="16">
        <f>1.95583/'Prices Monthly'!B336</f>
        <v>1.3363145668215359</v>
      </c>
      <c r="M336" s="16">
        <f>'Prices Monthly'!I336-'Prices Monthly'!I335</f>
        <v>36.459999999999923</v>
      </c>
      <c r="N336" s="16">
        <f>'Prices Monthly'!T336-'Prices Monthly'!T335</f>
        <v>-9.9999999999997868E-3</v>
      </c>
      <c r="P336" s="16">
        <f t="shared" si="75"/>
        <v>-1.1798936184749929</v>
      </c>
      <c r="Q336" s="16">
        <f t="shared" si="76"/>
        <v>1.5618166643189566</v>
      </c>
      <c r="R336" s="16">
        <f t="shared" si="77"/>
        <v>3.1700000000000395E-2</v>
      </c>
      <c r="T336" s="10">
        <f t="shared" si="78"/>
        <v>-10.351895845123519</v>
      </c>
      <c r="U336" s="10">
        <f t="shared" si="79"/>
        <v>3.1931174229141371E-5</v>
      </c>
      <c r="W336" s="10">
        <f t="shared" si="80"/>
        <v>13.03760397188279</v>
      </c>
      <c r="X336" s="10">
        <f t="shared" si="81"/>
        <v>0.99990000000000001</v>
      </c>
      <c r="Z336" s="10">
        <f t="shared" si="82"/>
        <v>0.52441606783095929</v>
      </c>
      <c r="AA336" s="10">
        <f t="shared" si="83"/>
        <v>0.62817980950735874</v>
      </c>
      <c r="AB336" s="10">
        <f t="shared" si="84"/>
        <v>43.742041424830411</v>
      </c>
    </row>
    <row r="337" spans="1:28" x14ac:dyDescent="0.2">
      <c r="A337" s="9">
        <v>38654</v>
      </c>
      <c r="B337" s="16">
        <f>'Prices Monthly'!L336+J337</f>
        <v>5505.0520414248313</v>
      </c>
      <c r="C337" s="16">
        <f t="shared" si="71"/>
        <v>1</v>
      </c>
      <c r="D337" s="16">
        <f>D336+C337*('Prices Monthly'!L337-'Prices Monthly'!L336)/'Prices Monthly'!L336</f>
        <v>2.4136635327348799</v>
      </c>
      <c r="E337" s="16">
        <f t="shared" si="72"/>
        <v>0.72510807280271683</v>
      </c>
      <c r="F337" s="16">
        <f t="shared" si="73"/>
        <v>3.1387716055375967</v>
      </c>
      <c r="G337" s="26">
        <f>IF(('Prices Monthly'!L337-'Prices Monthly'!L336)*C337&gt;0,1,0)</f>
        <v>0</v>
      </c>
      <c r="H337" s="16">
        <f>ABS('Prices Monthly'!L337-'Prices Monthly'!L336)/'Prices Monthly'!L336</f>
        <v>1.0753830125006723E-2</v>
      </c>
      <c r="I337" s="26"/>
      <c r="J337" s="16">
        <f t="shared" si="74"/>
        <v>43.742041424830411</v>
      </c>
      <c r="K337" s="16"/>
      <c r="L337" s="16">
        <f>1.95583/'Prices Monthly'!B337</f>
        <v>1.3283279000271666</v>
      </c>
      <c r="M337" s="16">
        <f>'Prices Monthly'!I337-'Prices Monthly'!I336</f>
        <v>-20.889999999999873</v>
      </c>
      <c r="N337" s="16">
        <f>'Prices Monthly'!T337-'Prices Monthly'!T336</f>
        <v>2.0000000000000018E-2</v>
      </c>
      <c r="P337" s="16">
        <f t="shared" si="75"/>
        <v>-1.2069684189079046</v>
      </c>
      <c r="Q337" s="16">
        <f t="shared" si="76"/>
        <v>-1.319938439980306</v>
      </c>
      <c r="R337" s="16">
        <f t="shared" si="77"/>
        <v>8.6600000000000038E-2</v>
      </c>
      <c r="T337" s="10">
        <f t="shared" si="78"/>
        <v>-6.0055641695987303</v>
      </c>
      <c r="U337" s="10">
        <f t="shared" si="79"/>
        <v>2.4589370036737679E-3</v>
      </c>
      <c r="W337" s="10">
        <f t="shared" si="80"/>
        <v>4.4144182838727968</v>
      </c>
      <c r="X337" s="10">
        <f t="shared" si="81"/>
        <v>0.98804310568480702</v>
      </c>
      <c r="Z337" s="10">
        <f t="shared" si="82"/>
        <v>0.51262064592310064</v>
      </c>
      <c r="AA337" s="10">
        <f t="shared" si="83"/>
        <v>0.62542061382874137</v>
      </c>
      <c r="AB337" s="10">
        <f t="shared" si="84"/>
        <v>42.374351924864669</v>
      </c>
    </row>
    <row r="338" spans="1:28" x14ac:dyDescent="0.2">
      <c r="A338" s="9">
        <v>38685</v>
      </c>
      <c r="B338" s="16">
        <f>'Prices Monthly'!L337+J338</f>
        <v>5444.9543519248646</v>
      </c>
      <c r="C338" s="16">
        <f t="shared" si="71"/>
        <v>1</v>
      </c>
      <c r="D338" s="16">
        <f>D337+C338*('Prices Monthly'!L338-'Prices Monthly'!L337)/'Prices Monthly'!L337</f>
        <v>2.4110333079163673</v>
      </c>
      <c r="E338" s="16">
        <f t="shared" si="72"/>
        <v>0.72773829762122944</v>
      </c>
      <c r="F338" s="16">
        <f t="shared" si="73"/>
        <v>3.1387716055375967</v>
      </c>
      <c r="G338" s="26">
        <f>IF(('Prices Monthly'!L338-'Prices Monthly'!L337)*C338&gt;0,1,0)</f>
        <v>0</v>
      </c>
      <c r="H338" s="16">
        <f>ABS('Prices Monthly'!L338-'Prices Monthly'!L337)/'Prices Monthly'!L337</f>
        <v>2.6302248185126435E-3</v>
      </c>
      <c r="I338" s="26"/>
      <c r="J338" s="16">
        <f t="shared" si="74"/>
        <v>42.374351924864669</v>
      </c>
      <c r="K338" s="16"/>
      <c r="L338" s="16">
        <f>1.95583/'Prices Monthly'!B338</f>
        <v>1.3031048037843962</v>
      </c>
      <c r="M338" s="16">
        <f>'Prices Monthly'!I338-'Prices Monthly'!I337</f>
        <v>59.440000000000055</v>
      </c>
      <c r="N338" s="16">
        <f>'Prices Monthly'!T338-'Prices Monthly'!T337</f>
        <v>-0.17000000000000015</v>
      </c>
      <c r="P338" s="16">
        <f t="shared" si="75"/>
        <v>-1.2924747151708971</v>
      </c>
      <c r="Q338" s="16">
        <f t="shared" si="76"/>
        <v>1.7740788007525192</v>
      </c>
      <c r="R338" s="16">
        <f t="shared" si="77"/>
        <v>-0.26110000000000028</v>
      </c>
      <c r="T338" s="10">
        <f t="shared" si="78"/>
        <v>-6.574245302103999</v>
      </c>
      <c r="U338" s="10">
        <f t="shared" si="79"/>
        <v>1.3939132664466628E-3</v>
      </c>
      <c r="W338" s="10">
        <f t="shared" si="80"/>
        <v>15.916534496605435</v>
      </c>
      <c r="X338" s="10">
        <f t="shared" si="81"/>
        <v>0.99990000000000001</v>
      </c>
      <c r="Z338" s="10">
        <f t="shared" si="82"/>
        <v>0.52626373273726146</v>
      </c>
      <c r="AA338" s="10">
        <f t="shared" si="83"/>
        <v>0.62861126617600971</v>
      </c>
      <c r="AB338" s="10">
        <f t="shared" si="84"/>
        <v>43.959863060350102</v>
      </c>
    </row>
    <row r="339" spans="1:28" x14ac:dyDescent="0.2">
      <c r="A339" s="9">
        <v>38715</v>
      </c>
      <c r="B339" s="16">
        <f>'Prices Monthly'!L338+J339</f>
        <v>5432.3298630603504</v>
      </c>
      <c r="C339" s="16">
        <f t="shared" si="71"/>
        <v>1</v>
      </c>
      <c r="D339" s="16">
        <f>D338+C339*('Prices Monthly'!L339-'Prices Monthly'!L338)/'Prices Monthly'!L338</f>
        <v>2.4552080769095879</v>
      </c>
      <c r="E339" s="16">
        <f t="shared" si="72"/>
        <v>0.68356352862800884</v>
      </c>
      <c r="F339" s="16">
        <f t="shared" si="73"/>
        <v>3.1387716055375967</v>
      </c>
      <c r="G339" s="26">
        <f>IF(('Prices Monthly'!L339-'Prices Monthly'!L338)*C339&gt;0,1,0)</f>
        <v>1</v>
      </c>
      <c r="H339" s="16">
        <f>ABS('Prices Monthly'!L339-'Prices Monthly'!L338)/'Prices Monthly'!L338</f>
        <v>4.4174768993220537E-2</v>
      </c>
      <c r="I339" s="26"/>
      <c r="J339" s="16">
        <f t="shared" si="74"/>
        <v>43.959863060350102</v>
      </c>
      <c r="K339" s="16"/>
      <c r="L339" s="16">
        <f>1.95583/'Prices Monthly'!B339</f>
        <v>1.3658030726256984</v>
      </c>
      <c r="M339" s="16">
        <f>'Prices Monthly'!I339-'Prices Monthly'!I338</f>
        <v>19.4699999999998</v>
      </c>
      <c r="N339" s="16">
        <f>'Prices Monthly'!T339-'Prices Monthly'!T338</f>
        <v>-1.9999999999999796E-2</v>
      </c>
      <c r="P339" s="16">
        <f t="shared" si="75"/>
        <v>-1.0799275837988818</v>
      </c>
      <c r="Q339" s="16">
        <f t="shared" si="76"/>
        <v>1.2893659515200273</v>
      </c>
      <c r="R339" s="16">
        <f t="shared" si="77"/>
        <v>1.3400000000000377E-2</v>
      </c>
      <c r="T339" s="10">
        <f t="shared" si="78"/>
        <v>-8.6812759882644173</v>
      </c>
      <c r="U339" s="10">
        <f t="shared" si="79"/>
        <v>1.6970554546449307E-4</v>
      </c>
      <c r="W339" s="10">
        <f t="shared" si="80"/>
        <v>10.799213368766752</v>
      </c>
      <c r="X339" s="10">
        <f t="shared" si="81"/>
        <v>0.99997958486017569</v>
      </c>
      <c r="Z339" s="10">
        <f t="shared" si="82"/>
        <v>0.52470424427755069</v>
      </c>
      <c r="AA339" s="10">
        <f t="shared" si="83"/>
        <v>0.62824711637499719</v>
      </c>
      <c r="AB339" s="10">
        <f t="shared" si="84"/>
        <v>43.775950223068278</v>
      </c>
    </row>
    <row r="340" spans="1:28" x14ac:dyDescent="0.2">
      <c r="A340" s="9">
        <v>38745</v>
      </c>
      <c r="B340" s="16">
        <f>'Prices Monthly'!L339+J340</f>
        <v>5670.175950223068</v>
      </c>
      <c r="C340" s="16">
        <f t="shared" si="71"/>
        <v>1</v>
      </c>
      <c r="D340" s="16">
        <f>D339+C340*('Prices Monthly'!L340-'Prices Monthly'!L339)/'Prices Monthly'!L339</f>
        <v>2.4452176745208489</v>
      </c>
      <c r="E340" s="16">
        <f t="shared" si="72"/>
        <v>0.69355393101674778</v>
      </c>
      <c r="F340" s="16">
        <f t="shared" si="73"/>
        <v>3.1387716055375967</v>
      </c>
      <c r="G340" s="26">
        <f>IF(('Prices Monthly'!L340-'Prices Monthly'!L339)*C340&gt;0,1,0)</f>
        <v>0</v>
      </c>
      <c r="H340" s="16">
        <f>ABS('Prices Monthly'!L340-'Prices Monthly'!L339)/'Prices Monthly'!L339</f>
        <v>9.9904023887388092E-3</v>
      </c>
      <c r="I340" s="26"/>
      <c r="J340" s="16">
        <f t="shared" si="74"/>
        <v>43.775950223068278</v>
      </c>
      <c r="K340" s="16"/>
      <c r="L340" s="16">
        <f>1.95583/'Prices Monthly'!B340</f>
        <v>1.410623873061666</v>
      </c>
      <c r="M340" s="16">
        <f>'Prices Monthly'!I340-'Prices Monthly'!I339</f>
        <v>-41.230000000000018</v>
      </c>
      <c r="N340" s="16">
        <f>'Prices Monthly'!T340-'Prices Monthly'!T339</f>
        <v>0.14999999999999991</v>
      </c>
      <c r="P340" s="16">
        <f t="shared" si="75"/>
        <v>-0.92798507032095223</v>
      </c>
      <c r="Q340" s="16">
        <f t="shared" si="76"/>
        <v>-1.6152133348013586</v>
      </c>
      <c r="R340" s="16">
        <f t="shared" si="77"/>
        <v>0.32449999999999984</v>
      </c>
      <c r="T340" s="10">
        <f t="shared" si="78"/>
        <v>-7.2862051084354134</v>
      </c>
      <c r="U340" s="10">
        <f t="shared" si="79"/>
        <v>6.8445353560848108E-4</v>
      </c>
      <c r="W340" s="10">
        <f t="shared" si="80"/>
        <v>-0.99581124284559852</v>
      </c>
      <c r="X340" s="10">
        <f t="shared" si="81"/>
        <v>0.26976577765848797</v>
      </c>
      <c r="Z340" s="10">
        <f t="shared" si="82"/>
        <v>-0.40379451826316765</v>
      </c>
      <c r="AA340" s="10">
        <f t="shared" si="83"/>
        <v>0.40040100846160204</v>
      </c>
      <c r="AB340" s="10">
        <f t="shared" si="84"/>
        <v>-31.477117678750556</v>
      </c>
    </row>
    <row r="341" spans="1:28" x14ac:dyDescent="0.2">
      <c r="A341" s="9">
        <v>38773</v>
      </c>
      <c r="B341" s="16">
        <f>'Prices Monthly'!L340+J341</f>
        <v>5538.7128823212488</v>
      </c>
      <c r="C341" s="16">
        <f t="shared" si="71"/>
        <v>-1</v>
      </c>
      <c r="D341" s="16">
        <f>D340+C341*('Prices Monthly'!L341-'Prices Monthly'!L340)/'Prices Monthly'!L340</f>
        <v>2.4105545840338096</v>
      </c>
      <c r="E341" s="16">
        <f t="shared" si="72"/>
        <v>0.72821702150378709</v>
      </c>
      <c r="F341" s="16">
        <f t="shared" si="73"/>
        <v>3.1387716055375967</v>
      </c>
      <c r="G341" s="26">
        <f>IF(('Prices Monthly'!L341-'Prices Monthly'!L340)*C341&gt;0,1,0)</f>
        <v>0</v>
      </c>
      <c r="H341" s="16">
        <f>ABS('Prices Monthly'!L341-'Prices Monthly'!L340)/'Prices Monthly'!L340</f>
        <v>3.4663090487039194E-2</v>
      </c>
      <c r="I341" s="26"/>
      <c r="J341" s="16">
        <f t="shared" si="74"/>
        <v>-31.477117678750556</v>
      </c>
      <c r="K341" s="16"/>
      <c r="L341" s="16">
        <f>1.95583/'Prices Monthly'!B341</f>
        <v>1.4345239841572539</v>
      </c>
      <c r="M341" s="16">
        <f>'Prices Monthly'!I341-'Prices Monthly'!I340</f>
        <v>30.620000000000118</v>
      </c>
      <c r="N341" s="16">
        <f>'Prices Monthly'!T341-'Prices Monthly'!T340</f>
        <v>-0.12000000000000011</v>
      </c>
      <c r="P341" s="16">
        <f t="shared" si="75"/>
        <v>-0.84696369370690938</v>
      </c>
      <c r="Q341" s="16">
        <f t="shared" si="76"/>
        <v>1.4860051863622439</v>
      </c>
      <c r="R341" s="16">
        <f t="shared" si="77"/>
        <v>-0.1696000000000002</v>
      </c>
      <c r="T341" s="10">
        <f t="shared" si="78"/>
        <v>-3.9307673530178784</v>
      </c>
      <c r="U341" s="10">
        <f t="shared" si="79"/>
        <v>1.9250739546754148E-2</v>
      </c>
      <c r="W341" s="10">
        <f t="shared" si="80"/>
        <v>8.4415486244177185</v>
      </c>
      <c r="X341" s="10">
        <f t="shared" si="81"/>
        <v>0.99978433069460337</v>
      </c>
      <c r="Z341" s="10">
        <f t="shared" si="82"/>
        <v>0.55034111407800945</v>
      </c>
      <c r="AA341" s="10">
        <f t="shared" si="83"/>
        <v>0.63421472846236615</v>
      </c>
      <c r="AB341" s="10">
        <f t="shared" si="84"/>
        <v>46.889288448757569</v>
      </c>
    </row>
    <row r="342" spans="1:28" x14ac:dyDescent="0.2">
      <c r="A342" s="9">
        <v>38806</v>
      </c>
      <c r="B342" s="16">
        <f>'Prices Monthly'!L341+J342</f>
        <v>5810.1592884487582</v>
      </c>
      <c r="C342" s="16">
        <f t="shared" si="71"/>
        <v>1</v>
      </c>
      <c r="D342" s="16">
        <f>D341+C342*('Prices Monthly'!L342-'Prices Monthly'!L341)/'Prices Monthly'!L341</f>
        <v>2.4529905622198047</v>
      </c>
      <c r="E342" s="16">
        <f t="shared" si="72"/>
        <v>0.68578104331779199</v>
      </c>
      <c r="F342" s="16">
        <f t="shared" si="73"/>
        <v>3.1387716055375967</v>
      </c>
      <c r="G342" s="26">
        <f>IF(('Prices Monthly'!L342-'Prices Monthly'!L341)*C342&gt;0,1,0)</f>
        <v>1</v>
      </c>
      <c r="H342" s="16">
        <f>ABS('Prices Monthly'!L342-'Prices Monthly'!L341)/'Prices Monthly'!L341</f>
        <v>4.2435978185995052E-2</v>
      </c>
      <c r="I342" s="26"/>
      <c r="J342" s="16">
        <f t="shared" si="74"/>
        <v>46.889288448757569</v>
      </c>
      <c r="K342" s="16"/>
      <c r="L342" s="16">
        <f>1.95583/'Prices Monthly'!B342</f>
        <v>1.447583450521797</v>
      </c>
      <c r="M342" s="16">
        <f>'Prices Monthly'!I342-'Prices Monthly'!I341</f>
        <v>64.940000000000055</v>
      </c>
      <c r="N342" s="16">
        <f>'Prices Monthly'!T342-'Prices Monthly'!T341</f>
        <v>0</v>
      </c>
      <c r="P342" s="16">
        <f t="shared" si="75"/>
        <v>-0.80269210273110758</v>
      </c>
      <c r="Q342" s="16">
        <f t="shared" si="76"/>
        <v>1.812512284289983</v>
      </c>
      <c r="R342" s="16">
        <f t="shared" si="77"/>
        <v>0.05</v>
      </c>
      <c r="T342" s="10">
        <f t="shared" si="78"/>
        <v>-8.0287228760023304</v>
      </c>
      <c r="U342" s="10">
        <f t="shared" si="79"/>
        <v>3.2585802189307085E-4</v>
      </c>
      <c r="W342" s="10">
        <f t="shared" si="80"/>
        <v>8.3586517377996881</v>
      </c>
      <c r="X342" s="10">
        <f t="shared" si="81"/>
        <v>0.99976569481206978</v>
      </c>
      <c r="Z342" s="10">
        <f t="shared" si="82"/>
        <v>0.52464390564085872</v>
      </c>
      <c r="AA342" s="10">
        <f t="shared" si="83"/>
        <v>0.62823302401581671</v>
      </c>
      <c r="AB342" s="10">
        <f t="shared" si="84"/>
        <v>43.768848401635445</v>
      </c>
    </row>
    <row r="343" spans="1:28" x14ac:dyDescent="0.2">
      <c r="A343" s="9">
        <v>38836</v>
      </c>
      <c r="B343" s="16">
        <f>'Prices Monthly'!L342+J343</f>
        <v>6051.6088484016354</v>
      </c>
      <c r="C343" s="16">
        <f t="shared" si="71"/>
        <v>1</v>
      </c>
      <c r="D343" s="16">
        <f>D342+C343*('Prices Monthly'!L343-'Prices Monthly'!L342)/'Prices Monthly'!L342</f>
        <v>2.4262804634155755</v>
      </c>
      <c r="E343" s="16">
        <f t="shared" si="72"/>
        <v>0.71249114212202125</v>
      </c>
      <c r="F343" s="16">
        <f t="shared" si="73"/>
        <v>3.1387716055375967</v>
      </c>
      <c r="G343" s="26">
        <f>IF(('Prices Monthly'!L343-'Prices Monthly'!L342)*C343&gt;0,1,0)</f>
        <v>0</v>
      </c>
      <c r="H343" s="16">
        <f>ABS('Prices Monthly'!L343-'Prices Monthly'!L342)/'Prices Monthly'!L342</f>
        <v>2.6710098804229181E-2</v>
      </c>
      <c r="I343" s="26"/>
      <c r="J343" s="16">
        <f t="shared" si="74"/>
        <v>43.768848401635445</v>
      </c>
      <c r="K343" s="16"/>
      <c r="L343" s="16">
        <f>1.95583/'Prices Monthly'!B343</f>
        <v>1.468010207911131</v>
      </c>
      <c r="M343" s="16">
        <f>'Prices Monthly'!I343-'Prices Monthly'!I342</f>
        <v>17.25</v>
      </c>
      <c r="N343" s="16">
        <f>'Prices Monthly'!T343-'Prices Monthly'!T342</f>
        <v>-7.9999999999999849E-2</v>
      </c>
      <c r="P343" s="16">
        <f t="shared" si="75"/>
        <v>-0.73344539518126606</v>
      </c>
      <c r="Q343" s="16">
        <f t="shared" si="76"/>
        <v>1.2367890994092929</v>
      </c>
      <c r="R343" s="16">
        <f t="shared" si="77"/>
        <v>-9.6399999999999722E-2</v>
      </c>
      <c r="T343" s="10">
        <f t="shared" si="78"/>
        <v>-3.7916820782762377</v>
      </c>
      <c r="U343" s="10">
        <f t="shared" si="79"/>
        <v>2.2060004883302387E-2</v>
      </c>
      <c r="W343" s="10">
        <f t="shared" si="80"/>
        <v>5.8905553309288106</v>
      </c>
      <c r="X343" s="10">
        <f t="shared" si="81"/>
        <v>0.99724218603477532</v>
      </c>
      <c r="Z343" s="10">
        <f t="shared" si="82"/>
        <v>0.55091728435393961</v>
      </c>
      <c r="AA343" s="10">
        <f t="shared" si="83"/>
        <v>0.63434838179512421</v>
      </c>
      <c r="AB343" s="10">
        <f t="shared" si="84"/>
        <v>46.961494451621462</v>
      </c>
    </row>
    <row r="344" spans="1:28" x14ac:dyDescent="0.2">
      <c r="A344" s="9">
        <v>38867</v>
      </c>
      <c r="B344" s="16">
        <f>'Prices Monthly'!L343+J344</f>
        <v>5894.3314944516214</v>
      </c>
      <c r="C344" s="16">
        <f t="shared" si="71"/>
        <v>1</v>
      </c>
      <c r="D344" s="16">
        <f>D343+C344*('Prices Monthly'!L344-'Prices Monthly'!L343)/'Prices Monthly'!L343</f>
        <v>2.377561124635919</v>
      </c>
      <c r="E344" s="16">
        <f t="shared" si="72"/>
        <v>0.76121048090167776</v>
      </c>
      <c r="F344" s="16">
        <f t="shared" si="73"/>
        <v>3.1387716055375967</v>
      </c>
      <c r="G344" s="26">
        <f>IF(('Prices Monthly'!L344-'Prices Monthly'!L343)*C344&gt;0,1,0)</f>
        <v>0</v>
      </c>
      <c r="H344" s="16">
        <f>ABS('Prices Monthly'!L344-'Prices Monthly'!L343)/'Prices Monthly'!L343</f>
        <v>4.8719338779656514E-2</v>
      </c>
      <c r="I344" s="26"/>
      <c r="J344" s="16">
        <f t="shared" si="74"/>
        <v>46.961494451621462</v>
      </c>
      <c r="K344" s="16"/>
      <c r="L344" s="16">
        <f>1.95583/'Prices Monthly'!B344</f>
        <v>1.5897179549703324</v>
      </c>
      <c r="M344" s="16">
        <f>'Prices Monthly'!I344-'Prices Monthly'!I343</f>
        <v>-97.269999999999982</v>
      </c>
      <c r="N344" s="16">
        <f>'Prices Monthly'!T344-'Prices Monthly'!T343</f>
        <v>-0.26</v>
      </c>
      <c r="P344" s="16">
        <f t="shared" si="75"/>
        <v>-0.32085613265057322</v>
      </c>
      <c r="Q344" s="16">
        <f t="shared" si="76"/>
        <v>-1.9879789158754819</v>
      </c>
      <c r="R344" s="16">
        <f t="shared" si="77"/>
        <v>-0.42580000000000007</v>
      </c>
      <c r="T344" s="10">
        <f t="shared" si="78"/>
        <v>11.570924292113208</v>
      </c>
      <c r="U344" s="10">
        <f t="shared" si="79"/>
        <v>0.99990000000000001</v>
      </c>
      <c r="W344" s="10">
        <f t="shared" si="80"/>
        <v>-9.3064095838303622</v>
      </c>
      <c r="X344" s="10">
        <f t="shared" si="81"/>
        <v>9.0831862999748959E-5</v>
      </c>
      <c r="Z344" s="10">
        <f t="shared" si="82"/>
        <v>0.60857992354566726</v>
      </c>
      <c r="AA344" s="10">
        <f t="shared" si="83"/>
        <v>0.64761679542807338</v>
      </c>
      <c r="AB344" s="10">
        <f t="shared" si="84"/>
        <v>54.712174659553014</v>
      </c>
    </row>
    <row r="345" spans="1:28" x14ac:dyDescent="0.2">
      <c r="A345" s="9">
        <v>38897</v>
      </c>
      <c r="B345" s="16">
        <f>'Prices Monthly'!L344+J345</f>
        <v>5617.2021746595528</v>
      </c>
      <c r="C345" s="16">
        <f t="shared" si="71"/>
        <v>1</v>
      </c>
      <c r="D345" s="16">
        <f>D344+C345*('Prices Monthly'!L345-'Prices Monthly'!L344)/'Prices Monthly'!L344</f>
        <v>2.3497552319511681</v>
      </c>
      <c r="E345" s="16">
        <f t="shared" si="72"/>
        <v>0.78901637358642862</v>
      </c>
      <c r="F345" s="16">
        <f t="shared" si="73"/>
        <v>3.1387716055375967</v>
      </c>
      <c r="G345" s="26">
        <f>IF(('Prices Monthly'!L345-'Prices Monthly'!L344)*C345&gt;0,1,0)</f>
        <v>0</v>
      </c>
      <c r="H345" s="16">
        <f>ABS('Prices Monthly'!L345-'Prices Monthly'!L344)/'Prices Monthly'!L344</f>
        <v>2.7805892684750907E-2</v>
      </c>
      <c r="I345" s="26"/>
      <c r="J345" s="16">
        <f t="shared" si="74"/>
        <v>54.712174659553014</v>
      </c>
      <c r="K345" s="16"/>
      <c r="L345" s="16">
        <f>1.95583/'Prices Monthly'!B345</f>
        <v>1.5992068683565002</v>
      </c>
      <c r="M345" s="16">
        <f>'Prices Monthly'!I345-'Prices Monthly'!I344</f>
        <v>-58.700000000000045</v>
      </c>
      <c r="N345" s="16">
        <f>'Prices Monthly'!T345-'Prices Monthly'!T344</f>
        <v>-8.0000000000000071E-2</v>
      </c>
      <c r="P345" s="16">
        <f t="shared" si="75"/>
        <v>-0.28868871627146397</v>
      </c>
      <c r="Q345" s="16">
        <f t="shared" si="76"/>
        <v>-1.7686381012476149</v>
      </c>
      <c r="R345" s="16">
        <f t="shared" si="77"/>
        <v>-9.6400000000000138E-2</v>
      </c>
      <c r="T345" s="10">
        <f t="shared" si="78"/>
        <v>5.6593409615190291</v>
      </c>
      <c r="U345" s="10">
        <f t="shared" si="79"/>
        <v>0.99652728898039011</v>
      </c>
      <c r="W345" s="10">
        <f t="shared" si="80"/>
        <v>-9.7741846433007513</v>
      </c>
      <c r="X345" s="10">
        <f t="shared" si="81"/>
        <v>5.6898502036771092E-5</v>
      </c>
      <c r="Z345" s="10">
        <f t="shared" si="82"/>
        <v>0.60396132357463905</v>
      </c>
      <c r="AA345" s="10">
        <f t="shared" si="83"/>
        <v>0.64656207082786643</v>
      </c>
      <c r="AB345" s="10">
        <f t="shared" si="84"/>
        <v>54.051824020548011</v>
      </c>
    </row>
    <row r="346" spans="1:28" x14ac:dyDescent="0.2">
      <c r="A346" s="9">
        <v>38927</v>
      </c>
      <c r="B346" s="16">
        <f>'Prices Monthly'!L345+J346</f>
        <v>5461.871824020548</v>
      </c>
      <c r="C346" s="16">
        <f t="shared" si="71"/>
        <v>1</v>
      </c>
      <c r="D346" s="16">
        <f>D345+C346*('Prices Monthly'!L346-'Prices Monthly'!L345)/'Prices Monthly'!L345</f>
        <v>2.3649092126679818</v>
      </c>
      <c r="E346" s="16">
        <f t="shared" si="72"/>
        <v>0.77386239286961489</v>
      </c>
      <c r="F346" s="16">
        <f t="shared" si="73"/>
        <v>3.1387716055375967</v>
      </c>
      <c r="G346" s="26">
        <f>IF(('Prices Monthly'!L346-'Prices Monthly'!L345)*C346&gt;0,1,0)</f>
        <v>1</v>
      </c>
      <c r="H346" s="16">
        <f>ABS('Prices Monthly'!L346-'Prices Monthly'!L345)/'Prices Monthly'!L345</f>
        <v>1.5153980716813934E-2</v>
      </c>
      <c r="I346" s="26"/>
      <c r="J346" s="16">
        <f t="shared" si="74"/>
        <v>54.051824020548011</v>
      </c>
      <c r="K346" s="16"/>
      <c r="L346" s="16">
        <f>1.95583/'Prices Monthly'!B346</f>
        <v>1.499984661400414</v>
      </c>
      <c r="M346" s="16">
        <f>'Prices Monthly'!I346-'Prices Monthly'!I345</f>
        <v>70.889999999999873</v>
      </c>
      <c r="N346" s="16">
        <f>'Prices Monthly'!T346-'Prices Monthly'!T345</f>
        <v>1.0000000000000009E-2</v>
      </c>
      <c r="P346" s="16">
        <f t="shared" si="75"/>
        <v>-0.62505199785259613</v>
      </c>
      <c r="Q346" s="16">
        <f t="shared" si="76"/>
        <v>1.8505849763520306</v>
      </c>
      <c r="R346" s="16">
        <f t="shared" si="77"/>
        <v>6.8300000000000027E-2</v>
      </c>
      <c r="T346" s="10">
        <f t="shared" si="78"/>
        <v>-6.9503539814341027</v>
      </c>
      <c r="U346" s="10">
        <f t="shared" si="79"/>
        <v>9.5737842290711031E-4</v>
      </c>
      <c r="W346" s="10">
        <f t="shared" si="80"/>
        <v>5.888067347454248</v>
      </c>
      <c r="X346" s="10">
        <f t="shared" si="81"/>
        <v>0.99723533508967843</v>
      </c>
      <c r="Z346" s="10">
        <f t="shared" si="82"/>
        <v>0.52228074347013154</v>
      </c>
      <c r="AA346" s="10">
        <f t="shared" si="83"/>
        <v>0.62768092557443134</v>
      </c>
      <c r="AB346" s="10">
        <f t="shared" si="84"/>
        <v>43.491524169477714</v>
      </c>
    </row>
    <row r="347" spans="1:28" x14ac:dyDescent="0.2">
      <c r="A347" s="9">
        <v>38959</v>
      </c>
      <c r="B347" s="16">
        <f>'Prices Monthly'!L346+J347</f>
        <v>5533.2615241694784</v>
      </c>
      <c r="C347" s="16">
        <f t="shared" si="71"/>
        <v>1</v>
      </c>
      <c r="D347" s="16">
        <f>D346+C347*('Prices Monthly'!L347-'Prices Monthly'!L346)/'Prices Monthly'!L346</f>
        <v>2.360442723179351</v>
      </c>
      <c r="E347" s="16">
        <f t="shared" si="72"/>
        <v>0.77832888235824571</v>
      </c>
      <c r="F347" s="16">
        <f t="shared" si="73"/>
        <v>3.1387716055375967</v>
      </c>
      <c r="G347" s="26">
        <f>IF(('Prices Monthly'!L347-'Prices Monthly'!L346)*C347&gt;0,1,0)</f>
        <v>0</v>
      </c>
      <c r="H347" s="16">
        <f>ABS('Prices Monthly'!L347-'Prices Monthly'!L346)/'Prices Monthly'!L346</f>
        <v>4.4664894886307501E-3</v>
      </c>
      <c r="I347" s="26"/>
      <c r="J347" s="16">
        <f t="shared" si="74"/>
        <v>43.491524169477714</v>
      </c>
      <c r="K347" s="16"/>
      <c r="L347" s="16">
        <f>1.95583/'Prices Monthly'!B347</f>
        <v>1.5423310464474411</v>
      </c>
      <c r="M347" s="16">
        <f>'Prices Monthly'!I347-'Prices Monthly'!I346</f>
        <v>-52.269999999999982</v>
      </c>
      <c r="N347" s="16">
        <f>'Prices Monthly'!T347-'Prices Monthly'!T346</f>
        <v>-0.33000000000000007</v>
      </c>
      <c r="P347" s="16">
        <f t="shared" si="75"/>
        <v>-0.48149775254317451</v>
      </c>
      <c r="Q347" s="16">
        <f t="shared" si="76"/>
        <v>-1.7182525000977504</v>
      </c>
      <c r="R347" s="16">
        <f t="shared" si="77"/>
        <v>-0.55390000000000006</v>
      </c>
      <c r="T347" s="10">
        <f t="shared" si="78"/>
        <v>11.961704961799249</v>
      </c>
      <c r="U347" s="10">
        <f t="shared" si="79"/>
        <v>0.99990000000000001</v>
      </c>
      <c r="W347" s="10">
        <f t="shared" si="80"/>
        <v>-5.9017152788172655</v>
      </c>
      <c r="X347" s="10">
        <f t="shared" si="81"/>
        <v>2.7272914745860872E-3</v>
      </c>
      <c r="Z347" s="10">
        <f t="shared" si="82"/>
        <v>0.61193481840141084</v>
      </c>
      <c r="AA347" s="10">
        <f t="shared" si="83"/>
        <v>0.64838203387976323</v>
      </c>
      <c r="AB347" s="10">
        <f t="shared" si="84"/>
        <v>55.196325795524778</v>
      </c>
    </row>
    <row r="348" spans="1:28" x14ac:dyDescent="0.2">
      <c r="A348" s="9">
        <v>38989</v>
      </c>
      <c r="B348" s="16">
        <f>'Prices Monthly'!L347+J348</f>
        <v>5520.4463257955249</v>
      </c>
      <c r="C348" s="16">
        <f t="shared" si="71"/>
        <v>1</v>
      </c>
      <c r="D348" s="16">
        <f>D347+C348*('Prices Monthly'!L348-'Prices Monthly'!L347)/'Prices Monthly'!L347</f>
        <v>2.384114101432862</v>
      </c>
      <c r="E348" s="16">
        <f t="shared" si="72"/>
        <v>0.75465750410473476</v>
      </c>
      <c r="F348" s="16">
        <f t="shared" si="73"/>
        <v>3.1387716055375967</v>
      </c>
      <c r="G348" s="26">
        <f>IF(('Prices Monthly'!L348-'Prices Monthly'!L347)*C348&gt;0,1,0)</f>
        <v>1</v>
      </c>
      <c r="H348" s="16">
        <f>ABS('Prices Monthly'!L348-'Prices Monthly'!L347)/'Prices Monthly'!L347</f>
        <v>2.3671378253510799E-2</v>
      </c>
      <c r="I348" s="26"/>
      <c r="J348" s="16">
        <f t="shared" si="74"/>
        <v>55.196325795524778</v>
      </c>
      <c r="K348" s="16"/>
      <c r="L348" s="16">
        <f>1.95583/'Prices Monthly'!B348</f>
        <v>1.4333675338951997</v>
      </c>
      <c r="M348" s="16">
        <f>'Prices Monthly'!I348-'Prices Monthly'!I347</f>
        <v>91.870000000000118</v>
      </c>
      <c r="N348" s="16">
        <f>'Prices Monthly'!T348-'Prices Monthly'!T347</f>
        <v>0.16000000000000014</v>
      </c>
      <c r="P348" s="16">
        <f t="shared" si="75"/>
        <v>-0.85088406009527251</v>
      </c>
      <c r="Q348" s="16">
        <f t="shared" si="76"/>
        <v>1.9631737163752525</v>
      </c>
      <c r="R348" s="16">
        <f t="shared" si="77"/>
        <v>0.34280000000000027</v>
      </c>
      <c r="T348" s="10">
        <f t="shared" si="78"/>
        <v>-13.834394412651189</v>
      </c>
      <c r="U348" s="10">
        <f t="shared" si="79"/>
        <v>1E-4</v>
      </c>
      <c r="W348" s="10">
        <f t="shared" si="80"/>
        <v>8.9083622023735867</v>
      </c>
      <c r="X348" s="10">
        <f t="shared" si="81"/>
        <v>0.9998647651209378</v>
      </c>
      <c r="Z348" s="10">
        <f t="shared" si="82"/>
        <v>0.5244635736163934</v>
      </c>
      <c r="AA348" s="10">
        <f t="shared" si="83"/>
        <v>0.62819090536307498</v>
      </c>
      <c r="AB348" s="10">
        <f t="shared" si="84"/>
        <v>43.747629642076724</v>
      </c>
    </row>
    <row r="349" spans="1:28" x14ac:dyDescent="0.2">
      <c r="A349" s="9">
        <v>39018</v>
      </c>
      <c r="B349" s="16">
        <f>'Prices Monthly'!L348+J349</f>
        <v>5638.3676296420763</v>
      </c>
      <c r="C349" s="16">
        <f t="shared" si="71"/>
        <v>1</v>
      </c>
      <c r="D349" s="16">
        <f>D348+C349*('Prices Monthly'!L349-'Prices Monthly'!L348)/'Prices Monthly'!L348</f>
        <v>2.4127165802428618</v>
      </c>
      <c r="E349" s="16">
        <f t="shared" si="72"/>
        <v>0.72605502529473487</v>
      </c>
      <c r="F349" s="16">
        <f t="shared" si="73"/>
        <v>3.1387716055375967</v>
      </c>
      <c r="G349" s="26">
        <f>IF(('Prices Monthly'!L349-'Prices Monthly'!L348)*C349&gt;0,1,0)</f>
        <v>1</v>
      </c>
      <c r="H349" s="16">
        <f>ABS('Prices Monthly'!L349-'Prices Monthly'!L348)/'Prices Monthly'!L348</f>
        <v>2.8602478809999686E-2</v>
      </c>
      <c r="I349" s="26"/>
      <c r="J349" s="16">
        <f t="shared" si="74"/>
        <v>43.747629642076724</v>
      </c>
      <c r="K349" s="16"/>
      <c r="L349" s="16">
        <f>1.95583/'Prices Monthly'!B349</f>
        <v>1.4047475400416576</v>
      </c>
      <c r="M349" s="16">
        <f>'Prices Monthly'!I349-'Prices Monthly'!I348</f>
        <v>42.059999999999945</v>
      </c>
      <c r="N349" s="16">
        <f>'Prices Monthly'!T349-'Prices Monthly'!T348</f>
        <v>0.1399999999999999</v>
      </c>
      <c r="P349" s="16">
        <f t="shared" si="75"/>
        <v>-0.94790583925878025</v>
      </c>
      <c r="Q349" s="16">
        <f t="shared" si="76"/>
        <v>1.6238692683503018</v>
      </c>
      <c r="R349" s="16">
        <f t="shared" si="77"/>
        <v>0.30619999999999981</v>
      </c>
      <c r="T349" s="10">
        <f t="shared" si="78"/>
        <v>-13.347156158457221</v>
      </c>
      <c r="U349" s="10">
        <f t="shared" si="79"/>
        <v>1E-4</v>
      </c>
      <c r="W349" s="10">
        <f t="shared" si="80"/>
        <v>9.3294425377003467</v>
      </c>
      <c r="X349" s="10">
        <f t="shared" si="81"/>
        <v>0.99991123616953026</v>
      </c>
      <c r="Z349" s="10">
        <f t="shared" si="82"/>
        <v>0.52452270802572731</v>
      </c>
      <c r="AA349" s="10">
        <f t="shared" si="83"/>
        <v>0.6282047171103835</v>
      </c>
      <c r="AB349" s="10">
        <f t="shared" si="84"/>
        <v>43.754586664030541</v>
      </c>
    </row>
    <row r="350" spans="1:28" x14ac:dyDescent="0.2">
      <c r="A350" s="9">
        <v>39050</v>
      </c>
      <c r="B350" s="16">
        <f>'Prices Monthly'!L349+J350</f>
        <v>5798.3945866640306</v>
      </c>
      <c r="C350" s="16">
        <f t="shared" si="71"/>
        <v>1</v>
      </c>
      <c r="D350" s="16">
        <f>D349+C350*('Prices Monthly'!L350-'Prices Monthly'!L349)/'Prices Monthly'!L349</f>
        <v>2.3949639493224217</v>
      </c>
      <c r="E350" s="16">
        <f t="shared" si="72"/>
        <v>0.74380765621517497</v>
      </c>
      <c r="F350" s="16">
        <f t="shared" si="73"/>
        <v>3.1387716055375967</v>
      </c>
      <c r="G350" s="26">
        <f>IF(('Prices Monthly'!L350-'Prices Monthly'!L349)*C350&gt;0,1,0)</f>
        <v>0</v>
      </c>
      <c r="H350" s="16">
        <f>ABS('Prices Monthly'!L350-'Prices Monthly'!L349)/'Prices Monthly'!L349</f>
        <v>1.7752630920439987E-2</v>
      </c>
      <c r="I350" s="26"/>
      <c r="J350" s="16">
        <f t="shared" si="74"/>
        <v>43.754586664030541</v>
      </c>
      <c r="K350" s="16"/>
      <c r="L350" s="16">
        <f>1.95583/'Prices Monthly'!B350</f>
        <v>1.5063385705483672</v>
      </c>
      <c r="M350" s="16">
        <f>'Prices Monthly'!I350-'Prices Monthly'!I349</f>
        <v>-2.7100000000000364</v>
      </c>
      <c r="N350" s="16">
        <f>'Prices Monthly'!T350-'Prices Monthly'!T349</f>
        <v>7.0000000000000062E-2</v>
      </c>
      <c r="P350" s="16">
        <f t="shared" si="75"/>
        <v>-0.60351224584103491</v>
      </c>
      <c r="Q350" s="16">
        <f t="shared" si="76"/>
        <v>-0.43296929087441161</v>
      </c>
      <c r="R350" s="16">
        <f t="shared" si="77"/>
        <v>0.17810000000000015</v>
      </c>
      <c r="T350" s="10">
        <f t="shared" si="78"/>
        <v>-4.3088441545412097</v>
      </c>
      <c r="U350" s="10">
        <f t="shared" si="79"/>
        <v>1.327060813268398E-2</v>
      </c>
      <c r="W350" s="10">
        <f t="shared" si="80"/>
        <v>-1.6998328493636077</v>
      </c>
      <c r="X350" s="10">
        <f t="shared" si="81"/>
        <v>0.15448709717814788</v>
      </c>
      <c r="Z350" s="10">
        <f t="shared" si="82"/>
        <v>-0.53341226184800772</v>
      </c>
      <c r="AA350" s="10">
        <f t="shared" si="83"/>
        <v>0.3697213843800744</v>
      </c>
      <c r="AB350" s="10">
        <f t="shared" si="84"/>
        <v>-44.811871103364368</v>
      </c>
    </row>
    <row r="351" spans="1:28" x14ac:dyDescent="0.2">
      <c r="A351" s="9">
        <v>39081</v>
      </c>
      <c r="B351" s="16">
        <f>'Prices Monthly'!L350+J351</f>
        <v>5607.6681288966356</v>
      </c>
      <c r="C351" s="16">
        <f t="shared" si="71"/>
        <v>-1</v>
      </c>
      <c r="D351" s="16">
        <f>D350+C351*('Prices Monthly'!L351-'Prices Monthly'!L350)/'Prices Monthly'!L350</f>
        <v>2.3705251189329291</v>
      </c>
      <c r="E351" s="16">
        <f t="shared" si="72"/>
        <v>0.76824648660466766</v>
      </c>
      <c r="F351" s="16">
        <f t="shared" si="73"/>
        <v>3.1387716055375967</v>
      </c>
      <c r="G351" s="26">
        <f>IF(('Prices Monthly'!L351-'Prices Monthly'!L350)*C351&gt;0,1,0)</f>
        <v>0</v>
      </c>
      <c r="H351" s="16">
        <f>ABS('Prices Monthly'!L351-'Prices Monthly'!L350)/'Prices Monthly'!L350</f>
        <v>2.4438830389492815E-2</v>
      </c>
      <c r="I351" s="26"/>
      <c r="J351" s="16">
        <f t="shared" si="74"/>
        <v>-44.811871103364368</v>
      </c>
      <c r="K351" s="16"/>
      <c r="L351" s="16">
        <f>1.95583/'Prices Monthly'!B351</f>
        <v>1.4616471115761154</v>
      </c>
      <c r="M351" s="16">
        <f>'Prices Monthly'!I351-'Prices Monthly'!I350</f>
        <v>77.090000000000146</v>
      </c>
      <c r="N351" s="16">
        <f>'Prices Monthly'!T351-'Prices Monthly'!T350</f>
        <v>9.000000000000008E-2</v>
      </c>
      <c r="P351" s="16">
        <f t="shared" si="75"/>
        <v>-0.75501629175696827</v>
      </c>
      <c r="Q351" s="16">
        <f t="shared" si="76"/>
        <v>1.8869980456711004</v>
      </c>
      <c r="R351" s="16">
        <f t="shared" si="77"/>
        <v>0.21470000000000017</v>
      </c>
      <c r="T351" s="10">
        <f t="shared" si="78"/>
        <v>-10.655339932861583</v>
      </c>
      <c r="U351" s="10">
        <f t="shared" si="79"/>
        <v>2.3574062258030408E-5</v>
      </c>
      <c r="W351" s="10">
        <f t="shared" si="80"/>
        <v>7.5625915084525186</v>
      </c>
      <c r="X351" s="10">
        <f t="shared" si="81"/>
        <v>0.99948074262944109</v>
      </c>
      <c r="Z351" s="10">
        <f t="shared" si="82"/>
        <v>0.52387122556882293</v>
      </c>
      <c r="AA351" s="10">
        <f t="shared" si="83"/>
        <v>0.62805254184988268</v>
      </c>
      <c r="AB351" s="10">
        <f t="shared" si="84"/>
        <v>43.677996508780282</v>
      </c>
    </row>
    <row r="352" spans="1:28" x14ac:dyDescent="0.2">
      <c r="A352" s="9">
        <v>39112</v>
      </c>
      <c r="B352" s="16">
        <f>'Prices Monthly'!L351+J352</f>
        <v>5834.2979965087798</v>
      </c>
      <c r="C352" s="16">
        <f t="shared" si="71"/>
        <v>1</v>
      </c>
      <c r="D352" s="16">
        <f>D351+C352*('Prices Monthly'!L352-'Prices Monthly'!L351)/'Prices Monthly'!L351</f>
        <v>2.3747267415571041</v>
      </c>
      <c r="E352" s="16">
        <f t="shared" si="72"/>
        <v>0.76404486398049265</v>
      </c>
      <c r="F352" s="16">
        <f t="shared" si="73"/>
        <v>3.1387716055375967</v>
      </c>
      <c r="G352" s="26">
        <f>IF(('Prices Monthly'!L352-'Prices Monthly'!L351)*C352&gt;0,1,0)</f>
        <v>1</v>
      </c>
      <c r="H352" s="16">
        <f>ABS('Prices Monthly'!L352-'Prices Monthly'!L351)/'Prices Monthly'!L351</f>
        <v>4.2016226241749464E-3</v>
      </c>
      <c r="I352" s="26"/>
      <c r="J352" s="16">
        <f t="shared" si="74"/>
        <v>43.677996508780282</v>
      </c>
      <c r="K352" s="16"/>
      <c r="L352" s="16">
        <f>1.95583/'Prices Monthly'!B352</f>
        <v>1.4286559532505478</v>
      </c>
      <c r="M352" s="16">
        <f>'Prices Monthly'!I352-'Prices Monthly'!I351</f>
        <v>28.479999999999791</v>
      </c>
      <c r="N352" s="16">
        <f>'Prices Monthly'!T352-'Prices Monthly'!T351</f>
        <v>0.22999999999999998</v>
      </c>
      <c r="P352" s="16">
        <f t="shared" si="75"/>
        <v>-0.86685631848064304</v>
      </c>
      <c r="Q352" s="16">
        <f t="shared" si="76"/>
        <v>1.4545399849648155</v>
      </c>
      <c r="R352" s="16">
        <f t="shared" si="77"/>
        <v>0.47089999999999999</v>
      </c>
      <c r="T352" s="10">
        <f t="shared" si="78"/>
        <v>-15.229481067699709</v>
      </c>
      <c r="U352" s="10">
        <f t="shared" si="79"/>
        <v>1E-4</v>
      </c>
      <c r="W352" s="10">
        <f t="shared" si="80"/>
        <v>7.3014449540521245</v>
      </c>
      <c r="X352" s="10">
        <f t="shared" si="81"/>
        <v>0.99932589137139016</v>
      </c>
      <c r="Z352" s="10">
        <f t="shared" si="82"/>
        <v>0.52377785677009392</v>
      </c>
      <c r="AA352" s="10">
        <f t="shared" si="83"/>
        <v>0.62803073039996926</v>
      </c>
      <c r="AB352" s="10">
        <f t="shared" si="84"/>
        <v>43.667029746970385</v>
      </c>
    </row>
    <row r="353" spans="1:28" x14ac:dyDescent="0.2">
      <c r="A353" s="9">
        <v>39140</v>
      </c>
      <c r="B353" s="16">
        <f>'Prices Monthly'!L352+J353</f>
        <v>5858.6170297469698</v>
      </c>
      <c r="C353" s="16">
        <f t="shared" si="71"/>
        <v>1</v>
      </c>
      <c r="D353" s="16">
        <f>D352+C353*('Prices Monthly'!L353-'Prices Monthly'!L352)/'Prices Monthly'!L352</f>
        <v>2.398346893063136</v>
      </c>
      <c r="E353" s="16">
        <f t="shared" si="72"/>
        <v>0.74042471247446073</v>
      </c>
      <c r="F353" s="16">
        <f t="shared" si="73"/>
        <v>3.1387716055375967</v>
      </c>
      <c r="G353" s="26">
        <f>IF(('Prices Monthly'!L353-'Prices Monthly'!L352)*C353&gt;0,1,0)</f>
        <v>1</v>
      </c>
      <c r="H353" s="16">
        <f>ABS('Prices Monthly'!L353-'Prices Monthly'!L352)/'Prices Monthly'!L352</f>
        <v>2.3620151506031931E-2</v>
      </c>
      <c r="I353" s="26"/>
      <c r="J353" s="16">
        <f t="shared" si="74"/>
        <v>43.667029746970385</v>
      </c>
      <c r="K353" s="16"/>
      <c r="L353" s="16">
        <f>1.95583/'Prices Monthly'!B353</f>
        <v>1.4167547989858746</v>
      </c>
      <c r="M353" s="16">
        <f>'Prices Monthly'!I353-'Prices Monthly'!I352</f>
        <v>41.100000000000136</v>
      </c>
      <c r="N353" s="16">
        <f>'Prices Monthly'!T353-'Prices Monthly'!T352</f>
        <v>2.0000000000000018E-2</v>
      </c>
      <c r="P353" s="16">
        <f t="shared" si="75"/>
        <v>-0.90720123143788456</v>
      </c>
      <c r="Q353" s="16">
        <f t="shared" si="76"/>
        <v>1.6138418218760704</v>
      </c>
      <c r="R353" s="16">
        <f t="shared" si="77"/>
        <v>8.6600000000000038E-2</v>
      </c>
      <c r="T353" s="10">
        <f t="shared" si="78"/>
        <v>-9.1527267153181704</v>
      </c>
      <c r="U353" s="10">
        <f t="shared" si="79"/>
        <v>1.0591934599914391E-4</v>
      </c>
      <c r="W353" s="10">
        <f t="shared" si="80"/>
        <v>9.1696238318058665</v>
      </c>
      <c r="X353" s="10">
        <f t="shared" si="81"/>
        <v>0.99989585516485868</v>
      </c>
      <c r="Z353" s="10">
        <f t="shared" si="82"/>
        <v>0.52451116588206514</v>
      </c>
      <c r="AA353" s="10">
        <f t="shared" si="83"/>
        <v>0.62820202128234015</v>
      </c>
      <c r="AB353" s="10">
        <f t="shared" si="84"/>
        <v>43.753228679803087</v>
      </c>
    </row>
    <row r="354" spans="1:28" x14ac:dyDescent="0.2">
      <c r="A354" s="9">
        <v>39171</v>
      </c>
      <c r="B354" s="16">
        <f>'Prices Monthly'!L353+J354</f>
        <v>5996.0532286798034</v>
      </c>
      <c r="C354" s="16">
        <f t="shared" si="71"/>
        <v>1</v>
      </c>
      <c r="D354" s="16">
        <f>D353+C354*('Prices Monthly'!L354-'Prices Monthly'!L353)/'Prices Monthly'!L353</f>
        <v>2.371340525776541</v>
      </c>
      <c r="E354" s="16">
        <f t="shared" si="72"/>
        <v>0.76743107976105573</v>
      </c>
      <c r="F354" s="16">
        <f t="shared" si="73"/>
        <v>3.1387716055375967</v>
      </c>
      <c r="G354" s="26">
        <f>IF(('Prices Monthly'!L354-'Prices Monthly'!L353)*C354&gt;0,1,0)</f>
        <v>0</v>
      </c>
      <c r="H354" s="16">
        <f>ABS('Prices Monthly'!L354-'Prices Monthly'!L353)/'Prices Monthly'!L353</f>
        <v>2.7006367286595098E-2</v>
      </c>
      <c r="I354" s="26"/>
      <c r="J354" s="16">
        <f t="shared" si="74"/>
        <v>43.753228679803087</v>
      </c>
      <c r="K354" s="16"/>
      <c r="L354" s="16">
        <f>1.95583/'Prices Monthly'!B354</f>
        <v>1.3803585291834286</v>
      </c>
      <c r="M354" s="16">
        <f>'Prices Monthly'!I354-'Prices Monthly'!I353</f>
        <v>-1.3900000000001</v>
      </c>
      <c r="N354" s="16">
        <f>'Prices Monthly'!T354-'Prices Monthly'!T353</f>
        <v>2.9999999999999805E-2</v>
      </c>
      <c r="P354" s="16">
        <f t="shared" si="75"/>
        <v>-1.0305845860681764</v>
      </c>
      <c r="Q354" s="16">
        <f t="shared" si="76"/>
        <v>-0.14301480025412633</v>
      </c>
      <c r="R354" s="16">
        <f t="shared" si="77"/>
        <v>0.10489999999999965</v>
      </c>
      <c r="T354" s="10">
        <f t="shared" si="78"/>
        <v>-7.123055065504782</v>
      </c>
      <c r="U354" s="10">
        <f t="shared" si="79"/>
        <v>8.0565009074738876E-4</v>
      </c>
      <c r="W354" s="10">
        <f t="shared" si="80"/>
        <v>5.478298880391467</v>
      </c>
      <c r="X354" s="10">
        <f t="shared" si="81"/>
        <v>0.99584094174598781</v>
      </c>
      <c r="Z354" s="10">
        <f t="shared" si="82"/>
        <v>0.52030054328487729</v>
      </c>
      <c r="AA354" s="10">
        <f t="shared" si="83"/>
        <v>0.62721804069907405</v>
      </c>
      <c r="AB354" s="10">
        <f t="shared" si="84"/>
        <v>43.260367401694026</v>
      </c>
    </row>
    <row r="355" spans="1:28" x14ac:dyDescent="0.2">
      <c r="A355" s="9">
        <v>39200</v>
      </c>
      <c r="B355" s="16">
        <f>'Prices Monthly'!L354+J355</f>
        <v>5834.8103674016938</v>
      </c>
      <c r="C355" s="16">
        <f t="shared" si="71"/>
        <v>1</v>
      </c>
      <c r="D355" s="16">
        <f>D354+C355*('Prices Monthly'!L355-'Prices Monthly'!L354)/'Prices Monthly'!L354</f>
        <v>2.4095841738500274</v>
      </c>
      <c r="E355" s="16">
        <f t="shared" si="72"/>
        <v>0.72918743168756928</v>
      </c>
      <c r="F355" s="16">
        <f t="shared" si="73"/>
        <v>3.1387716055375967</v>
      </c>
      <c r="G355" s="26">
        <f>IF(('Prices Monthly'!L355-'Prices Monthly'!L354)*C355&gt;0,1,0)</f>
        <v>1</v>
      </c>
      <c r="H355" s="16">
        <f>ABS('Prices Monthly'!L355-'Prices Monthly'!L354)/'Prices Monthly'!L354</f>
        <v>3.8243648073486333E-2</v>
      </c>
      <c r="I355" s="26"/>
      <c r="J355" s="16">
        <f t="shared" si="74"/>
        <v>43.260367401694026</v>
      </c>
      <c r="K355" s="16"/>
      <c r="L355" s="16">
        <f>1.95583/'Prices Monthly'!B355</f>
        <v>1.3206144496961512</v>
      </c>
      <c r="M355" s="16">
        <f>'Prices Monthly'!I355-'Prices Monthly'!I354</f>
        <v>37.779999999999973</v>
      </c>
      <c r="N355" s="16">
        <f>'Prices Monthly'!T355-'Prices Monthly'!T354</f>
        <v>0.14000000000000012</v>
      </c>
      <c r="P355" s="16">
        <f t="shared" si="75"/>
        <v>-1.2331170155300475</v>
      </c>
      <c r="Q355" s="16">
        <f t="shared" si="76"/>
        <v>1.5772619535858146</v>
      </c>
      <c r="R355" s="16">
        <f t="shared" si="77"/>
        <v>0.30620000000000025</v>
      </c>
      <c r="T355" s="10">
        <f t="shared" si="78"/>
        <v>-15.619921246655693</v>
      </c>
      <c r="U355" s="10">
        <f t="shared" si="79"/>
        <v>1E-4</v>
      </c>
      <c r="W355" s="10">
        <f t="shared" si="80"/>
        <v>13.279996257334728</v>
      </c>
      <c r="X355" s="10">
        <f t="shared" si="81"/>
        <v>0.99990000000000001</v>
      </c>
      <c r="Z355" s="10">
        <f t="shared" si="82"/>
        <v>0.52450840999999992</v>
      </c>
      <c r="AA355" s="10">
        <f t="shared" si="83"/>
        <v>0.62820137760660777</v>
      </c>
      <c r="AB355" s="10">
        <f t="shared" si="84"/>
        <v>43.752904443733598</v>
      </c>
    </row>
    <row r="356" spans="1:28" x14ac:dyDescent="0.2">
      <c r="A356" s="9">
        <v>39232</v>
      </c>
      <c r="B356" s="16">
        <f>'Prices Monthly'!L355+J356</f>
        <v>6056.7929044437333</v>
      </c>
      <c r="C356" s="16">
        <f t="shared" si="71"/>
        <v>1</v>
      </c>
      <c r="D356" s="16">
        <f>D355+C356*('Prices Monthly'!L356-'Prices Monthly'!L355)/'Prices Monthly'!L355</f>
        <v>2.4112472261496962</v>
      </c>
      <c r="E356" s="16">
        <f t="shared" si="72"/>
        <v>0.72752437938790049</v>
      </c>
      <c r="F356" s="16">
        <f t="shared" si="73"/>
        <v>3.1387716055375967</v>
      </c>
      <c r="G356" s="26">
        <f>IF(('Prices Monthly'!L356-'Prices Monthly'!L355)*C356&gt;0,1,0)</f>
        <v>1</v>
      </c>
      <c r="H356" s="16">
        <f>ABS('Prices Monthly'!L356-'Prices Monthly'!L355)/'Prices Monthly'!L355</f>
        <v>1.6630522996687199E-3</v>
      </c>
      <c r="I356" s="26"/>
      <c r="J356" s="16">
        <f t="shared" si="74"/>
        <v>43.752904443733598</v>
      </c>
      <c r="K356" s="16"/>
      <c r="L356" s="16">
        <f>1.95583/'Prices Monthly'!B356</f>
        <v>1.3588758424234002</v>
      </c>
      <c r="M356" s="16">
        <f>'Prices Monthly'!I356-'Prices Monthly'!I355</f>
        <v>-18.409999999999854</v>
      </c>
      <c r="N356" s="16">
        <f>'Prices Monthly'!T356-'Prices Monthly'!T355</f>
        <v>-0.25</v>
      </c>
      <c r="P356" s="16">
        <f t="shared" si="75"/>
        <v>-1.1034108941846732</v>
      </c>
      <c r="Q356" s="16">
        <f t="shared" si="76"/>
        <v>-1.2650537885040112</v>
      </c>
      <c r="R356" s="16">
        <f t="shared" si="77"/>
        <v>-0.40750000000000003</v>
      </c>
      <c r="T356" s="10">
        <f t="shared" si="78"/>
        <v>3.3824394212334798</v>
      </c>
      <c r="U356" s="10">
        <f t="shared" si="79"/>
        <v>0.96715119341445432</v>
      </c>
      <c r="W356" s="10">
        <f t="shared" si="80"/>
        <v>4.1220863730619151</v>
      </c>
      <c r="X356" s="10">
        <f t="shared" si="81"/>
        <v>0.98404793579587801</v>
      </c>
      <c r="Z356" s="10">
        <f t="shared" si="82"/>
        <v>1.8162383072863035</v>
      </c>
      <c r="AA356" s="10">
        <f t="shared" si="83"/>
        <v>0.86011414123735241</v>
      </c>
      <c r="AB356" s="10">
        <f t="shared" si="84"/>
        <v>631.78703027323695</v>
      </c>
    </row>
    <row r="357" spans="1:28" x14ac:dyDescent="0.2">
      <c r="A357" s="9">
        <v>39262</v>
      </c>
      <c r="B357" s="16">
        <f>'Prices Monthly'!L356+J357</f>
        <v>6123.04</v>
      </c>
      <c r="C357" s="16">
        <f t="shared" si="71"/>
        <v>1</v>
      </c>
      <c r="D357" s="16">
        <f>D356+C357*('Prices Monthly'!L357-'Prices Monthly'!L356)/'Prices Monthly'!L356</f>
        <v>2.355039729603102</v>
      </c>
      <c r="E357" s="16">
        <f t="shared" si="72"/>
        <v>0.78373187593449467</v>
      </c>
      <c r="F357" s="16">
        <f t="shared" si="73"/>
        <v>3.1387716055375967</v>
      </c>
      <c r="G357" s="26">
        <f>IF(('Prices Monthly'!L357-'Prices Monthly'!L356)*C357&gt;0,1,0)</f>
        <v>0</v>
      </c>
      <c r="H357" s="16">
        <f>ABS('Prices Monthly'!L357-'Prices Monthly'!L356)/'Prices Monthly'!L356</f>
        <v>5.6207496546594404E-2</v>
      </c>
      <c r="I357" s="26"/>
      <c r="J357" s="16">
        <f t="shared" si="74"/>
        <v>100</v>
      </c>
      <c r="K357" s="16"/>
      <c r="L357" s="16">
        <f>1.95583/'Prices Monthly'!B357</f>
        <v>1.3485692615320968</v>
      </c>
      <c r="M357" s="16">
        <f>'Prices Monthly'!I357-'Prices Monthly'!I356</f>
        <v>-24.559999999999945</v>
      </c>
      <c r="N357" s="16">
        <f>'Prices Monthly'!T357-'Prices Monthly'!T356</f>
        <v>-9.000000000000008E-2</v>
      </c>
      <c r="P357" s="16">
        <f t="shared" si="75"/>
        <v>-1.1383502034061914</v>
      </c>
      <c r="Q357" s="16">
        <f t="shared" si="76"/>
        <v>-1.3902283624691292</v>
      </c>
      <c r="R357" s="16">
        <f t="shared" si="77"/>
        <v>-0.11470000000000015</v>
      </c>
      <c r="T357" s="10">
        <f t="shared" si="78"/>
        <v>-1.7841404120928361</v>
      </c>
      <c r="U357" s="10">
        <f t="shared" si="79"/>
        <v>0.14379262964885661</v>
      </c>
      <c r="W357" s="10">
        <f t="shared" si="80"/>
        <v>3.6298443102830138</v>
      </c>
      <c r="X357" s="10">
        <f t="shared" si="81"/>
        <v>0.97416484341229714</v>
      </c>
      <c r="Z357" s="10">
        <f t="shared" si="82"/>
        <v>0.68669384462378691</v>
      </c>
      <c r="AA357" s="10">
        <f t="shared" si="83"/>
        <v>0.66523105291345586</v>
      </c>
      <c r="AB357" s="10">
        <f t="shared" si="84"/>
        <v>67.012414259675936</v>
      </c>
    </row>
    <row r="358" spans="1:28" x14ac:dyDescent="0.2">
      <c r="A358" s="9">
        <v>39291</v>
      </c>
      <c r="B358" s="16">
        <f>'Prices Monthly'!L357+J358</f>
        <v>5751.512414259676</v>
      </c>
      <c r="C358" s="16">
        <f t="shared" si="71"/>
        <v>1</v>
      </c>
      <c r="D358" s="16">
        <f>D357+C358*('Prices Monthly'!L358-'Prices Monthly'!L357)/'Prices Monthly'!L357</f>
        <v>2.2901175728610843</v>
      </c>
      <c r="E358" s="16">
        <f t="shared" si="72"/>
        <v>0.8486540326765124</v>
      </c>
      <c r="F358" s="16">
        <f t="shared" si="73"/>
        <v>3.1387716055375967</v>
      </c>
      <c r="G358" s="26">
        <f>IF(('Prices Monthly'!L358-'Prices Monthly'!L357)*C358&gt;0,1,0)</f>
        <v>0</v>
      </c>
      <c r="H358" s="16">
        <f>ABS('Prices Monthly'!L358-'Prices Monthly'!L357)/'Prices Monthly'!L357</f>
        <v>6.4922156742017803E-2</v>
      </c>
      <c r="I358" s="26"/>
      <c r="J358" s="16">
        <f t="shared" si="74"/>
        <v>67.012414259675936</v>
      </c>
      <c r="K358" s="16"/>
      <c r="L358" s="16">
        <f>1.95583/'Prices Monthly'!B358</f>
        <v>1.3604827490261546</v>
      </c>
      <c r="M358" s="16">
        <f>'Prices Monthly'!I358-'Prices Monthly'!I357</f>
        <v>-28.360000000000127</v>
      </c>
      <c r="N358" s="16">
        <f>'Prices Monthly'!T358-'Prices Monthly'!T357</f>
        <v>-0.30000000000000004</v>
      </c>
      <c r="P358" s="16">
        <f t="shared" si="75"/>
        <v>-1.0979634808013357</v>
      </c>
      <c r="Q358" s="16">
        <f t="shared" si="76"/>
        <v>-1.4527062265110309</v>
      </c>
      <c r="R358" s="16">
        <f t="shared" si="77"/>
        <v>-0.49900000000000017</v>
      </c>
      <c r="T358" s="10">
        <f t="shared" si="78"/>
        <v>5.3868528116337693</v>
      </c>
      <c r="U358" s="10">
        <f t="shared" si="79"/>
        <v>0.9954444942623365</v>
      </c>
      <c r="W358" s="10">
        <f t="shared" si="80"/>
        <v>3.6542587184377844</v>
      </c>
      <c r="X358" s="10">
        <f t="shared" si="81"/>
        <v>0.97477223631734045</v>
      </c>
      <c r="Z358" s="10">
        <f t="shared" si="82"/>
        <v>1.8428176716301012</v>
      </c>
      <c r="AA358" s="10">
        <f t="shared" si="83"/>
        <v>0.8632816078096589</v>
      </c>
      <c r="AB358" s="10">
        <f t="shared" si="84"/>
        <v>655.2515229978244</v>
      </c>
    </row>
    <row r="359" spans="1:28" x14ac:dyDescent="0.2">
      <c r="A359" s="9">
        <v>39324</v>
      </c>
      <c r="B359" s="16">
        <f>'Prices Monthly'!L358+J359</f>
        <v>5415.45</v>
      </c>
      <c r="C359" s="16">
        <f t="shared" si="71"/>
        <v>1</v>
      </c>
      <c r="D359" s="16">
        <f>D358+C359*('Prices Monthly'!L359-'Prices Monthly'!L358)/'Prices Monthly'!L358</f>
        <v>2.2400597226320351</v>
      </c>
      <c r="E359" s="16">
        <f t="shared" si="72"/>
        <v>0.89871188290556159</v>
      </c>
      <c r="F359" s="16">
        <f t="shared" si="73"/>
        <v>3.1387716055375967</v>
      </c>
      <c r="G359" s="26">
        <f>IF(('Prices Monthly'!L359-'Prices Monthly'!L358)*C359&gt;0,1,0)</f>
        <v>0</v>
      </c>
      <c r="H359" s="16">
        <f>ABS('Prices Monthly'!L359-'Prices Monthly'!L358)/'Prices Monthly'!L358</f>
        <v>5.0057850229049267E-2</v>
      </c>
      <c r="I359" s="26"/>
      <c r="J359" s="16">
        <f t="shared" si="74"/>
        <v>100</v>
      </c>
      <c r="K359" s="16"/>
      <c r="L359" s="16">
        <f>1.95583/'Prices Monthly'!B359</f>
        <v>1.3606720467510782</v>
      </c>
      <c r="M359" s="16">
        <f>'Prices Monthly'!I359-'Prices Monthly'!I358</f>
        <v>-73.389999999999873</v>
      </c>
      <c r="N359" s="16">
        <f>'Prices Monthly'!T359-'Prices Monthly'!T358</f>
        <v>-0.34999999999999987</v>
      </c>
      <c r="P359" s="16">
        <f t="shared" si="75"/>
        <v>-1.0973217615138449</v>
      </c>
      <c r="Q359" s="16">
        <f t="shared" si="76"/>
        <v>-1.8656368876996279</v>
      </c>
      <c r="R359" s="16">
        <f t="shared" si="77"/>
        <v>-0.59049999999999969</v>
      </c>
      <c r="T359" s="10">
        <f t="shared" si="78"/>
        <v>7.7837729121094643</v>
      </c>
      <c r="U359" s="10">
        <f t="shared" si="79"/>
        <v>0.9995837353255872</v>
      </c>
      <c r="W359" s="10">
        <f t="shared" si="80"/>
        <v>2.5598295579664629</v>
      </c>
      <c r="X359" s="10">
        <f t="shared" si="81"/>
        <v>0.92823110403686171</v>
      </c>
      <c r="Z359" s="10">
        <f t="shared" si="82"/>
        <v>1.7892093752295983</v>
      </c>
      <c r="AA359" s="10">
        <f t="shared" si="83"/>
        <v>0.85683031625831263</v>
      </c>
      <c r="AB359" s="10">
        <f t="shared" si="84"/>
        <v>608.347294968185</v>
      </c>
    </row>
    <row r="360" spans="1:28" x14ac:dyDescent="0.2">
      <c r="A360" s="9">
        <v>39354</v>
      </c>
      <c r="B360" s="16">
        <f>'Prices Monthly'!L359+J360</f>
        <v>5149.37</v>
      </c>
      <c r="C360" s="16">
        <f t="shared" si="71"/>
        <v>1</v>
      </c>
      <c r="D360" s="16">
        <f>D359+C360*('Prices Monthly'!L360-'Prices Monthly'!L359)/'Prices Monthly'!L359</f>
        <v>2.2315616327713199</v>
      </c>
      <c r="E360" s="16">
        <f t="shared" si="72"/>
        <v>0.9072099727662768</v>
      </c>
      <c r="F360" s="16">
        <f t="shared" si="73"/>
        <v>3.1387716055375967</v>
      </c>
      <c r="G360" s="26">
        <f>IF(('Prices Monthly'!L360-'Prices Monthly'!L359)*C360&gt;0,1,0)</f>
        <v>0</v>
      </c>
      <c r="H360" s="16">
        <f>ABS('Prices Monthly'!L360-'Prices Monthly'!L359)/'Prices Monthly'!L359</f>
        <v>8.4980898607152685E-3</v>
      </c>
      <c r="I360" s="26"/>
      <c r="J360" s="16">
        <f t="shared" si="74"/>
        <v>100</v>
      </c>
      <c r="K360" s="16"/>
      <c r="L360" s="16">
        <f>1.95583/'Prices Monthly'!B360</f>
        <v>1.4605555970427899</v>
      </c>
      <c r="M360" s="16">
        <f>'Prices Monthly'!I360-'Prices Monthly'!I359</f>
        <v>-87.470000000000027</v>
      </c>
      <c r="N360" s="16">
        <f>'Prices Monthly'!T360-'Prices Monthly'!T359</f>
        <v>-0.10000000000000009</v>
      </c>
      <c r="P360" s="16">
        <f t="shared" si="75"/>
        <v>-0.75871652602494155</v>
      </c>
      <c r="Q360" s="16">
        <f t="shared" si="76"/>
        <v>-1.941859126525374</v>
      </c>
      <c r="R360" s="16">
        <f t="shared" si="77"/>
        <v>-0.13300000000000017</v>
      </c>
      <c r="T360" s="10">
        <f t="shared" si="78"/>
        <v>2.7385172803058224</v>
      </c>
      <c r="U360" s="10">
        <f t="shared" si="79"/>
        <v>0.93926156366729419</v>
      </c>
      <c r="W360" s="10">
        <f t="shared" si="80"/>
        <v>-3.4854512490109393</v>
      </c>
      <c r="X360" s="10">
        <f t="shared" si="81"/>
        <v>2.9729033590919256E-2</v>
      </c>
      <c r="Z360" s="10">
        <f t="shared" si="82"/>
        <v>0.56403243251549617</v>
      </c>
      <c r="AA360" s="10">
        <f t="shared" si="83"/>
        <v>0.6373850529915045</v>
      </c>
      <c r="AB360" s="10">
        <f t="shared" si="84"/>
        <v>48.632351009525522</v>
      </c>
    </row>
    <row r="361" spans="1:28" x14ac:dyDescent="0.2">
      <c r="A361" s="9">
        <v>39385</v>
      </c>
      <c r="B361" s="16">
        <f>'Prices Monthly'!L360+J361</f>
        <v>5055.0923510095254</v>
      </c>
      <c r="C361" s="16">
        <f t="shared" si="71"/>
        <v>1</v>
      </c>
      <c r="D361" s="16">
        <f>D360+C361*('Prices Monthly'!L361-'Prices Monthly'!L360)/'Prices Monthly'!L360</f>
        <v>2.2725986129928737</v>
      </c>
      <c r="E361" s="16">
        <f t="shared" si="72"/>
        <v>0.86617299254472302</v>
      </c>
      <c r="F361" s="16">
        <f t="shared" si="73"/>
        <v>3.1387716055375967</v>
      </c>
      <c r="G361" s="26">
        <f>IF(('Prices Monthly'!L361-'Prices Monthly'!L360)*C361&gt;0,1,0)</f>
        <v>1</v>
      </c>
      <c r="H361" s="16">
        <f>ABS('Prices Monthly'!L361-'Prices Monthly'!L360)/'Prices Monthly'!L360</f>
        <v>4.1036980221553714E-2</v>
      </c>
      <c r="I361" s="26"/>
      <c r="J361" s="16">
        <f t="shared" si="74"/>
        <v>48.632351009525522</v>
      </c>
      <c r="K361" s="16"/>
      <c r="L361" s="16">
        <f>1.95583/'Prices Monthly'!B361</f>
        <v>1.4114382622501263</v>
      </c>
      <c r="M361" s="16">
        <f>'Prices Monthly'!I361-'Prices Monthly'!I360</f>
        <v>121.87999999999988</v>
      </c>
      <c r="N361" s="16">
        <f>'Prices Monthly'!T361-'Prices Monthly'!T360</f>
        <v>9.000000000000008E-2</v>
      </c>
      <c r="P361" s="16">
        <f t="shared" si="75"/>
        <v>-0.92522429097207137</v>
      </c>
      <c r="Q361" s="16">
        <f t="shared" si="76"/>
        <v>2.0859324455506356</v>
      </c>
      <c r="R361" s="16">
        <f t="shared" si="77"/>
        <v>0.21470000000000017</v>
      </c>
      <c r="T361" s="10">
        <f t="shared" si="78"/>
        <v>-12.446808758129659</v>
      </c>
      <c r="U361" s="10">
        <f t="shared" si="79"/>
        <v>1E-4</v>
      </c>
      <c r="W361" s="10">
        <f t="shared" si="80"/>
        <v>10.620330270892657</v>
      </c>
      <c r="X361" s="10">
        <f t="shared" si="81"/>
        <v>0.99997558602112913</v>
      </c>
      <c r="Z361" s="10">
        <f t="shared" si="82"/>
        <v>0.52460459321188679</v>
      </c>
      <c r="AA361" s="10">
        <f t="shared" si="83"/>
        <v>0.62822384230440886</v>
      </c>
      <c r="AB361" s="10">
        <f t="shared" si="84"/>
        <v>43.764221913025679</v>
      </c>
    </row>
    <row r="362" spans="1:28" x14ac:dyDescent="0.2">
      <c r="A362" s="9">
        <v>39415</v>
      </c>
      <c r="B362" s="16">
        <f>'Prices Monthly'!L361+J362</f>
        <v>5255.6742219130256</v>
      </c>
      <c r="C362" s="16">
        <f t="shared" si="71"/>
        <v>1</v>
      </c>
      <c r="D362" s="16">
        <f>D361+C362*('Prices Monthly'!L362-'Prices Monthly'!L361)/'Prices Monthly'!L361</f>
        <v>2.2571340328293639</v>
      </c>
      <c r="E362" s="16">
        <f t="shared" si="72"/>
        <v>0.88163757270823284</v>
      </c>
      <c r="F362" s="16">
        <f t="shared" si="73"/>
        <v>3.1387716055375967</v>
      </c>
      <c r="G362" s="26">
        <f>IF(('Prices Monthly'!L362-'Prices Monthly'!L361)*C362&gt;0,1,0)</f>
        <v>0</v>
      </c>
      <c r="H362" s="16">
        <f>ABS('Prices Monthly'!L362-'Prices Monthly'!L361)/'Prices Monthly'!L361</f>
        <v>1.546458016351001E-2</v>
      </c>
      <c r="I362" s="26"/>
      <c r="J362" s="16">
        <f t="shared" si="74"/>
        <v>43.764221913025679</v>
      </c>
      <c r="K362" s="16"/>
      <c r="L362" s="16">
        <f>1.95583/'Prices Monthly'!B362</f>
        <v>1.4550141348013688</v>
      </c>
      <c r="M362" s="16">
        <f>'Prices Monthly'!I362-'Prices Monthly'!I361</f>
        <v>-6.3399999999999181</v>
      </c>
      <c r="N362" s="16">
        <f>'Prices Monthly'!T362-'Prices Monthly'!T361</f>
        <v>-6.0000000000000053E-2</v>
      </c>
      <c r="P362" s="16">
        <f t="shared" si="75"/>
        <v>-0.77750208302335988</v>
      </c>
      <c r="Q362" s="16">
        <f t="shared" si="76"/>
        <v>-0.80208925788172714</v>
      </c>
      <c r="R362" s="16">
        <f t="shared" si="77"/>
        <v>-5.9800000000000103E-2</v>
      </c>
      <c r="T362" s="10">
        <f t="shared" si="78"/>
        <v>-0.88364171634933708</v>
      </c>
      <c r="U362" s="10">
        <f t="shared" si="79"/>
        <v>0.29242369460656154</v>
      </c>
      <c r="W362" s="10">
        <f t="shared" si="80"/>
        <v>0.1516683121136424</v>
      </c>
      <c r="X362" s="10">
        <f t="shared" si="81"/>
        <v>0.53784456008511794</v>
      </c>
      <c r="Z362" s="10">
        <f t="shared" si="82"/>
        <v>0.33310918681157387</v>
      </c>
      <c r="AA362" s="10">
        <f t="shared" si="83"/>
        <v>0.58251569701814843</v>
      </c>
      <c r="AB362" s="10">
        <f t="shared" si="84"/>
        <v>25.857020818013879</v>
      </c>
    </row>
    <row r="363" spans="1:28" x14ac:dyDescent="0.2">
      <c r="A363" s="9">
        <v>39445</v>
      </c>
      <c r="B363" s="16">
        <f>'Prices Monthly'!L362+J363</f>
        <v>5157.167020818014</v>
      </c>
      <c r="C363" s="16">
        <f t="shared" si="71"/>
        <v>1</v>
      </c>
      <c r="D363" s="16">
        <f>D362+C363*('Prices Monthly'!L363-'Prices Monthly'!L362)/'Prices Monthly'!L362</f>
        <v>2.2984899438930104</v>
      </c>
      <c r="E363" s="16">
        <f t="shared" si="72"/>
        <v>0.84028166164458629</v>
      </c>
      <c r="F363" s="16">
        <f t="shared" si="73"/>
        <v>3.1387716055375967</v>
      </c>
      <c r="G363" s="26">
        <f>IF(('Prices Monthly'!L363-'Prices Monthly'!L362)*C363&gt;0,1,0)</f>
        <v>1</v>
      </c>
      <c r="H363" s="16">
        <f>ABS('Prices Monthly'!L363-'Prices Monthly'!L362)/'Prices Monthly'!L362</f>
        <v>4.1355911063646521E-2</v>
      </c>
      <c r="I363" s="26"/>
      <c r="J363" s="16">
        <f t="shared" si="74"/>
        <v>25.857020818013879</v>
      </c>
      <c r="K363" s="16"/>
      <c r="L363" s="16">
        <f>1.95583/'Prices Monthly'!B363</f>
        <v>1.5107600803336938</v>
      </c>
      <c r="M363" s="16">
        <f>'Prices Monthly'!I363-'Prices Monthly'!I362</f>
        <v>10.639999999999873</v>
      </c>
      <c r="N363" s="16">
        <f>'Prices Monthly'!T363-'Prices Monthly'!T362</f>
        <v>-0.31999999999999995</v>
      </c>
      <c r="P363" s="16">
        <f t="shared" si="75"/>
        <v>-0.5885233276687778</v>
      </c>
      <c r="Q363" s="16">
        <f t="shared" si="76"/>
        <v>1.0269416279590242</v>
      </c>
      <c r="R363" s="16">
        <f t="shared" si="77"/>
        <v>-0.53559999999999985</v>
      </c>
      <c r="T363" s="10">
        <f t="shared" si="78"/>
        <v>5.4874212591955107</v>
      </c>
      <c r="U363" s="10">
        <f t="shared" si="79"/>
        <v>0.99587855406337178</v>
      </c>
      <c r="W363" s="10">
        <f t="shared" si="80"/>
        <v>4.0731112243292849</v>
      </c>
      <c r="X363" s="10">
        <f t="shared" si="81"/>
        <v>0.98326063710928158</v>
      </c>
      <c r="Z363" s="10">
        <f t="shared" si="82"/>
        <v>1.8542080071639309</v>
      </c>
      <c r="AA363" s="10">
        <f t="shared" si="83"/>
        <v>0.86462041462128569</v>
      </c>
      <c r="AB363" s="10">
        <f t="shared" si="84"/>
        <v>665.42953506731021</v>
      </c>
    </row>
    <row r="364" spans="1:28" x14ac:dyDescent="0.2">
      <c r="A364" s="9">
        <v>39477</v>
      </c>
      <c r="B364" s="16">
        <f>'Prices Monthly'!L363+J364</f>
        <v>5443.52</v>
      </c>
      <c r="C364" s="16">
        <f t="shared" si="71"/>
        <v>1</v>
      </c>
      <c r="D364" s="16">
        <f>D363+C364*('Prices Monthly'!L364-'Prices Monthly'!L363)/'Prices Monthly'!L363</f>
        <v>2.3113990375241746</v>
      </c>
      <c r="E364" s="16">
        <f t="shared" si="72"/>
        <v>0.82737256801342207</v>
      </c>
      <c r="F364" s="16">
        <f t="shared" si="73"/>
        <v>3.1387716055375967</v>
      </c>
      <c r="G364" s="26">
        <f>IF(('Prices Monthly'!L364-'Prices Monthly'!L363)*C364&gt;0,1,0)</f>
        <v>1</v>
      </c>
      <c r="H364" s="16">
        <f>ABS('Prices Monthly'!L364-'Prices Monthly'!L363)/'Prices Monthly'!L363</f>
        <v>1.2909093631164393E-2</v>
      </c>
      <c r="I364" s="26"/>
      <c r="J364" s="16">
        <f t="shared" si="74"/>
        <v>100</v>
      </c>
      <c r="K364" s="16"/>
      <c r="L364" s="16">
        <f>1.95583/'Prices Monthly'!B364</f>
        <v>1.4953972016209189</v>
      </c>
      <c r="M364" s="16">
        <f>'Prices Monthly'!I364-'Prices Monthly'!I363</f>
        <v>54.800000000000182</v>
      </c>
      <c r="N364" s="16">
        <f>'Prices Monthly'!T364-'Prices Monthly'!T363</f>
        <v>5.9999999999999942E-2</v>
      </c>
      <c r="P364" s="16">
        <f t="shared" si="75"/>
        <v>-0.6406034865050847</v>
      </c>
      <c r="Q364" s="16">
        <f t="shared" si="76"/>
        <v>1.7387805584843705</v>
      </c>
      <c r="R364" s="16">
        <f t="shared" si="77"/>
        <v>0.15979999999999989</v>
      </c>
      <c r="T364" s="10">
        <f t="shared" si="78"/>
        <v>-8.4637946480125699</v>
      </c>
      <c r="U364" s="10">
        <f t="shared" si="79"/>
        <v>2.1092549402027219E-4</v>
      </c>
      <c r="W364" s="10">
        <f t="shared" si="80"/>
        <v>5.5763151623505358</v>
      </c>
      <c r="X364" s="10">
        <f t="shared" si="81"/>
        <v>0.99622779098722114</v>
      </c>
      <c r="Z364" s="10">
        <f t="shared" si="82"/>
        <v>0.51998600555642671</v>
      </c>
      <c r="AA364" s="10">
        <f t="shared" si="83"/>
        <v>0.62714449393841398</v>
      </c>
      <c r="AB364" s="10">
        <f t="shared" si="84"/>
        <v>43.223752692283348</v>
      </c>
    </row>
    <row r="365" spans="1:28" x14ac:dyDescent="0.2">
      <c r="A365" s="9">
        <v>39506</v>
      </c>
      <c r="B365" s="16">
        <f>'Prices Monthly'!L364+J365</f>
        <v>5455.7237526922836</v>
      </c>
      <c r="C365" s="16">
        <f t="shared" si="71"/>
        <v>1</v>
      </c>
      <c r="D365" s="16">
        <f>D364+C365*('Prices Monthly'!L365-'Prices Monthly'!L364)/'Prices Monthly'!L364</f>
        <v>2.3431440721662069</v>
      </c>
      <c r="E365" s="16">
        <f t="shared" si="72"/>
        <v>0.79562753337138981</v>
      </c>
      <c r="F365" s="16">
        <f t="shared" si="73"/>
        <v>3.1387716055375967</v>
      </c>
      <c r="G365" s="26">
        <f>IF(('Prices Monthly'!L365-'Prices Monthly'!L364)*C365&gt;0,1,0)</f>
        <v>1</v>
      </c>
      <c r="H365" s="16">
        <f>ABS('Prices Monthly'!L365-'Prices Monthly'!L364)/'Prices Monthly'!L364</f>
        <v>3.174503464203228E-2</v>
      </c>
      <c r="I365" s="26"/>
      <c r="J365" s="16">
        <f t="shared" si="74"/>
        <v>43.223752692283348</v>
      </c>
      <c r="K365" s="16"/>
      <c r="L365" s="16">
        <f>1.95583/'Prices Monthly'!B365</f>
        <v>1.4676797238481165</v>
      </c>
      <c r="M365" s="16">
        <f>'Prices Monthly'!I365-'Prices Monthly'!I364</f>
        <v>53.279999999999973</v>
      </c>
      <c r="N365" s="16">
        <f>'Prices Monthly'!T365-'Prices Monthly'!T364</f>
        <v>-2.0000000000000018E-2</v>
      </c>
      <c r="P365" s="16">
        <f t="shared" si="75"/>
        <v>-0.73456573615488452</v>
      </c>
      <c r="Q365" s="16">
        <f t="shared" si="76"/>
        <v>1.7265642161622445</v>
      </c>
      <c r="R365" s="16">
        <f t="shared" si="77"/>
        <v>1.3399999999999967E-2</v>
      </c>
      <c r="T365" s="10">
        <f t="shared" si="78"/>
        <v>-6.6598690273709478</v>
      </c>
      <c r="U365" s="10">
        <f t="shared" si="79"/>
        <v>1.2796745113885805E-3</v>
      </c>
      <c r="W365" s="10">
        <f t="shared" si="80"/>
        <v>7.1911703019100681</v>
      </c>
      <c r="X365" s="10">
        <f t="shared" si="81"/>
        <v>0.99924735976922752</v>
      </c>
      <c r="Z365" s="10">
        <f t="shared" si="82"/>
        <v>0.52527827174849162</v>
      </c>
      <c r="AA365" s="10">
        <f t="shared" si="83"/>
        <v>0.6283811721550735</v>
      </c>
      <c r="AB365" s="10">
        <f t="shared" si="84"/>
        <v>43.843565059481051</v>
      </c>
    </row>
    <row r="366" spans="1:28" x14ac:dyDescent="0.2">
      <c r="A366" s="9">
        <v>39536</v>
      </c>
      <c r="B366" s="16">
        <f>'Prices Monthly'!L365+J366</f>
        <v>5628.1635650594808</v>
      </c>
      <c r="C366" s="16">
        <f t="shared" si="71"/>
        <v>1</v>
      </c>
      <c r="D366" s="16">
        <f>D365+C366*('Prices Monthly'!L366-'Prices Monthly'!L365)/'Prices Monthly'!L365</f>
        <v>2.366686777455302</v>
      </c>
      <c r="E366" s="16">
        <f t="shared" si="72"/>
        <v>0.77208482808229473</v>
      </c>
      <c r="F366" s="16">
        <f t="shared" si="73"/>
        <v>3.1387716055375967</v>
      </c>
      <c r="G366" s="26">
        <f>IF(('Prices Monthly'!L366-'Prices Monthly'!L365)*C366&gt;0,1,0)</f>
        <v>1</v>
      </c>
      <c r="H366" s="16">
        <f>ABS('Prices Monthly'!L366-'Prices Monthly'!L365)/'Prices Monthly'!L365</f>
        <v>2.3542705289095227E-2</v>
      </c>
      <c r="I366" s="26"/>
      <c r="J366" s="16">
        <f t="shared" si="74"/>
        <v>43.843565059481051</v>
      </c>
      <c r="K366" s="16"/>
      <c r="L366" s="16">
        <f>1.95583/'Prices Monthly'!B366</f>
        <v>1.4664692209642347</v>
      </c>
      <c r="M366" s="16">
        <f>'Prices Monthly'!I366-'Prices Monthly'!I365</f>
        <v>42.769999999999982</v>
      </c>
      <c r="N366" s="16">
        <f>'Prices Monthly'!T366-'Prices Monthly'!T365</f>
        <v>0.15000000000000002</v>
      </c>
      <c r="P366" s="16">
        <f t="shared" si="75"/>
        <v>-0.73866934093124392</v>
      </c>
      <c r="Q366" s="16">
        <f t="shared" si="76"/>
        <v>1.6311392502568109</v>
      </c>
      <c r="R366" s="16">
        <f t="shared" si="77"/>
        <v>0.32450000000000007</v>
      </c>
      <c r="T366" s="10">
        <f t="shared" si="78"/>
        <v>-11.947986053637663</v>
      </c>
      <c r="U366" s="10">
        <f t="shared" si="79"/>
        <v>1E-4</v>
      </c>
      <c r="W366" s="10">
        <f t="shared" si="80"/>
        <v>6.3101539544927974</v>
      </c>
      <c r="X366" s="10">
        <f t="shared" si="81"/>
        <v>0.99818554486555933</v>
      </c>
      <c r="Z366" s="10">
        <f t="shared" si="82"/>
        <v>0.52232676584142412</v>
      </c>
      <c r="AA366" s="10">
        <f t="shared" si="83"/>
        <v>0.62769168082808391</v>
      </c>
      <c r="AB366" s="10">
        <f t="shared" si="84"/>
        <v>43.496909816257407</v>
      </c>
    </row>
    <row r="367" spans="1:28" x14ac:dyDescent="0.2">
      <c r="A367" s="9">
        <v>39567</v>
      </c>
      <c r="B367" s="16">
        <f>'Prices Monthly'!L366+J367</f>
        <v>5759.2869098162573</v>
      </c>
      <c r="C367" s="16">
        <f t="shared" si="71"/>
        <v>1</v>
      </c>
      <c r="D367" s="16">
        <f>D366+C367*('Prices Monthly'!L367-'Prices Monthly'!L366)/'Prices Monthly'!L366</f>
        <v>2.3634693744366464</v>
      </c>
      <c r="E367" s="16">
        <f t="shared" si="72"/>
        <v>0.77530223110095031</v>
      </c>
      <c r="F367" s="16">
        <f t="shared" si="73"/>
        <v>3.1387716055375967</v>
      </c>
      <c r="G367" s="26">
        <f>IF(('Prices Monthly'!L367-'Prices Monthly'!L366)*C367&gt;0,1,0)</f>
        <v>0</v>
      </c>
      <c r="H367" s="16">
        <f>ABS('Prices Monthly'!L367-'Prices Monthly'!L366)/'Prices Monthly'!L366</f>
        <v>3.2174030186553964E-3</v>
      </c>
      <c r="I367" s="26"/>
      <c r="J367" s="16">
        <f t="shared" si="74"/>
        <v>43.496909816257407</v>
      </c>
      <c r="K367" s="16"/>
      <c r="L367" s="16">
        <f>1.95583/'Prices Monthly'!B367</f>
        <v>1.4768783508268519</v>
      </c>
      <c r="M367" s="16">
        <f>'Prices Monthly'!I367-'Prices Monthly'!I366</f>
        <v>-10.539999999999964</v>
      </c>
      <c r="N367" s="16">
        <f>'Prices Monthly'!T367-'Prices Monthly'!T366</f>
        <v>-0.13</v>
      </c>
      <c r="P367" s="16">
        <f t="shared" si="75"/>
        <v>-0.70338239069697206</v>
      </c>
      <c r="Q367" s="16">
        <f t="shared" si="76"/>
        <v>-1.0228406108765262</v>
      </c>
      <c r="R367" s="16">
        <f t="shared" si="77"/>
        <v>-0.18790000000000001</v>
      </c>
      <c r="T367" s="10">
        <f t="shared" si="78"/>
        <v>2.392729407802523</v>
      </c>
      <c r="U367" s="10">
        <f t="shared" si="79"/>
        <v>0.91627120164271858</v>
      </c>
      <c r="W367" s="10">
        <f t="shared" si="80"/>
        <v>-1.3282955115967896</v>
      </c>
      <c r="X367" s="10">
        <f t="shared" si="81"/>
        <v>0.20944144734989803</v>
      </c>
      <c r="Z367" s="10">
        <f t="shared" si="82"/>
        <v>0.76152775390125726</v>
      </c>
      <c r="AA367" s="10">
        <f t="shared" si="83"/>
        <v>0.68168533375736784</v>
      </c>
      <c r="AB367" s="10">
        <f t="shared" si="84"/>
        <v>80.98911789087721</v>
      </c>
    </row>
    <row r="368" spans="1:28" x14ac:dyDescent="0.2">
      <c r="A368" s="9">
        <v>39598</v>
      </c>
      <c r="B368" s="16">
        <f>'Prices Monthly'!L367+J368</f>
        <v>5778.3891178908771</v>
      </c>
      <c r="C368" s="16">
        <f t="shared" si="71"/>
        <v>1</v>
      </c>
      <c r="D368" s="16">
        <f>D367+C368*('Prices Monthly'!L368-'Prices Monthly'!L367)/'Prices Monthly'!L367</f>
        <v>2.3211097016034246</v>
      </c>
      <c r="E368" s="16">
        <f t="shared" si="72"/>
        <v>0.81766190393417215</v>
      </c>
      <c r="F368" s="16">
        <f t="shared" si="73"/>
        <v>3.1387716055375967</v>
      </c>
      <c r="G368" s="26">
        <f>IF(('Prices Monthly'!L368-'Prices Monthly'!L367)*C368&gt;0,1,0)</f>
        <v>0</v>
      </c>
      <c r="H368" s="16">
        <f>ABS('Prices Monthly'!L368-'Prices Monthly'!L367)/'Prices Monthly'!L367</f>
        <v>4.2359672833222041E-2</v>
      </c>
      <c r="I368" s="26"/>
      <c r="J368" s="16">
        <f t="shared" si="74"/>
        <v>80.98911789087721</v>
      </c>
      <c r="K368" s="16"/>
      <c r="L368" s="16">
        <f>1.95583/'Prices Monthly'!B368</f>
        <v>1.5820027501415515</v>
      </c>
      <c r="M368" s="16">
        <f>'Prices Monthly'!I368-'Prices Monthly'!I367</f>
        <v>-87.580000000000155</v>
      </c>
      <c r="N368" s="16">
        <f>'Prices Monthly'!T368-'Prices Monthly'!T367</f>
        <v>-0.14000000000000001</v>
      </c>
      <c r="P368" s="16">
        <f t="shared" si="75"/>
        <v>-0.34701067702014043</v>
      </c>
      <c r="Q368" s="16">
        <f t="shared" si="76"/>
        <v>-1.9424049408561073</v>
      </c>
      <c r="R368" s="16">
        <f t="shared" si="77"/>
        <v>-0.20620000000000005</v>
      </c>
      <c r="T368" s="10">
        <f t="shared" si="78"/>
        <v>7.4287890512189607</v>
      </c>
      <c r="U368" s="10">
        <f t="shared" si="79"/>
        <v>0.99940644624859087</v>
      </c>
      <c r="W368" s="10">
        <f t="shared" si="80"/>
        <v>-9.2457131176479699</v>
      </c>
      <c r="X368" s="10">
        <f t="shared" si="81"/>
        <v>9.6515239718352976E-5</v>
      </c>
      <c r="Z368" s="10">
        <f t="shared" si="82"/>
        <v>0.60791760062338018</v>
      </c>
      <c r="AA368" s="10">
        <f t="shared" si="83"/>
        <v>0.64746563241603994</v>
      </c>
      <c r="AB368" s="10">
        <f t="shared" si="84"/>
        <v>54.617040309731387</v>
      </c>
    </row>
    <row r="369" spans="1:28" x14ac:dyDescent="0.2">
      <c r="A369" s="9">
        <v>39627</v>
      </c>
      <c r="B369" s="16">
        <f>'Prices Monthly'!L368+J369</f>
        <v>5510.6770403097316</v>
      </c>
      <c r="C369" s="16">
        <f t="shared" si="71"/>
        <v>1</v>
      </c>
      <c r="D369" s="16">
        <f>D368+C369*('Prices Monthly'!L369-'Prices Monthly'!L368)/'Prices Monthly'!L368</f>
        <v>2.3535891831340527</v>
      </c>
      <c r="E369" s="16">
        <f t="shared" si="72"/>
        <v>0.78518242240354397</v>
      </c>
      <c r="F369" s="16">
        <f t="shared" si="73"/>
        <v>3.1387716055375967</v>
      </c>
      <c r="G369" s="26">
        <f>IF(('Prices Monthly'!L369-'Prices Monthly'!L368)*C369&gt;0,1,0)</f>
        <v>1</v>
      </c>
      <c r="H369" s="16">
        <f>ABS('Prices Monthly'!L369-'Prices Monthly'!L368)/'Prices Monthly'!L368</f>
        <v>3.247948153062833E-2</v>
      </c>
      <c r="I369" s="26"/>
      <c r="J369" s="16">
        <f t="shared" si="74"/>
        <v>54.617040309731387</v>
      </c>
      <c r="K369" s="16"/>
      <c r="L369" s="16">
        <f>1.95583/'Prices Monthly'!B369</f>
        <v>1.546110671936759</v>
      </c>
      <c r="M369" s="16">
        <f>'Prices Monthly'!I369-'Prices Monthly'!I368</f>
        <v>51.830000000000155</v>
      </c>
      <c r="N369" s="16">
        <f>'Prices Monthly'!T369-'Prices Monthly'!T368</f>
        <v>2.0000000000000018E-2</v>
      </c>
      <c r="P369" s="16">
        <f t="shared" si="75"/>
        <v>-0.46868482213438689</v>
      </c>
      <c r="Q369" s="16">
        <f t="shared" si="76"/>
        <v>1.7145812088395325</v>
      </c>
      <c r="R369" s="16">
        <f t="shared" si="77"/>
        <v>8.6600000000000038E-2</v>
      </c>
      <c r="T369" s="10">
        <f t="shared" si="78"/>
        <v>-5.7141211421266958</v>
      </c>
      <c r="U369" s="10">
        <f t="shared" si="79"/>
        <v>3.2882007087381951E-3</v>
      </c>
      <c r="W369" s="10">
        <f t="shared" si="80"/>
        <v>3.1853791166128662</v>
      </c>
      <c r="X369" s="10">
        <f t="shared" si="81"/>
        <v>0.96028034507930748</v>
      </c>
      <c r="Z369" s="10">
        <f t="shared" si="82"/>
        <v>0.47841751219489304</v>
      </c>
      <c r="AA369" s="10">
        <f t="shared" si="83"/>
        <v>0.61737412375354117</v>
      </c>
      <c r="AB369" s="10">
        <f t="shared" si="84"/>
        <v>38.625189111044932</v>
      </c>
    </row>
    <row r="370" spans="1:28" x14ac:dyDescent="0.2">
      <c r="A370" s="9">
        <v>39659</v>
      </c>
      <c r="B370" s="16">
        <f>'Prices Monthly'!L369+J370</f>
        <v>5671.8951891110455</v>
      </c>
      <c r="C370" s="16">
        <f t="shared" si="71"/>
        <v>1</v>
      </c>
      <c r="D370" s="16">
        <f>D369+C370*('Prices Monthly'!L370-'Prices Monthly'!L369)/'Prices Monthly'!L369</f>
        <v>2.4036595685407525</v>
      </c>
      <c r="E370" s="16">
        <f t="shared" si="72"/>
        <v>0.73511203699684424</v>
      </c>
      <c r="F370" s="16">
        <f t="shared" si="73"/>
        <v>3.1387716055375967</v>
      </c>
      <c r="G370" s="26">
        <f>IF(('Prices Monthly'!L370-'Prices Monthly'!L369)*C370&gt;0,1,0)</f>
        <v>1</v>
      </c>
      <c r="H370" s="16">
        <f>ABS('Prices Monthly'!L370-'Prices Monthly'!L369)/'Prices Monthly'!L369</f>
        <v>5.0070385406699745E-2</v>
      </c>
      <c r="I370" s="26"/>
      <c r="J370" s="16">
        <f t="shared" si="74"/>
        <v>38.625189111044932</v>
      </c>
      <c r="K370" s="16"/>
      <c r="L370" s="16">
        <f>1.95583/'Prices Monthly'!B370</f>
        <v>1.5902349784535328</v>
      </c>
      <c r="M370" s="16">
        <f>'Prices Monthly'!I370-'Prices Monthly'!I369</f>
        <v>17.159999999999854</v>
      </c>
      <c r="N370" s="16">
        <f>'Prices Monthly'!T370-'Prices Monthly'!T369</f>
        <v>-8.9999999999999969E-2</v>
      </c>
      <c r="P370" s="16">
        <f t="shared" si="75"/>
        <v>-0.31910342304252381</v>
      </c>
      <c r="Q370" s="16">
        <f t="shared" si="76"/>
        <v>1.234517283512683</v>
      </c>
      <c r="R370" s="16">
        <f t="shared" si="77"/>
        <v>-0.11469999999999995</v>
      </c>
      <c r="T370" s="10">
        <f t="shared" si="78"/>
        <v>-3.5779697725934589E-2</v>
      </c>
      <c r="U370" s="10">
        <f t="shared" si="79"/>
        <v>0.49105602971086093</v>
      </c>
      <c r="W370" s="10">
        <f t="shared" si="80"/>
        <v>-2.6753412841721058E-2</v>
      </c>
      <c r="X370" s="10">
        <f t="shared" si="81"/>
        <v>0.49331204569068765</v>
      </c>
      <c r="Z370" s="10">
        <f t="shared" si="82"/>
        <v>0.54590618804715407</v>
      </c>
      <c r="AA370" s="10">
        <f t="shared" si="83"/>
        <v>0.63318527483182319</v>
      </c>
      <c r="AB370" s="10">
        <f t="shared" si="84"/>
        <v>46.336835834894245</v>
      </c>
    </row>
    <row r="371" spans="1:28" x14ac:dyDescent="0.2">
      <c r="A371" s="9">
        <v>39690</v>
      </c>
      <c r="B371" s="16">
        <f>'Prices Monthly'!L370+J371</f>
        <v>5961.6668358348943</v>
      </c>
      <c r="C371" s="16">
        <f t="shared" si="71"/>
        <v>1</v>
      </c>
      <c r="D371" s="16">
        <f>D370+C371*('Prices Monthly'!L371-'Prices Monthly'!L370)/'Prices Monthly'!L370</f>
        <v>2.4016985621387428</v>
      </c>
      <c r="E371" s="16">
        <f t="shared" si="72"/>
        <v>0.73707304339885393</v>
      </c>
      <c r="F371" s="16">
        <f t="shared" si="73"/>
        <v>3.1387716055375967</v>
      </c>
      <c r="G371" s="26">
        <f>IF(('Prices Monthly'!L371-'Prices Monthly'!L370)*C371&gt;0,1,0)</f>
        <v>0</v>
      </c>
      <c r="H371" s="16">
        <f>ABS('Prices Monthly'!L371-'Prices Monthly'!L370)/'Prices Monthly'!L370</f>
        <v>1.9610064020097549E-3</v>
      </c>
      <c r="I371" s="26"/>
      <c r="J371" s="16">
        <f t="shared" si="74"/>
        <v>46.336835834894245</v>
      </c>
      <c r="K371" s="16"/>
      <c r="L371" s="16">
        <f>1.95583/'Prices Monthly'!B371</f>
        <v>1.5544666984581148</v>
      </c>
      <c r="M371" s="16">
        <f>'Prices Monthly'!I371-'Prices Monthly'!I370</f>
        <v>27.259999999999991</v>
      </c>
      <c r="N371" s="16">
        <f>'Prices Monthly'!T371-'Prices Monthly'!T370</f>
        <v>-3.0000000000000027E-2</v>
      </c>
      <c r="P371" s="16">
        <f t="shared" si="75"/>
        <v>-0.44035789222699062</v>
      </c>
      <c r="Q371" s="16">
        <f t="shared" si="76"/>
        <v>1.4355258514986546</v>
      </c>
      <c r="R371" s="16">
        <f t="shared" si="77"/>
        <v>-4.9000000000000501E-3</v>
      </c>
      <c r="T371" s="10">
        <f t="shared" si="78"/>
        <v>-3.3448105298175212</v>
      </c>
      <c r="U371" s="10">
        <f t="shared" si="79"/>
        <v>3.4065511673834155E-2</v>
      </c>
      <c r="W371" s="10">
        <f t="shared" si="80"/>
        <v>2.1068706166938505</v>
      </c>
      <c r="X371" s="10">
        <f t="shared" si="81"/>
        <v>0.89156917504917477</v>
      </c>
      <c r="Z371" s="10">
        <f t="shared" si="82"/>
        <v>0.43273504838679844</v>
      </c>
      <c r="AA371" s="10">
        <f t="shared" si="83"/>
        <v>0.60652658326070152</v>
      </c>
      <c r="AB371" s="10">
        <f t="shared" si="84"/>
        <v>34.09046430768818</v>
      </c>
    </row>
    <row r="372" spans="1:28" x14ac:dyDescent="0.2">
      <c r="A372" s="9">
        <v>39718</v>
      </c>
      <c r="B372" s="16">
        <f>'Prices Monthly'!L371+J372</f>
        <v>5937.8204643076879</v>
      </c>
      <c r="C372" s="16">
        <f t="shared" si="71"/>
        <v>1</v>
      </c>
      <c r="D372" s="16">
        <f>D371+C372*('Prices Monthly'!L372-'Prices Monthly'!L371)/'Prices Monthly'!L371</f>
        <v>2.4198548802630473</v>
      </c>
      <c r="E372" s="16">
        <f t="shared" si="72"/>
        <v>0.71891672527454942</v>
      </c>
      <c r="F372" s="16">
        <f t="shared" si="73"/>
        <v>3.1387716055375967</v>
      </c>
      <c r="G372" s="26">
        <f>IF(('Prices Monthly'!L372-'Prices Monthly'!L371)*C372&gt;0,1,0)</f>
        <v>1</v>
      </c>
      <c r="H372" s="16">
        <f>ABS('Prices Monthly'!L372-'Prices Monthly'!L371)/'Prices Monthly'!L371</f>
        <v>1.8156318124304554E-2</v>
      </c>
      <c r="I372" s="26"/>
      <c r="J372" s="16">
        <f t="shared" si="74"/>
        <v>34.09046430768818</v>
      </c>
      <c r="K372" s="16"/>
      <c r="L372" s="16">
        <f>1.95583/'Prices Monthly'!B372</f>
        <v>1.5224021172258115</v>
      </c>
      <c r="M372" s="16">
        <f>'Prices Monthly'!I372-'Prices Monthly'!I371</f>
        <v>34.090000000000146</v>
      </c>
      <c r="N372" s="16">
        <f>'Prices Monthly'!T372-'Prices Monthly'!T371</f>
        <v>6.0000000000000053E-2</v>
      </c>
      <c r="P372" s="16">
        <f t="shared" si="75"/>
        <v>-0.54905682260449851</v>
      </c>
      <c r="Q372" s="16">
        <f t="shared" si="76"/>
        <v>1.5326270012288929</v>
      </c>
      <c r="R372" s="16">
        <f t="shared" si="77"/>
        <v>0.15980000000000011</v>
      </c>
      <c r="T372" s="10">
        <f t="shared" si="78"/>
        <v>-7.3099690372154855</v>
      </c>
      <c r="U372" s="10">
        <f t="shared" si="79"/>
        <v>6.6839071588087394E-4</v>
      </c>
      <c r="W372" s="10">
        <f t="shared" si="80"/>
        <v>3.6255400713223711</v>
      </c>
      <c r="X372" s="10">
        <f t="shared" si="81"/>
        <v>0.97405629423947271</v>
      </c>
      <c r="Z372" s="10">
        <f t="shared" si="82"/>
        <v>0.49239337326489308</v>
      </c>
      <c r="AA372" s="10">
        <f t="shared" si="83"/>
        <v>0.62067008762428788</v>
      </c>
      <c r="AB372" s="10">
        <f t="shared" si="84"/>
        <v>40.119031297049901</v>
      </c>
    </row>
    <row r="373" spans="1:28" x14ac:dyDescent="0.2">
      <c r="A373" s="9">
        <v>39751</v>
      </c>
      <c r="B373" s="16">
        <f>'Prices Monthly'!L372+J373</f>
        <v>6051.0390312970503</v>
      </c>
      <c r="C373" s="16">
        <f t="shared" si="71"/>
        <v>1</v>
      </c>
      <c r="D373" s="16">
        <f>D372+C373*('Prices Monthly'!L373-'Prices Monthly'!L372)/'Prices Monthly'!L372</f>
        <v>2.4327796904418553</v>
      </c>
      <c r="E373" s="16">
        <f t="shared" si="72"/>
        <v>0.70599191509574144</v>
      </c>
      <c r="F373" s="16">
        <f t="shared" si="73"/>
        <v>3.1387716055375967</v>
      </c>
      <c r="G373" s="26">
        <f>IF(('Prices Monthly'!L373-'Prices Monthly'!L372)*C373&gt;0,1,0)</f>
        <v>1</v>
      </c>
      <c r="H373" s="16">
        <f>ABS('Prices Monthly'!L373-'Prices Monthly'!L372)/'Prices Monthly'!L372</f>
        <v>1.2924810178807837E-2</v>
      </c>
      <c r="I373" s="26"/>
      <c r="J373" s="16">
        <f t="shared" si="74"/>
        <v>40.119031297049901</v>
      </c>
      <c r="K373" s="16"/>
      <c r="L373" s="16">
        <f>1.95583/'Prices Monthly'!B373</f>
        <v>1.5091280864197529</v>
      </c>
      <c r="M373" s="16">
        <f>'Prices Monthly'!I373-'Prices Monthly'!I372</f>
        <v>-28.509999999999991</v>
      </c>
      <c r="N373" s="16">
        <f>'Prices Monthly'!T373-'Prices Monthly'!T372</f>
        <v>-5.0000000000000044E-2</v>
      </c>
      <c r="P373" s="16">
        <f t="shared" si="75"/>
        <v>-0.59405578703703732</v>
      </c>
      <c r="Q373" s="16">
        <f t="shared" si="76"/>
        <v>-1.4549972173094599</v>
      </c>
      <c r="R373" s="16">
        <f t="shared" si="77"/>
        <v>-4.1500000000000078E-2</v>
      </c>
      <c r="T373" s="10">
        <f t="shared" si="78"/>
        <v>1.5688076650400005</v>
      </c>
      <c r="U373" s="10">
        <f t="shared" si="79"/>
        <v>0.82761356505331396</v>
      </c>
      <c r="W373" s="10">
        <f t="shared" si="80"/>
        <v>-4.5358101347614159</v>
      </c>
      <c r="X373" s="10">
        <f t="shared" si="81"/>
        <v>1.0604558508810709E-2</v>
      </c>
      <c r="Z373" s="10">
        <f t="shared" si="82"/>
        <v>0.38823486305378752</v>
      </c>
      <c r="AA373" s="10">
        <f t="shared" si="83"/>
        <v>0.59585770639385838</v>
      </c>
      <c r="AB373" s="10">
        <f t="shared" si="84"/>
        <v>30.150084383224826</v>
      </c>
    </row>
    <row r="374" spans="1:28" x14ac:dyDescent="0.2">
      <c r="A374" s="9">
        <v>39781</v>
      </c>
      <c r="B374" s="16">
        <f>'Prices Monthly'!L373+J374</f>
        <v>6118.7600843832242</v>
      </c>
      <c r="C374" s="16">
        <f t="shared" si="71"/>
        <v>1</v>
      </c>
      <c r="D374" s="16">
        <f>D373+C374*('Prices Monthly'!L374-'Prices Monthly'!L373)/'Prices Monthly'!L373</f>
        <v>2.4634500733371305</v>
      </c>
      <c r="E374" s="16">
        <f t="shared" si="72"/>
        <v>0.6753215322004662</v>
      </c>
      <c r="F374" s="16">
        <f t="shared" si="73"/>
        <v>3.1387716055375967</v>
      </c>
      <c r="G374" s="26">
        <f>IF(('Prices Monthly'!L374-'Prices Monthly'!L373)*C374&gt;0,1,0)</f>
        <v>1</v>
      </c>
      <c r="H374" s="16">
        <f>ABS('Prices Monthly'!L374-'Prices Monthly'!L373)/'Prices Monthly'!L373</f>
        <v>3.0670382895275062E-2</v>
      </c>
      <c r="I374" s="26"/>
      <c r="J374" s="16">
        <f t="shared" si="74"/>
        <v>30.150084383224826</v>
      </c>
      <c r="K374" s="16"/>
      <c r="L374" s="16">
        <f>1.95583/'Prices Monthly'!B374</f>
        <v>1.5040218394340203</v>
      </c>
      <c r="M374" s="16">
        <f>'Prices Monthly'!I374-'Prices Monthly'!I373</f>
        <v>4.0199999999999818</v>
      </c>
      <c r="N374" s="16">
        <f>'Prices Monthly'!T374-'Prices Monthly'!T373</f>
        <v>3.0000000000000027E-2</v>
      </c>
      <c r="P374" s="16">
        <f t="shared" si="75"/>
        <v>-0.61136596431867041</v>
      </c>
      <c r="Q374" s="16">
        <f t="shared" si="76"/>
        <v>0.60422605308446808</v>
      </c>
      <c r="R374" s="16">
        <f t="shared" si="77"/>
        <v>0.10490000000000005</v>
      </c>
      <c r="T374" s="10">
        <f t="shared" si="78"/>
        <v>-5.0849158721456194</v>
      </c>
      <c r="U374" s="10">
        <f t="shared" si="79"/>
        <v>6.1513346515114425E-3</v>
      </c>
      <c r="W374" s="10">
        <f t="shared" si="80"/>
        <v>1.7672938512713134</v>
      </c>
      <c r="X374" s="10">
        <f t="shared" si="81"/>
        <v>0.8541208121435554</v>
      </c>
      <c r="Z374" s="10">
        <f t="shared" si="82"/>
        <v>0.34721363404091465</v>
      </c>
      <c r="AA374" s="10">
        <f t="shared" si="83"/>
        <v>0.5859417297529087</v>
      </c>
      <c r="AB374" s="10">
        <f t="shared" si="84"/>
        <v>26.897297636988846</v>
      </c>
    </row>
    <row r="375" spans="1:28" x14ac:dyDescent="0.2">
      <c r="A375" s="9">
        <v>39812</v>
      </c>
      <c r="B375" s="16">
        <f>'Prices Monthly'!L374+J375</f>
        <v>6302.2472976369891</v>
      </c>
      <c r="C375" s="16">
        <f t="shared" si="71"/>
        <v>1</v>
      </c>
      <c r="D375" s="16">
        <f>D374+C375*('Prices Monthly'!L375-'Prices Monthly'!L374)/'Prices Monthly'!L374</f>
        <v>2.4658674683828252</v>
      </c>
      <c r="E375" s="16">
        <f t="shared" si="72"/>
        <v>0.67290413715477149</v>
      </c>
      <c r="F375" s="16">
        <f t="shared" si="73"/>
        <v>3.1387716055375967</v>
      </c>
      <c r="G375" s="26">
        <f>IF(('Prices Monthly'!L375-'Prices Monthly'!L374)*C375&gt;0,1,0)</f>
        <v>1</v>
      </c>
      <c r="H375" s="16">
        <f>ABS('Prices Monthly'!L375-'Prices Monthly'!L374)/'Prices Monthly'!L374</f>
        <v>2.4173950456946739E-3</v>
      </c>
      <c r="I375" s="26"/>
      <c r="J375" s="16">
        <f t="shared" si="74"/>
        <v>26.897297636988846</v>
      </c>
      <c r="K375" s="16"/>
      <c r="L375" s="16">
        <f>1.95583/'Prices Monthly'!B375</f>
        <v>1.483937784522003</v>
      </c>
      <c r="M375" s="16">
        <f>'Prices Monthly'!I375-'Prices Monthly'!I374</f>
        <v>10.009999999999991</v>
      </c>
      <c r="N375" s="16">
        <f>'Prices Monthly'!T375-'Prices Monthly'!T374</f>
        <v>-1.0000000000000009E-2</v>
      </c>
      <c r="P375" s="16">
        <f t="shared" si="75"/>
        <v>-0.6794509104704094</v>
      </c>
      <c r="Q375" s="16">
        <f t="shared" si="76"/>
        <v>1.0004340774793183</v>
      </c>
      <c r="R375" s="16">
        <f t="shared" si="77"/>
        <v>3.1699999999999985E-2</v>
      </c>
      <c r="T375" s="10">
        <f t="shared" si="78"/>
        <v>-5.1297860204718821</v>
      </c>
      <c r="U375" s="10">
        <f t="shared" si="79"/>
        <v>5.8830119869487272E-3</v>
      </c>
      <c r="W375" s="10">
        <f t="shared" si="80"/>
        <v>4.1199174866550408</v>
      </c>
      <c r="X375" s="10">
        <f t="shared" si="81"/>
        <v>0.98401385372608474</v>
      </c>
      <c r="Z375" s="10">
        <f t="shared" si="82"/>
        <v>0.5121385229279376</v>
      </c>
      <c r="AA375" s="10">
        <f t="shared" si="83"/>
        <v>0.62530766020603501</v>
      </c>
      <c r="AB375" s="10">
        <f t="shared" si="84"/>
        <v>42.319283003109085</v>
      </c>
    </row>
    <row r="376" spans="1:28" x14ac:dyDescent="0.2">
      <c r="A376" s="9">
        <v>39843</v>
      </c>
      <c r="B376" s="16">
        <f>'Prices Monthly'!L375+J376</f>
        <v>6332.8392830031098</v>
      </c>
      <c r="C376" s="16">
        <f t="shared" si="71"/>
        <v>1</v>
      </c>
      <c r="D376" s="16">
        <f>D375+C376*('Prices Monthly'!L376-'Prices Monthly'!L375)/'Prices Monthly'!L375</f>
        <v>2.5451741075795846</v>
      </c>
      <c r="E376" s="16">
        <f t="shared" si="72"/>
        <v>0.59359749795801209</v>
      </c>
      <c r="F376" s="16">
        <f t="shared" si="73"/>
        <v>3.1387716055375967</v>
      </c>
      <c r="G376" s="26">
        <f>IF(('Prices Monthly'!L376-'Prices Monthly'!L375)*C376&gt;0,1,0)</f>
        <v>1</v>
      </c>
      <c r="H376" s="16">
        <f>ABS('Prices Monthly'!L376-'Prices Monthly'!L375)/'Prices Monthly'!L375</f>
        <v>7.930663919675944E-2</v>
      </c>
      <c r="I376" s="26"/>
      <c r="J376" s="16">
        <f t="shared" si="74"/>
        <v>42.319283003109085</v>
      </c>
      <c r="K376" s="16"/>
      <c r="L376" s="16">
        <f>1.95583/'Prices Monthly'!B376</f>
        <v>1.4401222295854501</v>
      </c>
      <c r="M376" s="16">
        <f>'Prices Monthly'!I376-'Prices Monthly'!I375</f>
        <v>71.919999999999845</v>
      </c>
      <c r="N376" s="16">
        <f>'Prices Monthly'!T376-'Prices Monthly'!T375</f>
        <v>0.27</v>
      </c>
      <c r="P376" s="16">
        <f t="shared" si="75"/>
        <v>-0.82798564170532352</v>
      </c>
      <c r="Q376" s="16">
        <f t="shared" si="76"/>
        <v>1.8568496787251716</v>
      </c>
      <c r="R376" s="16">
        <f t="shared" si="77"/>
        <v>0.54410000000000003</v>
      </c>
      <c r="T376" s="10">
        <f t="shared" si="78"/>
        <v>-16.958927763769605</v>
      </c>
      <c r="U376" s="10">
        <f t="shared" si="79"/>
        <v>1E-4</v>
      </c>
      <c r="W376" s="10">
        <f t="shared" si="80"/>
        <v>7.8338016067571683</v>
      </c>
      <c r="X376" s="10">
        <f t="shared" si="81"/>
        <v>0.99960404011211423</v>
      </c>
      <c r="Z376" s="10">
        <f t="shared" si="82"/>
        <v>0.52413180104266521</v>
      </c>
      <c r="AA376" s="10">
        <f t="shared" si="83"/>
        <v>0.62811341091275052</v>
      </c>
      <c r="AB376" s="10">
        <f t="shared" si="84"/>
        <v>43.708615945655829</v>
      </c>
    </row>
    <row r="377" spans="1:28" x14ac:dyDescent="0.2">
      <c r="A377" s="9">
        <v>39871</v>
      </c>
      <c r="B377" s="16">
        <f>'Prices Monthly'!L376+J377</f>
        <v>6833.1086159456554</v>
      </c>
      <c r="C377" s="16">
        <f t="shared" si="71"/>
        <v>1</v>
      </c>
      <c r="D377" s="16">
        <f>D376+C377*('Prices Monthly'!L377-'Prices Monthly'!L376)/'Prices Monthly'!L376</f>
        <v>2.5798060338175439</v>
      </c>
      <c r="E377" s="16">
        <f t="shared" si="72"/>
        <v>0.55896557172005279</v>
      </c>
      <c r="F377" s="16">
        <f t="shared" si="73"/>
        <v>3.1387716055375967</v>
      </c>
      <c r="G377" s="26">
        <f>IF(('Prices Monthly'!L377-'Prices Monthly'!L376)*C377&gt;0,1,0)</f>
        <v>1</v>
      </c>
      <c r="H377" s="16">
        <f>ABS('Prices Monthly'!L377-'Prices Monthly'!L376)/'Prices Monthly'!L376</f>
        <v>3.4631926237959187E-2</v>
      </c>
      <c r="I377" s="26"/>
      <c r="J377" s="16">
        <f t="shared" si="74"/>
        <v>43.708615945655829</v>
      </c>
      <c r="K377" s="16"/>
      <c r="L377" s="16">
        <f>1.95583/'Prices Monthly'!B377</f>
        <v>1.4969996172981248</v>
      </c>
      <c r="M377" s="16">
        <f>'Prices Monthly'!I377-'Prices Monthly'!I376</f>
        <v>16.570000000000164</v>
      </c>
      <c r="N377" s="16">
        <f>'Prices Monthly'!T377-'Prices Monthly'!T376</f>
        <v>-9.000000000000008E-2</v>
      </c>
      <c r="P377" s="16">
        <f t="shared" si="75"/>
        <v>-0.6351712973593564</v>
      </c>
      <c r="Q377" s="16">
        <f t="shared" si="76"/>
        <v>1.2193225084193411</v>
      </c>
      <c r="R377" s="16">
        <f t="shared" si="77"/>
        <v>-0.11470000000000015</v>
      </c>
      <c r="T377" s="10">
        <f t="shared" si="78"/>
        <v>-2.6243898797761114</v>
      </c>
      <c r="U377" s="10">
        <f t="shared" si="79"/>
        <v>6.7585129175202832E-2</v>
      </c>
      <c r="W377" s="10">
        <f t="shared" si="80"/>
        <v>4.4637684770075836</v>
      </c>
      <c r="X377" s="10">
        <f t="shared" si="81"/>
        <v>0.98861230067463091</v>
      </c>
      <c r="Z377" s="10">
        <f t="shared" si="82"/>
        <v>0.60169513884754799</v>
      </c>
      <c r="AA377" s="10">
        <f t="shared" si="83"/>
        <v>0.64604403145432632</v>
      </c>
      <c r="AB377" s="10">
        <f t="shared" si="84"/>
        <v>53.730410337079448</v>
      </c>
    </row>
    <row r="378" spans="1:28" x14ac:dyDescent="0.2">
      <c r="A378" s="9">
        <v>39899</v>
      </c>
      <c r="B378" s="16">
        <f>'Prices Monthly'!L377+J378</f>
        <v>7078.2604103370795</v>
      </c>
      <c r="C378" s="16">
        <f t="shared" si="71"/>
        <v>1</v>
      </c>
      <c r="D378" s="16">
        <f>D377+C378*('Prices Monthly'!L378-'Prices Monthly'!L377)/'Prices Monthly'!L377</f>
        <v>2.6109725317896504</v>
      </c>
      <c r="E378" s="16">
        <f t="shared" si="72"/>
        <v>0.52779907374794632</v>
      </c>
      <c r="F378" s="16">
        <f t="shared" si="73"/>
        <v>3.1387716055375967</v>
      </c>
      <c r="G378" s="26">
        <f>IF(('Prices Monthly'!L378-'Prices Monthly'!L377)*C378&gt;0,1,0)</f>
        <v>1</v>
      </c>
      <c r="H378" s="16">
        <f>ABS('Prices Monthly'!L378-'Prices Monthly'!L377)/'Prices Monthly'!L377</f>
        <v>3.1166497972106362E-2</v>
      </c>
      <c r="I378" s="26"/>
      <c r="J378" s="16">
        <f t="shared" si="74"/>
        <v>53.730410337079448</v>
      </c>
      <c r="K378" s="16"/>
      <c r="L378" s="16">
        <f>1.95583/'Prices Monthly'!B378</f>
        <v>1.5258464659073177</v>
      </c>
      <c r="M378" s="16">
        <f>'Prices Monthly'!I378-'Prices Monthly'!I377</f>
        <v>54.509999999999991</v>
      </c>
      <c r="N378" s="16">
        <f>'Prices Monthly'!T378-'Prices Monthly'!T377</f>
        <v>3.0000000000000027E-2</v>
      </c>
      <c r="P378" s="16">
        <f t="shared" si="75"/>
        <v>-0.53738048057419263</v>
      </c>
      <c r="Q378" s="16">
        <f t="shared" si="76"/>
        <v>1.7364761820276966</v>
      </c>
      <c r="R378" s="16">
        <f t="shared" si="77"/>
        <v>0.10490000000000005</v>
      </c>
      <c r="T378" s="10">
        <f t="shared" si="78"/>
        <v>-6.6449338975707866</v>
      </c>
      <c r="U378" s="10">
        <f t="shared" si="79"/>
        <v>1.2989050392646078E-3</v>
      </c>
      <c r="W378" s="10">
        <f t="shared" si="80"/>
        <v>4.2012143683219705</v>
      </c>
      <c r="X378" s="10">
        <f t="shared" si="81"/>
        <v>0.98524363394865788</v>
      </c>
      <c r="Z378" s="10">
        <f t="shared" si="82"/>
        <v>0.50748461877593343</v>
      </c>
      <c r="AA378" s="10">
        <f t="shared" si="83"/>
        <v>0.62421662552689161</v>
      </c>
      <c r="AB378" s="10">
        <f t="shared" si="84"/>
        <v>41.791035056482116</v>
      </c>
    </row>
    <row r="379" spans="1:28" x14ac:dyDescent="0.2">
      <c r="A379" s="9">
        <v>39932</v>
      </c>
      <c r="B379" s="16">
        <f>'Prices Monthly'!L378+J379</f>
        <v>7285.2510350564826</v>
      </c>
      <c r="C379" s="16">
        <f t="shared" si="71"/>
        <v>1</v>
      </c>
      <c r="D379" s="16">
        <f>D378+C379*('Prices Monthly'!L379-'Prices Monthly'!L378)/'Prices Monthly'!L378</f>
        <v>2.6360185733222883</v>
      </c>
      <c r="E379" s="16">
        <f t="shared" si="72"/>
        <v>0.50275303221530843</v>
      </c>
      <c r="F379" s="16">
        <f t="shared" si="73"/>
        <v>3.1387716055375967</v>
      </c>
      <c r="G379" s="26">
        <f>IF(('Prices Monthly'!L379-'Prices Monthly'!L378)*C379&gt;0,1,0)</f>
        <v>1</v>
      </c>
      <c r="H379" s="16">
        <f>ABS('Prices Monthly'!L379-'Prices Monthly'!L378)/'Prices Monthly'!L378</f>
        <v>2.5046041532637727E-2</v>
      </c>
      <c r="I379" s="26"/>
      <c r="J379" s="16">
        <f t="shared" si="74"/>
        <v>41.791035056482116</v>
      </c>
      <c r="K379" s="16"/>
      <c r="L379" s="16">
        <f>1.95583/'Prices Monthly'!B379</f>
        <v>1.4854029011923748</v>
      </c>
      <c r="M379" s="16">
        <f>'Prices Monthly'!I379-'Prices Monthly'!I378</f>
        <v>28.379999999999882</v>
      </c>
      <c r="N379" s="16">
        <f>'Prices Monthly'!T379-'Prices Monthly'!T378</f>
        <v>-0.15000000000000002</v>
      </c>
      <c r="P379" s="16">
        <f t="shared" si="75"/>
        <v>-0.6744841649578488</v>
      </c>
      <c r="Q379" s="16">
        <f t="shared" si="76"/>
        <v>1.4530123911214536</v>
      </c>
      <c r="R379" s="16">
        <f t="shared" si="77"/>
        <v>-0.22450000000000009</v>
      </c>
      <c r="T379" s="10">
        <f t="shared" si="78"/>
        <v>-1.4794122279924595</v>
      </c>
      <c r="U379" s="10">
        <f t="shared" si="79"/>
        <v>0.18551621519738729</v>
      </c>
      <c r="W379" s="10">
        <f t="shared" si="80"/>
        <v>5.977451483784094</v>
      </c>
      <c r="X379" s="10">
        <f t="shared" si="81"/>
        <v>0.99747113211999938</v>
      </c>
      <c r="Z379" s="10">
        <f t="shared" si="82"/>
        <v>0.7729533131594748</v>
      </c>
      <c r="AA379" s="10">
        <f t="shared" si="83"/>
        <v>0.68415940814434917</v>
      </c>
      <c r="AB379" s="10">
        <f t="shared" si="84"/>
        <v>83.329167057386627</v>
      </c>
    </row>
    <row r="380" spans="1:28" x14ac:dyDescent="0.2">
      <c r="A380" s="9">
        <v>39963</v>
      </c>
      <c r="B380" s="16">
        <f>'Prices Monthly'!L379+J380</f>
        <v>7508.2091670573864</v>
      </c>
      <c r="C380" s="16">
        <f t="shared" si="71"/>
        <v>1</v>
      </c>
      <c r="D380" s="16">
        <f>D379+C380*('Prices Monthly'!L380-'Prices Monthly'!L379)/'Prices Monthly'!L379</f>
        <v>2.6454692311106971</v>
      </c>
      <c r="E380" s="16">
        <f t="shared" si="72"/>
        <v>0.49330237442689961</v>
      </c>
      <c r="F380" s="16">
        <f t="shared" si="73"/>
        <v>3.1387716055375967</v>
      </c>
      <c r="G380" s="26">
        <f>IF(('Prices Monthly'!L380-'Prices Monthly'!L379)*C380&gt;0,1,0)</f>
        <v>1</v>
      </c>
      <c r="H380" s="16">
        <f>ABS('Prices Monthly'!L380-'Prices Monthly'!L379)/'Prices Monthly'!L379</f>
        <v>9.450657788408711E-3</v>
      </c>
      <c r="I380" s="26"/>
      <c r="J380" s="16">
        <f t="shared" si="74"/>
        <v>83.329167057386627</v>
      </c>
      <c r="K380" s="16"/>
      <c r="L380" s="16">
        <f>1.95583/'Prices Monthly'!B380</f>
        <v>1.5048318842809878</v>
      </c>
      <c r="M380" s="16">
        <f>'Prices Monthly'!I380-'Prices Monthly'!I379</f>
        <v>33.170000000000073</v>
      </c>
      <c r="N380" s="16">
        <f>'Prices Monthly'!T380-'Prices Monthly'!T379</f>
        <v>0.14000000000000001</v>
      </c>
      <c r="P380" s="16">
        <f t="shared" si="75"/>
        <v>-0.60861991228745094</v>
      </c>
      <c r="Q380" s="16">
        <f t="shared" si="76"/>
        <v>1.5207454715194832</v>
      </c>
      <c r="R380" s="16">
        <f t="shared" si="77"/>
        <v>0.30620000000000003</v>
      </c>
      <c r="T380" s="10">
        <f t="shared" si="78"/>
        <v>-10.339193759384244</v>
      </c>
      <c r="U380" s="10">
        <f t="shared" si="79"/>
        <v>3.2339340418446405E-5</v>
      </c>
      <c r="W380" s="10">
        <f t="shared" si="80"/>
        <v>4.1402723512181243</v>
      </c>
      <c r="X380" s="10">
        <f t="shared" si="81"/>
        <v>0.98433091311524701</v>
      </c>
      <c r="Z380" s="10">
        <f t="shared" si="82"/>
        <v>0.5046049584883634</v>
      </c>
      <c r="AA380" s="10">
        <f t="shared" si="83"/>
        <v>0.6235409017104826</v>
      </c>
      <c r="AB380" s="10">
        <f t="shared" si="84"/>
        <v>41.467180633638343</v>
      </c>
    </row>
    <row r="381" spans="1:28" x14ac:dyDescent="0.2">
      <c r="A381" s="9">
        <v>39991</v>
      </c>
      <c r="B381" s="16">
        <f>'Prices Monthly'!L380+J381</f>
        <v>7536.5171806336384</v>
      </c>
      <c r="C381" s="16">
        <f t="shared" si="71"/>
        <v>1</v>
      </c>
      <c r="D381" s="16">
        <f>D380+C381*('Prices Monthly'!L381-'Prices Monthly'!L380)/'Prices Monthly'!L380</f>
        <v>2.6124567762238051</v>
      </c>
      <c r="E381" s="16">
        <f t="shared" si="72"/>
        <v>0.52631482931379159</v>
      </c>
      <c r="F381" s="16">
        <f t="shared" si="73"/>
        <v>3.1387716055375967</v>
      </c>
      <c r="G381" s="26">
        <f>IF(('Prices Monthly'!L381-'Prices Monthly'!L380)*C381&gt;0,1,0)</f>
        <v>0</v>
      </c>
      <c r="H381" s="16">
        <f>ABS('Prices Monthly'!L381-'Prices Monthly'!L380)/'Prices Monthly'!L380</f>
        <v>3.3012454886892056E-2</v>
      </c>
      <c r="I381" s="26"/>
      <c r="J381" s="16">
        <f t="shared" si="74"/>
        <v>41.467180633638343</v>
      </c>
      <c r="K381" s="16"/>
      <c r="L381" s="16">
        <f>1.95583/'Prices Monthly'!B381</f>
        <v>1.5033282090699462</v>
      </c>
      <c r="M381" s="16">
        <f>'Prices Monthly'!I381-'Prices Monthly'!I380</f>
        <v>-24.460000000000036</v>
      </c>
      <c r="N381" s="16">
        <f>'Prices Monthly'!T381-'Prices Monthly'!T380</f>
        <v>0.30000000000000004</v>
      </c>
      <c r="P381" s="16">
        <f t="shared" si="75"/>
        <v>-0.61371737125288206</v>
      </c>
      <c r="Q381" s="16">
        <f t="shared" si="76"/>
        <v>-1.3884564527002672</v>
      </c>
      <c r="R381" s="16">
        <f t="shared" si="77"/>
        <v>0.5990000000000002</v>
      </c>
      <c r="T381" s="10">
        <f t="shared" si="78"/>
        <v>-9.9160659511959359</v>
      </c>
      <c r="U381" s="10">
        <f t="shared" si="79"/>
        <v>4.9372581165509286E-5</v>
      </c>
      <c r="W381" s="10">
        <f t="shared" si="80"/>
        <v>-5.3766175790333666</v>
      </c>
      <c r="X381" s="10">
        <f t="shared" si="81"/>
        <v>4.6021561469649806E-3</v>
      </c>
      <c r="Z381" s="10">
        <f t="shared" si="82"/>
        <v>-0.74207677745937795</v>
      </c>
      <c r="AA381" s="10">
        <f t="shared" si="83"/>
        <v>0.32255017674410147</v>
      </c>
      <c r="AB381" s="10">
        <f t="shared" si="84"/>
        <v>-77.134579495639755</v>
      </c>
    </row>
    <row r="382" spans="1:28" x14ac:dyDescent="0.2">
      <c r="A382" s="9">
        <v>40024</v>
      </c>
      <c r="B382" s="16">
        <f>'Prices Monthly'!L381+J382</f>
        <v>7170.4854205043603</v>
      </c>
      <c r="C382" s="16">
        <f t="shared" si="71"/>
        <v>-1</v>
      </c>
      <c r="D382" s="16">
        <f>D381+C382*('Prices Monthly'!L382-'Prices Monthly'!L381)/'Prices Monthly'!L381</f>
        <v>2.5916264898677324</v>
      </c>
      <c r="E382" s="16">
        <f t="shared" si="72"/>
        <v>0.54714511566986435</v>
      </c>
      <c r="F382" s="16">
        <f t="shared" si="73"/>
        <v>3.1387716055375967</v>
      </c>
      <c r="G382" s="26">
        <f>IF(('Prices Monthly'!L382-'Prices Monthly'!L381)*C382&gt;0,1,0)</f>
        <v>0</v>
      </c>
      <c r="H382" s="16">
        <f>ABS('Prices Monthly'!L382-'Prices Monthly'!L381)/'Prices Monthly'!L381</f>
        <v>2.0830286356072789E-2</v>
      </c>
      <c r="I382" s="26"/>
      <c r="J382" s="16">
        <f t="shared" si="74"/>
        <v>-77.134579495639755</v>
      </c>
      <c r="K382" s="16"/>
      <c r="L382" s="16">
        <f>1.95583/'Prices Monthly'!B382</f>
        <v>1.4708806497706248</v>
      </c>
      <c r="M382" s="16">
        <f>'Prices Monthly'!I382-'Prices Monthly'!I381</f>
        <v>79.450000000000045</v>
      </c>
      <c r="N382" s="16">
        <f>'Prices Monthly'!T382-'Prices Monthly'!T381</f>
        <v>1.0000000000000009E-2</v>
      </c>
      <c r="P382" s="16">
        <f t="shared" si="75"/>
        <v>-0.72371459727758136</v>
      </c>
      <c r="Q382" s="16">
        <f t="shared" si="76"/>
        <v>1.9000939015433984</v>
      </c>
      <c r="R382" s="16">
        <f t="shared" si="77"/>
        <v>6.8300000000000027E-2</v>
      </c>
      <c r="T382" s="10">
        <f t="shared" si="78"/>
        <v>-7.8625148560938927</v>
      </c>
      <c r="U382" s="10">
        <f t="shared" si="79"/>
        <v>3.8475657871753476E-4</v>
      </c>
      <c r="W382" s="10">
        <f t="shared" si="80"/>
        <v>7.4573264668527823</v>
      </c>
      <c r="X382" s="10">
        <f t="shared" si="81"/>
        <v>0.99942313569798891</v>
      </c>
      <c r="Z382" s="10">
        <f t="shared" si="82"/>
        <v>0.52428790095037914</v>
      </c>
      <c r="AA382" s="10">
        <f t="shared" si="83"/>
        <v>0.6281498730854419</v>
      </c>
      <c r="AB382" s="10">
        <f t="shared" si="84"/>
        <v>43.726968074510459</v>
      </c>
    </row>
    <row r="383" spans="1:28" x14ac:dyDescent="0.2">
      <c r="A383" s="9">
        <v>40054</v>
      </c>
      <c r="B383" s="16">
        <f>'Prices Monthly'!L382+J383</f>
        <v>7442.3169680745104</v>
      </c>
      <c r="C383" s="16">
        <f t="shared" si="71"/>
        <v>1</v>
      </c>
      <c r="D383" s="16">
        <f>D382+C383*('Prices Monthly'!L383-'Prices Monthly'!L382)/'Prices Monthly'!L382</f>
        <v>2.5855888529666471</v>
      </c>
      <c r="E383" s="16">
        <f t="shared" si="72"/>
        <v>0.55318275257094962</v>
      </c>
      <c r="F383" s="16">
        <f t="shared" si="73"/>
        <v>3.1387716055375967</v>
      </c>
      <c r="G383" s="26">
        <f>IF(('Prices Monthly'!L383-'Prices Monthly'!L382)*C383&gt;0,1,0)</f>
        <v>0</v>
      </c>
      <c r="H383" s="16">
        <f>ABS('Prices Monthly'!L383-'Prices Monthly'!L382)/'Prices Monthly'!L382</f>
        <v>6.0376369010852167E-3</v>
      </c>
      <c r="I383" s="26"/>
      <c r="J383" s="16">
        <f t="shared" si="74"/>
        <v>43.726968074510459</v>
      </c>
      <c r="K383" s="16"/>
      <c r="L383" s="16">
        <f>1.95583/'Prices Monthly'!B383</f>
        <v>1.4798955811138013</v>
      </c>
      <c r="M383" s="16">
        <f>'Prices Monthly'!I383-'Prices Monthly'!I382</f>
        <v>-52.799999999999955</v>
      </c>
      <c r="N383" s="16">
        <f>'Prices Monthly'!T383-'Prices Monthly'!T382</f>
        <v>6.0000000000000053E-2</v>
      </c>
      <c r="P383" s="16">
        <f t="shared" si="75"/>
        <v>-0.69315398002421347</v>
      </c>
      <c r="Q383" s="16">
        <f t="shared" si="76"/>
        <v>-1.7226339225338121</v>
      </c>
      <c r="R383" s="16">
        <f t="shared" si="77"/>
        <v>0.15980000000000011</v>
      </c>
      <c r="T383" s="10">
        <f t="shared" si="78"/>
        <v>-2.2565792114121592</v>
      </c>
      <c r="U383" s="10">
        <f t="shared" si="79"/>
        <v>9.4783464540538279E-2</v>
      </c>
      <c r="W383" s="10">
        <f t="shared" si="80"/>
        <v>-4.3570847007780449</v>
      </c>
      <c r="X383" s="10">
        <f t="shared" si="81"/>
        <v>1.2653531035241314E-2</v>
      </c>
      <c r="Z383" s="10">
        <f t="shared" si="82"/>
        <v>-0.60331513376196122</v>
      </c>
      <c r="AA383" s="10">
        <f t="shared" si="83"/>
        <v>0.35358561016468465</v>
      </c>
      <c r="AB383" s="10">
        <f t="shared" si="84"/>
        <v>-53.960001015935745</v>
      </c>
    </row>
    <row r="384" spans="1:28" x14ac:dyDescent="0.2">
      <c r="A384" s="9">
        <v>40085</v>
      </c>
      <c r="B384" s="16">
        <f>'Prices Monthly'!L383+J384</f>
        <v>7299.9599989840644</v>
      </c>
      <c r="C384" s="16">
        <f t="shared" si="71"/>
        <v>-1</v>
      </c>
      <c r="D384" s="16">
        <f>D383+C384*('Prices Monthly'!L384-'Prices Monthly'!L383)/'Prices Monthly'!L383</f>
        <v>2.5505993507691795</v>
      </c>
      <c r="E384" s="16">
        <f t="shared" si="72"/>
        <v>0.58817225476841717</v>
      </c>
      <c r="F384" s="16">
        <f t="shared" si="73"/>
        <v>3.1387716055375967</v>
      </c>
      <c r="G384" s="26">
        <f>IF(('Prices Monthly'!L384-'Prices Monthly'!L383)*C384&gt;0,1,0)</f>
        <v>0</v>
      </c>
      <c r="H384" s="16">
        <f>ABS('Prices Monthly'!L384-'Prices Monthly'!L383)/'Prices Monthly'!L383</f>
        <v>3.4989502197467402E-2</v>
      </c>
      <c r="I384" s="26"/>
      <c r="J384" s="16">
        <f t="shared" si="74"/>
        <v>-53.960001015935745</v>
      </c>
      <c r="K384" s="16"/>
      <c r="L384" s="16">
        <f>1.95583/'Prices Monthly'!B384</f>
        <v>1.4462988981734821</v>
      </c>
      <c r="M384" s="16">
        <f>'Prices Monthly'!I384-'Prices Monthly'!I383</f>
        <v>48.619999999999891</v>
      </c>
      <c r="N384" s="16">
        <f>'Prices Monthly'!T384-'Prices Monthly'!T383</f>
        <v>8.9999999999999858E-2</v>
      </c>
      <c r="P384" s="16">
        <f t="shared" si="75"/>
        <v>-0.80704673519189551</v>
      </c>
      <c r="Q384" s="16">
        <f t="shared" si="76"/>
        <v>1.6868149545073159</v>
      </c>
      <c r="R384" s="16">
        <f t="shared" si="77"/>
        <v>0.21469999999999972</v>
      </c>
      <c r="T384" s="10">
        <f t="shared" si="78"/>
        <v>-10.702120322579372</v>
      </c>
      <c r="U384" s="10">
        <f t="shared" si="79"/>
        <v>2.249667990291599E-5</v>
      </c>
      <c r="W384" s="10">
        <f t="shared" si="80"/>
        <v>7.6914300207735717</v>
      </c>
      <c r="X384" s="10">
        <f t="shared" si="81"/>
        <v>0.99954348392322778</v>
      </c>
      <c r="Z384" s="10">
        <f t="shared" si="82"/>
        <v>0.52394960228826348</v>
      </c>
      <c r="AA384" s="10">
        <f t="shared" si="83"/>
        <v>0.62807085066736945</v>
      </c>
      <c r="AB384" s="10">
        <f t="shared" si="84"/>
        <v>43.687204278949196</v>
      </c>
    </row>
    <row r="385" spans="1:28" x14ac:dyDescent="0.2">
      <c r="A385" s="9">
        <v>40116</v>
      </c>
      <c r="B385" s="16">
        <f>'Prices Monthly'!L384+J385</f>
        <v>7654.9172042789487</v>
      </c>
      <c r="C385" s="16">
        <f t="shared" si="71"/>
        <v>1</v>
      </c>
      <c r="D385" s="16">
        <f>D384+C385*('Prices Monthly'!L385-'Prices Monthly'!L384)/'Prices Monthly'!L384</f>
        <v>2.5792162760230477</v>
      </c>
      <c r="E385" s="16">
        <f t="shared" si="72"/>
        <v>0.559555329514549</v>
      </c>
      <c r="F385" s="16">
        <f t="shared" si="73"/>
        <v>3.1387716055375967</v>
      </c>
      <c r="G385" s="26">
        <f>IF(('Prices Monthly'!L385-'Prices Monthly'!L384)*C385&gt;0,1,0)</f>
        <v>1</v>
      </c>
      <c r="H385" s="16">
        <f>ABS('Prices Monthly'!L385-'Prices Monthly'!L384)/'Prices Monthly'!L384</f>
        <v>2.8616925253868351E-2</v>
      </c>
      <c r="I385" s="26"/>
      <c r="J385" s="16">
        <f t="shared" si="74"/>
        <v>43.687204278949196</v>
      </c>
      <c r="K385" s="16"/>
      <c r="L385" s="16">
        <f>1.95583/'Prices Monthly'!B385</f>
        <v>1.4400161979089972</v>
      </c>
      <c r="M385" s="16">
        <f>'Prices Monthly'!I385-'Prices Monthly'!I384</f>
        <v>74.990000000000009</v>
      </c>
      <c r="N385" s="16">
        <f>'Prices Monthly'!T385-'Prices Monthly'!T384</f>
        <v>-8.9999999999999858E-2</v>
      </c>
      <c r="P385" s="16">
        <f t="shared" si="75"/>
        <v>-0.8283450890884998</v>
      </c>
      <c r="Q385" s="16">
        <f t="shared" si="76"/>
        <v>1.875003353600041</v>
      </c>
      <c r="R385" s="16">
        <f t="shared" si="77"/>
        <v>-0.11469999999999973</v>
      </c>
      <c r="T385" s="10">
        <f t="shared" si="78"/>
        <v>-5.4825647169161646</v>
      </c>
      <c r="U385" s="10">
        <f t="shared" si="79"/>
        <v>4.1414274997355329E-3</v>
      </c>
      <c r="W385" s="10">
        <f t="shared" si="80"/>
        <v>9.2614978593564405</v>
      </c>
      <c r="X385" s="10">
        <f t="shared" si="81"/>
        <v>0.99990499612405215</v>
      </c>
      <c r="Z385" s="10">
        <f t="shared" si="82"/>
        <v>0.52999736811399756</v>
      </c>
      <c r="AA385" s="10">
        <f t="shared" si="83"/>
        <v>0.6294824981215601</v>
      </c>
      <c r="AB385" s="10">
        <f t="shared" si="84"/>
        <v>44.403018123645559</v>
      </c>
    </row>
    <row r="386" spans="1:28" x14ac:dyDescent="0.2">
      <c r="A386" s="9">
        <v>40145</v>
      </c>
      <c r="B386" s="16">
        <f>'Prices Monthly'!L385+J386</f>
        <v>7873.4430181236457</v>
      </c>
      <c r="C386" s="16">
        <f t="shared" si="71"/>
        <v>1</v>
      </c>
      <c r="D386" s="16">
        <f>D385+C386*('Prices Monthly'!L386-'Prices Monthly'!L385)/'Prices Monthly'!L385</f>
        <v>2.5841019325020032</v>
      </c>
      <c r="E386" s="16">
        <f t="shared" si="72"/>
        <v>0.55466967303559356</v>
      </c>
      <c r="F386" s="16">
        <f t="shared" si="73"/>
        <v>3.1387716055375967</v>
      </c>
      <c r="G386" s="26">
        <f>IF(('Prices Monthly'!L386-'Prices Monthly'!L385)*C386&gt;0,1,0)</f>
        <v>1</v>
      </c>
      <c r="H386" s="16">
        <f>ABS('Prices Monthly'!L386-'Prices Monthly'!L385)/'Prices Monthly'!L385</f>
        <v>4.8856564789552743E-3</v>
      </c>
      <c r="I386" s="26"/>
      <c r="J386" s="16">
        <f t="shared" si="74"/>
        <v>44.403018123645559</v>
      </c>
      <c r="K386" s="16"/>
      <c r="L386" s="16">
        <f>1.95583/'Prices Monthly'!B386</f>
        <v>1.4396981965403017</v>
      </c>
      <c r="M386" s="16">
        <f>'Prices Monthly'!I386-'Prices Monthly'!I385</f>
        <v>49.269999999999982</v>
      </c>
      <c r="N386" s="16">
        <f>'Prices Monthly'!T386-'Prices Monthly'!T385</f>
        <v>-3.0000000000000027E-2</v>
      </c>
      <c r="P386" s="16">
        <f t="shared" si="75"/>
        <v>-0.82942311372837718</v>
      </c>
      <c r="Q386" s="16">
        <f t="shared" si="76"/>
        <v>1.6925825622749089</v>
      </c>
      <c r="R386" s="16">
        <f t="shared" si="77"/>
        <v>-4.9000000000000501E-3</v>
      </c>
      <c r="T386" s="10">
        <f t="shared" si="78"/>
        <v>-7.0604572418380878</v>
      </c>
      <c r="U386" s="10">
        <f t="shared" si="79"/>
        <v>8.5764932070548879E-4</v>
      </c>
      <c r="W386" s="10">
        <f t="shared" si="80"/>
        <v>8.4859660359094438</v>
      </c>
      <c r="X386" s="10">
        <f t="shared" si="81"/>
        <v>0.99979369860142653</v>
      </c>
      <c r="Z386" s="10">
        <f t="shared" si="82"/>
        <v>0.52540096853878437</v>
      </c>
      <c r="AA386" s="10">
        <f t="shared" si="83"/>
        <v>0.628409823646493</v>
      </c>
      <c r="AB386" s="10">
        <f t="shared" si="84"/>
        <v>43.858029792365627</v>
      </c>
    </row>
    <row r="387" spans="1:28" x14ac:dyDescent="0.2">
      <c r="A387" s="9">
        <v>40177</v>
      </c>
      <c r="B387" s="16">
        <f>'Prices Monthly'!L386+J387</f>
        <v>7911.1480297923654</v>
      </c>
      <c r="C387" s="16">
        <f t="shared" si="71"/>
        <v>1</v>
      </c>
      <c r="D387" s="16">
        <f>D386+C387*('Prices Monthly'!L387-'Prices Monthly'!L386)/'Prices Monthly'!L386</f>
        <v>2.5803789224184803</v>
      </c>
      <c r="E387" s="16">
        <f t="shared" si="72"/>
        <v>0.55839268311911638</v>
      </c>
      <c r="F387" s="16">
        <f t="shared" si="73"/>
        <v>3.1387716055375967</v>
      </c>
      <c r="G387" s="26">
        <f>IF(('Prices Monthly'!L387-'Prices Monthly'!L386)*C387&gt;0,1,0)</f>
        <v>0</v>
      </c>
      <c r="H387" s="16">
        <f>ABS('Prices Monthly'!L387-'Prices Monthly'!L386)/'Prices Monthly'!L386</f>
        <v>3.7230100835230384E-3</v>
      </c>
      <c r="I387" s="26"/>
      <c r="J387" s="16">
        <f t="shared" si="74"/>
        <v>43.858029792365627</v>
      </c>
      <c r="K387" s="16"/>
      <c r="L387" s="16">
        <f>1.95583/'Prices Monthly'!B387</f>
        <v>1.4175762846995723</v>
      </c>
      <c r="M387" s="16">
        <f>'Prices Monthly'!I387-'Prices Monthly'!I386</f>
        <v>35.259999999999991</v>
      </c>
      <c r="N387" s="16">
        <f>'Prices Monthly'!T387-'Prices Monthly'!T386</f>
        <v>0.24</v>
      </c>
      <c r="P387" s="16">
        <f t="shared" si="75"/>
        <v>-0.90441639486844938</v>
      </c>
      <c r="Q387" s="16">
        <f t="shared" si="76"/>
        <v>1.5472823079633031</v>
      </c>
      <c r="R387" s="16">
        <f t="shared" si="77"/>
        <v>0.48919999999999997</v>
      </c>
      <c r="T387" s="10">
        <f t="shared" si="78"/>
        <v>-16.038375656200536</v>
      </c>
      <c r="U387" s="10">
        <f t="shared" si="79"/>
        <v>1E-4</v>
      </c>
      <c r="W387" s="10">
        <f t="shared" si="80"/>
        <v>8.0890562653902638</v>
      </c>
      <c r="X387" s="10">
        <f t="shared" si="81"/>
        <v>0.99969321491290153</v>
      </c>
      <c r="Z387" s="10">
        <f t="shared" si="82"/>
        <v>0.52424527597666715</v>
      </c>
      <c r="AA387" s="10">
        <f t="shared" si="83"/>
        <v>0.62813991679157122</v>
      </c>
      <c r="AB387" s="10">
        <f t="shared" si="84"/>
        <v>43.721956111296578</v>
      </c>
    </row>
    <row r="388" spans="1:28" x14ac:dyDescent="0.2">
      <c r="A388" s="9">
        <v>40208</v>
      </c>
      <c r="B388" s="16">
        <f>'Prices Monthly'!L387+J388</f>
        <v>7881.721956111297</v>
      </c>
      <c r="C388" s="16">
        <f t="shared" si="71"/>
        <v>1</v>
      </c>
      <c r="D388" s="16">
        <f>D387+C388*('Prices Monthly'!L388-'Prices Monthly'!L387)/'Prices Monthly'!L387</f>
        <v>2.5794233214998785</v>
      </c>
      <c r="E388" s="16">
        <f t="shared" si="72"/>
        <v>0.55934828403771819</v>
      </c>
      <c r="F388" s="16">
        <f t="shared" si="73"/>
        <v>3.1387716055375967</v>
      </c>
      <c r="G388" s="26">
        <f>IF(('Prices Monthly'!L388-'Prices Monthly'!L387)*C388&gt;0,1,0)</f>
        <v>0</v>
      </c>
      <c r="H388" s="16">
        <f>ABS('Prices Monthly'!L388-'Prices Monthly'!L387)/'Prices Monthly'!L387</f>
        <v>9.5560091860165625E-4</v>
      </c>
      <c r="I388" s="26"/>
      <c r="J388" s="16">
        <f t="shared" si="74"/>
        <v>43.721956111296578</v>
      </c>
      <c r="K388" s="16"/>
      <c r="L388" s="16">
        <f>1.95583/'Prices Monthly'!B388</f>
        <v>1.4500518979833925</v>
      </c>
      <c r="M388" s="16">
        <f>'Prices Monthly'!I388-'Prices Monthly'!I387</f>
        <v>-58.480000000000018</v>
      </c>
      <c r="N388" s="16">
        <f>'Prices Monthly'!T388-'Prices Monthly'!T387</f>
        <v>-0.26</v>
      </c>
      <c r="P388" s="16">
        <f t="shared" si="75"/>
        <v>-0.79432406583629955</v>
      </c>
      <c r="Q388" s="16">
        <f t="shared" si="76"/>
        <v>-1.7670073639498041</v>
      </c>
      <c r="R388" s="16">
        <f t="shared" si="77"/>
        <v>-0.42580000000000007</v>
      </c>
      <c r="T388" s="10">
        <f t="shared" si="78"/>
        <v>7.2254764209436919</v>
      </c>
      <c r="U388" s="10">
        <f t="shared" si="79"/>
        <v>0.99927272360132569</v>
      </c>
      <c r="W388" s="10">
        <f t="shared" si="80"/>
        <v>-1.8270574209284769</v>
      </c>
      <c r="X388" s="10">
        <f t="shared" si="81"/>
        <v>0.13858919136871448</v>
      </c>
      <c r="Z388" s="10">
        <f t="shared" si="82"/>
        <v>0.78396812285424766</v>
      </c>
      <c r="AA388" s="10">
        <f t="shared" si="83"/>
        <v>0.68653470447969844</v>
      </c>
      <c r="AB388" s="10">
        <f t="shared" si="84"/>
        <v>85.639381559616993</v>
      </c>
    </row>
    <row r="389" spans="1:28" x14ac:dyDescent="0.2">
      <c r="A389" s="9">
        <v>40236</v>
      </c>
      <c r="B389" s="16">
        <f>'Prices Monthly'!L388+J389</f>
        <v>7916.1493815596168</v>
      </c>
      <c r="C389" s="16">
        <f t="shared" si="71"/>
        <v>1</v>
      </c>
      <c r="D389" s="16">
        <f>D388+C389*('Prices Monthly'!L389-'Prices Monthly'!L388)/'Prices Monthly'!L388</f>
        <v>2.6215572310408919</v>
      </c>
      <c r="E389" s="16">
        <f t="shared" si="72"/>
        <v>0.51721437449670482</v>
      </c>
      <c r="F389" s="16">
        <f t="shared" si="73"/>
        <v>3.1387716055375967</v>
      </c>
      <c r="G389" s="26">
        <f>IF(('Prices Monthly'!L389-'Prices Monthly'!L388)*C389&gt;0,1,0)</f>
        <v>1</v>
      </c>
      <c r="H389" s="16">
        <f>ABS('Prices Monthly'!L389-'Prices Monthly'!L388)/'Prices Monthly'!L388</f>
        <v>4.2133909541013211E-2</v>
      </c>
      <c r="I389" s="26"/>
      <c r="J389" s="16">
        <f t="shared" si="74"/>
        <v>85.639381559616993</v>
      </c>
      <c r="K389" s="16"/>
      <c r="L389" s="16">
        <f>1.95583/'Prices Monthly'!B389</f>
        <v>1.4164469872537659</v>
      </c>
      <c r="M389" s="16">
        <f>'Prices Monthly'!I389-'Prices Monthly'!I388</f>
        <v>76.860000000000127</v>
      </c>
      <c r="N389" s="16">
        <f>'Prices Monthly'!T389-'Prices Monthly'!T388</f>
        <v>-7.0000000000000062E-2</v>
      </c>
      <c r="P389" s="16">
        <f t="shared" si="75"/>
        <v>-0.90824471320973288</v>
      </c>
      <c r="Q389" s="16">
        <f t="shared" si="76"/>
        <v>1.8857003801283305</v>
      </c>
      <c r="R389" s="16">
        <f t="shared" si="77"/>
        <v>-7.8100000000000128E-2</v>
      </c>
      <c r="T389" s="10">
        <f t="shared" si="78"/>
        <v>-6.8045214676832346</v>
      </c>
      <c r="U389" s="10">
        <f t="shared" si="79"/>
        <v>1.1075226507712992E-3</v>
      </c>
      <c r="W389" s="10">
        <f t="shared" si="80"/>
        <v>10.365642362089849</v>
      </c>
      <c r="X389" s="10">
        <f t="shared" si="81"/>
        <v>0.9999685047512813</v>
      </c>
      <c r="Z389" s="10">
        <f t="shared" si="82"/>
        <v>0.52596238752404179</v>
      </c>
      <c r="AA389" s="10">
        <f t="shared" si="83"/>
        <v>0.6285409116548667</v>
      </c>
      <c r="AB389" s="10">
        <f t="shared" si="84"/>
        <v>43.924270587624399</v>
      </c>
    </row>
    <row r="390" spans="1:28" x14ac:dyDescent="0.2">
      <c r="A390" s="9">
        <v>40267</v>
      </c>
      <c r="B390" s="16">
        <f>'Prices Monthly'!L389+J390</f>
        <v>8204.3642705876246</v>
      </c>
      <c r="C390" s="16">
        <f t="shared" ref="C390:C443" si="85">IF(J390&gt;0,1,-1)</f>
        <v>1</v>
      </c>
      <c r="D390" s="16">
        <f>D389+C390*('Prices Monthly'!L390-'Prices Monthly'!L389)/'Prices Monthly'!L389</f>
        <v>2.6266721513147986</v>
      </c>
      <c r="E390" s="16">
        <f t="shared" ref="E390:E442" si="86">F390-D390</f>
        <v>0.51209945422279812</v>
      </c>
      <c r="F390" s="16">
        <f t="shared" ref="F390:F442" si="87">MAX(F389,D390)</f>
        <v>3.1387716055375967</v>
      </c>
      <c r="G390" s="26">
        <f>IF(('Prices Monthly'!L390-'Prices Monthly'!L389)*C390&gt;0,1,0)</f>
        <v>1</v>
      </c>
      <c r="H390" s="16">
        <f>ABS('Prices Monthly'!L390-'Prices Monthly'!L389)/'Prices Monthly'!L389</f>
        <v>5.1149202739068844E-3</v>
      </c>
      <c r="I390" s="26"/>
      <c r="J390" s="16">
        <f t="shared" si="74"/>
        <v>43.924270587624399</v>
      </c>
      <c r="K390" s="16"/>
      <c r="L390" s="16">
        <f>1.95583/'Prices Monthly'!B390</f>
        <v>1.4196341728968571</v>
      </c>
      <c r="M390" s="16">
        <f>'Prices Monthly'!I390-'Prices Monthly'!I389</f>
        <v>12.889999999999873</v>
      </c>
      <c r="N390" s="16">
        <f>'Prices Monthly'!T390-'Prices Monthly'!T389</f>
        <v>-2.0000000000000018E-2</v>
      </c>
      <c r="P390" s="16">
        <f t="shared" si="75"/>
        <v>-0.89744015387965437</v>
      </c>
      <c r="Q390" s="16">
        <f t="shared" si="76"/>
        <v>1.1102529173533988</v>
      </c>
      <c r="R390" s="16">
        <f t="shared" si="77"/>
        <v>1.3399999999999967E-2</v>
      </c>
      <c r="T390" s="10">
        <f t="shared" si="78"/>
        <v>-6.8261424348786326</v>
      </c>
      <c r="U390" s="10">
        <f t="shared" si="79"/>
        <v>1.083859624218737E-3</v>
      </c>
      <c r="W390" s="10">
        <f t="shared" si="80"/>
        <v>7.6263947579930207</v>
      </c>
      <c r="X390" s="10">
        <f t="shared" si="81"/>
        <v>0.9995128225142681</v>
      </c>
      <c r="Z390" s="10">
        <f t="shared" si="82"/>
        <v>0.52535043061562137</v>
      </c>
      <c r="AA390" s="10">
        <f t="shared" si="83"/>
        <v>0.62839802241311993</v>
      </c>
      <c r="AB390" s="10">
        <f t="shared" si="84"/>
        <v>43.852071350488622</v>
      </c>
    </row>
    <row r="391" spans="1:28" x14ac:dyDescent="0.2">
      <c r="A391" s="9">
        <v>40297</v>
      </c>
      <c r="B391" s="16">
        <f>'Prices Monthly'!L390+J391</f>
        <v>8246.0320713504898</v>
      </c>
      <c r="C391" s="16">
        <f t="shared" si="85"/>
        <v>1</v>
      </c>
      <c r="D391" s="16">
        <f>D390+C391*('Prices Monthly'!L391-'Prices Monthly'!L390)/'Prices Monthly'!L390</f>
        <v>2.6427069128050364</v>
      </c>
      <c r="E391" s="16">
        <f t="shared" si="86"/>
        <v>0.49606469273256026</v>
      </c>
      <c r="F391" s="16">
        <f t="shared" si="87"/>
        <v>3.1387716055375967</v>
      </c>
      <c r="G391" s="26">
        <f>IF(('Prices Monthly'!L391-'Prices Monthly'!L390)*C391&gt;0,1,0)</f>
        <v>1</v>
      </c>
      <c r="H391" s="16">
        <f>ABS('Prices Monthly'!L391-'Prices Monthly'!L390)/'Prices Monthly'!L390</f>
        <v>1.6034761490238015E-2</v>
      </c>
      <c r="I391" s="26"/>
      <c r="J391" s="16">
        <f t="shared" ref="J391:J443" si="88">IF(AB390&gt;100,100,IF(AB390&lt;-100,-100,AB390))</f>
        <v>43.852071350488622</v>
      </c>
      <c r="K391" s="16"/>
      <c r="L391" s="16">
        <f>1.95583/'Prices Monthly'!B391</f>
        <v>1.4105221404875234</v>
      </c>
      <c r="M391" s="16">
        <f>'Prices Monthly'!I391-'Prices Monthly'!I390</f>
        <v>11.610000000000127</v>
      </c>
      <c r="N391" s="16">
        <f>'Prices Monthly'!T391-'Prices Monthly'!T390</f>
        <v>-8.9999999999999969E-2</v>
      </c>
      <c r="P391" s="16">
        <f t="shared" ref="P391:P442" si="89">3.39*L391-5.71</f>
        <v>-0.92832994374729516</v>
      </c>
      <c r="Q391" s="16">
        <f t="shared" ref="Q391:Q442" si="90">LOG10(ABS(M391))*ABS(M391)/M391</f>
        <v>1.0648322197385787</v>
      </c>
      <c r="R391" s="16">
        <f t="shared" ref="R391:R442" si="91">1.83*N391+0.05</f>
        <v>-0.11469999999999995</v>
      </c>
      <c r="T391" s="10">
        <f t="shared" ref="T391:T442" si="92">8.2823*P391-1.919*Q391-17.4775*R391+2.9715</f>
        <v>-4.7559508727765563</v>
      </c>
      <c r="U391" s="10">
        <f t="shared" ref="U391:U442" si="93">IF(T391&gt;11.5129,0.9999,IF(T391&lt;-11.5129,0.0001,1/(1+EXP(-(T391)))))</f>
        <v>8.5270274222538807E-3</v>
      </c>
      <c r="W391" s="10">
        <f t="shared" ref="W391:W442" si="94">-14.3559*P391+3.0877*Q391-2.0742*R391-8.6575</f>
        <v>8.1953050243286025</v>
      </c>
      <c r="X391" s="10">
        <f t="shared" ref="X391:X442" si="95">IF(W391&gt;11.5129,0.9999,IF(W391&lt;-11.5129,0.0001,1/(1+EXP(-(W391)))))</f>
        <v>0.99972413003162952</v>
      </c>
      <c r="Z391" s="10">
        <f t="shared" ref="Z391:Z442" si="96">1.3566*U391+1.2725*X391-0.748</f>
        <v>0.53571672086627808</v>
      </c>
      <c r="AA391" s="10">
        <f t="shared" ref="AA391:AA442" si="97">IF(Z391&gt;11.5129,0.9999,IF(Z391&lt;-11.5129,0.0001,1/(1+EXP(-(Z391)))))</f>
        <v>0.63081545649417248</v>
      </c>
      <c r="AB391" s="10">
        <f t="shared" ref="AB391:AB442" si="98">10*POWER(10,ABS(5*(AA391-0.5)))*ABS(AA391-0.5)/(AA391-0.5)</f>
        <v>45.08969342712146</v>
      </c>
    </row>
    <row r="392" spans="1:28" x14ac:dyDescent="0.2">
      <c r="A392" s="9">
        <v>40328</v>
      </c>
      <c r="B392" s="16">
        <f>'Prices Monthly'!L391+J392</f>
        <v>8378.789693427123</v>
      </c>
      <c r="C392" s="16">
        <f t="shared" si="85"/>
        <v>1</v>
      </c>
      <c r="D392" s="16">
        <f>D391+C392*('Prices Monthly'!L392-'Prices Monthly'!L391)/'Prices Monthly'!L391</f>
        <v>2.6696205286059409</v>
      </c>
      <c r="E392" s="16">
        <f t="shared" si="86"/>
        <v>0.46915107693165581</v>
      </c>
      <c r="F392" s="16">
        <f t="shared" si="87"/>
        <v>3.1387716055375967</v>
      </c>
      <c r="G392" s="26">
        <f>IF(('Prices Monthly'!L392-'Prices Monthly'!L391)*C392&gt;0,1,0)</f>
        <v>1</v>
      </c>
      <c r="H392" s="16">
        <f>ABS('Prices Monthly'!L392-'Prices Monthly'!L391)/'Prices Monthly'!L391</f>
        <v>2.6913615800904643E-2</v>
      </c>
      <c r="I392" s="26"/>
      <c r="J392" s="16">
        <f t="shared" si="88"/>
        <v>45.08969342712146</v>
      </c>
      <c r="K392" s="16"/>
      <c r="L392" s="16">
        <f>1.95583/'Prices Monthly'!B392</f>
        <v>1.4347344483568074</v>
      </c>
      <c r="M392" s="16">
        <f>'Prices Monthly'!I392-'Prices Monthly'!I391</f>
        <v>39.619999999999891</v>
      </c>
      <c r="N392" s="16">
        <f>'Prices Monthly'!T392-'Prices Monthly'!T391</f>
        <v>-0.14000000000000001</v>
      </c>
      <c r="P392" s="16">
        <f t="shared" si="89"/>
        <v>-0.84625022007042272</v>
      </c>
      <c r="Q392" s="16">
        <f t="shared" si="90"/>
        <v>1.5979144712025271</v>
      </c>
      <c r="R392" s="16">
        <f t="shared" si="91"/>
        <v>-0.20620000000000005</v>
      </c>
      <c r="T392" s="10">
        <f t="shared" si="92"/>
        <v>-3.4999355679269097</v>
      </c>
      <c r="U392" s="10">
        <f t="shared" si="93"/>
        <v>2.931406409427045E-2</v>
      </c>
      <c r="W392" s="10">
        <f t="shared" si="94"/>
        <v>8.8527640870410256</v>
      </c>
      <c r="X392" s="10">
        <f t="shared" si="95"/>
        <v>0.99985703447815921</v>
      </c>
      <c r="Z392" s="10">
        <f t="shared" si="96"/>
        <v>0.56408553572374487</v>
      </c>
      <c r="AA392" s="10">
        <f t="shared" si="97"/>
        <v>0.63739732639940461</v>
      </c>
      <c r="AB392" s="10">
        <f t="shared" si="98"/>
        <v>48.639223383901538</v>
      </c>
    </row>
    <row r="393" spans="1:28" x14ac:dyDescent="0.2">
      <c r="A393" s="9">
        <v>40358</v>
      </c>
      <c r="B393" s="16">
        <f>'Prices Monthly'!L392+J393</f>
        <v>8606.6292233839013</v>
      </c>
      <c r="C393" s="16">
        <f t="shared" si="85"/>
        <v>1</v>
      </c>
      <c r="D393" s="16">
        <f>D392+C393*('Prices Monthly'!L393-'Prices Monthly'!L392)/'Prices Monthly'!L392</f>
        <v>2.6576632816355659</v>
      </c>
      <c r="E393" s="16">
        <f t="shared" si="86"/>
        <v>0.48110832390203084</v>
      </c>
      <c r="F393" s="16">
        <f t="shared" si="87"/>
        <v>3.1387716055375967</v>
      </c>
      <c r="G393" s="26">
        <f>IF(('Prices Monthly'!L393-'Prices Monthly'!L392)*C393&gt;0,1,0)</f>
        <v>0</v>
      </c>
      <c r="H393" s="16">
        <f>ABS('Prices Monthly'!L393-'Prices Monthly'!L392)/'Prices Monthly'!L392</f>
        <v>1.1957246970375045E-2</v>
      </c>
      <c r="I393" s="26"/>
      <c r="J393" s="16">
        <f t="shared" si="88"/>
        <v>48.639223383901538</v>
      </c>
      <c r="K393" s="16"/>
      <c r="L393" s="16">
        <f>1.95583/'Prices Monthly'!B393</f>
        <v>1.4282386446618958</v>
      </c>
      <c r="M393" s="16">
        <f>'Prices Monthly'!I393-'Prices Monthly'!I392</f>
        <v>36.660000000000082</v>
      </c>
      <c r="N393" s="16">
        <f>'Prices Monthly'!T393-'Prices Monthly'!T392</f>
        <v>-5.9999999999999942E-2</v>
      </c>
      <c r="P393" s="16">
        <f t="shared" si="89"/>
        <v>-0.8682709945961733</v>
      </c>
      <c r="Q393" s="16">
        <f t="shared" si="90"/>
        <v>1.5641924606261988</v>
      </c>
      <c r="R393" s="16">
        <f t="shared" si="91"/>
        <v>-5.9799999999999895E-2</v>
      </c>
      <c r="T393" s="10">
        <f t="shared" si="92"/>
        <v>-6.1763116904855631</v>
      </c>
      <c r="U393" s="10">
        <f t="shared" si="93"/>
        <v>2.0737688792130623E-3</v>
      </c>
      <c r="W393" s="10">
        <f t="shared" si="94"/>
        <v>8.7611057919987179</v>
      </c>
      <c r="X393" s="10">
        <f t="shared" si="95"/>
        <v>0.99984331333183574</v>
      </c>
      <c r="Z393" s="10">
        <f t="shared" si="96"/>
        <v>0.52711389107630136</v>
      </c>
      <c r="AA393" s="10">
        <f t="shared" si="97"/>
        <v>0.62880972170151839</v>
      </c>
      <c r="AB393" s="10">
        <f t="shared" si="98"/>
        <v>44.060417546833939</v>
      </c>
    </row>
    <row r="394" spans="1:28" x14ac:dyDescent="0.2">
      <c r="A394" s="9">
        <v>40389</v>
      </c>
      <c r="B394" s="16">
        <f>'Prices Monthly'!L393+J394</f>
        <v>8499.7204175468341</v>
      </c>
      <c r="C394" s="16">
        <f t="shared" si="85"/>
        <v>1</v>
      </c>
      <c r="D394" s="16">
        <f>D393+C394*('Prices Monthly'!L394-'Prices Monthly'!L393)/'Prices Monthly'!L393</f>
        <v>2.6427655681513436</v>
      </c>
      <c r="E394" s="16">
        <f t="shared" si="86"/>
        <v>0.49600603738625315</v>
      </c>
      <c r="F394" s="16">
        <f t="shared" si="87"/>
        <v>3.1387716055375967</v>
      </c>
      <c r="G394" s="26">
        <f>IF(('Prices Monthly'!L394-'Prices Monthly'!L393)*C394&gt;0,1,0)</f>
        <v>0</v>
      </c>
      <c r="H394" s="16">
        <f>ABS('Prices Monthly'!L394-'Prices Monthly'!L393)/'Prices Monthly'!L393</f>
        <v>1.4897713484222325E-2</v>
      </c>
      <c r="I394" s="26"/>
      <c r="J394" s="16">
        <f t="shared" si="88"/>
        <v>44.060417546833939</v>
      </c>
      <c r="K394" s="16"/>
      <c r="L394" s="16">
        <f>1.95583/'Prices Monthly'!B394</f>
        <v>1.4607737695122862</v>
      </c>
      <c r="M394" s="16">
        <f>'Prices Monthly'!I394-'Prices Monthly'!I393</f>
        <v>-29.559999999999945</v>
      </c>
      <c r="N394" s="16">
        <f>'Prices Monthly'!T394-'Prices Monthly'!T393</f>
        <v>-0.13</v>
      </c>
      <c r="P394" s="16">
        <f t="shared" si="89"/>
        <v>-0.75797692135334938</v>
      </c>
      <c r="Q394" s="16">
        <f t="shared" si="90"/>
        <v>-1.4707044297227874</v>
      </c>
      <c r="R394" s="16">
        <f t="shared" si="91"/>
        <v>-0.18790000000000001</v>
      </c>
      <c r="T394" s="10">
        <f t="shared" si="92"/>
        <v>2.8000117949131842</v>
      </c>
      <c r="U394" s="10">
        <f t="shared" si="93"/>
        <v>0.94267646147267559</v>
      </c>
      <c r="W394" s="10">
        <f t="shared" si="94"/>
        <v>-1.9274110023985029</v>
      </c>
      <c r="X394" s="10">
        <f t="shared" si="95"/>
        <v>0.12703742001171339</v>
      </c>
      <c r="Z394" s="10">
        <f t="shared" si="96"/>
        <v>0.692490004598737</v>
      </c>
      <c r="AA394" s="10">
        <f t="shared" si="97"/>
        <v>0.66652061157211617</v>
      </c>
      <c r="AB394" s="10">
        <f t="shared" si="98"/>
        <v>68.014742449426009</v>
      </c>
    </row>
    <row r="395" spans="1:28" x14ac:dyDescent="0.2">
      <c r="A395" s="9">
        <v>40418</v>
      </c>
      <c r="B395" s="16">
        <f>'Prices Monthly'!L394+J395</f>
        <v>8397.7047424494267</v>
      </c>
      <c r="C395" s="16">
        <f t="shared" si="85"/>
        <v>1</v>
      </c>
      <c r="D395" s="16">
        <f>D394+C395*('Prices Monthly'!L395-'Prices Monthly'!L394)/'Prices Monthly'!L394</f>
        <v>2.6711651844635953</v>
      </c>
      <c r="E395" s="16">
        <f t="shared" si="86"/>
        <v>0.46760642107400141</v>
      </c>
      <c r="F395" s="16">
        <f t="shared" si="87"/>
        <v>3.1387716055375967</v>
      </c>
      <c r="G395" s="26">
        <f>IF(('Prices Monthly'!L395-'Prices Monthly'!L394)*C395&gt;0,1,0)</f>
        <v>1</v>
      </c>
      <c r="H395" s="16">
        <f>ABS('Prices Monthly'!L395-'Prices Monthly'!L394)/'Prices Monthly'!L394</f>
        <v>2.8399616312251654E-2</v>
      </c>
      <c r="I395" s="26"/>
      <c r="J395" s="16">
        <f t="shared" si="88"/>
        <v>68.014742449426009</v>
      </c>
      <c r="K395" s="16"/>
      <c r="L395" s="16">
        <f>1.95583/'Prices Monthly'!B395</f>
        <v>1.4881153465723198</v>
      </c>
      <c r="M395" s="16">
        <f>'Prices Monthly'!I395-'Prices Monthly'!I394</f>
        <v>72.699999999999818</v>
      </c>
      <c r="N395" s="16">
        <f>'Prices Monthly'!T395-'Prices Monthly'!T394</f>
        <v>-8.0000000000000016E-2</v>
      </c>
      <c r="P395" s="16">
        <f t="shared" si="89"/>
        <v>-0.66528897511983587</v>
      </c>
      <c r="Q395" s="16">
        <f t="shared" si="90"/>
        <v>1.861534410859037</v>
      </c>
      <c r="R395" s="16">
        <f t="shared" si="91"/>
        <v>-9.6400000000000027E-2</v>
      </c>
      <c r="T395" s="10">
        <f t="shared" si="92"/>
        <v>-4.4260764130735071</v>
      </c>
      <c r="U395" s="10">
        <f t="shared" si="93"/>
        <v>1.1819946765307673E-2</v>
      </c>
      <c r="W395" s="10">
        <f t="shared" si="94"/>
        <v>6.841134678332299</v>
      </c>
      <c r="X395" s="10">
        <f t="shared" si="95"/>
        <v>0.99893225144049924</v>
      </c>
      <c r="Z395" s="10">
        <f t="shared" si="96"/>
        <v>0.53917622973985169</v>
      </c>
      <c r="AA395" s="10">
        <f t="shared" si="97"/>
        <v>0.63162076697934033</v>
      </c>
      <c r="AB395" s="10">
        <f t="shared" si="98"/>
        <v>45.509685565253555</v>
      </c>
    </row>
    <row r="396" spans="1:28" x14ac:dyDescent="0.2">
      <c r="A396" s="9">
        <v>40450</v>
      </c>
      <c r="B396" s="16">
        <f>'Prices Monthly'!L395+J396</f>
        <v>8611.7596855652537</v>
      </c>
      <c r="C396" s="16">
        <f t="shared" si="85"/>
        <v>1</v>
      </c>
      <c r="D396" s="16">
        <f>D395+C396*('Prices Monthly'!L396-'Prices Monthly'!L395)/'Prices Monthly'!L395</f>
        <v>2.6862663080591012</v>
      </c>
      <c r="E396" s="16">
        <f t="shared" si="86"/>
        <v>0.45250529747849555</v>
      </c>
      <c r="F396" s="16">
        <f t="shared" si="87"/>
        <v>3.1387716055375967</v>
      </c>
      <c r="G396" s="26">
        <f>IF(('Prices Monthly'!L396-'Prices Monthly'!L395)*C396&gt;0,1,0)</f>
        <v>1</v>
      </c>
      <c r="H396" s="16">
        <f>ABS('Prices Monthly'!L396-'Prices Monthly'!L395)/'Prices Monthly'!L395</f>
        <v>1.5101123595505686E-2</v>
      </c>
      <c r="I396" s="26"/>
      <c r="J396" s="16">
        <f t="shared" si="88"/>
        <v>45.509685565253555</v>
      </c>
      <c r="K396" s="16"/>
      <c r="L396" s="16">
        <f>1.95583/'Prices Monthly'!B396</f>
        <v>1.5485589865399843</v>
      </c>
      <c r="M396" s="16">
        <f>'Prices Monthly'!I396-'Prices Monthly'!I395</f>
        <v>-31.079999999999927</v>
      </c>
      <c r="N396" s="16">
        <f>'Prices Monthly'!T396-'Prices Monthly'!T395</f>
        <v>3.999999999999998E-2</v>
      </c>
      <c r="P396" s="16">
        <f t="shared" si="89"/>
        <v>-0.46038503562945277</v>
      </c>
      <c r="Q396" s="16">
        <f t="shared" si="90"/>
        <v>-1.4924810101288757</v>
      </c>
      <c r="R396" s="16">
        <f t="shared" si="91"/>
        <v>0.12319999999999996</v>
      </c>
      <c r="T396" s="10">
        <f t="shared" si="92"/>
        <v>-0.13070392215650317</v>
      </c>
      <c r="U396" s="10">
        <f t="shared" si="93"/>
        <v>0.46737045851262971</v>
      </c>
      <c r="W396" s="10">
        <f t="shared" si="94"/>
        <v>-6.912133521982069</v>
      </c>
      <c r="X396" s="10">
        <f t="shared" si="95"/>
        <v>9.9464103176261E-4</v>
      </c>
      <c r="Z396" s="10">
        <f t="shared" si="96"/>
        <v>-0.11269955526884867</v>
      </c>
      <c r="AA396" s="10">
        <f t="shared" si="97"/>
        <v>0.47185489457235086</v>
      </c>
      <c r="AB396" s="10">
        <f t="shared" si="98"/>
        <v>-13.826922452591608</v>
      </c>
    </row>
    <row r="397" spans="1:28" x14ac:dyDescent="0.2">
      <c r="A397" s="9">
        <v>40481</v>
      </c>
      <c r="B397" s="16">
        <f>'Prices Monthly'!L396+J397</f>
        <v>8681.7830775474085</v>
      </c>
      <c r="C397" s="16">
        <f t="shared" si="85"/>
        <v>-1</v>
      </c>
      <c r="D397" s="16">
        <f>D396+C397*('Prices Monthly'!L397-'Prices Monthly'!L396)/'Prices Monthly'!L396</f>
        <v>2.6867010101674063</v>
      </c>
      <c r="E397" s="16">
        <f t="shared" si="86"/>
        <v>0.45207059537019045</v>
      </c>
      <c r="F397" s="16">
        <f t="shared" si="87"/>
        <v>3.1387716055375967</v>
      </c>
      <c r="G397" s="26">
        <f>IF(('Prices Monthly'!L397-'Prices Monthly'!L396)*C397&gt;0,1,0)</f>
        <v>1</v>
      </c>
      <c r="H397" s="16">
        <f>ABS('Prices Monthly'!L397-'Prices Monthly'!L396)/'Prices Monthly'!L396</f>
        <v>4.3470210830530057E-4</v>
      </c>
      <c r="I397" s="26"/>
      <c r="J397" s="16">
        <f t="shared" si="88"/>
        <v>-13.826922452591608</v>
      </c>
      <c r="K397" s="16"/>
      <c r="L397" s="16">
        <f>1.95583/'Prices Monthly'!B397</f>
        <v>1.5615409181636728</v>
      </c>
      <c r="M397" s="16">
        <f>'Prices Monthly'!I397-'Prices Monthly'!I396</f>
        <v>45.759999999999991</v>
      </c>
      <c r="N397" s="16">
        <f>'Prices Monthly'!T397-'Prices Monthly'!T396</f>
        <v>-1.9999999999999962E-2</v>
      </c>
      <c r="P397" s="16">
        <f t="shared" si="89"/>
        <v>-0.41637628742514909</v>
      </c>
      <c r="Q397" s="16">
        <f t="shared" si="90"/>
        <v>1.6604860157849675</v>
      </c>
      <c r="R397" s="16">
        <f t="shared" si="91"/>
        <v>1.3400000000000072E-2</v>
      </c>
      <c r="T397" s="10">
        <f t="shared" si="92"/>
        <v>-3.8977244896326662</v>
      </c>
      <c r="U397" s="10">
        <f t="shared" si="93"/>
        <v>1.988460521159174E-2</v>
      </c>
      <c r="W397" s="10">
        <f t="shared" si="94"/>
        <v>2.4192447355859414</v>
      </c>
      <c r="X397" s="10">
        <f t="shared" si="95"/>
        <v>0.91828308795825153</v>
      </c>
      <c r="Z397" s="10">
        <f t="shared" si="96"/>
        <v>0.44749068485692045</v>
      </c>
      <c r="AA397" s="10">
        <f t="shared" si="97"/>
        <v>0.61004245642128407</v>
      </c>
      <c r="AB397" s="10">
        <f t="shared" si="98"/>
        <v>35.498686356502617</v>
      </c>
    </row>
    <row r="398" spans="1:28" x14ac:dyDescent="0.2">
      <c r="A398" s="9">
        <v>40509</v>
      </c>
      <c r="B398" s="16">
        <f>'Prices Monthly'!L397+J398</f>
        <v>8727.3286863565027</v>
      </c>
      <c r="C398" s="16">
        <f t="shared" si="85"/>
        <v>1</v>
      </c>
      <c r="D398" s="16">
        <f>D397+C398*('Prices Monthly'!L398-'Prices Monthly'!L397)/'Prices Monthly'!L397</f>
        <v>2.7213392854212941</v>
      </c>
      <c r="E398" s="16">
        <f t="shared" si="86"/>
        <v>0.4174323201163026</v>
      </c>
      <c r="F398" s="16">
        <f t="shared" si="87"/>
        <v>3.1387716055375967</v>
      </c>
      <c r="G398" s="26">
        <f>IF(('Prices Monthly'!L398-'Prices Monthly'!L397)*C398&gt;0,1,0)</f>
        <v>1</v>
      </c>
      <c r="H398" s="16">
        <f>ABS('Prices Monthly'!L398-'Prices Monthly'!L397)/'Prices Monthly'!L397</f>
        <v>3.4638275253887817E-2</v>
      </c>
      <c r="I398" s="26"/>
      <c r="J398" s="16">
        <f t="shared" si="88"/>
        <v>35.498686356502617</v>
      </c>
      <c r="K398" s="16"/>
      <c r="L398" s="16">
        <f>1.95583/'Prices Monthly'!B398</f>
        <v>1.5713264240379208</v>
      </c>
      <c r="M398" s="16">
        <f>'Prices Monthly'!I398-'Prices Monthly'!I397</f>
        <v>49.509999999999991</v>
      </c>
      <c r="N398" s="16">
        <f>'Prices Monthly'!T398-'Prices Monthly'!T397</f>
        <v>-0.13</v>
      </c>
      <c r="P398" s="16">
        <f t="shared" si="89"/>
        <v>-0.38320342251144801</v>
      </c>
      <c r="Q398" s="16">
        <f t="shared" si="90"/>
        <v>1.6946929263314841</v>
      </c>
      <c r="R398" s="16">
        <f t="shared" si="91"/>
        <v>-0.18790000000000001</v>
      </c>
      <c r="T398" s="10">
        <f t="shared" si="92"/>
        <v>-0.17039918189668368</v>
      </c>
      <c r="U398" s="10">
        <f t="shared" si="93"/>
        <v>0.45750298299315068</v>
      </c>
      <c r="W398" s="10">
        <f t="shared" si="94"/>
        <v>2.4661755418658196</v>
      </c>
      <c r="X398" s="10">
        <f t="shared" si="95"/>
        <v>0.92173631889033325</v>
      </c>
      <c r="Z398" s="10">
        <f t="shared" si="96"/>
        <v>1.0455580125164572</v>
      </c>
      <c r="AA398" s="10">
        <f t="shared" si="97"/>
        <v>0.73992100380861314</v>
      </c>
      <c r="AB398" s="10">
        <f t="shared" si="98"/>
        <v>158.3452423410227</v>
      </c>
    </row>
    <row r="399" spans="1:28" x14ac:dyDescent="0.2">
      <c r="A399" s="9">
        <v>40542</v>
      </c>
      <c r="B399" s="16">
        <f>'Prices Monthly'!L398+J399</f>
        <v>9092.9</v>
      </c>
      <c r="C399" s="16">
        <f t="shared" si="85"/>
        <v>1</v>
      </c>
      <c r="D399" s="16">
        <f>D398+C399*('Prices Monthly'!L399-'Prices Monthly'!L398)/'Prices Monthly'!L398</f>
        <v>2.706230699759272</v>
      </c>
      <c r="E399" s="16">
        <f t="shared" si="86"/>
        <v>0.43254090577832471</v>
      </c>
      <c r="F399" s="16">
        <f t="shared" si="87"/>
        <v>3.1387716055375967</v>
      </c>
      <c r="G399" s="26">
        <f>IF(('Prices Monthly'!L399-'Prices Monthly'!L398)*C399&gt;0,1,0)</f>
        <v>0</v>
      </c>
      <c r="H399" s="16">
        <f>ABS('Prices Monthly'!L399-'Prices Monthly'!L398)/'Prices Monthly'!L398</f>
        <v>1.510858566202215E-2</v>
      </c>
      <c r="I399" s="26"/>
      <c r="J399" s="16">
        <f t="shared" si="88"/>
        <v>100</v>
      </c>
      <c r="K399" s="16"/>
      <c r="L399" s="16">
        <f>1.95583/'Prices Monthly'!B399</f>
        <v>1.6084128289473685</v>
      </c>
      <c r="M399" s="16">
        <f>'Prices Monthly'!I399-'Prices Monthly'!I398</f>
        <v>-9.3600000000001273</v>
      </c>
      <c r="N399" s="16">
        <f>'Prices Monthly'!T399-'Prices Monthly'!T398</f>
        <v>-1.0000000000000009E-2</v>
      </c>
      <c r="P399" s="16">
        <f t="shared" si="89"/>
        <v>-0.25748050986842053</v>
      </c>
      <c r="Q399" s="16">
        <f t="shared" si="90"/>
        <v>-0.97127584873811101</v>
      </c>
      <c r="R399" s="16">
        <f t="shared" si="91"/>
        <v>3.1699999999999985E-2</v>
      </c>
      <c r="T399" s="10">
        <f t="shared" si="92"/>
        <v>2.1488107768452158</v>
      </c>
      <c r="U399" s="10">
        <f t="shared" si="93"/>
        <v>0.89555759617193731</v>
      </c>
      <c r="W399" s="10">
        <f t="shared" si="94"/>
        <v>-8.0258961265286075</v>
      </c>
      <c r="X399" s="10">
        <f t="shared" si="95"/>
        <v>3.2678014256962054E-4</v>
      </c>
      <c r="Z399" s="10">
        <f t="shared" si="96"/>
        <v>0.46732926269827013</v>
      </c>
      <c r="AA399" s="10">
        <f t="shared" si="97"/>
        <v>0.61475143420939782</v>
      </c>
      <c r="AB399" s="10">
        <f t="shared" si="98"/>
        <v>37.476340057130471</v>
      </c>
    </row>
    <row r="400" spans="1:28" x14ac:dyDescent="0.2">
      <c r="A400" s="9">
        <v>40572</v>
      </c>
      <c r="B400" s="16">
        <f>'Prices Monthly'!L399+J400</f>
        <v>8894.5063400571307</v>
      </c>
      <c r="C400" s="16">
        <f t="shared" si="85"/>
        <v>1</v>
      </c>
      <c r="D400" s="16">
        <f>D399+C400*('Prices Monthly'!L400-'Prices Monthly'!L399)/'Prices Monthly'!L399</f>
        <v>2.639120167221841</v>
      </c>
      <c r="E400" s="16">
        <f t="shared" si="86"/>
        <v>0.49965143831575576</v>
      </c>
      <c r="F400" s="16">
        <f t="shared" si="87"/>
        <v>3.1387716055375967</v>
      </c>
      <c r="G400" s="26">
        <f>IF(('Prices Monthly'!L400-'Prices Monthly'!L399)*C400&gt;0,1,0)</f>
        <v>0</v>
      </c>
      <c r="H400" s="16">
        <f>ABS('Prices Monthly'!L400-'Prices Monthly'!L399)/'Prices Monthly'!L399</f>
        <v>6.7110532537430878E-2</v>
      </c>
      <c r="I400" s="26"/>
      <c r="J400" s="16">
        <f t="shared" si="88"/>
        <v>37.476340057130471</v>
      </c>
      <c r="K400" s="16"/>
      <c r="L400" s="16">
        <f>1.95583/'Prices Monthly'!B400</f>
        <v>1.7323560673162091</v>
      </c>
      <c r="M400" s="16">
        <f>'Prices Monthly'!I400-'Prices Monthly'!I399</f>
        <v>-63.209999999999809</v>
      </c>
      <c r="N400" s="16">
        <f>'Prices Monthly'!T400-'Prices Monthly'!T399</f>
        <v>-0.37</v>
      </c>
      <c r="P400" s="16">
        <f t="shared" si="89"/>
        <v>0.162687068201949</v>
      </c>
      <c r="Q400" s="16">
        <f t="shared" si="90"/>
        <v>-1.8007857903277613</v>
      </c>
      <c r="R400" s="16">
        <f t="shared" si="91"/>
        <v>-0.62709999999999999</v>
      </c>
      <c r="T400" s="10">
        <f t="shared" si="92"/>
        <v>18.734771286607973</v>
      </c>
      <c r="U400" s="10">
        <f t="shared" si="93"/>
        <v>0.99990000000000001</v>
      </c>
      <c r="W400" s="10">
        <f t="shared" si="94"/>
        <v>-15.252574747195389</v>
      </c>
      <c r="X400" s="10">
        <f t="shared" si="95"/>
        <v>1E-4</v>
      </c>
      <c r="Z400" s="10">
        <f t="shared" si="96"/>
        <v>0.60859159000000007</v>
      </c>
      <c r="AA400" s="10">
        <f t="shared" si="97"/>
        <v>0.64761945781665164</v>
      </c>
      <c r="AB400" s="10">
        <f t="shared" si="98"/>
        <v>54.713851716336492</v>
      </c>
    </row>
    <row r="401" spans="1:28" x14ac:dyDescent="0.2">
      <c r="A401" s="9">
        <v>40600</v>
      </c>
      <c r="B401" s="16">
        <f>'Prices Monthly'!L400+J401</f>
        <v>8317.3438517163358</v>
      </c>
      <c r="C401" s="16">
        <f t="shared" si="85"/>
        <v>1</v>
      </c>
      <c r="D401" s="16">
        <f>D400+C401*('Prices Monthly'!L401-'Prices Monthly'!L400)/'Prices Monthly'!L400</f>
        <v>2.7188950088884773</v>
      </c>
      <c r="E401" s="16">
        <f t="shared" si="86"/>
        <v>0.41987659664911936</v>
      </c>
      <c r="F401" s="16">
        <f t="shared" si="87"/>
        <v>3.1387716055375967</v>
      </c>
      <c r="G401" s="26">
        <f>IF(('Prices Monthly'!L401-'Prices Monthly'!L400)*C401&gt;0,1,0)</f>
        <v>1</v>
      </c>
      <c r="H401" s="16">
        <f>ABS('Prices Monthly'!L401-'Prices Monthly'!L400)/'Prices Monthly'!L400</f>
        <v>7.9774841666636592E-2</v>
      </c>
      <c r="I401" s="26"/>
      <c r="J401" s="16">
        <f t="shared" si="88"/>
        <v>54.713851716336492</v>
      </c>
      <c r="K401" s="16"/>
      <c r="L401" s="16">
        <f>1.95583/'Prices Monthly'!B401</f>
        <v>1.7475250178699071</v>
      </c>
      <c r="M401" s="16">
        <f>'Prices Monthly'!I401-'Prices Monthly'!I400</f>
        <v>109.49999999999977</v>
      </c>
      <c r="N401" s="16">
        <f>'Prices Monthly'!T401-'Prices Monthly'!T400</f>
        <v>0.09</v>
      </c>
      <c r="P401" s="16">
        <f t="shared" si="89"/>
        <v>0.21410981057898493</v>
      </c>
      <c r="Q401" s="16">
        <f t="shared" si="90"/>
        <v>2.0394141191761364</v>
      </c>
      <c r="R401" s="16">
        <f t="shared" si="91"/>
        <v>0.2147</v>
      </c>
      <c r="T401" s="10">
        <f t="shared" si="92"/>
        <v>-2.9212332605406788</v>
      </c>
      <c r="U401" s="10">
        <f t="shared" si="93"/>
        <v>5.1113853143702807E-2</v>
      </c>
      <c r="W401" s="10">
        <f t="shared" si="94"/>
        <v>-5.879470793910694</v>
      </c>
      <c r="X401" s="10">
        <f t="shared" si="95"/>
        <v>2.7884673909568595E-3</v>
      </c>
      <c r="Z401" s="10">
        <f t="shared" si="96"/>
        <v>-0.67511062207026018</v>
      </c>
      <c r="AA401" s="10">
        <f t="shared" si="97"/>
        <v>0.33735343325324785</v>
      </c>
      <c r="AB401" s="10">
        <f t="shared" si="98"/>
        <v>-65.04783309857082</v>
      </c>
    </row>
    <row r="402" spans="1:28" x14ac:dyDescent="0.2">
      <c r="A402" s="9">
        <v>40632</v>
      </c>
      <c r="B402" s="16">
        <f>'Prices Monthly'!L401+J402</f>
        <v>8856.7321669014291</v>
      </c>
      <c r="C402" s="16">
        <f t="shared" si="85"/>
        <v>-1</v>
      </c>
      <c r="D402" s="16">
        <f>D401+C402*('Prices Monthly'!L402-'Prices Monthly'!L401)/'Prices Monthly'!L401</f>
        <v>2.6947451195166257</v>
      </c>
      <c r="E402" s="16">
        <f t="shared" si="86"/>
        <v>0.44402648602097106</v>
      </c>
      <c r="F402" s="16">
        <f t="shared" si="87"/>
        <v>3.1387716055375967</v>
      </c>
      <c r="G402" s="26">
        <f>IF(('Prices Monthly'!L402-'Prices Monthly'!L401)*C402&gt;0,1,0)</f>
        <v>0</v>
      </c>
      <c r="H402" s="16">
        <f>ABS('Prices Monthly'!L402-'Prices Monthly'!L401)/'Prices Monthly'!L401</f>
        <v>2.4149889371851706E-2</v>
      </c>
      <c r="I402" s="26"/>
      <c r="J402" s="16">
        <f t="shared" si="88"/>
        <v>-65.04783309857082</v>
      </c>
      <c r="K402" s="16"/>
      <c r="L402" s="16">
        <f>1.95583/'Prices Monthly'!B402</f>
        <v>1.8192075155799461</v>
      </c>
      <c r="M402" s="16">
        <f>'Prices Monthly'!I402-'Prices Monthly'!I401</f>
        <v>-36.599999999999909</v>
      </c>
      <c r="N402" s="16">
        <f>'Prices Monthly'!T402-'Prices Monthly'!T401</f>
        <v>-0.08</v>
      </c>
      <c r="P402" s="16">
        <f t="shared" si="89"/>
        <v>0.45711347781601752</v>
      </c>
      <c r="Q402" s="16">
        <f t="shared" si="90"/>
        <v>-1.5634810853944097</v>
      </c>
      <c r="R402" s="16">
        <f t="shared" si="91"/>
        <v>-9.64E-2</v>
      </c>
      <c r="T402" s="10">
        <f t="shared" si="92"/>
        <v>11.442602160187473</v>
      </c>
      <c r="U402" s="10">
        <f t="shared" si="93"/>
        <v>0.99998927156525719</v>
      </c>
      <c r="W402" s="10">
        <f t="shared" si="94"/>
        <v>-19.847383043551286</v>
      </c>
      <c r="X402" s="10">
        <f t="shared" si="95"/>
        <v>1E-4</v>
      </c>
      <c r="Z402" s="10">
        <f t="shared" si="96"/>
        <v>0.60871269580542786</v>
      </c>
      <c r="AA402" s="10">
        <f t="shared" si="97"/>
        <v>0.64764709469621162</v>
      </c>
      <c r="AB402" s="10">
        <f t="shared" si="98"/>
        <v>54.731263412580446</v>
      </c>
    </row>
    <row r="403" spans="1:28" x14ac:dyDescent="0.2">
      <c r="A403" s="9">
        <v>40662</v>
      </c>
      <c r="B403" s="16">
        <f>'Prices Monthly'!L402+J403</f>
        <v>9191.9712634125808</v>
      </c>
      <c r="C403" s="16">
        <f t="shared" si="85"/>
        <v>1</v>
      </c>
      <c r="D403" s="16">
        <f>D402+C403*('Prices Monthly'!L403-'Prices Monthly'!L402)/'Prices Monthly'!L402</f>
        <v>2.7025100463435452</v>
      </c>
      <c r="E403" s="16">
        <f t="shared" si="86"/>
        <v>0.43626155919405152</v>
      </c>
      <c r="F403" s="16">
        <f t="shared" si="87"/>
        <v>3.1387716055375967</v>
      </c>
      <c r="G403" s="26">
        <f>IF(('Prices Monthly'!L403-'Prices Monthly'!L402)*C403&gt;0,1,0)</f>
        <v>1</v>
      </c>
      <c r="H403" s="16">
        <f>ABS('Prices Monthly'!L403-'Prices Monthly'!L402)/'Prices Monthly'!L402</f>
        <v>7.7649268269193682E-3</v>
      </c>
      <c r="I403" s="26"/>
      <c r="J403" s="16">
        <f t="shared" si="88"/>
        <v>54.731263412580446</v>
      </c>
      <c r="K403" s="16"/>
      <c r="L403" s="16">
        <f>1.95583/'Prices Monthly'!B403</f>
        <v>1.7440966648831817</v>
      </c>
      <c r="M403" s="16">
        <f>'Prices Monthly'!I403-'Prices Monthly'!I402</f>
        <v>17.620000000000346</v>
      </c>
      <c r="N403" s="16">
        <f>'Prices Monthly'!T403-'Prices Monthly'!T402</f>
        <v>0.05</v>
      </c>
      <c r="P403" s="16">
        <f t="shared" si="89"/>
        <v>0.20248769395398636</v>
      </c>
      <c r="Q403" s="16">
        <f t="shared" si="90"/>
        <v>1.2460059040760376</v>
      </c>
      <c r="R403" s="16">
        <f t="shared" si="91"/>
        <v>0.14150000000000001</v>
      </c>
      <c r="T403" s="10">
        <f t="shared" si="92"/>
        <v>-0.21558775228681526</v>
      </c>
      <c r="U403" s="10">
        <f t="shared" si="93"/>
        <v>0.4463108484085706</v>
      </c>
      <c r="W403" s="10">
        <f t="shared" si="94"/>
        <v>-8.0105999556184528</v>
      </c>
      <c r="X403" s="10">
        <f t="shared" si="95"/>
        <v>3.3181538066208921E-4</v>
      </c>
      <c r="Z403" s="10">
        <f t="shared" si="96"/>
        <v>-0.14211246797704058</v>
      </c>
      <c r="AA403" s="10">
        <f t="shared" si="97"/>
        <v>0.46453155617636982</v>
      </c>
      <c r="AB403" s="10">
        <f t="shared" si="98"/>
        <v>-15.043268916762342</v>
      </c>
    </row>
    <row r="404" spans="1:28" x14ac:dyDescent="0.2">
      <c r="A404" s="9">
        <v>40693</v>
      </c>
      <c r="B404" s="16">
        <f>'Prices Monthly'!L403+J404</f>
        <v>9193.1467310832377</v>
      </c>
      <c r="C404" s="16">
        <f t="shared" si="85"/>
        <v>-1</v>
      </c>
      <c r="D404" s="16">
        <f>D403+C404*('Prices Monthly'!L404-'Prices Monthly'!L403)/'Prices Monthly'!L403</f>
        <v>2.6841188098464701</v>
      </c>
      <c r="E404" s="16">
        <f t="shared" si="86"/>
        <v>0.4546527956911266</v>
      </c>
      <c r="F404" s="16">
        <f t="shared" si="87"/>
        <v>3.1387716055375967</v>
      </c>
      <c r="G404" s="26">
        <f>IF(('Prices Monthly'!L404-'Prices Monthly'!L403)*C404&gt;0,1,0)</f>
        <v>0</v>
      </c>
      <c r="H404" s="16">
        <f>ABS('Prices Monthly'!L404-'Prices Monthly'!L403)/'Prices Monthly'!L403</f>
        <v>1.8391236497074925E-2</v>
      </c>
      <c r="I404" s="26"/>
      <c r="J404" s="16">
        <f t="shared" si="88"/>
        <v>-15.043268916762342</v>
      </c>
      <c r="K404" s="16"/>
      <c r="L404" s="16">
        <f>1.95583/'Prices Monthly'!B404</f>
        <v>1.7804551661356394</v>
      </c>
      <c r="M404" s="16">
        <f>'Prices Monthly'!I404-'Prices Monthly'!I403</f>
        <v>21.879999999999654</v>
      </c>
      <c r="N404" s="16">
        <f>'Prices Monthly'!T404-'Prices Monthly'!T403</f>
        <v>-6.9999999999999993E-2</v>
      </c>
      <c r="P404" s="16">
        <f t="shared" si="89"/>
        <v>0.32574301319981736</v>
      </c>
      <c r="Q404" s="16">
        <f t="shared" si="90"/>
        <v>1.3400473176613863</v>
      </c>
      <c r="R404" s="16">
        <f t="shared" si="91"/>
        <v>-7.8099999999999989E-2</v>
      </c>
      <c r="T404" s="10">
        <f t="shared" si="92"/>
        <v>4.4628433056326458</v>
      </c>
      <c r="U404" s="10">
        <f t="shared" si="93"/>
        <v>0.98860188036737351</v>
      </c>
      <c r="W404" s="10">
        <f t="shared" si="94"/>
        <v>-9.0341750004521977</v>
      </c>
      <c r="X404" s="10">
        <f t="shared" si="95"/>
        <v>1.1924930493288121E-4</v>
      </c>
      <c r="Z404" s="10">
        <f t="shared" si="96"/>
        <v>0.59328905564690593</v>
      </c>
      <c r="AA404" s="10">
        <f t="shared" si="97"/>
        <v>0.6441194514248384</v>
      </c>
      <c r="AB404" s="10">
        <f t="shared" si="98"/>
        <v>52.552969052597327</v>
      </c>
    </row>
    <row r="405" spans="1:28" x14ac:dyDescent="0.2">
      <c r="A405" s="9">
        <v>40723</v>
      </c>
      <c r="B405" s="16">
        <f>'Prices Monthly'!L404+J405</f>
        <v>9430.0929690525991</v>
      </c>
      <c r="C405" s="16">
        <f t="shared" si="85"/>
        <v>1</v>
      </c>
      <c r="D405" s="16">
        <f>D404+C405*('Prices Monthly'!L405-'Prices Monthly'!L404)/'Prices Monthly'!L404</f>
        <v>2.6351806021715363</v>
      </c>
      <c r="E405" s="16">
        <f t="shared" si="86"/>
        <v>0.50359100336606044</v>
      </c>
      <c r="F405" s="16">
        <f t="shared" si="87"/>
        <v>3.1387716055375967</v>
      </c>
      <c r="G405" s="26">
        <f>IF(('Prices Monthly'!L405-'Prices Monthly'!L404)*C405&gt;0,1,0)</f>
        <v>0</v>
      </c>
      <c r="H405" s="16">
        <f>ABS('Prices Monthly'!L405-'Prices Monthly'!L404)/'Prices Monthly'!L404</f>
        <v>4.893820767493394E-2</v>
      </c>
      <c r="I405" s="26"/>
      <c r="J405" s="16">
        <f t="shared" si="88"/>
        <v>52.552969052597327</v>
      </c>
      <c r="K405" s="16"/>
      <c r="L405" s="16">
        <f>1.95583/'Prices Monthly'!B405</f>
        <v>1.7558398419965886</v>
      </c>
      <c r="M405" s="16">
        <f>'Prices Monthly'!I405-'Prices Monthly'!I404</f>
        <v>-44.269999999999982</v>
      </c>
      <c r="N405" s="16">
        <f>'Prices Monthly'!T405-'Prices Monthly'!T404</f>
        <v>0.16</v>
      </c>
      <c r="P405" s="16">
        <f t="shared" si="89"/>
        <v>0.24229706436843568</v>
      </c>
      <c r="Q405" s="16">
        <f t="shared" si="90"/>
        <v>-1.6461095219788477</v>
      </c>
      <c r="R405" s="16">
        <f t="shared" si="91"/>
        <v>0.34279999999999999</v>
      </c>
      <c r="T405" s="10">
        <f t="shared" si="92"/>
        <v>2.1458741488961035</v>
      </c>
      <c r="U405" s="10">
        <f t="shared" si="93"/>
        <v>0.89528260182361286</v>
      </c>
      <c r="W405" s="10">
        <f t="shared" si="94"/>
        <v>-17.929620557380915</v>
      </c>
      <c r="X405" s="10">
        <f t="shared" si="95"/>
        <v>1E-4</v>
      </c>
      <c r="Z405" s="10">
        <f t="shared" si="96"/>
        <v>0.46666762763391323</v>
      </c>
      <c r="AA405" s="10">
        <f t="shared" si="97"/>
        <v>0.61459472589001118</v>
      </c>
      <c r="AB405" s="10">
        <f t="shared" si="98"/>
        <v>37.40878728039759</v>
      </c>
    </row>
    <row r="406" spans="1:28" x14ac:dyDescent="0.2">
      <c r="A406" s="9">
        <v>40754</v>
      </c>
      <c r="B406" s="16">
        <f>'Prices Monthly'!L405+J406</f>
        <v>8956.0287872803983</v>
      </c>
      <c r="C406" s="16">
        <f t="shared" si="85"/>
        <v>1</v>
      </c>
      <c r="D406" s="16">
        <f>D405+C406*('Prices Monthly'!L406-'Prices Monthly'!L405)/'Prices Monthly'!L405</f>
        <v>2.707006736708045</v>
      </c>
      <c r="E406" s="16">
        <f t="shared" si="86"/>
        <v>0.43176486882955167</v>
      </c>
      <c r="F406" s="16">
        <f t="shared" si="87"/>
        <v>3.1387716055375967</v>
      </c>
      <c r="G406" s="26">
        <f>IF(('Prices Monthly'!L406-'Prices Monthly'!L405)*C406&gt;0,1,0)</f>
        <v>1</v>
      </c>
      <c r="H406" s="16">
        <f>ABS('Prices Monthly'!L406-'Prices Monthly'!L405)/'Prices Monthly'!L405</f>
        <v>7.1826134536508823E-2</v>
      </c>
      <c r="I406" s="26"/>
      <c r="J406" s="16">
        <f t="shared" si="88"/>
        <v>37.40878728039759</v>
      </c>
      <c r="K406" s="16"/>
      <c r="L406" s="16">
        <f>1.95583/'Prices Monthly'!B406</f>
        <v>1.7811037246152444</v>
      </c>
      <c r="M406" s="16">
        <f>'Prices Monthly'!I406-'Prices Monthly'!I405</f>
        <v>40.720000000000255</v>
      </c>
      <c r="N406" s="16">
        <f>'Prices Monthly'!T406-'Prices Monthly'!T405</f>
        <v>-0.13</v>
      </c>
      <c r="P406" s="16">
        <f t="shared" si="89"/>
        <v>0.32794162644567848</v>
      </c>
      <c r="Q406" s="16">
        <f t="shared" si="90"/>
        <v>1.6098077693287047</v>
      </c>
      <c r="R406" s="16">
        <f t="shared" si="91"/>
        <v>-0.18790000000000001</v>
      </c>
      <c r="T406" s="10">
        <f t="shared" si="92"/>
        <v>5.8824120733692578</v>
      </c>
      <c r="U406" s="10">
        <f t="shared" si="93"/>
        <v>0.99721969945144551</v>
      </c>
      <c r="W406" s="10">
        <f t="shared" si="94"/>
        <v>-8.0050515657352737</v>
      </c>
      <c r="X406" s="10">
        <f t="shared" si="95"/>
        <v>3.3366092263845603E-4</v>
      </c>
      <c r="Z406" s="10">
        <f t="shared" si="96"/>
        <v>0.60525282779988854</v>
      </c>
      <c r="AA406" s="10">
        <f t="shared" si="97"/>
        <v>0.64685714890934931</v>
      </c>
      <c r="AB406" s="10">
        <f t="shared" si="98"/>
        <v>54.235761784369686</v>
      </c>
    </row>
    <row r="407" spans="1:28" x14ac:dyDescent="0.2">
      <c r="A407" s="9">
        <v>40785</v>
      </c>
      <c r="B407" s="16">
        <f>'Prices Monthly'!L406+J407</f>
        <v>9613.4457617843691</v>
      </c>
      <c r="C407" s="16">
        <f t="shared" si="85"/>
        <v>1</v>
      </c>
      <c r="D407" s="16">
        <f>D406+C407*('Prices Monthly'!L407-'Prices Monthly'!L406)/'Prices Monthly'!L406</f>
        <v>2.6468971669841874</v>
      </c>
      <c r="E407" s="16">
        <f t="shared" si="86"/>
        <v>0.49187443855340929</v>
      </c>
      <c r="F407" s="16">
        <f t="shared" si="87"/>
        <v>3.1387716055375967</v>
      </c>
      <c r="G407" s="26">
        <f>IF(('Prices Monthly'!L407-'Prices Monthly'!L406)*C407&gt;0,1,0)</f>
        <v>0</v>
      </c>
      <c r="H407" s="16">
        <f>ABS('Prices Monthly'!L407-'Prices Monthly'!L406)/'Prices Monthly'!L406</f>
        <v>6.0109569723857788E-2</v>
      </c>
      <c r="I407" s="26"/>
      <c r="J407" s="16">
        <f t="shared" si="88"/>
        <v>54.235761784369686</v>
      </c>
      <c r="K407" s="16"/>
      <c r="L407" s="16">
        <f>1.95583/'Prices Monthly'!B407</f>
        <v>1.7445633752564444</v>
      </c>
      <c r="M407" s="16">
        <f>'Prices Monthly'!I407-'Prices Monthly'!I406</f>
        <v>-131.66000000000008</v>
      </c>
      <c r="N407" s="16">
        <f>'Prices Monthly'!T407-'Prices Monthly'!T406</f>
        <v>-0.11000000000000001</v>
      </c>
      <c r="P407" s="16">
        <f t="shared" si="89"/>
        <v>0.2040698421193472</v>
      </c>
      <c r="Q407" s="16">
        <f t="shared" si="90"/>
        <v>-2.1194538507560603</v>
      </c>
      <c r="R407" s="16">
        <f t="shared" si="91"/>
        <v>-0.15130000000000005</v>
      </c>
      <c r="T407" s="10">
        <f t="shared" si="92"/>
        <v>11.37324534298595</v>
      </c>
      <c r="U407" s="10">
        <f t="shared" si="93"/>
        <v>0.99998850107312276</v>
      </c>
      <c r="W407" s="10">
        <f t="shared" si="94"/>
        <v>-17.817517441460623</v>
      </c>
      <c r="X407" s="10">
        <f t="shared" si="95"/>
        <v>1E-4</v>
      </c>
      <c r="Z407" s="10">
        <f t="shared" si="96"/>
        <v>0.60871165055579834</v>
      </c>
      <c r="AA407" s="10">
        <f t="shared" si="97"/>
        <v>0.64764685616985873</v>
      </c>
      <c r="AB407" s="10">
        <f t="shared" si="98"/>
        <v>54.731113113287343</v>
      </c>
    </row>
    <row r="408" spans="1:28" x14ac:dyDescent="0.2">
      <c r="A408" s="9">
        <v>40815</v>
      </c>
      <c r="B408" s="16">
        <f>'Prices Monthly'!L407+J408</f>
        <v>9039.3411131132871</v>
      </c>
      <c r="C408" s="16">
        <f t="shared" si="85"/>
        <v>1</v>
      </c>
      <c r="D408" s="16">
        <f>D407+C408*('Prices Monthly'!L408-'Prices Monthly'!L407)/'Prices Monthly'!L407</f>
        <v>2.6129736021327359</v>
      </c>
      <c r="E408" s="16">
        <f t="shared" si="86"/>
        <v>0.52579800340486083</v>
      </c>
      <c r="F408" s="16">
        <f t="shared" si="87"/>
        <v>3.1387716055375967</v>
      </c>
      <c r="G408" s="26">
        <f>IF(('Prices Monthly'!L408-'Prices Monthly'!L407)*C408&gt;0,1,0)</f>
        <v>0</v>
      </c>
      <c r="H408" s="16">
        <f>ABS('Prices Monthly'!L408-'Prices Monthly'!L407)/'Prices Monthly'!L407</f>
        <v>3.3923564851451635E-2</v>
      </c>
      <c r="I408" s="26"/>
      <c r="J408" s="16">
        <f t="shared" si="88"/>
        <v>54.731113113287343</v>
      </c>
      <c r="K408" s="16"/>
      <c r="L408" s="16">
        <f>1.95583/'Prices Monthly'!B408</f>
        <v>1.7497137233852211</v>
      </c>
      <c r="M408" s="16">
        <f>'Prices Monthly'!I408-'Prices Monthly'!I407</f>
        <v>-52.150000000000091</v>
      </c>
      <c r="N408" s="16">
        <f>'Prices Monthly'!T408-'Prices Monthly'!T407</f>
        <v>3.0000000000000013E-2</v>
      </c>
      <c r="P408" s="16">
        <f t="shared" si="89"/>
        <v>0.22152952227590017</v>
      </c>
      <c r="Q408" s="16">
        <f t="shared" si="90"/>
        <v>-1.7172543127625504</v>
      </c>
      <c r="R408" s="16">
        <f t="shared" si="91"/>
        <v>0.10490000000000002</v>
      </c>
      <c r="T408" s="10">
        <f t="shared" si="92"/>
        <v>6.2682952385370214</v>
      </c>
      <c r="U408" s="10">
        <f t="shared" si="93"/>
        <v>0.99810812882795807</v>
      </c>
      <c r="W408" s="10">
        <f t="shared" si="94"/>
        <v>-17.357705390357523</v>
      </c>
      <c r="X408" s="10">
        <f t="shared" si="95"/>
        <v>1E-4</v>
      </c>
      <c r="Z408" s="10">
        <f t="shared" si="96"/>
        <v>0.60616073756800803</v>
      </c>
      <c r="AA408" s="10">
        <f t="shared" si="97"/>
        <v>0.6470645177779013</v>
      </c>
      <c r="AB408" s="10">
        <f t="shared" si="98"/>
        <v>54.365400142175993</v>
      </c>
    </row>
    <row r="409" spans="1:28" x14ac:dyDescent="0.2">
      <c r="A409" s="9">
        <v>40845</v>
      </c>
      <c r="B409" s="16">
        <f>'Prices Monthly'!L408+J409</f>
        <v>8734.1854001421761</v>
      </c>
      <c r="C409" s="16">
        <f t="shared" si="85"/>
        <v>1</v>
      </c>
      <c r="D409" s="16">
        <f>D408+C409*('Prices Monthly'!L409-'Prices Monthly'!L408)/'Prices Monthly'!L408</f>
        <v>2.6652396629496651</v>
      </c>
      <c r="E409" s="16">
        <f t="shared" si="86"/>
        <v>0.47353194258793163</v>
      </c>
      <c r="F409" s="16">
        <f t="shared" si="87"/>
        <v>3.1387716055375967</v>
      </c>
      <c r="G409" s="26">
        <f>IF(('Prices Monthly'!L409-'Prices Monthly'!L408)*C409&gt;0,1,0)</f>
        <v>1</v>
      </c>
      <c r="H409" s="16">
        <f>ABS('Prices Monthly'!L409-'Prices Monthly'!L408)/'Prices Monthly'!L408</f>
        <v>5.2266060816929368E-2</v>
      </c>
      <c r="I409" s="26"/>
      <c r="J409" s="16">
        <f t="shared" si="88"/>
        <v>54.365400142175993</v>
      </c>
      <c r="K409" s="16"/>
      <c r="L409" s="16">
        <f>1.95583/'Prices Monthly'!B409</f>
        <v>1.7765737124171133</v>
      </c>
      <c r="M409" s="16">
        <f>'Prices Monthly'!I409-'Prices Monthly'!I408</f>
        <v>159.33000000000015</v>
      </c>
      <c r="N409" s="16">
        <f>'Prices Monthly'!T409-'Prices Monthly'!T408</f>
        <v>-0.15000000000000002</v>
      </c>
      <c r="P409" s="16">
        <f t="shared" si="89"/>
        <v>0.31258488509401428</v>
      </c>
      <c r="Q409" s="16">
        <f t="shared" si="90"/>
        <v>2.2022975561388001</v>
      </c>
      <c r="R409" s="16">
        <f t="shared" si="91"/>
        <v>-0.22450000000000009</v>
      </c>
      <c r="T409" s="10">
        <f t="shared" si="92"/>
        <v>5.2579115335837976</v>
      </c>
      <c r="U409" s="10">
        <f t="shared" si="93"/>
        <v>0.99482079751314134</v>
      </c>
      <c r="W409" s="10">
        <f t="shared" si="94"/>
        <v>-5.8792452878313872</v>
      </c>
      <c r="X409" s="10">
        <f t="shared" si="95"/>
        <v>2.7890945241857549E-3</v>
      </c>
      <c r="Z409" s="10">
        <f t="shared" si="96"/>
        <v>0.60512301668835389</v>
      </c>
      <c r="AA409" s="10">
        <f t="shared" si="97"/>
        <v>0.64682749520532068</v>
      </c>
      <c r="AB409" s="10">
        <f t="shared" si="98"/>
        <v>54.217248807692087</v>
      </c>
    </row>
    <row r="410" spans="1:28" x14ac:dyDescent="0.2">
      <c r="A410" s="9">
        <v>40876</v>
      </c>
      <c r="B410" s="16">
        <f>'Prices Monthly'!L409+J410</f>
        <v>9187.6972488076917</v>
      </c>
      <c r="C410" s="16">
        <f t="shared" si="85"/>
        <v>1</v>
      </c>
      <c r="D410" s="16">
        <f>D409+C410*('Prices Monthly'!L410-'Prices Monthly'!L409)/'Prices Monthly'!L409</f>
        <v>2.6761292691019753</v>
      </c>
      <c r="E410" s="16">
        <f t="shared" si="86"/>
        <v>0.46264233643562136</v>
      </c>
      <c r="F410" s="16">
        <f t="shared" si="87"/>
        <v>3.1387716055375967</v>
      </c>
      <c r="G410" s="26">
        <f>IF(('Prices Monthly'!L410-'Prices Monthly'!L409)*C410&gt;0,1,0)</f>
        <v>1</v>
      </c>
      <c r="H410" s="16">
        <f>ABS('Prices Monthly'!L410-'Prices Monthly'!L409)/'Prices Monthly'!L409</f>
        <v>1.0889606152310067E-2</v>
      </c>
      <c r="I410" s="26"/>
      <c r="J410" s="16">
        <f t="shared" si="88"/>
        <v>54.217248807692087</v>
      </c>
      <c r="K410" s="16"/>
      <c r="L410" s="16">
        <f>1.95583/'Prices Monthly'!B410</f>
        <v>1.8507096896290689</v>
      </c>
      <c r="M410" s="16">
        <f>'Prices Monthly'!I410-'Prices Monthly'!I409</f>
        <v>1.0499999999997272</v>
      </c>
      <c r="N410" s="16">
        <f>'Prices Monthly'!T410-'Prices Monthly'!T409</f>
        <v>-0.10999999999999999</v>
      </c>
      <c r="P410" s="16">
        <f t="shared" si="89"/>
        <v>0.56390584784254383</v>
      </c>
      <c r="Q410" s="16">
        <f t="shared" si="90"/>
        <v>2.118929906982522E-2</v>
      </c>
      <c r="R410" s="16">
        <f t="shared" si="91"/>
        <v>-0.15129999999999999</v>
      </c>
      <c r="T410" s="10">
        <f t="shared" si="92"/>
        <v>10.245620888671304</v>
      </c>
      <c r="U410" s="10">
        <f t="shared" si="93"/>
        <v>0.99996448858630826</v>
      </c>
      <c r="W410" s="10">
        <f t="shared" si="94"/>
        <v>-16.373623302304878</v>
      </c>
      <c r="X410" s="10">
        <f t="shared" si="95"/>
        <v>1E-4</v>
      </c>
      <c r="Z410" s="10">
        <f t="shared" si="96"/>
        <v>0.60867907521618592</v>
      </c>
      <c r="AA410" s="10">
        <f t="shared" si="97"/>
        <v>0.64763942242838501</v>
      </c>
      <c r="AB410" s="10">
        <f t="shared" si="98"/>
        <v>54.72642920003657</v>
      </c>
    </row>
    <row r="411" spans="1:28" x14ac:dyDescent="0.2">
      <c r="A411" s="9">
        <v>40906</v>
      </c>
      <c r="B411" s="16">
        <f>'Prices Monthly'!L410+J411</f>
        <v>9287.6664292000369</v>
      </c>
      <c r="C411" s="16">
        <f t="shared" si="85"/>
        <v>1</v>
      </c>
      <c r="D411" s="16">
        <f>D410+C411*('Prices Monthly'!L411-'Prices Monthly'!L410)/'Prices Monthly'!L410</f>
        <v>2.6610777253900046</v>
      </c>
      <c r="E411" s="16">
        <f t="shared" si="86"/>
        <v>0.47769388014759206</v>
      </c>
      <c r="F411" s="16">
        <f t="shared" si="87"/>
        <v>3.1387716055375967</v>
      </c>
      <c r="G411" s="26">
        <f>IF(('Prices Monthly'!L411-'Prices Monthly'!L410)*C411&gt;0,1,0)</f>
        <v>0</v>
      </c>
      <c r="H411" s="16">
        <f>ABS('Prices Monthly'!L411-'Prices Monthly'!L410)/'Prices Monthly'!L410</f>
        <v>1.5051543711970526E-2</v>
      </c>
      <c r="I411" s="26"/>
      <c r="J411" s="16">
        <f t="shared" si="88"/>
        <v>54.72642920003657</v>
      </c>
      <c r="K411" s="16"/>
      <c r="L411" s="16">
        <f>1.95583/'Prices Monthly'!B411</f>
        <v>1.7890870837907062</v>
      </c>
      <c r="M411" s="16">
        <f>'Prices Monthly'!I411-'Prices Monthly'!I410</f>
        <v>-17.049999999999727</v>
      </c>
      <c r="N411" s="16">
        <f>'Prices Monthly'!T411-'Prices Monthly'!T410</f>
        <v>0.28999999999999998</v>
      </c>
      <c r="P411" s="16">
        <f t="shared" si="89"/>
        <v>0.35500521405049401</v>
      </c>
      <c r="Q411" s="16">
        <f t="shared" si="90"/>
        <v>-1.2317243833285096</v>
      </c>
      <c r="R411" s="16">
        <f t="shared" si="91"/>
        <v>0.58069999999999999</v>
      </c>
      <c r="T411" s="10">
        <f t="shared" si="92"/>
        <v>-1.8737454740621837</v>
      </c>
      <c r="U411" s="10">
        <f t="shared" si="93"/>
        <v>0.1331089345145986</v>
      </c>
      <c r="W411" s="10">
        <f t="shared" si="94"/>
        <v>-18.761602670790928</v>
      </c>
      <c r="X411" s="10">
        <f t="shared" si="95"/>
        <v>1E-4</v>
      </c>
      <c r="Z411" s="10">
        <f t="shared" si="96"/>
        <v>-0.56729716943749553</v>
      </c>
      <c r="AA411" s="10">
        <f t="shared" si="97"/>
        <v>0.36186072251308066</v>
      </c>
      <c r="AB411" s="10">
        <f t="shared" si="98"/>
        <v>-49.056480544941095</v>
      </c>
    </row>
    <row r="412" spans="1:28" x14ac:dyDescent="0.2">
      <c r="A412" s="9">
        <v>40936</v>
      </c>
      <c r="B412" s="16">
        <f>'Prices Monthly'!L411+J412</f>
        <v>9044.9135194550581</v>
      </c>
      <c r="C412" s="16">
        <f t="shared" si="85"/>
        <v>-1</v>
      </c>
      <c r="D412" s="16">
        <f>D411+C412*('Prices Monthly'!L412-'Prices Monthly'!L411)/'Prices Monthly'!L411</f>
        <v>2.7142195325435359</v>
      </c>
      <c r="E412" s="16">
        <f t="shared" si="86"/>
        <v>0.42455207299406084</v>
      </c>
      <c r="F412" s="16">
        <f t="shared" si="87"/>
        <v>3.1387716055375967</v>
      </c>
      <c r="G412" s="26">
        <f>IF(('Prices Monthly'!L412-'Prices Monthly'!L411)*C412&gt;0,1,0)</f>
        <v>1</v>
      </c>
      <c r="H412" s="16">
        <f>ABS('Prices Monthly'!L412-'Prices Monthly'!L411)/'Prices Monthly'!L411</f>
        <v>5.3141807153531256E-2</v>
      </c>
      <c r="I412" s="26"/>
      <c r="J412" s="16">
        <f t="shared" si="88"/>
        <v>-49.056480544941095</v>
      </c>
      <c r="K412" s="16"/>
      <c r="L412" s="16">
        <f>1.95583/'Prices Monthly'!B412</f>
        <v>1.804937246216316</v>
      </c>
      <c r="M412" s="16">
        <f>'Prices Monthly'!I412-'Prices Monthly'!I411</f>
        <v>-123.12000000000012</v>
      </c>
      <c r="N412" s="16">
        <f>'Prices Monthly'!T412-'Prices Monthly'!T411</f>
        <v>-0.18</v>
      </c>
      <c r="P412" s="16">
        <f t="shared" si="89"/>
        <v>0.40873726467331117</v>
      </c>
      <c r="Q412" s="16">
        <f t="shared" si="90"/>
        <v>-2.0903286068234226</v>
      </c>
      <c r="R412" s="16">
        <f t="shared" si="91"/>
        <v>-0.27940000000000004</v>
      </c>
      <c r="T412" s="10">
        <f t="shared" si="92"/>
        <v>15.251338743697911</v>
      </c>
      <c r="U412" s="10">
        <f t="shared" si="93"/>
        <v>0.99990000000000001</v>
      </c>
      <c r="W412" s="10">
        <f t="shared" si="94"/>
        <v>-20.40006745721227</v>
      </c>
      <c r="X412" s="10">
        <f t="shared" si="95"/>
        <v>1E-4</v>
      </c>
      <c r="Z412" s="10">
        <f t="shared" si="96"/>
        <v>0.60859159000000007</v>
      </c>
      <c r="AA412" s="10">
        <f t="shared" si="97"/>
        <v>0.64761945781665164</v>
      </c>
      <c r="AB412" s="10">
        <f t="shared" si="98"/>
        <v>54.713851716336492</v>
      </c>
    </row>
    <row r="413" spans="1:28" x14ac:dyDescent="0.2">
      <c r="A413" s="9">
        <v>40967</v>
      </c>
      <c r="B413" s="16">
        <f>'Prices Monthly'!L412+J413</f>
        <v>8665.4138517163374</v>
      </c>
      <c r="C413" s="16">
        <f t="shared" si="85"/>
        <v>1</v>
      </c>
      <c r="D413" s="16">
        <f>D412+C413*('Prices Monthly'!L413-'Prices Monthly'!L412)/'Prices Monthly'!L412</f>
        <v>2.6722577872731161</v>
      </c>
      <c r="E413" s="16">
        <f t="shared" si="86"/>
        <v>0.46651381826448057</v>
      </c>
      <c r="F413" s="16">
        <f t="shared" si="87"/>
        <v>3.1387716055375967</v>
      </c>
      <c r="G413" s="26">
        <f>IF(('Prices Monthly'!L413-'Prices Monthly'!L412)*C413&gt;0,1,0)</f>
        <v>0</v>
      </c>
      <c r="H413" s="16">
        <f>ABS('Prices Monthly'!L413-'Prices Monthly'!L412)/'Prices Monthly'!L412</f>
        <v>4.1961745270419536E-2</v>
      </c>
      <c r="I413" s="26"/>
      <c r="J413" s="16">
        <f t="shared" si="88"/>
        <v>54.713851716336492</v>
      </c>
      <c r="K413" s="16"/>
      <c r="L413" s="16">
        <f>1.95583/'Prices Monthly'!B413</f>
        <v>1.7979683765398049</v>
      </c>
      <c r="M413" s="16">
        <f>'Prices Monthly'!I413-'Prices Monthly'!I412</f>
        <v>-8.0099999999999909</v>
      </c>
      <c r="N413" s="16">
        <f>'Prices Monthly'!T413-'Prices Monthly'!T412</f>
        <v>-0.18</v>
      </c>
      <c r="P413" s="16">
        <f t="shared" si="89"/>
        <v>0.38511279646993923</v>
      </c>
      <c r="Q413" s="16">
        <f t="shared" si="90"/>
        <v>-0.90363251608423711</v>
      </c>
      <c r="R413" s="16">
        <f t="shared" si="91"/>
        <v>-0.27940000000000004</v>
      </c>
      <c r="T413" s="10">
        <f t="shared" si="92"/>
        <v>12.778404012568629</v>
      </c>
      <c r="U413" s="10">
        <f t="shared" si="93"/>
        <v>0.99990000000000001</v>
      </c>
      <c r="W413" s="10">
        <f t="shared" si="94"/>
        <v>-16.396755434756102</v>
      </c>
      <c r="X413" s="10">
        <f t="shared" si="95"/>
        <v>1E-4</v>
      </c>
      <c r="Z413" s="10">
        <f t="shared" si="96"/>
        <v>0.60859159000000007</v>
      </c>
      <c r="AA413" s="10">
        <f t="shared" si="97"/>
        <v>0.64761945781665164</v>
      </c>
      <c r="AB413" s="10">
        <f t="shared" si="98"/>
        <v>54.713851716336492</v>
      </c>
    </row>
    <row r="414" spans="1:28" x14ac:dyDescent="0.2">
      <c r="A414" s="9">
        <v>40998</v>
      </c>
      <c r="B414" s="16">
        <f>'Prices Monthly'!L413+J414</f>
        <v>8304.0938517163358</v>
      </c>
      <c r="C414" s="16">
        <f t="shared" si="85"/>
        <v>1</v>
      </c>
      <c r="D414" s="16">
        <f>D413+C414*('Prices Monthly'!L414-'Prices Monthly'!L413)/'Prices Monthly'!L413</f>
        <v>2.6804074906447637</v>
      </c>
      <c r="E414" s="16">
        <f t="shared" si="86"/>
        <v>0.45836411489283302</v>
      </c>
      <c r="F414" s="16">
        <f t="shared" si="87"/>
        <v>3.1387716055375967</v>
      </c>
      <c r="G414" s="26">
        <f>IF(('Prices Monthly'!L414-'Prices Monthly'!L413)*C414&gt;0,1,0)</f>
        <v>1</v>
      </c>
      <c r="H414" s="16">
        <f>ABS('Prices Monthly'!L414-'Prices Monthly'!L413)/'Prices Monthly'!L413</f>
        <v>8.1497033716474918E-3</v>
      </c>
      <c r="I414" s="26"/>
      <c r="J414" s="16">
        <f t="shared" si="88"/>
        <v>54.713851716336492</v>
      </c>
      <c r="K414" s="16"/>
      <c r="L414" s="16">
        <f>1.95583/'Prices Monthly'!B414</f>
        <v>1.7182025827989105</v>
      </c>
      <c r="M414" s="16">
        <f>'Prices Monthly'!I414-'Prices Monthly'!I413</f>
        <v>127.50999999999976</v>
      </c>
      <c r="N414" s="16">
        <f>'Prices Monthly'!T414-'Prices Monthly'!T413</f>
        <v>0.10999999999999999</v>
      </c>
      <c r="P414" s="16">
        <f t="shared" si="89"/>
        <v>0.11470675568830657</v>
      </c>
      <c r="Q414" s="16">
        <f t="shared" si="90"/>
        <v>2.1055442457465721</v>
      </c>
      <c r="R414" s="16">
        <f t="shared" si="91"/>
        <v>0.25129999999999997</v>
      </c>
      <c r="T414" s="10">
        <f t="shared" si="92"/>
        <v>-4.5110993949504099</v>
      </c>
      <c r="U414" s="10">
        <f t="shared" si="93"/>
        <v>1.0866986379228874E-2</v>
      </c>
      <c r="W414" s="10">
        <f t="shared" si="94"/>
        <v>-4.3241762063940703</v>
      </c>
      <c r="X414" s="10">
        <f t="shared" si="95"/>
        <v>1.3071333595492849E-2</v>
      </c>
      <c r="Z414" s="10">
        <f t="shared" si="96"/>
        <v>-0.71662457427767345</v>
      </c>
      <c r="AA414" s="10">
        <f t="shared" si="97"/>
        <v>0.32813670729295963</v>
      </c>
      <c r="AB414" s="10">
        <f t="shared" si="98"/>
        <v>-72.329666648678099</v>
      </c>
    </row>
    <row r="415" spans="1:28" x14ac:dyDescent="0.2">
      <c r="A415" s="9">
        <v>41027</v>
      </c>
      <c r="B415" s="16">
        <f>'Prices Monthly'!L414+J415</f>
        <v>8244.280333351322</v>
      </c>
      <c r="C415" s="16">
        <f t="shared" si="85"/>
        <v>-1</v>
      </c>
      <c r="D415" s="16">
        <f>D414+C415*('Prices Monthly'!L415-'Prices Monthly'!L414)/'Prices Monthly'!L414</f>
        <v>2.6503219149113821</v>
      </c>
      <c r="E415" s="16">
        <f t="shared" si="86"/>
        <v>0.48844969062621457</v>
      </c>
      <c r="F415" s="16">
        <f t="shared" si="87"/>
        <v>3.1387716055375967</v>
      </c>
      <c r="G415" s="26">
        <f>IF(('Prices Monthly'!L415-'Prices Monthly'!L414)*C415&gt;0,1,0)</f>
        <v>0</v>
      </c>
      <c r="H415" s="16">
        <f>ABS('Prices Monthly'!L415-'Prices Monthly'!L414)/'Prices Monthly'!L414</f>
        <v>3.0085575733381643E-2</v>
      </c>
      <c r="I415" s="26"/>
      <c r="J415" s="16">
        <f t="shared" si="88"/>
        <v>-72.329666648678099</v>
      </c>
      <c r="K415" s="16"/>
      <c r="L415" s="16">
        <f>1.95583/'Prices Monthly'!B415</f>
        <v>1.7081484716157205</v>
      </c>
      <c r="M415" s="16">
        <f>'Prices Monthly'!I415-'Prices Monthly'!I414</f>
        <v>5.580000000000382</v>
      </c>
      <c r="N415" s="16">
        <f>'Prices Monthly'!T415-'Prices Monthly'!T414</f>
        <v>8.0000000000000016E-2</v>
      </c>
      <c r="P415" s="16">
        <f t="shared" si="89"/>
        <v>8.0623318777292674E-2</v>
      </c>
      <c r="Q415" s="16">
        <f t="shared" si="90"/>
        <v>0.74663419893760852</v>
      </c>
      <c r="R415" s="16">
        <f t="shared" si="91"/>
        <v>0.19640000000000002</v>
      </c>
      <c r="T415" s="10">
        <f t="shared" si="92"/>
        <v>-1.2261255146521002</v>
      </c>
      <c r="U415" s="10">
        <f t="shared" si="93"/>
        <v>0.22686027062582875</v>
      </c>
      <c r="W415" s="10">
        <f t="shared" si="94"/>
        <v>-7.9169107659752829</v>
      </c>
      <c r="X415" s="10">
        <f t="shared" si="95"/>
        <v>3.643938658621904E-4</v>
      </c>
      <c r="Z415" s="10">
        <f t="shared" si="96"/>
        <v>-0.43977766567469112</v>
      </c>
      <c r="AA415" s="10">
        <f t="shared" si="97"/>
        <v>0.39179394834754899</v>
      </c>
      <c r="AB415" s="10">
        <f t="shared" si="98"/>
        <v>-34.756037590388573</v>
      </c>
    </row>
    <row r="416" spans="1:28" x14ac:dyDescent="0.2">
      <c r="A416" s="9">
        <v>41059</v>
      </c>
      <c r="B416" s="16">
        <f>'Prices Monthly'!L415+J416</f>
        <v>8532.0639624096111</v>
      </c>
      <c r="C416" s="16">
        <f t="shared" si="85"/>
        <v>-1</v>
      </c>
      <c r="D416" s="16">
        <f>D415+C416*('Prices Monthly'!L416-'Prices Monthly'!L415)/'Prices Monthly'!L415</f>
        <v>2.6128996275281993</v>
      </c>
      <c r="E416" s="16">
        <f t="shared" si="86"/>
        <v>0.52587197800939744</v>
      </c>
      <c r="F416" s="16">
        <f t="shared" si="87"/>
        <v>3.1387716055375967</v>
      </c>
      <c r="G416" s="26">
        <f>IF(('Prices Monthly'!L416-'Prices Monthly'!L415)*C416&gt;0,1,0)</f>
        <v>0</v>
      </c>
      <c r="H416" s="16">
        <f>ABS('Prices Monthly'!L416-'Prices Monthly'!L415)/'Prices Monthly'!L415</f>
        <v>3.7422287383183046E-2</v>
      </c>
      <c r="I416" s="26"/>
      <c r="J416" s="16">
        <f t="shared" si="88"/>
        <v>-34.756037590388573</v>
      </c>
      <c r="K416" s="16"/>
      <c r="L416" s="16">
        <f>1.95583/'Prices Monthly'!B416</f>
        <v>1.757575485262401</v>
      </c>
      <c r="M416" s="16">
        <f>'Prices Monthly'!I416-'Prices Monthly'!I415</f>
        <v>31.629999999999654</v>
      </c>
      <c r="N416" s="16">
        <f>'Prices Monthly'!T416-'Prices Monthly'!T415</f>
        <v>-0.06</v>
      </c>
      <c r="P416" s="16">
        <f t="shared" si="89"/>
        <v>0.24818089503953988</v>
      </c>
      <c r="Q416" s="16">
        <f t="shared" si="90"/>
        <v>1.5000991919157181</v>
      </c>
      <c r="R416" s="16">
        <f t="shared" si="91"/>
        <v>-5.9799999999999992E-2</v>
      </c>
      <c r="T416" s="10">
        <f t="shared" si="92"/>
        <v>3.1934727776997174</v>
      </c>
      <c r="U416" s="10">
        <f t="shared" si="93"/>
        <v>0.96058790608002986</v>
      </c>
      <c r="W416" s="10">
        <f t="shared" si="94"/>
        <v>-7.4644666762199687</v>
      </c>
      <c r="X416" s="10">
        <f t="shared" si="95"/>
        <v>5.727623909666926E-4</v>
      </c>
      <c r="Z416" s="10">
        <f t="shared" si="96"/>
        <v>0.55586239353067368</v>
      </c>
      <c r="AA416" s="10">
        <f t="shared" si="97"/>
        <v>0.63549463853057742</v>
      </c>
      <c r="AB416" s="10">
        <f t="shared" si="98"/>
        <v>47.585341746007678</v>
      </c>
    </row>
    <row r="417" spans="1:28" x14ac:dyDescent="0.2">
      <c r="A417" s="9">
        <v>41089</v>
      </c>
      <c r="B417" s="16">
        <f>'Prices Monthly'!L416+J417</f>
        <v>8934.9953417460074</v>
      </c>
      <c r="C417" s="16">
        <f t="shared" si="85"/>
        <v>1</v>
      </c>
      <c r="D417" s="16">
        <f>D416+C417*('Prices Monthly'!L417-'Prices Monthly'!L416)/'Prices Monthly'!L416</f>
        <v>2.5873364994627672</v>
      </c>
      <c r="E417" s="16">
        <f t="shared" si="86"/>
        <v>0.55143510607482948</v>
      </c>
      <c r="F417" s="16">
        <f t="shared" si="87"/>
        <v>3.1387716055375967</v>
      </c>
      <c r="G417" s="26">
        <f>IF(('Prices Monthly'!L417-'Prices Monthly'!L416)*C417&gt;0,1,0)</f>
        <v>0</v>
      </c>
      <c r="H417" s="16">
        <f>ABS('Prices Monthly'!L417-'Prices Monthly'!L416)/'Prices Monthly'!L416</f>
        <v>2.5563128065431946E-2</v>
      </c>
      <c r="I417" s="26"/>
      <c r="J417" s="16">
        <f t="shared" si="88"/>
        <v>47.585341746007678</v>
      </c>
      <c r="K417" s="16"/>
      <c r="L417" s="16">
        <f>1.95583/'Prices Monthly'!B417</f>
        <v>1.7615329190308924</v>
      </c>
      <c r="M417" s="16">
        <f>'Prices Monthly'!I417-'Prices Monthly'!I416</f>
        <v>1.9100000000003092</v>
      </c>
      <c r="N417" s="16">
        <f>'Prices Monthly'!T417-'Prices Monthly'!T416</f>
        <v>-0.23000000000000004</v>
      </c>
      <c r="P417" s="16">
        <f t="shared" si="89"/>
        <v>0.26159659551472547</v>
      </c>
      <c r="Q417" s="16">
        <f t="shared" si="90"/>
        <v>0.28103336724779787</v>
      </c>
      <c r="R417" s="16">
        <f t="shared" si="91"/>
        <v>-0.37090000000000012</v>
      </c>
      <c r="T417" s="10">
        <f t="shared" si="92"/>
        <v>11.081223201283088</v>
      </c>
      <c r="U417" s="10">
        <f t="shared" si="93"/>
        <v>0.9999846014714211</v>
      </c>
      <c r="W417" s="10">
        <f t="shared" si="94"/>
        <v>-10.775887057498823</v>
      </c>
      <c r="X417" s="10">
        <f t="shared" si="95"/>
        <v>2.0896937211127842E-5</v>
      </c>
      <c r="Z417" s="10">
        <f t="shared" si="96"/>
        <v>0.60860570170873118</v>
      </c>
      <c r="AA417" s="10">
        <f t="shared" si="97"/>
        <v>0.64762267822176389</v>
      </c>
      <c r="AB417" s="10">
        <f t="shared" si="98"/>
        <v>54.715880340249498</v>
      </c>
    </row>
    <row r="418" spans="1:28" x14ac:dyDescent="0.2">
      <c r="A418" s="9">
        <v>41118</v>
      </c>
      <c r="B418" s="16">
        <f>'Prices Monthly'!L417+J418</f>
        <v>8714.9358803402483</v>
      </c>
      <c r="C418" s="16">
        <f t="shared" si="85"/>
        <v>1</v>
      </c>
      <c r="D418" s="16">
        <f>D417+C418*('Prices Monthly'!L418-'Prices Monthly'!L417)/'Prices Monthly'!L417</f>
        <v>2.6067332353424564</v>
      </c>
      <c r="E418" s="16">
        <f t="shared" si="86"/>
        <v>0.53203837019514033</v>
      </c>
      <c r="F418" s="16">
        <f t="shared" si="87"/>
        <v>3.1387716055375967</v>
      </c>
      <c r="G418" s="26">
        <f>IF(('Prices Monthly'!L418-'Prices Monthly'!L417)*C418&gt;0,1,0)</f>
        <v>1</v>
      </c>
      <c r="H418" s="16">
        <f>ABS('Prices Monthly'!L418-'Prices Monthly'!L417)/'Prices Monthly'!L417</f>
        <v>1.9396735879689129E-2</v>
      </c>
      <c r="I418" s="26"/>
      <c r="J418" s="16">
        <f t="shared" si="88"/>
        <v>54.715880340249498</v>
      </c>
      <c r="K418" s="16"/>
      <c r="L418" s="16">
        <f>1.95583/'Prices Monthly'!B418</f>
        <v>1.749870269303033</v>
      </c>
      <c r="M418" s="16">
        <f>'Prices Monthly'!I418-'Prices Monthly'!I417</f>
        <v>74.739999999999782</v>
      </c>
      <c r="N418" s="16">
        <f>'Prices Monthly'!T418-'Prices Monthly'!T417</f>
        <v>-2.0000000000000018E-2</v>
      </c>
      <c r="P418" s="16">
        <f t="shared" si="89"/>
        <v>0.22206021293728195</v>
      </c>
      <c r="Q418" s="16">
        <f t="shared" si="90"/>
        <v>1.8735530935136175</v>
      </c>
      <c r="R418" s="16">
        <f t="shared" si="91"/>
        <v>1.3399999999999967E-2</v>
      </c>
      <c r="T418" s="10">
        <f t="shared" si="92"/>
        <v>0.98112241515781839</v>
      </c>
      <c r="U418" s="10">
        <f t="shared" si="93"/>
        <v>0.72733087126199469</v>
      </c>
      <c r="W418" s="10">
        <f t="shared" si="94"/>
        <v>-6.0881986040643294</v>
      </c>
      <c r="X418" s="10">
        <f t="shared" si="95"/>
        <v>2.2643545531711609E-3</v>
      </c>
      <c r="Z418" s="10">
        <f t="shared" si="96"/>
        <v>0.2415784511229323</v>
      </c>
      <c r="AA418" s="10">
        <f t="shared" si="97"/>
        <v>0.56010259699227871</v>
      </c>
      <c r="AB418" s="10">
        <f t="shared" si="98"/>
        <v>19.976204943621191</v>
      </c>
    </row>
    <row r="419" spans="1:28" x14ac:dyDescent="0.2">
      <c r="A419" s="9">
        <v>41151</v>
      </c>
      <c r="B419" s="16">
        <f>'Prices Monthly'!L418+J419</f>
        <v>8848.176204943622</v>
      </c>
      <c r="C419" s="16">
        <f t="shared" si="85"/>
        <v>1</v>
      </c>
      <c r="D419" s="16">
        <f>D418+C419*('Prices Monthly'!L419-'Prices Monthly'!L418)/'Prices Monthly'!L418</f>
        <v>2.6166548501676754</v>
      </c>
      <c r="E419" s="16">
        <f t="shared" si="86"/>
        <v>0.5221167553699213</v>
      </c>
      <c r="F419" s="16">
        <f t="shared" si="87"/>
        <v>3.1387716055375967</v>
      </c>
      <c r="G419" s="26">
        <f>IF(('Prices Monthly'!L419-'Prices Monthly'!L418)*C419&gt;0,1,0)</f>
        <v>1</v>
      </c>
      <c r="H419" s="16">
        <f>ABS('Prices Monthly'!L419-'Prices Monthly'!L418)/'Prices Monthly'!L418</f>
        <v>9.921614825219199E-3</v>
      </c>
      <c r="I419" s="26"/>
      <c r="J419" s="16">
        <f t="shared" si="88"/>
        <v>19.976204943621191</v>
      </c>
      <c r="K419" s="16"/>
      <c r="L419" s="16">
        <f>1.95583/'Prices Monthly'!B419</f>
        <v>1.753478572709342</v>
      </c>
      <c r="M419" s="16">
        <f>'Prices Monthly'!I419-'Prices Monthly'!I418</f>
        <v>-2.6700000000000728</v>
      </c>
      <c r="N419" s="16">
        <f>'Prices Monthly'!T419-'Prices Monthly'!T418</f>
        <v>8.0000000000000071E-2</v>
      </c>
      <c r="P419" s="16">
        <f t="shared" si="89"/>
        <v>0.2342923614846697</v>
      </c>
      <c r="Q419" s="16">
        <f t="shared" si="90"/>
        <v>-0.42651126136458706</v>
      </c>
      <c r="R419" s="16">
        <f t="shared" si="91"/>
        <v>0.19640000000000013</v>
      </c>
      <c r="T419" s="10">
        <f t="shared" si="92"/>
        <v>2.2978737360831198</v>
      </c>
      <c r="U419" s="10">
        <f t="shared" si="93"/>
        <v>0.90870078956683531</v>
      </c>
      <c r="W419" s="10">
        <f t="shared" si="94"/>
        <v>-13.745289413953206</v>
      </c>
      <c r="X419" s="10">
        <f t="shared" si="95"/>
        <v>1E-4</v>
      </c>
      <c r="Z419" s="10">
        <f t="shared" si="96"/>
        <v>0.48487074112636885</v>
      </c>
      <c r="AA419" s="10">
        <f t="shared" si="97"/>
        <v>0.61889736782929994</v>
      </c>
      <c r="AB419" s="10">
        <f t="shared" si="98"/>
        <v>39.30853326749174</v>
      </c>
    </row>
    <row r="420" spans="1:28" x14ac:dyDescent="0.2">
      <c r="A420" s="9">
        <v>41181</v>
      </c>
      <c r="B420" s="16">
        <f>'Prices Monthly'!L419+J420</f>
        <v>8955.0985332674918</v>
      </c>
      <c r="C420" s="16">
        <f t="shared" si="85"/>
        <v>1</v>
      </c>
      <c r="D420" s="16">
        <f>D419+C420*('Prices Monthly'!L420-'Prices Monthly'!L419)/'Prices Monthly'!L419</f>
        <v>2.6130051455425103</v>
      </c>
      <c r="E420" s="16">
        <f t="shared" si="86"/>
        <v>0.52576645999508642</v>
      </c>
      <c r="F420" s="16">
        <f t="shared" si="87"/>
        <v>3.1387716055375967</v>
      </c>
      <c r="G420" s="26">
        <f>IF(('Prices Monthly'!L420-'Prices Monthly'!L419)*C420&gt;0,1,0)</f>
        <v>0</v>
      </c>
      <c r="H420" s="16">
        <f>ABS('Prices Monthly'!L420-'Prices Monthly'!L419)/'Prices Monthly'!L419</f>
        <v>3.6497046251651138E-3</v>
      </c>
      <c r="I420" s="26"/>
      <c r="J420" s="16">
        <f t="shared" si="88"/>
        <v>39.30853326749174</v>
      </c>
      <c r="K420" s="16"/>
      <c r="L420" s="16">
        <f>1.95583/'Prices Monthly'!B420</f>
        <v>1.7403719523046806</v>
      </c>
      <c r="M420" s="16">
        <f>'Prices Monthly'!I420-'Prices Monthly'!I419</f>
        <v>-2.6599999999998545</v>
      </c>
      <c r="N420" s="16">
        <f>'Prices Monthly'!T420-'Prices Monthly'!T419</f>
        <v>-7.0000000000000062E-2</v>
      </c>
      <c r="P420" s="16">
        <f t="shared" si="89"/>
        <v>0.189860918312867</v>
      </c>
      <c r="Q420" s="16">
        <f t="shared" si="90"/>
        <v>-0.42488163663104328</v>
      </c>
      <c r="R420" s="16">
        <f t="shared" si="91"/>
        <v>-7.8100000000000128E-2</v>
      </c>
      <c r="T420" s="10">
        <f t="shared" si="92"/>
        <v>6.7243256944376322</v>
      </c>
      <c r="U420" s="10">
        <f t="shared" si="93"/>
        <v>0.998800111092777</v>
      </c>
      <c r="W420" s="10">
        <f t="shared" si="94"/>
        <v>-12.533036366633359</v>
      </c>
      <c r="X420" s="10">
        <f t="shared" si="95"/>
        <v>1E-4</v>
      </c>
      <c r="Z420" s="10">
        <f t="shared" si="96"/>
        <v>0.60709948070846131</v>
      </c>
      <c r="AA420" s="10">
        <f t="shared" si="97"/>
        <v>0.64727887084386526</v>
      </c>
      <c r="AB420" s="10">
        <f t="shared" si="98"/>
        <v>54.499730439047497</v>
      </c>
    </row>
    <row r="421" spans="1:28" x14ac:dyDescent="0.2">
      <c r="A421" s="9">
        <v>41212</v>
      </c>
      <c r="B421" s="16">
        <f>'Prices Monthly'!L420+J421</f>
        <v>8937.7497304390472</v>
      </c>
      <c r="C421" s="16">
        <f t="shared" si="85"/>
        <v>1</v>
      </c>
      <c r="D421" s="16">
        <f>D420+C421*('Prices Monthly'!L421-'Prices Monthly'!L420)/'Prices Monthly'!L420</f>
        <v>2.5787215218687423</v>
      </c>
      <c r="E421" s="16">
        <f t="shared" si="86"/>
        <v>0.56005008366885445</v>
      </c>
      <c r="F421" s="16">
        <f t="shared" si="87"/>
        <v>3.1387716055375967</v>
      </c>
      <c r="G421" s="26">
        <f>IF(('Prices Monthly'!L421-'Prices Monthly'!L420)*C421&gt;0,1,0)</f>
        <v>0</v>
      </c>
      <c r="H421" s="16">
        <f>ABS('Prices Monthly'!L421-'Prices Monthly'!L420)/'Prices Monthly'!L420</f>
        <v>3.4283623673767964E-2</v>
      </c>
      <c r="I421" s="26"/>
      <c r="J421" s="16">
        <f t="shared" si="88"/>
        <v>54.499730439047497</v>
      </c>
      <c r="K421" s="16"/>
      <c r="L421" s="16">
        <f>1.95583/'Prices Monthly'!B421</f>
        <v>1.7811037246152444</v>
      </c>
      <c r="M421" s="16">
        <f>'Prices Monthly'!I421-'Prices Monthly'!I420</f>
        <v>-42.119999999999891</v>
      </c>
      <c r="N421" s="16">
        <f>'Prices Monthly'!T421-'Prices Monthly'!T420</f>
        <v>0.16000000000000003</v>
      </c>
      <c r="P421" s="16">
        <f t="shared" si="89"/>
        <v>0.32794162644567848</v>
      </c>
      <c r="Q421" s="16">
        <f t="shared" si="90"/>
        <v>-1.6244883625134479</v>
      </c>
      <c r="R421" s="16">
        <f t="shared" si="91"/>
        <v>0.34280000000000005</v>
      </c>
      <c r="T421" s="10">
        <f t="shared" si="92"/>
        <v>2.8137171003743484</v>
      </c>
      <c r="U421" s="10">
        <f t="shared" si="93"/>
        <v>0.94341258501222269</v>
      </c>
      <c r="W421" s="10">
        <f t="shared" si="94"/>
        <v>-19.09236567202429</v>
      </c>
      <c r="X421" s="10">
        <f t="shared" si="95"/>
        <v>1E-4</v>
      </c>
      <c r="Z421" s="10">
        <f t="shared" si="96"/>
        <v>0.53196076282758131</v>
      </c>
      <c r="AA421" s="10">
        <f t="shared" si="97"/>
        <v>0.62994031254414418</v>
      </c>
      <c r="AB421" s="10">
        <f t="shared" si="98"/>
        <v>44.637674679786073</v>
      </c>
    </row>
    <row r="422" spans="1:28" x14ac:dyDescent="0.2">
      <c r="A422" s="9">
        <v>41242</v>
      </c>
      <c r="B422" s="16">
        <f>'Prices Monthly'!L421+J422</f>
        <v>8623.3376746797876</v>
      </c>
      <c r="C422" s="16">
        <f t="shared" si="85"/>
        <v>1</v>
      </c>
      <c r="D422" s="16">
        <f>D421+C422*('Prices Monthly'!L422-'Prices Monthly'!L421)/'Prices Monthly'!L421</f>
        <v>2.5839414269825705</v>
      </c>
      <c r="E422" s="16">
        <f t="shared" si="86"/>
        <v>0.55483017855502625</v>
      </c>
      <c r="F422" s="16">
        <f t="shared" si="87"/>
        <v>3.1387716055375967</v>
      </c>
      <c r="G422" s="26">
        <f>IF(('Prices Monthly'!L422-'Prices Monthly'!L421)*C422&gt;0,1,0)</f>
        <v>1</v>
      </c>
      <c r="H422" s="16">
        <f>ABS('Prices Monthly'!L422-'Prices Monthly'!L421)/'Prices Monthly'!L421</f>
        <v>5.2199051138282996E-3</v>
      </c>
      <c r="I422" s="26"/>
      <c r="J422" s="16">
        <f t="shared" si="88"/>
        <v>44.637674679786073</v>
      </c>
      <c r="K422" s="16"/>
      <c r="L422" s="16">
        <f>1.95583/'Prices Monthly'!B422</f>
        <v>1.8456449938661883</v>
      </c>
      <c r="M422" s="16">
        <f>'Prices Monthly'!I422-'Prices Monthly'!I421</f>
        <v>72.659999999999854</v>
      </c>
      <c r="N422" s="16">
        <f>'Prices Monthly'!T422-'Prices Monthly'!T421</f>
        <v>0.22</v>
      </c>
      <c r="P422" s="16">
        <f t="shared" si="89"/>
        <v>0.54673652920637839</v>
      </c>
      <c r="Q422" s="16">
        <f t="shared" si="90"/>
        <v>1.8612953935266949</v>
      </c>
      <c r="R422" s="16">
        <f t="shared" si="91"/>
        <v>0.4526</v>
      </c>
      <c r="T422" s="10">
        <f t="shared" si="92"/>
        <v>-3.9824064043317398</v>
      </c>
      <c r="U422" s="10">
        <f t="shared" si="93"/>
        <v>1.8299610134588667E-2</v>
      </c>
      <c r="W422" s="10">
        <f t="shared" si="94"/>
        <v>-11.698056073041473</v>
      </c>
      <c r="X422" s="10">
        <f t="shared" si="95"/>
        <v>1E-4</v>
      </c>
      <c r="Z422" s="10">
        <f t="shared" si="96"/>
        <v>-0.72304749889141706</v>
      </c>
      <c r="AA422" s="10">
        <f t="shared" si="97"/>
        <v>0.32672225623409373</v>
      </c>
      <c r="AB422" s="10">
        <f t="shared" si="98"/>
        <v>-73.51715951128179</v>
      </c>
    </row>
    <row r="423" spans="1:28" x14ac:dyDescent="0.2">
      <c r="A423" s="9">
        <v>41272</v>
      </c>
      <c r="B423" s="16">
        <f>'Prices Monthly'!L422+J423</f>
        <v>8549.9628404887171</v>
      </c>
      <c r="C423" s="16">
        <f t="shared" si="85"/>
        <v>-1</v>
      </c>
      <c r="D423" s="16">
        <f>D422+C423*('Prices Monthly'!L423-'Prices Monthly'!L422)/'Prices Monthly'!L422</f>
        <v>2.5442567521181303</v>
      </c>
      <c r="E423" s="16">
        <f t="shared" si="86"/>
        <v>0.59451485341946642</v>
      </c>
      <c r="F423" s="16">
        <f t="shared" si="87"/>
        <v>3.1387716055375967</v>
      </c>
      <c r="G423" s="26">
        <f>IF(('Prices Monthly'!L423-'Prices Monthly'!L422)*C423&gt;0,1,0)</f>
        <v>0</v>
      </c>
      <c r="H423" s="16">
        <f>ABS('Prices Monthly'!L423-'Prices Monthly'!L422)/'Prices Monthly'!L422</f>
        <v>3.9684674864440016E-2</v>
      </c>
      <c r="J423" s="16">
        <f t="shared" si="88"/>
        <v>-73.51715951128179</v>
      </c>
      <c r="L423" s="16">
        <f>1.95583/'Prices Monthly'!B423</f>
        <v>1.8595075109336374</v>
      </c>
      <c r="M423" s="16">
        <f>'Prices Monthly'!I423-'Prices Monthly'!I422</f>
        <v>40.019999999999982</v>
      </c>
      <c r="N423" s="16">
        <f>'Prices Monthly'!T423-'Prices Monthly'!T422</f>
        <v>-0.03</v>
      </c>
      <c r="P423" s="16">
        <f t="shared" si="89"/>
        <v>0.59373046206503144</v>
      </c>
      <c r="Q423" s="16">
        <f t="shared" si="90"/>
        <v>1.6022770843001921</v>
      </c>
      <c r="R423" s="16">
        <f t="shared" si="91"/>
        <v>-4.8999999999999946E-3</v>
      </c>
      <c r="T423" s="10">
        <f t="shared" si="92"/>
        <v>4.8998238311891402</v>
      </c>
      <c r="U423" s="10">
        <f t="shared" si="93"/>
        <v>0.99260716600945609</v>
      </c>
      <c r="W423" s="10">
        <f t="shared" si="94"/>
        <v>-12.223520607165684</v>
      </c>
      <c r="X423" s="10">
        <f t="shared" si="95"/>
        <v>1E-4</v>
      </c>
      <c r="Z423" s="10">
        <f t="shared" si="96"/>
        <v>0.59869813140842809</v>
      </c>
      <c r="AA423" s="10">
        <f t="shared" si="97"/>
        <v>0.64535840276091894</v>
      </c>
      <c r="AB423" s="10">
        <f t="shared" si="98"/>
        <v>53.30795394031653</v>
      </c>
    </row>
    <row r="424" spans="1:28" x14ac:dyDescent="0.2">
      <c r="A424" s="9">
        <v>41304</v>
      </c>
      <c r="B424" s="16">
        <f>'Prices Monthly'!L423+J424</f>
        <v>9019.0079539403177</v>
      </c>
      <c r="C424" s="16">
        <f t="shared" si="85"/>
        <v>1</v>
      </c>
      <c r="D424" s="16">
        <f>D423+C424*('Prices Monthly'!L424-'Prices Monthly'!L423)/'Prices Monthly'!L423</f>
        <v>2.5551449147825065</v>
      </c>
      <c r="E424" s="16">
        <f t="shared" si="86"/>
        <v>0.58362669075509022</v>
      </c>
      <c r="F424" s="16">
        <f t="shared" si="87"/>
        <v>3.1387716055375967</v>
      </c>
      <c r="G424" s="26">
        <f>IF(('Prices Monthly'!L424-'Prices Monthly'!L423)*C424&gt;0,1,0)</f>
        <v>1</v>
      </c>
      <c r="H424" s="16">
        <f>ABS('Prices Monthly'!L424-'Prices Monthly'!L423)/'Prices Monthly'!L423</f>
        <v>1.0888162664376342E-2</v>
      </c>
      <c r="J424" s="16">
        <f t="shared" si="88"/>
        <v>53.30795394031653</v>
      </c>
      <c r="L424" s="16">
        <f>1.95583/'Prices Monthly'!B424</f>
        <v>1.8117924965261696</v>
      </c>
      <c r="M424" s="16">
        <f>'Prices Monthly'!I424-'Prices Monthly'!I423</f>
        <v>40.039999999999964</v>
      </c>
      <c r="N424" s="16">
        <f>'Prices Monthly'!T424-'Prices Monthly'!T423</f>
        <v>0.13</v>
      </c>
      <c r="P424" s="16">
        <f t="shared" si="89"/>
        <v>0.43197656322371536</v>
      </c>
      <c r="Q424" s="16">
        <f t="shared" si="90"/>
        <v>1.6024940688072806</v>
      </c>
      <c r="R424" s="16">
        <f t="shared" si="91"/>
        <v>0.28790000000000004</v>
      </c>
      <c r="T424" s="10">
        <f t="shared" si="92"/>
        <v>-1.5576988784533947</v>
      </c>
      <c r="U424" s="10">
        <f t="shared" si="93"/>
        <v>0.17397709098891687</v>
      </c>
      <c r="W424" s="10">
        <f t="shared" si="94"/>
        <v>-10.508053587727096</v>
      </c>
      <c r="X424" s="10">
        <f t="shared" si="95"/>
        <v>2.7314826637429626E-5</v>
      </c>
      <c r="Z424" s="10">
        <f t="shared" si="96"/>
        <v>-0.51194792024753921</v>
      </c>
      <c r="AA424" s="10">
        <f t="shared" si="97"/>
        <v>0.37473699868542359</v>
      </c>
      <c r="AB424" s="10">
        <f t="shared" si="98"/>
        <v>-42.297529946489064</v>
      </c>
    </row>
    <row r="425" spans="1:28" x14ac:dyDescent="0.2">
      <c r="A425" s="9">
        <v>41332</v>
      </c>
      <c r="B425" s="16">
        <f>'Prices Monthly'!L424+J425</f>
        <v>9021.0224700535109</v>
      </c>
      <c r="C425" s="16">
        <f t="shared" si="85"/>
        <v>-1</v>
      </c>
      <c r="D425" s="16">
        <f>D424+C425*('Prices Monthly'!L425-'Prices Monthly'!L424)/'Prices Monthly'!L424</f>
        <v>2.5216296025128306</v>
      </c>
      <c r="E425" s="16">
        <f t="shared" si="86"/>
        <v>0.61714200302476607</v>
      </c>
      <c r="F425" s="16">
        <f t="shared" si="87"/>
        <v>3.1387716055375967</v>
      </c>
      <c r="G425" s="26">
        <f>IF(('Prices Monthly'!L425-'Prices Monthly'!L424)*C425&gt;0,1,0)</f>
        <v>0</v>
      </c>
      <c r="H425" s="16">
        <f>ABS('Prices Monthly'!L425-'Prices Monthly'!L424)/'Prices Monthly'!L424</f>
        <v>3.3515312269676037E-2</v>
      </c>
      <c r="J425" s="16">
        <f t="shared" si="88"/>
        <v>-42.297529946489064</v>
      </c>
      <c r="L425" s="16">
        <f>1.95583/'Prices Monthly'!B425</f>
        <v>1.8484358756261221</v>
      </c>
      <c r="M425" s="16">
        <f>'Prices Monthly'!I425-'Prices Monthly'!I424</f>
        <v>84.769999999999982</v>
      </c>
      <c r="N425" s="16">
        <f>'Prices Monthly'!T425-'Prices Monthly'!T424</f>
        <v>-0.13999999999999999</v>
      </c>
      <c r="P425" s="16">
        <f t="shared" si="89"/>
        <v>0.5561976183725541</v>
      </c>
      <c r="Q425" s="16">
        <f t="shared" si="90"/>
        <v>1.9282421831573089</v>
      </c>
      <c r="R425" s="16">
        <f t="shared" si="91"/>
        <v>-0.20619999999999999</v>
      </c>
      <c r="T425" s="10">
        <f t="shared" si="92"/>
        <v>7.4816592851681287</v>
      </c>
      <c r="U425" s="10">
        <f t="shared" si="93"/>
        <v>0.9994369952249883</v>
      </c>
      <c r="W425" s="10">
        <f t="shared" si="94"/>
        <v>-10.260683960659728</v>
      </c>
      <c r="X425" s="10">
        <f t="shared" si="95"/>
        <v>3.4980529831116013E-5</v>
      </c>
      <c r="Z425" s="10">
        <f t="shared" si="96"/>
        <v>0.60788074044642926</v>
      </c>
      <c r="AA425" s="10">
        <f t="shared" si="97"/>
        <v>0.64745721889163421</v>
      </c>
      <c r="AB425" s="10">
        <f t="shared" si="98"/>
        <v>54.611750125698954</v>
      </c>
    </row>
    <row r="426" spans="1:28" x14ac:dyDescent="0.2">
      <c r="A426" s="9">
        <v>41363</v>
      </c>
      <c r="B426" s="16">
        <f>'Prices Monthly'!L425+J426</f>
        <v>9421.6917501256994</v>
      </c>
      <c r="C426" s="16">
        <f t="shared" si="85"/>
        <v>1</v>
      </c>
      <c r="D426" s="16">
        <f>D425+C426*('Prices Monthly'!L426-'Prices Monthly'!L425)/'Prices Monthly'!L425</f>
        <v>2.5505329533969907</v>
      </c>
      <c r="E426" s="16">
        <f t="shared" si="86"/>
        <v>0.588238652140606</v>
      </c>
      <c r="F426" s="16">
        <f t="shared" si="87"/>
        <v>3.1387716055375967</v>
      </c>
      <c r="G426" s="26">
        <f>IF(('Prices Monthly'!L426-'Prices Monthly'!L425)*C426&gt;0,1,0)</f>
        <v>1</v>
      </c>
      <c r="H426" s="16">
        <f>ABS('Prices Monthly'!L426-'Prices Monthly'!L425)/'Prices Monthly'!L425</f>
        <v>2.890335088416025E-2</v>
      </c>
      <c r="J426" s="16">
        <f t="shared" si="88"/>
        <v>54.611750125698954</v>
      </c>
      <c r="L426" s="16">
        <f>1.95583/'Prices Monthly'!B426</f>
        <v>1.8343931720127555</v>
      </c>
      <c r="M426" s="16">
        <f>'Prices Monthly'!I426-'Prices Monthly'!I425</f>
        <v>-0.92000000000007276</v>
      </c>
      <c r="N426" s="16">
        <f>'Prices Monthly'!T426-'Prices Monthly'!T425</f>
        <v>0.12</v>
      </c>
      <c r="P426" s="16">
        <f t="shared" si="89"/>
        <v>0.50859285312324154</v>
      </c>
      <c r="Q426" s="16">
        <f t="shared" si="90"/>
        <v>3.6212172654410381E-2</v>
      </c>
      <c r="R426" s="16">
        <f t="shared" si="91"/>
        <v>0.26960000000000001</v>
      </c>
      <c r="T426" s="10">
        <f t="shared" si="92"/>
        <v>2.4023934280988088</v>
      </c>
      <c r="U426" s="10">
        <f t="shared" si="93"/>
        <v>0.91700963237674238</v>
      </c>
      <c r="W426" s="10">
        <f t="shared" si="94"/>
        <v>-16.406200134646923</v>
      </c>
      <c r="X426" s="10">
        <f t="shared" si="95"/>
        <v>1E-4</v>
      </c>
      <c r="Z426" s="10">
        <f t="shared" si="96"/>
        <v>0.49614251728228886</v>
      </c>
      <c r="AA426" s="10">
        <f t="shared" si="97"/>
        <v>0.6215523811386876</v>
      </c>
      <c r="AB426" s="10">
        <f t="shared" si="98"/>
        <v>40.528628345879994</v>
      </c>
    </row>
    <row r="427" spans="1:28" x14ac:dyDescent="0.2">
      <c r="A427" s="9">
        <v>41391</v>
      </c>
      <c r="B427" s="16">
        <f>'Prices Monthly'!L426+J427</f>
        <v>9678.3486283458806</v>
      </c>
      <c r="C427" s="16">
        <f t="shared" si="85"/>
        <v>1</v>
      </c>
      <c r="D427" s="16">
        <f>D426+C427*('Prices Monthly'!L427-'Prices Monthly'!L426)/'Prices Monthly'!L426</f>
        <v>2.5856332146593926</v>
      </c>
      <c r="E427" s="16">
        <f t="shared" si="86"/>
        <v>0.55313839087820416</v>
      </c>
      <c r="F427" s="16">
        <f t="shared" si="87"/>
        <v>3.1387716055375967</v>
      </c>
      <c r="G427" s="26">
        <f>IF(('Prices Monthly'!L427-'Prices Monthly'!L426)*C427&gt;0,1,0)</f>
        <v>1</v>
      </c>
      <c r="H427" s="16">
        <f>ABS('Prices Monthly'!L427-'Prices Monthly'!L426)/'Prices Monthly'!L426</f>
        <v>3.5100261262401754E-2</v>
      </c>
      <c r="J427" s="16">
        <f t="shared" si="88"/>
        <v>40.528628345879994</v>
      </c>
      <c r="L427" s="16">
        <f>1.95583/'Prices Monthly'!B427</f>
        <v>1.7954925181309098</v>
      </c>
      <c r="M427" s="16">
        <f>'Prices Monthly'!I427-'Prices Monthly'!I426</f>
        <v>21.480000000000018</v>
      </c>
      <c r="N427" s="16">
        <f>'Prices Monthly'!T427-'Prices Monthly'!T426</f>
        <v>-0.03</v>
      </c>
      <c r="P427" s="16">
        <f t="shared" si="89"/>
        <v>0.37671963646378437</v>
      </c>
      <c r="Q427" s="16">
        <f t="shared" si="90"/>
        <v>1.3320342770275184</v>
      </c>
      <c r="R427" s="16">
        <f t="shared" si="91"/>
        <v>-4.8999999999999946E-3</v>
      </c>
      <c r="T427" s="10">
        <f t="shared" si="92"/>
        <v>3.6210710174681928</v>
      </c>
      <c r="U427" s="10">
        <f t="shared" si="93"/>
        <v>0.9739431188504547</v>
      </c>
      <c r="W427" s="10">
        <f t="shared" si="94"/>
        <v>-9.9425636119325738</v>
      </c>
      <c r="X427" s="10">
        <f t="shared" si="95"/>
        <v>4.8081566139320824E-5</v>
      </c>
      <c r="Z427" s="10">
        <f t="shared" si="96"/>
        <v>0.57331241882543926</v>
      </c>
      <c r="AA427" s="10">
        <f t="shared" si="97"/>
        <v>0.63952714665430099</v>
      </c>
      <c r="AB427" s="10">
        <f t="shared" si="98"/>
        <v>49.846622096854034</v>
      </c>
    </row>
    <row r="428" spans="1:28" x14ac:dyDescent="0.2">
      <c r="A428" s="9">
        <v>41424</v>
      </c>
      <c r="B428" s="16">
        <f>'Prices Monthly'!L427+J428</f>
        <v>10025.956622096855</v>
      </c>
      <c r="C428" s="16">
        <f t="shared" si="85"/>
        <v>1</v>
      </c>
      <c r="D428" s="16">
        <f>D427+C428*('Prices Monthly'!L428-'Prices Monthly'!L427)/'Prices Monthly'!L427</f>
        <v>2.6129745330690732</v>
      </c>
      <c r="E428" s="16">
        <f t="shared" si="86"/>
        <v>0.52579707246852347</v>
      </c>
      <c r="F428" s="16">
        <f t="shared" si="87"/>
        <v>3.1387716055375967</v>
      </c>
      <c r="G428" s="26">
        <f>IF(('Prices Monthly'!L428-'Prices Monthly'!L427)*C428&gt;0,1,0)</f>
        <v>1</v>
      </c>
      <c r="H428" s="16">
        <f>ABS('Prices Monthly'!L428-'Prices Monthly'!L427)/'Prices Monthly'!L427</f>
        <v>2.7341318409680748E-2</v>
      </c>
      <c r="J428" s="16">
        <f t="shared" si="88"/>
        <v>49.846622096854034</v>
      </c>
      <c r="L428" s="16">
        <f>1.95583/'Prices Monthly'!B428</f>
        <v>1.7405268310047166</v>
      </c>
      <c r="M428" s="16">
        <f>'Prices Monthly'!I428-'Prices Monthly'!I427</f>
        <v>27.600000000000364</v>
      </c>
      <c r="N428" s="16">
        <f>'Prices Monthly'!T428-'Prices Monthly'!T427</f>
        <v>-4.0000000000000008E-2</v>
      </c>
      <c r="P428" s="16">
        <f t="shared" si="89"/>
        <v>0.19038595710598916</v>
      </c>
      <c r="Q428" s="16">
        <f t="shared" si="90"/>
        <v>1.4409090820652233</v>
      </c>
      <c r="R428" s="16">
        <f t="shared" si="91"/>
        <v>-2.3200000000000012E-2</v>
      </c>
      <c r="T428" s="10">
        <f t="shared" si="92"/>
        <v>2.1887070840557703</v>
      </c>
      <c r="U428" s="10">
        <f t="shared" si="93"/>
        <v>0.8992308096254642</v>
      </c>
      <c r="W428" s="10">
        <f t="shared" si="94"/>
        <v>-6.8934453489250807</v>
      </c>
      <c r="X428" s="10">
        <f t="shared" si="95"/>
        <v>1.0133848167054786E-3</v>
      </c>
      <c r="Z428" s="10">
        <f t="shared" si="96"/>
        <v>0.47318604851716239</v>
      </c>
      <c r="AA428" s="10">
        <f t="shared" si="97"/>
        <v>0.61613757359171906</v>
      </c>
      <c r="AB428" s="10">
        <f t="shared" si="98"/>
        <v>38.079204574792655</v>
      </c>
    </row>
    <row r="429" spans="1:28" x14ac:dyDescent="0.2">
      <c r="A429" s="9">
        <v>41454</v>
      </c>
      <c r="B429" s="16">
        <f>'Prices Monthly'!L428+J429</f>
        <v>10286.949204574794</v>
      </c>
      <c r="C429" s="16">
        <f t="shared" si="85"/>
        <v>1</v>
      </c>
      <c r="D429" s="16">
        <f>D428+C429*('Prices Monthly'!L429-'Prices Monthly'!L428)/'Prices Monthly'!L428</f>
        <v>2.6012142121751598</v>
      </c>
      <c r="E429" s="16">
        <f t="shared" si="86"/>
        <v>0.53755739336243691</v>
      </c>
      <c r="F429" s="16">
        <f t="shared" si="87"/>
        <v>3.1387716055375967</v>
      </c>
      <c r="G429" s="26">
        <f>IF(('Prices Monthly'!L429-'Prices Monthly'!L428)*C429&gt;0,1,0)</f>
        <v>0</v>
      </c>
      <c r="H429" s="16">
        <f>ABS('Prices Monthly'!L429-'Prices Monthly'!L428)/'Prices Monthly'!L428</f>
        <v>1.1760320893913245E-2</v>
      </c>
      <c r="J429" s="16">
        <f t="shared" si="88"/>
        <v>38.079204574792655</v>
      </c>
      <c r="L429" s="16">
        <f>1.95583/'Prices Monthly'!B429</f>
        <v>1.7123358431097879</v>
      </c>
      <c r="M429" s="16">
        <f>'Prices Monthly'!I429-'Prices Monthly'!I428</f>
        <v>11.609999999999673</v>
      </c>
      <c r="N429" s="16">
        <f>'Prices Monthly'!T429-'Prices Monthly'!T428</f>
        <v>0.12</v>
      </c>
      <c r="P429" s="16">
        <f t="shared" si="89"/>
        <v>9.4818508142181734E-2</v>
      </c>
      <c r="Q429" s="16">
        <f t="shared" si="90"/>
        <v>1.0648322197385616</v>
      </c>
      <c r="R429" s="16">
        <f t="shared" si="91"/>
        <v>0.26960000000000001</v>
      </c>
      <c r="T429" s="10">
        <f t="shared" si="92"/>
        <v>-2.9985316996923084</v>
      </c>
      <c r="U429" s="10">
        <f t="shared" si="93"/>
        <v>4.7492250177519131E-2</v>
      </c>
      <c r="W429" s="10">
        <f t="shared" si="94"/>
        <v>-7.2900268961515913</v>
      </c>
      <c r="X429" s="10">
        <f t="shared" si="95"/>
        <v>6.8184447190667338E-4</v>
      </c>
      <c r="Z429" s="10">
        <f t="shared" si="96"/>
        <v>-0.68270436631867626</v>
      </c>
      <c r="AA429" s="10">
        <f t="shared" si="97"/>
        <v>0.33565798357637971</v>
      </c>
      <c r="AB429" s="10">
        <f t="shared" si="98"/>
        <v>-66.330012954557688</v>
      </c>
    </row>
    <row r="430" spans="1:28" x14ac:dyDescent="0.2">
      <c r="A430" s="9">
        <v>41485</v>
      </c>
      <c r="B430" s="16">
        <f>'Prices Monthly'!L429+J430</f>
        <v>10062.009987045443</v>
      </c>
      <c r="C430" s="16">
        <f t="shared" si="85"/>
        <v>-1</v>
      </c>
      <c r="D430" s="16">
        <f>D429+C430*('Prices Monthly'!L430-'Prices Monthly'!L429)/'Prices Monthly'!L429</f>
        <v>2.5832260719665965</v>
      </c>
      <c r="E430" s="16">
        <f t="shared" si="86"/>
        <v>0.55554553357100023</v>
      </c>
      <c r="F430" s="16">
        <f t="shared" si="87"/>
        <v>3.1387716055375967</v>
      </c>
      <c r="G430" s="26">
        <f>IF(('Prices Monthly'!L430-'Prices Monthly'!L429)*C430&gt;0,1,0)</f>
        <v>0</v>
      </c>
      <c r="H430" s="16">
        <f>ABS('Prices Monthly'!L430-'Prices Monthly'!L429)/'Prices Monthly'!L429</f>
        <v>1.798814020856335E-2</v>
      </c>
      <c r="J430" s="16">
        <f t="shared" si="88"/>
        <v>-66.330012954557688</v>
      </c>
      <c r="L430" s="16">
        <f>1.95583/'Prices Monthly'!B430</f>
        <v>1.6524417032781344</v>
      </c>
      <c r="M430" s="16">
        <f>'Prices Monthly'!I430-'Prices Monthly'!I429</f>
        <v>46.890000000000327</v>
      </c>
      <c r="N430" s="16">
        <f>'Prices Monthly'!T430-'Prices Monthly'!T429</f>
        <v>0.09</v>
      </c>
      <c r="P430" s="16">
        <f t="shared" si="89"/>
        <v>-0.10822262588712395</v>
      </c>
      <c r="Q430" s="16">
        <f t="shared" si="90"/>
        <v>1.6710802327388523</v>
      </c>
      <c r="R430" s="16">
        <f t="shared" si="91"/>
        <v>0.2147</v>
      </c>
      <c r="T430" s="10">
        <f t="shared" si="92"/>
        <v>-4.8840544710107849</v>
      </c>
      <c r="U430" s="10">
        <f t="shared" si="93"/>
        <v>7.5094559079388447E-3</v>
      </c>
      <c r="W430" s="10">
        <f t="shared" si="94"/>
        <v>-2.3894031103992841</v>
      </c>
      <c r="X430" s="10">
        <f t="shared" si="95"/>
        <v>8.3984339792798762E-2</v>
      </c>
      <c r="Z430" s="10">
        <f t="shared" si="96"/>
        <v>-0.63094259972895372</v>
      </c>
      <c r="AA430" s="10">
        <f t="shared" si="97"/>
        <v>0.34729683691297009</v>
      </c>
      <c r="AB430" s="10">
        <f t="shared" si="98"/>
        <v>-58.011729791303694</v>
      </c>
    </row>
    <row r="431" spans="1:28" x14ac:dyDescent="0.2">
      <c r="A431" s="9">
        <v>41516</v>
      </c>
      <c r="B431" s="16">
        <f>'Prices Monthly'!L430+J431</f>
        <v>10252.518270208697</v>
      </c>
      <c r="C431" s="16">
        <f t="shared" si="85"/>
        <v>-1</v>
      </c>
      <c r="D431" s="16">
        <f>D430+C431*('Prices Monthly'!L431-'Prices Monthly'!L430)/'Prices Monthly'!L430</f>
        <v>2.5961555721959737</v>
      </c>
      <c r="E431" s="16">
        <f t="shared" si="86"/>
        <v>0.54261603334162301</v>
      </c>
      <c r="F431" s="16">
        <f t="shared" si="87"/>
        <v>3.1387716055375967</v>
      </c>
      <c r="G431" s="26">
        <f>IF(('Prices Monthly'!L431-'Prices Monthly'!L430)*C431&gt;0,1,0)</f>
        <v>1</v>
      </c>
      <c r="H431" s="16">
        <f>ABS('Prices Monthly'!L431-'Prices Monthly'!L430)/'Prices Monthly'!L430</f>
        <v>1.2929500229377278E-2</v>
      </c>
      <c r="J431" s="16">
        <f t="shared" si="88"/>
        <v>-58.011729791303694</v>
      </c>
      <c r="L431" s="16">
        <f>1.95583/'Prices Monthly'!B431</f>
        <v>1.6430023521505377</v>
      </c>
      <c r="M431" s="16">
        <f>'Prices Monthly'!I431-'Prices Monthly'!I430</f>
        <v>1.3499999999999091</v>
      </c>
      <c r="N431" s="16">
        <f>'Prices Monthly'!T431-'Prices Monthly'!T430</f>
        <v>-0.18</v>
      </c>
      <c r="P431" s="16">
        <f t="shared" si="89"/>
        <v>-0.14022202620967672</v>
      </c>
      <c r="Q431" s="16">
        <f t="shared" si="90"/>
        <v>0.13033376849497685</v>
      </c>
      <c r="R431" s="16">
        <f t="shared" si="91"/>
        <v>-0.27940000000000004</v>
      </c>
      <c r="T431" s="10">
        <f t="shared" si="92"/>
        <v>6.4432421105817337</v>
      </c>
      <c r="U431" s="10">
        <f t="shared" si="93"/>
        <v>0.99841128868523554</v>
      </c>
      <c r="W431" s="10">
        <f t="shared" si="94"/>
        <v>-5.6625235569545627</v>
      </c>
      <c r="X431" s="10">
        <f t="shared" si="95"/>
        <v>3.4617145529841245E-3</v>
      </c>
      <c r="Z431" s="10">
        <f t="shared" si="96"/>
        <v>0.61084978599906292</v>
      </c>
      <c r="AA431" s="10">
        <f t="shared" si="97"/>
        <v>0.6481346253766157</v>
      </c>
      <c r="AB431" s="10">
        <f t="shared" si="98"/>
        <v>55.03932852221763</v>
      </c>
    </row>
    <row r="432" spans="1:28" x14ac:dyDescent="0.2">
      <c r="A432" s="9">
        <v>41545</v>
      </c>
      <c r="B432" s="16">
        <f>'Prices Monthly'!L431+J432</f>
        <v>10232.259328522217</v>
      </c>
      <c r="C432" s="16">
        <f t="shared" si="85"/>
        <v>1</v>
      </c>
      <c r="D432" s="16">
        <f>D431+C432*('Prices Monthly'!L432-'Prices Monthly'!L431)/'Prices Monthly'!L431</f>
        <v>2.6226962188558671</v>
      </c>
      <c r="E432" s="16">
        <f t="shared" si="86"/>
        <v>0.51607538668172959</v>
      </c>
      <c r="F432" s="16">
        <f t="shared" si="87"/>
        <v>3.1387716055375967</v>
      </c>
      <c r="G432" s="26">
        <f>IF(('Prices Monthly'!L432-'Prices Monthly'!L431)*C432&gt;0,1,0)</f>
        <v>1</v>
      </c>
      <c r="H432" s="16">
        <f>ABS('Prices Monthly'!L432-'Prices Monthly'!L431)/'Prices Monthly'!L431</f>
        <v>2.6540646659893429E-2</v>
      </c>
      <c r="J432" s="16">
        <f t="shared" si="88"/>
        <v>55.03932852221763</v>
      </c>
      <c r="L432" s="16">
        <f>1.95583/'Prices Monthly'!B432</f>
        <v>1.6550985867817551</v>
      </c>
      <c r="M432" s="16">
        <f>'Prices Monthly'!I432-'Prices Monthly'!I431</f>
        <v>47.710000000000036</v>
      </c>
      <c r="N432" s="16">
        <f>'Prices Monthly'!T432-'Prices Monthly'!T431</f>
        <v>0.09</v>
      </c>
      <c r="P432" s="16">
        <f t="shared" si="89"/>
        <v>-9.9215790809849658E-2</v>
      </c>
      <c r="Q432" s="16">
        <f t="shared" si="90"/>
        <v>1.6786094165589265</v>
      </c>
      <c r="R432" s="16">
        <f t="shared" si="91"/>
        <v>0.2147</v>
      </c>
      <c r="T432" s="10">
        <f t="shared" si="92"/>
        <v>-4.8239056646009981</v>
      </c>
      <c r="U432" s="10">
        <f t="shared" si="93"/>
        <v>7.9712903726844673E-3</v>
      </c>
      <c r="W432" s="10">
        <f t="shared" si="94"/>
        <v>-2.4954564732038831</v>
      </c>
      <c r="X432" s="10">
        <f t="shared" si="95"/>
        <v>7.6177312587148924E-2</v>
      </c>
      <c r="Z432" s="10">
        <f t="shared" si="96"/>
        <v>-0.6402505172132692</v>
      </c>
      <c r="AA432" s="10">
        <f t="shared" si="97"/>
        <v>0.34518991183096337</v>
      </c>
      <c r="AB432" s="10">
        <f t="shared" si="98"/>
        <v>-59.436118629353999</v>
      </c>
    </row>
    <row r="433" spans="1:28" x14ac:dyDescent="0.2">
      <c r="A433" s="9">
        <v>41577</v>
      </c>
      <c r="B433" s="16">
        <f>'Prices Monthly'!L432+J433</f>
        <v>10387.893881370646</v>
      </c>
      <c r="C433" s="16">
        <f t="shared" si="85"/>
        <v>-1</v>
      </c>
      <c r="D433" s="16">
        <f>D432+C433*('Prices Monthly'!L433-'Prices Monthly'!L432)/'Prices Monthly'!L432</f>
        <v>2.6076617555049442</v>
      </c>
      <c r="E433" s="16">
        <f t="shared" si="86"/>
        <v>0.53110985003265254</v>
      </c>
      <c r="F433" s="16">
        <f t="shared" si="87"/>
        <v>3.1387716055375967</v>
      </c>
      <c r="G433" s="26">
        <f>IF(('Prices Monthly'!L433-'Prices Monthly'!L432)*C433&gt;0,1,0)</f>
        <v>0</v>
      </c>
      <c r="H433" s="16">
        <f>ABS('Prices Monthly'!L433-'Prices Monthly'!L432)/'Prices Monthly'!L432</f>
        <v>1.5034463350923127E-2</v>
      </c>
      <c r="J433" s="16">
        <f t="shared" si="88"/>
        <v>-59.436118629353999</v>
      </c>
      <c r="L433" s="16">
        <f>1.95583/'Prices Monthly'!B433</f>
        <v>1.6795448690425074</v>
      </c>
      <c r="M433" s="16">
        <f>'Prices Monthly'!I433-'Prices Monthly'!I432</f>
        <v>55.900000000000091</v>
      </c>
      <c r="N433" s="16">
        <f>'Prices Monthly'!T433-'Prices Monthly'!T432</f>
        <v>-3.0000000000000006E-2</v>
      </c>
      <c r="P433" s="16">
        <f t="shared" si="89"/>
        <v>-1.6342893945899384E-2</v>
      </c>
      <c r="Q433" s="16">
        <f t="shared" si="90"/>
        <v>1.747411807886424</v>
      </c>
      <c r="R433" s="16">
        <f t="shared" si="91"/>
        <v>-4.9000000000000085E-3</v>
      </c>
      <c r="T433" s="10">
        <f t="shared" si="92"/>
        <v>-0.43150025986217022</v>
      </c>
      <c r="U433" s="10">
        <f t="shared" si="93"/>
        <v>0.39376814032762331</v>
      </c>
      <c r="W433" s="10">
        <f t="shared" si="94"/>
        <v>-3.0172360295911513</v>
      </c>
      <c r="X433" s="10">
        <f t="shared" si="95"/>
        <v>4.6653252947785467E-2</v>
      </c>
      <c r="Z433" s="10">
        <f t="shared" si="96"/>
        <v>-0.1544478764554893</v>
      </c>
      <c r="AA433" s="10">
        <f t="shared" si="97"/>
        <v>0.46146460286618196</v>
      </c>
      <c r="AB433" s="10">
        <f t="shared" si="98"/>
        <v>-15.583929888654014</v>
      </c>
    </row>
    <row r="434" spans="1:28" x14ac:dyDescent="0.2">
      <c r="A434" s="9">
        <v>41607</v>
      </c>
      <c r="B434" s="16">
        <f>'Prices Monthly'!L433+J434</f>
        <v>10588.816070111345</v>
      </c>
      <c r="C434" s="16">
        <f t="shared" si="85"/>
        <v>-1</v>
      </c>
      <c r="D434" s="16">
        <f>D433+C434*('Prices Monthly'!L434-'Prices Monthly'!L433)/'Prices Monthly'!L433</f>
        <v>2.6010097997130086</v>
      </c>
      <c r="E434" s="16">
        <f t="shared" si="86"/>
        <v>0.5377618058245881</v>
      </c>
      <c r="F434" s="16">
        <f t="shared" si="87"/>
        <v>3.1387716055375967</v>
      </c>
      <c r="G434" s="26">
        <f>IF(('Prices Monthly'!L434-'Prices Monthly'!L433)*C434&gt;0,1,0)</f>
        <v>0</v>
      </c>
      <c r="H434" s="16">
        <f>ABS('Prices Monthly'!L434-'Prices Monthly'!L433)/'Prices Monthly'!L433</f>
        <v>6.6519557919355052E-3</v>
      </c>
      <c r="J434" s="16">
        <f t="shared" si="88"/>
        <v>-15.583929888654014</v>
      </c>
      <c r="L434" s="16">
        <f>1.95583/'Prices Monthly'!B434</f>
        <v>1.6427263564589281</v>
      </c>
      <c r="M434" s="16">
        <f>'Prices Monthly'!I434-'Prices Monthly'!I433</f>
        <v>72.319999999999709</v>
      </c>
      <c r="N434" s="16">
        <f>'Prices Monthly'!T434-'Prices Monthly'!T433</f>
        <v>-3.9999999999999994E-2</v>
      </c>
      <c r="P434" s="16">
        <f t="shared" si="89"/>
        <v>-0.14115765160423344</v>
      </c>
      <c r="Q434" s="16">
        <f t="shared" si="90"/>
        <v>1.8592584174673052</v>
      </c>
      <c r="R434" s="16">
        <f t="shared" si="91"/>
        <v>-2.3199999999999985E-2</v>
      </c>
      <c r="T434" s="10">
        <f t="shared" si="92"/>
        <v>-1.3600489210015017</v>
      </c>
      <c r="U434" s="10">
        <f t="shared" si="93"/>
        <v>0.2042323514545995</v>
      </c>
      <c r="W434" s="10">
        <f t="shared" si="94"/>
        <v>-0.84210121372098801</v>
      </c>
      <c r="X434" s="10">
        <f t="shared" si="95"/>
        <v>0.3010924287347026</v>
      </c>
      <c r="Z434" s="10">
        <f t="shared" si="96"/>
        <v>-8.7798276451781287E-2</v>
      </c>
      <c r="AA434" s="10">
        <f t="shared" si="97"/>
        <v>0.47806451994932125</v>
      </c>
      <c r="AB434" s="10">
        <f t="shared" si="98"/>
        <v>-12.872929780272473</v>
      </c>
    </row>
    <row r="435" spans="1:28" x14ac:dyDescent="0.2">
      <c r="A435" s="9">
        <v>41636</v>
      </c>
      <c r="B435" s="16">
        <f>'Prices Monthly'!L434+J435</f>
        <v>10662.067070219728</v>
      </c>
      <c r="C435" s="16">
        <f t="shared" si="85"/>
        <v>-1</v>
      </c>
      <c r="D435" s="16">
        <f>D434+C435*('Prices Monthly'!L435-'Prices Monthly'!L434)/'Prices Monthly'!L434</f>
        <v>2.5938369256734357</v>
      </c>
      <c r="E435" s="16">
        <f t="shared" si="86"/>
        <v>0.544934679864161</v>
      </c>
      <c r="F435" s="16">
        <f t="shared" si="87"/>
        <v>3.1387716055375967</v>
      </c>
      <c r="G435" s="26">
        <f>IF(('Prices Monthly'!L435-'Prices Monthly'!L434)*C435&gt;0,1,0)</f>
        <v>0</v>
      </c>
      <c r="H435" s="16">
        <f>ABS('Prices Monthly'!L435-'Prices Monthly'!L434)/'Prices Monthly'!L434</f>
        <v>7.172874039573029E-3</v>
      </c>
      <c r="J435" s="16">
        <f t="shared" si="88"/>
        <v>-12.872929780272473</v>
      </c>
      <c r="L435" s="16">
        <f>1.95583/'Prices Monthly'!B435</f>
        <v>1.6293152282572476</v>
      </c>
      <c r="M435" s="16">
        <f>'Prices Monthly'!I435-'Prices Monthly'!I434</f>
        <v>26.0300000000002</v>
      </c>
      <c r="N435" s="16">
        <f>'Prices Monthly'!T435-'Prices Monthly'!T434</f>
        <v>3.9999999999999994E-2</v>
      </c>
      <c r="P435" s="16">
        <f t="shared" si="89"/>
        <v>-0.18662137620793029</v>
      </c>
      <c r="Q435" s="16">
        <f t="shared" si="90"/>
        <v>1.4154741681092391</v>
      </c>
      <c r="R435" s="16">
        <f t="shared" si="91"/>
        <v>0.12319999999999999</v>
      </c>
      <c r="T435" s="10">
        <f t="shared" si="92"/>
        <v>-3.4436771527685712</v>
      </c>
      <c r="U435" s="10">
        <f t="shared" si="93"/>
        <v>3.0957980640796069E-2</v>
      </c>
      <c r="W435" s="10">
        <f t="shared" si="94"/>
        <v>-1.8633640364256774</v>
      </c>
      <c r="X435" s="10">
        <f t="shared" si="95"/>
        <v>0.13431142774964688</v>
      </c>
      <c r="Z435" s="10">
        <f t="shared" si="96"/>
        <v>-0.53509111165127043</v>
      </c>
      <c r="AA435" s="10">
        <f t="shared" si="97"/>
        <v>0.36933025187691637</v>
      </c>
      <c r="AB435" s="10">
        <f t="shared" si="98"/>
        <v>-45.014117539140926</v>
      </c>
    </row>
    <row r="436" spans="1:28" x14ac:dyDescent="0.2">
      <c r="A436" s="9">
        <v>41669</v>
      </c>
      <c r="B436" s="16">
        <f>'Prices Monthly'!L435+J436</f>
        <v>10706.495882460858</v>
      </c>
      <c r="C436" s="16">
        <f t="shared" si="85"/>
        <v>-1</v>
      </c>
      <c r="D436" s="16">
        <f>D435+C436*('Prices Monthly'!L436-'Prices Monthly'!L435)/'Prices Monthly'!L435</f>
        <v>2.5951446489606762</v>
      </c>
      <c r="E436" s="16">
        <f t="shared" si="86"/>
        <v>0.54362695657692051</v>
      </c>
      <c r="F436" s="16">
        <f t="shared" si="87"/>
        <v>3.1387716055375967</v>
      </c>
      <c r="G436" s="26">
        <f>IF(('Prices Monthly'!L436-'Prices Monthly'!L435)*C436&gt;0,1,0)</f>
        <v>1</v>
      </c>
      <c r="H436" s="16">
        <f>ABS('Prices Monthly'!L436-'Prices Monthly'!L435)/'Prices Monthly'!L435</f>
        <v>1.3077232872405356E-3</v>
      </c>
      <c r="J436" s="16">
        <f t="shared" si="88"/>
        <v>-45.014117539140926</v>
      </c>
      <c r="L436" s="16">
        <f>1.95583/'Prices Monthly'!B436</f>
        <v>1.5753765606121626</v>
      </c>
      <c r="M436" s="16">
        <f>'Prices Monthly'!I436-'Prices Monthly'!I435</f>
        <v>150.19999999999982</v>
      </c>
      <c r="N436" s="16">
        <f>'Prices Monthly'!T436-'Prices Monthly'!T435</f>
        <v>0.17</v>
      </c>
      <c r="P436" s="16">
        <f t="shared" si="89"/>
        <v>-0.36947345952476862</v>
      </c>
      <c r="Q436" s="16">
        <f t="shared" si="90"/>
        <v>2.1766699326681489</v>
      </c>
      <c r="R436" s="16">
        <f t="shared" si="91"/>
        <v>0.36110000000000003</v>
      </c>
      <c r="T436" s="10">
        <f t="shared" si="92"/>
        <v>-10.576744884612168</v>
      </c>
      <c r="U436" s="10">
        <f t="shared" si="93"/>
        <v>2.5501573890430144E-5</v>
      </c>
      <c r="W436" s="10">
        <f t="shared" si="94"/>
        <v>2.6185341686910686</v>
      </c>
      <c r="X436" s="10">
        <f t="shared" si="95"/>
        <v>0.93204492357211033</v>
      </c>
      <c r="Z436" s="10">
        <f t="shared" si="96"/>
        <v>0.43806176068065006</v>
      </c>
      <c r="AA436" s="10">
        <f t="shared" si="97"/>
        <v>0.60779709033065776</v>
      </c>
      <c r="AB436" s="10">
        <f t="shared" si="98"/>
        <v>34.592778946402404</v>
      </c>
    </row>
    <row r="437" spans="1:28" x14ac:dyDescent="0.2">
      <c r="A437" s="9">
        <v>41697</v>
      </c>
      <c r="B437" s="16">
        <f>'Prices Monthly'!L436+J437</f>
        <v>10772.042778946403</v>
      </c>
      <c r="C437" s="16">
        <f t="shared" si="85"/>
        <v>1</v>
      </c>
      <c r="D437" s="16">
        <f>D436+C437*('Prices Monthly'!L437-'Prices Monthly'!L436)/'Prices Monthly'!L436</f>
        <v>2.5505511933450502</v>
      </c>
      <c r="E437" s="16">
        <f t="shared" si="86"/>
        <v>0.5882204121925465</v>
      </c>
      <c r="F437" s="16">
        <f t="shared" si="87"/>
        <v>3.1387716055375967</v>
      </c>
      <c r="G437" s="26">
        <f>IF(('Prices Monthly'!L437-'Prices Monthly'!L436)*C437&gt;0,1,0)</f>
        <v>0</v>
      </c>
      <c r="H437" s="16">
        <f>ABS('Prices Monthly'!L437-'Prices Monthly'!L436)/'Prices Monthly'!L436</f>
        <v>4.4593455615625825E-2</v>
      </c>
      <c r="J437" s="16">
        <f t="shared" si="88"/>
        <v>34.592778946402404</v>
      </c>
      <c r="L437" s="16">
        <f>1.95583/'Prices Monthly'!B437</f>
        <v>1.603139344262295</v>
      </c>
      <c r="M437" s="16">
        <f>'Prices Monthly'!I437-'Prices Monthly'!I436</f>
        <v>-109.98000000000002</v>
      </c>
      <c r="N437" s="16">
        <f>'Prices Monthly'!T437-'Prices Monthly'!T436</f>
        <v>0</v>
      </c>
      <c r="P437" s="16">
        <f t="shared" si="89"/>
        <v>-0.27535762295081945</v>
      </c>
      <c r="Q437" s="16">
        <f t="shared" si="90"/>
        <v>-2.0413137153458605</v>
      </c>
      <c r="R437" s="16">
        <f t="shared" si="91"/>
        <v>0.05</v>
      </c>
      <c r="T437" s="10">
        <f t="shared" si="92"/>
        <v>3.7343115791831343</v>
      </c>
      <c r="U437" s="10">
        <f t="shared" si="93"/>
        <v>0.97666778601293702</v>
      </c>
      <c r="W437" s="10">
        <f t="shared" si="94"/>
        <v>-11.111167859553746</v>
      </c>
      <c r="X437" s="10">
        <f t="shared" si="95"/>
        <v>1.4944267089703523E-5</v>
      </c>
      <c r="Z437" s="10">
        <f t="shared" si="96"/>
        <v>0.57696653508502216</v>
      </c>
      <c r="AA437" s="10">
        <f t="shared" si="97"/>
        <v>0.64036910781516665</v>
      </c>
      <c r="AB437" s="10">
        <f t="shared" si="98"/>
        <v>50.332156589372381</v>
      </c>
    </row>
    <row r="438" spans="1:28" x14ac:dyDescent="0.2">
      <c r="A438" s="9">
        <v>41726</v>
      </c>
      <c r="B438" s="16">
        <f>'Prices Monthly'!L437+J438</f>
        <v>10308.962156589372</v>
      </c>
      <c r="C438" s="16">
        <f t="shared" si="85"/>
        <v>1</v>
      </c>
      <c r="D438" s="16">
        <f>D437+C438*('Prices Monthly'!L438-'Prices Monthly'!L437)/'Prices Monthly'!L437</f>
        <v>2.5438504935440047</v>
      </c>
      <c r="E438" s="16">
        <f t="shared" si="86"/>
        <v>0.59492111199359199</v>
      </c>
      <c r="F438" s="16">
        <f t="shared" si="87"/>
        <v>3.1387716055375967</v>
      </c>
      <c r="G438" s="26">
        <f>IF(('Prices Monthly'!L438-'Prices Monthly'!L437)*C438&gt;0,1,0)</f>
        <v>0</v>
      </c>
      <c r="H438" s="16">
        <f>ABS('Prices Monthly'!L438-'Prices Monthly'!L437)/'Prices Monthly'!L437</f>
        <v>6.7006998010455381E-3</v>
      </c>
      <c r="J438" s="16">
        <f t="shared" si="88"/>
        <v>50.332156589372381</v>
      </c>
      <c r="L438" s="16">
        <f>1.95583/'Prices Monthly'!B438</f>
        <v>1.5866228603877668</v>
      </c>
      <c r="M438" s="16">
        <f>'Prices Monthly'!I438-'Prices Monthly'!I437</f>
        <v>-72.960000000000036</v>
      </c>
      <c r="N438" s="16">
        <f>'Prices Monthly'!T438-'Prices Monthly'!T437</f>
        <v>-0.08</v>
      </c>
      <c r="P438" s="16">
        <f t="shared" si="89"/>
        <v>-0.33134850328547039</v>
      </c>
      <c r="Q438" s="16">
        <f t="shared" si="90"/>
        <v>-1.86308482532036</v>
      </c>
      <c r="R438" s="16">
        <f t="shared" si="91"/>
        <v>-9.64E-2</v>
      </c>
      <c r="T438" s="10">
        <f t="shared" si="92"/>
        <v>5.4872630710285195</v>
      </c>
      <c r="U438" s="10">
        <f t="shared" si="93"/>
        <v>0.99587790473549476</v>
      </c>
      <c r="W438" s="10">
        <f t="shared" si="94"/>
        <v>-9.4533881568257918</v>
      </c>
      <c r="X438" s="10">
        <f t="shared" si="95"/>
        <v>7.841725408907513E-5</v>
      </c>
      <c r="Z438" s="10">
        <f t="shared" si="96"/>
        <v>0.60310775152000051</v>
      </c>
      <c r="AA438" s="10">
        <f t="shared" si="97"/>
        <v>0.6463669885248261</v>
      </c>
      <c r="AB438" s="10">
        <f t="shared" si="98"/>
        <v>53.930561579432272</v>
      </c>
    </row>
    <row r="439" spans="1:28" x14ac:dyDescent="0.2">
      <c r="A439" s="9">
        <v>41758</v>
      </c>
      <c r="B439" s="16">
        <f>'Prices Monthly'!L438+J439</f>
        <v>10243.820561579432</v>
      </c>
      <c r="C439" s="16">
        <f t="shared" si="85"/>
        <v>1</v>
      </c>
      <c r="D439" s="16">
        <f>D438+C439*('Prices Monthly'!L439-'Prices Monthly'!L438)/'Prices Monthly'!L438</f>
        <v>2.5767291605364844</v>
      </c>
      <c r="E439" s="16">
        <f t="shared" si="86"/>
        <v>0.56204244500111233</v>
      </c>
      <c r="F439" s="16">
        <f t="shared" si="87"/>
        <v>3.1387716055375967</v>
      </c>
      <c r="G439" s="26">
        <f>IF(('Prices Monthly'!L439-'Prices Monthly'!L438)*C439&gt;0,1,0)</f>
        <v>1</v>
      </c>
      <c r="H439" s="16">
        <f>ABS('Prices Monthly'!L439-'Prices Monthly'!L438)/'Prices Monthly'!L438</f>
        <v>3.287866699247987E-2</v>
      </c>
      <c r="J439" s="16">
        <f t="shared" si="88"/>
        <v>53.930561579432272</v>
      </c>
      <c r="L439" s="16">
        <f>1.95583/'Prices Monthly'!B439</f>
        <v>1.619198609156387</v>
      </c>
      <c r="M439" s="16">
        <f>'Prices Monthly'!I439-'Prices Monthly'!I438</f>
        <v>7.180000000000291</v>
      </c>
      <c r="N439" s="16">
        <f>'Prices Monthly'!T439-'Prices Monthly'!T438</f>
        <v>0.06</v>
      </c>
      <c r="P439" s="16">
        <f t="shared" si="89"/>
        <v>-0.22091671495984766</v>
      </c>
      <c r="Q439" s="16">
        <f t="shared" si="90"/>
        <v>0.85612444424231793</v>
      </c>
      <c r="R439" s="16">
        <f t="shared" si="91"/>
        <v>0.1598</v>
      </c>
      <c r="T439" s="10">
        <f t="shared" si="92"/>
        <v>-3.2940058168129545</v>
      </c>
      <c r="U439" s="10">
        <f t="shared" si="93"/>
        <v>3.5777398442724893E-2</v>
      </c>
      <c r="W439" s="10">
        <f t="shared" si="94"/>
        <v>-3.174043445220919</v>
      </c>
      <c r="X439" s="10">
        <f t="shared" si="95"/>
        <v>4.0154283200221089E-2</v>
      </c>
      <c r="Z439" s="10">
        <f t="shared" si="96"/>
        <v>-0.6483680559003181</v>
      </c>
      <c r="AA439" s="10">
        <f t="shared" si="97"/>
        <v>0.3433573863729048</v>
      </c>
      <c r="AB439" s="10">
        <f t="shared" si="98"/>
        <v>-60.703407202129711</v>
      </c>
    </row>
    <row r="440" spans="1:28" x14ac:dyDescent="0.2">
      <c r="A440" s="9">
        <v>41789</v>
      </c>
      <c r="B440" s="16">
        <f>'Prices Monthly'!L439+J440</f>
        <v>10464.216592797871</v>
      </c>
      <c r="C440" s="16">
        <f t="shared" si="85"/>
        <v>-1</v>
      </c>
      <c r="D440" s="16">
        <f>D439+C440*('Prices Monthly'!L440-'Prices Monthly'!L439)/'Prices Monthly'!L439</f>
        <v>2.6109469978217081</v>
      </c>
      <c r="E440" s="16">
        <f t="shared" si="86"/>
        <v>0.52782460771588857</v>
      </c>
      <c r="F440" s="16">
        <f t="shared" si="87"/>
        <v>3.1387716055375967</v>
      </c>
      <c r="G440" s="26">
        <f>IF(('Prices Monthly'!L440-'Prices Monthly'!L439)*C440&gt;0,1,0)</f>
        <v>1</v>
      </c>
      <c r="H440" s="16">
        <f>ABS('Prices Monthly'!L440-'Prices Monthly'!L439)/'Prices Monthly'!L439</f>
        <v>3.4217837285223963E-2</v>
      </c>
      <c r="J440" s="16">
        <f t="shared" si="88"/>
        <v>-60.703407202129711</v>
      </c>
      <c r="L440" s="16">
        <f>1.95583/'Prices Monthly'!B440</f>
        <v>1.672936446839449</v>
      </c>
      <c r="M440" s="16">
        <f>'Prices Monthly'!I440-'Prices Monthly'!I439</f>
        <v>57.2199999999998</v>
      </c>
      <c r="N440" s="16">
        <f>'Prices Monthly'!T440-'Prices Monthly'!T439</f>
        <v>-0.15000000000000002</v>
      </c>
      <c r="P440" s="16">
        <f t="shared" si="89"/>
        <v>-3.8745445214267704E-2</v>
      </c>
      <c r="Q440" s="16">
        <f t="shared" si="90"/>
        <v>1.7575478534692426</v>
      </c>
      <c r="R440" s="16">
        <f t="shared" si="91"/>
        <v>-0.22450000000000009</v>
      </c>
      <c r="T440" s="10">
        <f t="shared" si="92"/>
        <v>3.2015630182943955</v>
      </c>
      <c r="U440" s="10">
        <f t="shared" si="93"/>
        <v>0.96089305399811709</v>
      </c>
      <c r="W440" s="10">
        <f t="shared" si="94"/>
        <v>-2.2088358558915147</v>
      </c>
      <c r="X440" s="10">
        <f t="shared" si="95"/>
        <v>9.8959827708576475E-2</v>
      </c>
      <c r="Z440" s="10">
        <f t="shared" si="96"/>
        <v>0.68147389781300927</v>
      </c>
      <c r="AA440" s="10">
        <f t="shared" si="97"/>
        <v>0.66406757669579253</v>
      </c>
      <c r="AB440" s="10">
        <f t="shared" si="98"/>
        <v>66.120767112699994</v>
      </c>
    </row>
    <row r="441" spans="1:28" x14ac:dyDescent="0.2">
      <c r="A441" s="9">
        <v>41818</v>
      </c>
      <c r="B441" s="16">
        <f>'Prices Monthly'!L440+J441</f>
        <v>10230.9007671127</v>
      </c>
      <c r="C441" s="16">
        <f t="shared" si="85"/>
        <v>1</v>
      </c>
      <c r="D441" s="16">
        <f>D440+C441*('Prices Monthly'!L441-'Prices Monthly'!L440)/'Prices Monthly'!L440</f>
        <v>2.6269345548568825</v>
      </c>
      <c r="E441" s="16">
        <f t="shared" si="86"/>
        <v>0.51183705068071417</v>
      </c>
      <c r="F441" s="16">
        <f t="shared" si="87"/>
        <v>3.1387716055375967</v>
      </c>
      <c r="G441" s="26">
        <f>IF(('Prices Monthly'!L441-'Prices Monthly'!L440)*C441&gt;0,1,0)</f>
        <v>1</v>
      </c>
      <c r="H441" s="16">
        <f>ABS('Prices Monthly'!L441-'Prices Monthly'!L440)/'Prices Monthly'!L440</f>
        <v>1.5987557035174418E-2</v>
      </c>
      <c r="J441" s="16">
        <f t="shared" si="88"/>
        <v>66.120767112699994</v>
      </c>
      <c r="L441" s="16">
        <f>1.95583/'Prices Monthly'!B441</f>
        <v>1.6743686328225325</v>
      </c>
      <c r="M441" s="16">
        <f>'Prices Monthly'!I441-'Prices Monthly'!I440</f>
        <v>13.099999999999909</v>
      </c>
      <c r="N441" s="16">
        <f>'Prices Monthly'!T441-'Prices Monthly'!T440</f>
        <v>0</v>
      </c>
      <c r="P441" s="16">
        <f t="shared" si="89"/>
        <v>-3.3890334731614402E-2</v>
      </c>
      <c r="Q441" s="16">
        <f t="shared" si="90"/>
        <v>1.1172712956557613</v>
      </c>
      <c r="R441" s="16">
        <f t="shared" si="91"/>
        <v>0.05</v>
      </c>
      <c r="T441" s="10">
        <f t="shared" si="92"/>
        <v>-0.32710853571105591</v>
      </c>
      <c r="U441" s="10">
        <f t="shared" si="93"/>
        <v>0.41894432682894933</v>
      </c>
      <c r="W441" s="10">
        <f t="shared" si="94"/>
        <v>-4.8248851640301229</v>
      </c>
      <c r="X441" s="10">
        <f t="shared" si="95"/>
        <v>7.9635484689151541E-3</v>
      </c>
      <c r="Z441" s="10">
        <f t="shared" si="96"/>
        <v>-0.16952651079715275</v>
      </c>
      <c r="AA441" s="10">
        <f t="shared" si="97"/>
        <v>0.45771958274617647</v>
      </c>
      <c r="AB441" s="10">
        <f t="shared" si="98"/>
        <v>-16.270544472200733</v>
      </c>
    </row>
    <row r="442" spans="1:28" x14ac:dyDescent="0.2">
      <c r="A442" s="9">
        <v>41850</v>
      </c>
      <c r="B442" s="16">
        <f>'Prices Monthly'!L441+J442</f>
        <v>10311.019455527799</v>
      </c>
      <c r="C442" s="16">
        <f t="shared" si="85"/>
        <v>-1</v>
      </c>
      <c r="D442" s="16">
        <f>D441+C442*('Prices Monthly'!L442-'Prices Monthly'!L441)/'Prices Monthly'!L441</f>
        <v>2.5716615839225909</v>
      </c>
      <c r="E442" s="16">
        <f t="shared" si="86"/>
        <v>0.56711002161500579</v>
      </c>
      <c r="F442" s="16">
        <f t="shared" si="87"/>
        <v>3.1387716055375967</v>
      </c>
      <c r="G442" s="26">
        <f>IF(('Prices Monthly'!L442-'Prices Monthly'!L441)*C442&gt;0,1,0)</f>
        <v>0</v>
      </c>
      <c r="H442" s="16">
        <f>ABS('Prices Monthly'!L442-'Prices Monthly'!L441)/'Prices Monthly'!L441</f>
        <v>5.5272970934291538E-2</v>
      </c>
      <c r="J442" s="16">
        <f t="shared" si="88"/>
        <v>-16.270544472200733</v>
      </c>
      <c r="L442" s="16">
        <f>1.95583/'Prices Monthly'!B442</f>
        <v>1.6733658453114304</v>
      </c>
      <c r="M442" s="16">
        <f>'Prices Monthly'!I442-'Prices Monthly'!I441</f>
        <v>97.920000000000073</v>
      </c>
      <c r="N442" s="16">
        <f>'Prices Monthly'!T442-'Prices Monthly'!T441</f>
        <v>7.0000000000000007E-2</v>
      </c>
      <c r="P442" s="16">
        <f t="shared" si="89"/>
        <v>-3.7289784394250347E-2</v>
      </c>
      <c r="Q442" s="16">
        <f t="shared" si="90"/>
        <v>1.9908714048014864</v>
      </c>
      <c r="R442" s="16">
        <f t="shared" si="91"/>
        <v>0.17810000000000004</v>
      </c>
      <c r="T442" s="10">
        <f t="shared" si="92"/>
        <v>-4.2705701571025534</v>
      </c>
      <c r="U442" s="10">
        <f t="shared" si="93"/>
        <v>1.378123717292363E-2</v>
      </c>
      <c r="W442" s="10">
        <f t="shared" si="94"/>
        <v>-2.3443729676090328</v>
      </c>
      <c r="X442" s="10">
        <f t="shared" si="95"/>
        <v>8.7514079432037775E-2</v>
      </c>
      <c r="Z442" s="10">
        <f t="shared" si="96"/>
        <v>-0.61794270757394376</v>
      </c>
      <c r="AA442" s="10">
        <f t="shared" si="97"/>
        <v>0.35024949495005908</v>
      </c>
      <c r="AB442" s="10">
        <f t="shared" si="98"/>
        <v>-56.07283641979415</v>
      </c>
    </row>
    <row r="443" spans="1:28" x14ac:dyDescent="0.2">
      <c r="A443" s="9">
        <v>41881</v>
      </c>
      <c r="B443" s="16">
        <f>'Prices Monthly'!L442+J443</f>
        <v>10842.037163580206</v>
      </c>
      <c r="C443" s="16">
        <f t="shared" si="85"/>
        <v>-1</v>
      </c>
      <c r="D443" s="16">
        <f>D442+C443*('Prices Monthly'!L443-'Prices Monthly'!L442)/'Prices Monthly'!L442</f>
        <v>2.5861384060504644</v>
      </c>
      <c r="E443" s="16">
        <f t="shared" ref="E443:E444" si="99">F443-D443</f>
        <v>0.5526331994871323</v>
      </c>
      <c r="F443" s="16">
        <f t="shared" ref="F443:F444" si="100">MAX(F442,D443)</f>
        <v>3.1387716055375967</v>
      </c>
      <c r="G443" s="26">
        <f>IF(('Prices Monthly'!L443-'Prices Monthly'!L442)*C443&gt;0,1,0)</f>
        <v>1</v>
      </c>
      <c r="H443" s="16">
        <f>ABS('Prices Monthly'!L443-'Prices Monthly'!L442)/'Prices Monthly'!L442</f>
        <v>1.4476822127873589E-2</v>
      </c>
      <c r="J443" s="16">
        <f t="shared" si="88"/>
        <v>-56.07283641979415</v>
      </c>
      <c r="L443" s="16">
        <f>1.95583/'Prices Monthly'!B443</f>
        <v>1.6853339077983627</v>
      </c>
      <c r="M443" s="16">
        <f>'Prices Monthly'!I443-'Prices Monthly'!I442</f>
        <v>85.230000000000018</v>
      </c>
      <c r="N443" s="16">
        <f>'Prices Monthly'!T443-'Prices Monthly'!T442</f>
        <v>-0.01</v>
      </c>
      <c r="P443" s="16">
        <f t="shared" ref="P443:P444" si="101">3.39*L443-5.71</f>
        <v>3.281947436449606E-3</v>
      </c>
      <c r="Q443" s="16">
        <f t="shared" ref="Q443:Q444" si="102">LOG10(ABS(M443))*ABS(M443)/M443</f>
        <v>1.9305924884425982</v>
      </c>
      <c r="R443" s="16">
        <f t="shared" ref="R443:R444" si="103">1.83*N443+0.05</f>
        <v>3.1700000000000006E-2</v>
      </c>
      <c r="T443" s="10">
        <f t="shared" ref="T443:T444" si="104">8.2823*P443-1.919*Q443-17.4775*R443+2.9715</f>
        <v>-1.2601616620684393</v>
      </c>
      <c r="U443" s="10">
        <f t="shared" ref="U443:U444" si="105">IF(T443&gt;11.5129,0.9999,IF(T443&lt;-11.5129,0.0001,1/(1+EXP(-(T443)))))</f>
        <v>0.22094606425069632</v>
      </c>
      <c r="W443" s="10">
        <f t="shared" ref="W443:W444" si="106">-14.3559*P443+3.0877*Q443-2.0742*R443-8.6575</f>
        <v>-2.8092770226387174</v>
      </c>
      <c r="X443" s="10">
        <f t="shared" ref="X443:X444" si="107">IF(W443&gt;11.5129,0.9999,IF(W443&lt;-11.5129,0.0001,1/(1+EXP(-(W443)))))</f>
        <v>5.682491697898169E-2</v>
      </c>
      <c r="Z443" s="10">
        <f t="shared" ref="Z443:Z444" si="108">1.3566*U443+1.2725*X443-0.748</f>
        <v>-0.37595486238175113</v>
      </c>
      <c r="AA443" s="10">
        <f t="shared" ref="AA443:AA444" si="109">IF(Z443&gt;11.5129,0.9999,IF(Z443&lt;-11.5129,0.0001,1/(1+EXP(-(Z443)))))</f>
        <v>0.40710290436071322</v>
      </c>
      <c r="AB443" s="10">
        <f t="shared" ref="AB443:AB444" si="110">10*POWER(10,ABS(5*(AA443-0.5)))*ABS(AA443-0.5)/(AA443-0.5)</f>
        <v>-29.139726966306824</v>
      </c>
    </row>
    <row r="444" spans="1:28" x14ac:dyDescent="0.2">
      <c r="A444" s="9">
        <v>41909</v>
      </c>
      <c r="B444" s="16">
        <f>'Prices Monthly'!L443+J444</f>
        <v>10711.200273033694</v>
      </c>
      <c r="C444" s="16">
        <f t="shared" ref="C444:C445" si="111">IF(J444&gt;0,1,-1)</f>
        <v>-1</v>
      </c>
      <c r="D444" s="16">
        <f>D443+C444*('Prices Monthly'!L444-'Prices Monthly'!L443)/'Prices Monthly'!L443</f>
        <v>2.5798555509453189</v>
      </c>
      <c r="E444" s="16">
        <f t="shared" si="99"/>
        <v>0.55891605459227778</v>
      </c>
      <c r="F444" s="16">
        <f t="shared" si="100"/>
        <v>3.1387716055375967</v>
      </c>
      <c r="G444" s="26">
        <f>IF(('Prices Monthly'!L444-'Prices Monthly'!L443)*C444&gt;0,1,0)</f>
        <v>0</v>
      </c>
      <c r="H444" s="16">
        <f>ABS('Prices Monthly'!L444-'Prices Monthly'!L443)/'Prices Monthly'!L443</f>
        <v>6.2828551051456061E-3</v>
      </c>
      <c r="J444" s="16">
        <f t="shared" ref="J444:J445" si="112">IF(AB443&gt;100,100,IF(AB443&lt;-100,-100,AB443))</f>
        <v>-29.139726966306824</v>
      </c>
      <c r="L444" s="16">
        <f>1.95583/'Prices Monthly'!B444</f>
        <v>1.6846080964685615</v>
      </c>
      <c r="M444" s="16">
        <f>'Prices Monthly'!I444-'Prices Monthly'!I443</f>
        <v>12.460000000000036</v>
      </c>
      <c r="N444" s="16">
        <f>'Prices Monthly'!T444-'Prices Monthly'!T443</f>
        <v>6.9999999999999993E-2</v>
      </c>
      <c r="P444" s="16">
        <f t="shared" si="101"/>
        <v>8.2144702842334993E-4</v>
      </c>
      <c r="Q444" s="16">
        <f t="shared" si="102"/>
        <v>1.0955180423231521</v>
      </c>
      <c r="R444" s="16">
        <f t="shared" si="103"/>
        <v>0.17809999999999998</v>
      </c>
      <c r="T444" s="10">
        <f t="shared" si="104"/>
        <v>-2.236738402494618</v>
      </c>
      <c r="U444" s="10">
        <f t="shared" si="105"/>
        <v>9.6499537835529017E-2</v>
      </c>
      <c r="W444" s="10">
        <f t="shared" si="106"/>
        <v>-5.6560765721141468</v>
      </c>
      <c r="X444" s="10">
        <f t="shared" si="107"/>
        <v>3.4840262634003596E-3</v>
      </c>
      <c r="Z444" s="10">
        <f t="shared" si="108"/>
        <v>-0.61265530355214437</v>
      </c>
      <c r="AA444" s="10">
        <f t="shared" si="109"/>
        <v>0.35145372548395915</v>
      </c>
      <c r="AB444" s="10">
        <f t="shared" si="110"/>
        <v>-55.300794725767695</v>
      </c>
    </row>
    <row r="445" spans="1:28" x14ac:dyDescent="0.2">
      <c r="B445" s="16">
        <f>'Prices Monthly'!L444+J445</f>
        <v>10752.519205274231</v>
      </c>
      <c r="C445" s="16">
        <f t="shared" si="111"/>
        <v>-1</v>
      </c>
      <c r="J445" s="16">
        <f t="shared" si="112"/>
        <v>-55.300794725767695</v>
      </c>
    </row>
  </sheetData>
  <mergeCells count="5">
    <mergeCell ref="W1:X1"/>
    <mergeCell ref="Z1:AB1"/>
    <mergeCell ref="L1:N1"/>
    <mergeCell ref="P1:R1"/>
    <mergeCell ref="T1:U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"/>
  <sheetViews>
    <sheetView workbookViewId="0">
      <selection activeCell="I35" sqref="I35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4"/>
  <dimension ref="A1:AJ305"/>
  <sheetViews>
    <sheetView workbookViewId="0">
      <pane ySplit="1200" topLeftCell="A253" activePane="bottomLeft"/>
      <selection activeCell="Z5" sqref="Z5"/>
      <selection pane="bottomLeft" activeCell="A258" sqref="A258"/>
    </sheetView>
  </sheetViews>
  <sheetFormatPr defaultRowHeight="11.25" x14ac:dyDescent="0.2"/>
  <cols>
    <col min="1" max="1" width="9.7109375" style="9" customWidth="1"/>
    <col min="2" max="2" width="9.85546875" style="98" customWidth="1"/>
    <col min="3" max="3" width="2" style="88" customWidth="1"/>
    <col min="4" max="22" width="8.28515625" style="101" customWidth="1"/>
    <col min="23" max="23" width="2" style="88" customWidth="1"/>
    <col min="24" max="24" width="7.85546875" style="101" customWidth="1"/>
    <col min="25" max="25" width="9.42578125" style="101" customWidth="1"/>
    <col min="26" max="26" width="7.7109375" style="101" customWidth="1"/>
    <col min="27" max="27" width="10.85546875" style="59" customWidth="1"/>
    <col min="28" max="28" width="2" style="88" customWidth="1"/>
    <col min="29" max="29" width="10.28515625" style="100" customWidth="1"/>
    <col min="30" max="30" width="8.5703125" style="3" customWidth="1"/>
    <col min="31" max="31" width="11.42578125" style="101" customWidth="1"/>
    <col min="32" max="32" width="1.7109375" style="101" customWidth="1"/>
    <col min="33" max="256" width="11.42578125" style="101" customWidth="1"/>
    <col min="257" max="258" width="9.85546875" style="101" customWidth="1"/>
    <col min="259" max="259" width="2" style="101" customWidth="1"/>
    <col min="260" max="278" width="8.28515625" style="101" customWidth="1"/>
    <col min="279" max="279" width="2" style="101" customWidth="1"/>
    <col min="280" max="283" width="11.42578125" style="101" customWidth="1"/>
    <col min="284" max="284" width="2" style="101" customWidth="1"/>
    <col min="285" max="285" width="11.42578125" style="101" customWidth="1"/>
    <col min="286" max="286" width="8.5703125" style="101" customWidth="1"/>
    <col min="287" max="287" width="11.42578125" style="101" customWidth="1"/>
    <col min="288" max="288" width="1.7109375" style="101" customWidth="1"/>
    <col min="289" max="512" width="11.42578125" style="101" customWidth="1"/>
    <col min="513" max="514" width="9.85546875" style="101" customWidth="1"/>
    <col min="515" max="515" width="2" style="101" customWidth="1"/>
    <col min="516" max="534" width="8.28515625" style="101" customWidth="1"/>
    <col min="535" max="535" width="2" style="101" customWidth="1"/>
    <col min="536" max="539" width="11.42578125" style="101" customWidth="1"/>
    <col min="540" max="540" width="2" style="101" customWidth="1"/>
    <col min="541" max="541" width="11.42578125" style="101" customWidth="1"/>
    <col min="542" max="542" width="8.5703125" style="101" customWidth="1"/>
    <col min="543" max="543" width="11.42578125" style="101" customWidth="1"/>
    <col min="544" max="544" width="1.7109375" style="101" customWidth="1"/>
    <col min="545" max="768" width="11.42578125" style="101" customWidth="1"/>
    <col min="769" max="770" width="9.85546875" style="101" customWidth="1"/>
    <col min="771" max="771" width="2" style="101" customWidth="1"/>
    <col min="772" max="790" width="8.28515625" style="101" customWidth="1"/>
    <col min="791" max="791" width="2" style="101" customWidth="1"/>
    <col min="792" max="795" width="11.42578125" style="101" customWidth="1"/>
    <col min="796" max="796" width="2" style="101" customWidth="1"/>
    <col min="797" max="797" width="11.42578125" style="101" customWidth="1"/>
    <col min="798" max="798" width="8.5703125" style="101" customWidth="1"/>
    <col min="799" max="799" width="11.42578125" style="101" customWidth="1"/>
    <col min="800" max="800" width="1.7109375" style="101" customWidth="1"/>
    <col min="801" max="1024" width="11.42578125" style="101" customWidth="1"/>
    <col min="1025" max="1026" width="9.85546875" style="101" customWidth="1"/>
    <col min="1027" max="1027" width="2" style="101" customWidth="1"/>
    <col min="1028" max="1046" width="8.28515625" style="101" customWidth="1"/>
    <col min="1047" max="1047" width="2" style="101" customWidth="1"/>
    <col min="1048" max="1051" width="11.42578125" style="101" customWidth="1"/>
    <col min="1052" max="1052" width="2" style="101" customWidth="1"/>
    <col min="1053" max="1053" width="11.42578125" style="101" customWidth="1"/>
    <col min="1054" max="1054" width="8.5703125" style="101" customWidth="1"/>
    <col min="1055" max="1055" width="11.42578125" style="101" customWidth="1"/>
    <col min="1056" max="1056" width="1.7109375" style="101" customWidth="1"/>
    <col min="1057" max="1280" width="11.42578125" style="101" customWidth="1"/>
    <col min="1281" max="1282" width="9.85546875" style="101" customWidth="1"/>
    <col min="1283" max="1283" width="2" style="101" customWidth="1"/>
    <col min="1284" max="1302" width="8.28515625" style="101" customWidth="1"/>
    <col min="1303" max="1303" width="2" style="101" customWidth="1"/>
    <col min="1304" max="1307" width="11.42578125" style="101" customWidth="1"/>
    <col min="1308" max="1308" width="2" style="101" customWidth="1"/>
    <col min="1309" max="1309" width="11.42578125" style="101" customWidth="1"/>
    <col min="1310" max="1310" width="8.5703125" style="101" customWidth="1"/>
    <col min="1311" max="1311" width="11.42578125" style="101" customWidth="1"/>
    <col min="1312" max="1312" width="1.7109375" style="101" customWidth="1"/>
    <col min="1313" max="1536" width="11.42578125" style="101" customWidth="1"/>
    <col min="1537" max="1538" width="9.85546875" style="101" customWidth="1"/>
    <col min="1539" max="1539" width="2" style="101" customWidth="1"/>
    <col min="1540" max="1558" width="8.28515625" style="101" customWidth="1"/>
    <col min="1559" max="1559" width="2" style="101" customWidth="1"/>
    <col min="1560" max="1563" width="11.42578125" style="101" customWidth="1"/>
    <col min="1564" max="1564" width="2" style="101" customWidth="1"/>
    <col min="1565" max="1565" width="11.42578125" style="101" customWidth="1"/>
    <col min="1566" max="1566" width="8.5703125" style="101" customWidth="1"/>
    <col min="1567" max="1567" width="11.42578125" style="101" customWidth="1"/>
    <col min="1568" max="1568" width="1.7109375" style="101" customWidth="1"/>
    <col min="1569" max="1792" width="11.42578125" style="101" customWidth="1"/>
    <col min="1793" max="1794" width="9.85546875" style="101" customWidth="1"/>
    <col min="1795" max="1795" width="2" style="101" customWidth="1"/>
    <col min="1796" max="1814" width="8.28515625" style="101" customWidth="1"/>
    <col min="1815" max="1815" width="2" style="101" customWidth="1"/>
    <col min="1816" max="1819" width="11.42578125" style="101" customWidth="1"/>
    <col min="1820" max="1820" width="2" style="101" customWidth="1"/>
    <col min="1821" max="1821" width="11.42578125" style="101" customWidth="1"/>
    <col min="1822" max="1822" width="8.5703125" style="101" customWidth="1"/>
    <col min="1823" max="1823" width="11.42578125" style="101" customWidth="1"/>
    <col min="1824" max="1824" width="1.7109375" style="101" customWidth="1"/>
    <col min="1825" max="2048" width="11.42578125" style="101" customWidth="1"/>
    <col min="2049" max="2050" width="9.85546875" style="101" customWidth="1"/>
    <col min="2051" max="2051" width="2" style="101" customWidth="1"/>
    <col min="2052" max="2070" width="8.28515625" style="101" customWidth="1"/>
    <col min="2071" max="2071" width="2" style="101" customWidth="1"/>
    <col min="2072" max="2075" width="11.42578125" style="101" customWidth="1"/>
    <col min="2076" max="2076" width="2" style="101" customWidth="1"/>
    <col min="2077" max="2077" width="11.42578125" style="101" customWidth="1"/>
    <col min="2078" max="2078" width="8.5703125" style="101" customWidth="1"/>
    <col min="2079" max="2079" width="11.42578125" style="101" customWidth="1"/>
    <col min="2080" max="2080" width="1.7109375" style="101" customWidth="1"/>
    <col min="2081" max="2304" width="11.42578125" style="101" customWidth="1"/>
    <col min="2305" max="2306" width="9.85546875" style="101" customWidth="1"/>
    <col min="2307" max="2307" width="2" style="101" customWidth="1"/>
    <col min="2308" max="2326" width="8.28515625" style="101" customWidth="1"/>
    <col min="2327" max="2327" width="2" style="101" customWidth="1"/>
    <col min="2328" max="2331" width="11.42578125" style="101" customWidth="1"/>
    <col min="2332" max="2332" width="2" style="101" customWidth="1"/>
    <col min="2333" max="2333" width="11.42578125" style="101" customWidth="1"/>
    <col min="2334" max="2334" width="8.5703125" style="101" customWidth="1"/>
    <col min="2335" max="2335" width="11.42578125" style="101" customWidth="1"/>
    <col min="2336" max="2336" width="1.7109375" style="101" customWidth="1"/>
    <col min="2337" max="2560" width="11.42578125" style="101" customWidth="1"/>
    <col min="2561" max="2562" width="9.85546875" style="101" customWidth="1"/>
    <col min="2563" max="2563" width="2" style="101" customWidth="1"/>
    <col min="2564" max="2582" width="8.28515625" style="101" customWidth="1"/>
    <col min="2583" max="2583" width="2" style="101" customWidth="1"/>
    <col min="2584" max="2587" width="11.42578125" style="101" customWidth="1"/>
    <col min="2588" max="2588" width="2" style="101" customWidth="1"/>
    <col min="2589" max="2589" width="11.42578125" style="101" customWidth="1"/>
    <col min="2590" max="2590" width="8.5703125" style="101" customWidth="1"/>
    <col min="2591" max="2591" width="11.42578125" style="101" customWidth="1"/>
    <col min="2592" max="2592" width="1.7109375" style="101" customWidth="1"/>
    <col min="2593" max="2816" width="11.42578125" style="101" customWidth="1"/>
    <col min="2817" max="2818" width="9.85546875" style="101" customWidth="1"/>
    <col min="2819" max="2819" width="2" style="101" customWidth="1"/>
    <col min="2820" max="2838" width="8.28515625" style="101" customWidth="1"/>
    <col min="2839" max="2839" width="2" style="101" customWidth="1"/>
    <col min="2840" max="2843" width="11.42578125" style="101" customWidth="1"/>
    <col min="2844" max="2844" width="2" style="101" customWidth="1"/>
    <col min="2845" max="2845" width="11.42578125" style="101" customWidth="1"/>
    <col min="2846" max="2846" width="8.5703125" style="101" customWidth="1"/>
    <col min="2847" max="2847" width="11.42578125" style="101" customWidth="1"/>
    <col min="2848" max="2848" width="1.7109375" style="101" customWidth="1"/>
    <col min="2849" max="3072" width="11.42578125" style="101" customWidth="1"/>
    <col min="3073" max="3074" width="9.85546875" style="101" customWidth="1"/>
    <col min="3075" max="3075" width="2" style="101" customWidth="1"/>
    <col min="3076" max="3094" width="8.28515625" style="101" customWidth="1"/>
    <col min="3095" max="3095" width="2" style="101" customWidth="1"/>
    <col min="3096" max="3099" width="11.42578125" style="101" customWidth="1"/>
    <col min="3100" max="3100" width="2" style="101" customWidth="1"/>
    <col min="3101" max="3101" width="11.42578125" style="101" customWidth="1"/>
    <col min="3102" max="3102" width="8.5703125" style="101" customWidth="1"/>
    <col min="3103" max="3103" width="11.42578125" style="101" customWidth="1"/>
    <col min="3104" max="3104" width="1.7109375" style="101" customWidth="1"/>
    <col min="3105" max="3328" width="11.42578125" style="101" customWidth="1"/>
    <col min="3329" max="3330" width="9.85546875" style="101" customWidth="1"/>
    <col min="3331" max="3331" width="2" style="101" customWidth="1"/>
    <col min="3332" max="3350" width="8.28515625" style="101" customWidth="1"/>
    <col min="3351" max="3351" width="2" style="101" customWidth="1"/>
    <col min="3352" max="3355" width="11.42578125" style="101" customWidth="1"/>
    <col min="3356" max="3356" width="2" style="101" customWidth="1"/>
    <col min="3357" max="3357" width="11.42578125" style="101" customWidth="1"/>
    <col min="3358" max="3358" width="8.5703125" style="101" customWidth="1"/>
    <col min="3359" max="3359" width="11.42578125" style="101" customWidth="1"/>
    <col min="3360" max="3360" width="1.7109375" style="101" customWidth="1"/>
    <col min="3361" max="3584" width="11.42578125" style="101" customWidth="1"/>
    <col min="3585" max="3586" width="9.85546875" style="101" customWidth="1"/>
    <col min="3587" max="3587" width="2" style="101" customWidth="1"/>
    <col min="3588" max="3606" width="8.28515625" style="101" customWidth="1"/>
    <col min="3607" max="3607" width="2" style="101" customWidth="1"/>
    <col min="3608" max="3611" width="11.42578125" style="101" customWidth="1"/>
    <col min="3612" max="3612" width="2" style="101" customWidth="1"/>
    <col min="3613" max="3613" width="11.42578125" style="101" customWidth="1"/>
    <col min="3614" max="3614" width="8.5703125" style="101" customWidth="1"/>
    <col min="3615" max="3615" width="11.42578125" style="101" customWidth="1"/>
    <col min="3616" max="3616" width="1.7109375" style="101" customWidth="1"/>
    <col min="3617" max="3840" width="11.42578125" style="101" customWidth="1"/>
    <col min="3841" max="3842" width="9.85546875" style="101" customWidth="1"/>
    <col min="3843" max="3843" width="2" style="101" customWidth="1"/>
    <col min="3844" max="3862" width="8.28515625" style="101" customWidth="1"/>
    <col min="3863" max="3863" width="2" style="101" customWidth="1"/>
    <col min="3864" max="3867" width="11.42578125" style="101" customWidth="1"/>
    <col min="3868" max="3868" width="2" style="101" customWidth="1"/>
    <col min="3869" max="3869" width="11.42578125" style="101" customWidth="1"/>
    <col min="3870" max="3870" width="8.5703125" style="101" customWidth="1"/>
    <col min="3871" max="3871" width="11.42578125" style="101" customWidth="1"/>
    <col min="3872" max="3872" width="1.7109375" style="101" customWidth="1"/>
    <col min="3873" max="4096" width="11.42578125" style="101" customWidth="1"/>
    <col min="4097" max="4098" width="9.85546875" style="101" customWidth="1"/>
    <col min="4099" max="4099" width="2" style="101" customWidth="1"/>
    <col min="4100" max="4118" width="8.28515625" style="101" customWidth="1"/>
    <col min="4119" max="4119" width="2" style="101" customWidth="1"/>
    <col min="4120" max="4123" width="11.42578125" style="101" customWidth="1"/>
    <col min="4124" max="4124" width="2" style="101" customWidth="1"/>
    <col min="4125" max="4125" width="11.42578125" style="101" customWidth="1"/>
    <col min="4126" max="4126" width="8.5703125" style="101" customWidth="1"/>
    <col min="4127" max="4127" width="11.42578125" style="101" customWidth="1"/>
    <col min="4128" max="4128" width="1.7109375" style="101" customWidth="1"/>
    <col min="4129" max="4352" width="11.42578125" style="101" customWidth="1"/>
    <col min="4353" max="4354" width="9.85546875" style="101" customWidth="1"/>
    <col min="4355" max="4355" width="2" style="101" customWidth="1"/>
    <col min="4356" max="4374" width="8.28515625" style="101" customWidth="1"/>
    <col min="4375" max="4375" width="2" style="101" customWidth="1"/>
    <col min="4376" max="4379" width="11.42578125" style="101" customWidth="1"/>
    <col min="4380" max="4380" width="2" style="101" customWidth="1"/>
    <col min="4381" max="4381" width="11.42578125" style="101" customWidth="1"/>
    <col min="4382" max="4382" width="8.5703125" style="101" customWidth="1"/>
    <col min="4383" max="4383" width="11.42578125" style="101" customWidth="1"/>
    <col min="4384" max="4384" width="1.7109375" style="101" customWidth="1"/>
    <col min="4385" max="4608" width="11.42578125" style="101" customWidth="1"/>
    <col min="4609" max="4610" width="9.85546875" style="101" customWidth="1"/>
    <col min="4611" max="4611" width="2" style="101" customWidth="1"/>
    <col min="4612" max="4630" width="8.28515625" style="101" customWidth="1"/>
    <col min="4631" max="4631" width="2" style="101" customWidth="1"/>
    <col min="4632" max="4635" width="11.42578125" style="101" customWidth="1"/>
    <col min="4636" max="4636" width="2" style="101" customWidth="1"/>
    <col min="4637" max="4637" width="11.42578125" style="101" customWidth="1"/>
    <col min="4638" max="4638" width="8.5703125" style="101" customWidth="1"/>
    <col min="4639" max="4639" width="11.42578125" style="101" customWidth="1"/>
    <col min="4640" max="4640" width="1.7109375" style="101" customWidth="1"/>
    <col min="4641" max="4864" width="11.42578125" style="101" customWidth="1"/>
    <col min="4865" max="4866" width="9.85546875" style="101" customWidth="1"/>
    <col min="4867" max="4867" width="2" style="101" customWidth="1"/>
    <col min="4868" max="4886" width="8.28515625" style="101" customWidth="1"/>
    <col min="4887" max="4887" width="2" style="101" customWidth="1"/>
    <col min="4888" max="4891" width="11.42578125" style="101" customWidth="1"/>
    <col min="4892" max="4892" width="2" style="101" customWidth="1"/>
    <col min="4893" max="4893" width="11.42578125" style="101" customWidth="1"/>
    <col min="4894" max="4894" width="8.5703125" style="101" customWidth="1"/>
    <col min="4895" max="4895" width="11.42578125" style="101" customWidth="1"/>
    <col min="4896" max="4896" width="1.7109375" style="101" customWidth="1"/>
    <col min="4897" max="5120" width="11.42578125" style="101" customWidth="1"/>
    <col min="5121" max="5122" width="9.85546875" style="101" customWidth="1"/>
    <col min="5123" max="5123" width="2" style="101" customWidth="1"/>
    <col min="5124" max="5142" width="8.28515625" style="101" customWidth="1"/>
    <col min="5143" max="5143" width="2" style="101" customWidth="1"/>
    <col min="5144" max="5147" width="11.42578125" style="101" customWidth="1"/>
    <col min="5148" max="5148" width="2" style="101" customWidth="1"/>
    <col min="5149" max="5149" width="11.42578125" style="101" customWidth="1"/>
    <col min="5150" max="5150" width="8.5703125" style="101" customWidth="1"/>
    <col min="5151" max="5151" width="11.42578125" style="101" customWidth="1"/>
    <col min="5152" max="5152" width="1.7109375" style="101" customWidth="1"/>
    <col min="5153" max="5376" width="11.42578125" style="101" customWidth="1"/>
    <col min="5377" max="5378" width="9.85546875" style="101" customWidth="1"/>
    <col min="5379" max="5379" width="2" style="101" customWidth="1"/>
    <col min="5380" max="5398" width="8.28515625" style="101" customWidth="1"/>
    <col min="5399" max="5399" width="2" style="101" customWidth="1"/>
    <col min="5400" max="5403" width="11.42578125" style="101" customWidth="1"/>
    <col min="5404" max="5404" width="2" style="101" customWidth="1"/>
    <col min="5405" max="5405" width="11.42578125" style="101" customWidth="1"/>
    <col min="5406" max="5406" width="8.5703125" style="101" customWidth="1"/>
    <col min="5407" max="5407" width="11.42578125" style="101" customWidth="1"/>
    <col min="5408" max="5408" width="1.7109375" style="101" customWidth="1"/>
    <col min="5409" max="5632" width="11.42578125" style="101" customWidth="1"/>
    <col min="5633" max="5634" width="9.85546875" style="101" customWidth="1"/>
    <col min="5635" max="5635" width="2" style="101" customWidth="1"/>
    <col min="5636" max="5654" width="8.28515625" style="101" customWidth="1"/>
    <col min="5655" max="5655" width="2" style="101" customWidth="1"/>
    <col min="5656" max="5659" width="11.42578125" style="101" customWidth="1"/>
    <col min="5660" max="5660" width="2" style="101" customWidth="1"/>
    <col min="5661" max="5661" width="11.42578125" style="101" customWidth="1"/>
    <col min="5662" max="5662" width="8.5703125" style="101" customWidth="1"/>
    <col min="5663" max="5663" width="11.42578125" style="101" customWidth="1"/>
    <col min="5664" max="5664" width="1.7109375" style="101" customWidth="1"/>
    <col min="5665" max="5888" width="11.42578125" style="101" customWidth="1"/>
    <col min="5889" max="5890" width="9.85546875" style="101" customWidth="1"/>
    <col min="5891" max="5891" width="2" style="101" customWidth="1"/>
    <col min="5892" max="5910" width="8.28515625" style="101" customWidth="1"/>
    <col min="5911" max="5911" width="2" style="101" customWidth="1"/>
    <col min="5912" max="5915" width="11.42578125" style="101" customWidth="1"/>
    <col min="5916" max="5916" width="2" style="101" customWidth="1"/>
    <col min="5917" max="5917" width="11.42578125" style="101" customWidth="1"/>
    <col min="5918" max="5918" width="8.5703125" style="101" customWidth="1"/>
    <col min="5919" max="5919" width="11.42578125" style="101" customWidth="1"/>
    <col min="5920" max="5920" width="1.7109375" style="101" customWidth="1"/>
    <col min="5921" max="6144" width="11.42578125" style="101" customWidth="1"/>
    <col min="6145" max="6146" width="9.85546875" style="101" customWidth="1"/>
    <col min="6147" max="6147" width="2" style="101" customWidth="1"/>
    <col min="6148" max="6166" width="8.28515625" style="101" customWidth="1"/>
    <col min="6167" max="6167" width="2" style="101" customWidth="1"/>
    <col min="6168" max="6171" width="11.42578125" style="101" customWidth="1"/>
    <col min="6172" max="6172" width="2" style="101" customWidth="1"/>
    <col min="6173" max="6173" width="11.42578125" style="101" customWidth="1"/>
    <col min="6174" max="6174" width="8.5703125" style="101" customWidth="1"/>
    <col min="6175" max="6175" width="11.42578125" style="101" customWidth="1"/>
    <col min="6176" max="6176" width="1.7109375" style="101" customWidth="1"/>
    <col min="6177" max="6400" width="11.42578125" style="101" customWidth="1"/>
    <col min="6401" max="6402" width="9.85546875" style="101" customWidth="1"/>
    <col min="6403" max="6403" width="2" style="101" customWidth="1"/>
    <col min="6404" max="6422" width="8.28515625" style="101" customWidth="1"/>
    <col min="6423" max="6423" width="2" style="101" customWidth="1"/>
    <col min="6424" max="6427" width="11.42578125" style="101" customWidth="1"/>
    <col min="6428" max="6428" width="2" style="101" customWidth="1"/>
    <col min="6429" max="6429" width="11.42578125" style="101" customWidth="1"/>
    <col min="6430" max="6430" width="8.5703125" style="101" customWidth="1"/>
    <col min="6431" max="6431" width="11.42578125" style="101" customWidth="1"/>
    <col min="6432" max="6432" width="1.7109375" style="101" customWidth="1"/>
    <col min="6433" max="6656" width="11.42578125" style="101" customWidth="1"/>
    <col min="6657" max="6658" width="9.85546875" style="101" customWidth="1"/>
    <col min="6659" max="6659" width="2" style="101" customWidth="1"/>
    <col min="6660" max="6678" width="8.28515625" style="101" customWidth="1"/>
    <col min="6679" max="6679" width="2" style="101" customWidth="1"/>
    <col min="6680" max="6683" width="11.42578125" style="101" customWidth="1"/>
    <col min="6684" max="6684" width="2" style="101" customWidth="1"/>
    <col min="6685" max="6685" width="11.42578125" style="101" customWidth="1"/>
    <col min="6686" max="6686" width="8.5703125" style="101" customWidth="1"/>
    <col min="6687" max="6687" width="11.42578125" style="101" customWidth="1"/>
    <col min="6688" max="6688" width="1.7109375" style="101" customWidth="1"/>
    <col min="6689" max="6912" width="11.42578125" style="101" customWidth="1"/>
    <col min="6913" max="6914" width="9.85546875" style="101" customWidth="1"/>
    <col min="6915" max="6915" width="2" style="101" customWidth="1"/>
    <col min="6916" max="6934" width="8.28515625" style="101" customWidth="1"/>
    <col min="6935" max="6935" width="2" style="101" customWidth="1"/>
    <col min="6936" max="6939" width="11.42578125" style="101" customWidth="1"/>
    <col min="6940" max="6940" width="2" style="101" customWidth="1"/>
    <col min="6941" max="6941" width="11.42578125" style="101" customWidth="1"/>
    <col min="6942" max="6942" width="8.5703125" style="101" customWidth="1"/>
    <col min="6943" max="6943" width="11.42578125" style="101" customWidth="1"/>
    <col min="6944" max="6944" width="1.7109375" style="101" customWidth="1"/>
    <col min="6945" max="7168" width="11.42578125" style="101" customWidth="1"/>
    <col min="7169" max="7170" width="9.85546875" style="101" customWidth="1"/>
    <col min="7171" max="7171" width="2" style="101" customWidth="1"/>
    <col min="7172" max="7190" width="8.28515625" style="101" customWidth="1"/>
    <col min="7191" max="7191" width="2" style="101" customWidth="1"/>
    <col min="7192" max="7195" width="11.42578125" style="101" customWidth="1"/>
    <col min="7196" max="7196" width="2" style="101" customWidth="1"/>
    <col min="7197" max="7197" width="11.42578125" style="101" customWidth="1"/>
    <col min="7198" max="7198" width="8.5703125" style="101" customWidth="1"/>
    <col min="7199" max="7199" width="11.42578125" style="101" customWidth="1"/>
    <col min="7200" max="7200" width="1.7109375" style="101" customWidth="1"/>
    <col min="7201" max="7424" width="11.42578125" style="101" customWidth="1"/>
    <col min="7425" max="7426" width="9.85546875" style="101" customWidth="1"/>
    <col min="7427" max="7427" width="2" style="101" customWidth="1"/>
    <col min="7428" max="7446" width="8.28515625" style="101" customWidth="1"/>
    <col min="7447" max="7447" width="2" style="101" customWidth="1"/>
    <col min="7448" max="7451" width="11.42578125" style="101" customWidth="1"/>
    <col min="7452" max="7452" width="2" style="101" customWidth="1"/>
    <col min="7453" max="7453" width="11.42578125" style="101" customWidth="1"/>
    <col min="7454" max="7454" width="8.5703125" style="101" customWidth="1"/>
    <col min="7455" max="7455" width="11.42578125" style="101" customWidth="1"/>
    <col min="7456" max="7456" width="1.7109375" style="101" customWidth="1"/>
    <col min="7457" max="7680" width="11.42578125" style="101" customWidth="1"/>
    <col min="7681" max="7682" width="9.85546875" style="101" customWidth="1"/>
    <col min="7683" max="7683" width="2" style="101" customWidth="1"/>
    <col min="7684" max="7702" width="8.28515625" style="101" customWidth="1"/>
    <col min="7703" max="7703" width="2" style="101" customWidth="1"/>
    <col min="7704" max="7707" width="11.42578125" style="101" customWidth="1"/>
    <col min="7708" max="7708" width="2" style="101" customWidth="1"/>
    <col min="7709" max="7709" width="11.42578125" style="101" customWidth="1"/>
    <col min="7710" max="7710" width="8.5703125" style="101" customWidth="1"/>
    <col min="7711" max="7711" width="11.42578125" style="101" customWidth="1"/>
    <col min="7712" max="7712" width="1.7109375" style="101" customWidth="1"/>
    <col min="7713" max="7936" width="11.42578125" style="101" customWidth="1"/>
    <col min="7937" max="7938" width="9.85546875" style="101" customWidth="1"/>
    <col min="7939" max="7939" width="2" style="101" customWidth="1"/>
    <col min="7940" max="7958" width="8.28515625" style="101" customWidth="1"/>
    <col min="7959" max="7959" width="2" style="101" customWidth="1"/>
    <col min="7960" max="7963" width="11.42578125" style="101" customWidth="1"/>
    <col min="7964" max="7964" width="2" style="101" customWidth="1"/>
    <col min="7965" max="7965" width="11.42578125" style="101" customWidth="1"/>
    <col min="7966" max="7966" width="8.5703125" style="101" customWidth="1"/>
    <col min="7967" max="7967" width="11.42578125" style="101" customWidth="1"/>
    <col min="7968" max="7968" width="1.7109375" style="101" customWidth="1"/>
    <col min="7969" max="8192" width="11.42578125" style="101" customWidth="1"/>
    <col min="8193" max="8194" width="9.85546875" style="101" customWidth="1"/>
    <col min="8195" max="8195" width="2" style="101" customWidth="1"/>
    <col min="8196" max="8214" width="8.28515625" style="101" customWidth="1"/>
    <col min="8215" max="8215" width="2" style="101" customWidth="1"/>
    <col min="8216" max="8219" width="11.42578125" style="101" customWidth="1"/>
    <col min="8220" max="8220" width="2" style="101" customWidth="1"/>
    <col min="8221" max="8221" width="11.42578125" style="101" customWidth="1"/>
    <col min="8222" max="8222" width="8.5703125" style="101" customWidth="1"/>
    <col min="8223" max="8223" width="11.42578125" style="101" customWidth="1"/>
    <col min="8224" max="8224" width="1.7109375" style="101" customWidth="1"/>
    <col min="8225" max="8448" width="11.42578125" style="101" customWidth="1"/>
    <col min="8449" max="8450" width="9.85546875" style="101" customWidth="1"/>
    <col min="8451" max="8451" width="2" style="101" customWidth="1"/>
    <col min="8452" max="8470" width="8.28515625" style="101" customWidth="1"/>
    <col min="8471" max="8471" width="2" style="101" customWidth="1"/>
    <col min="8472" max="8475" width="11.42578125" style="101" customWidth="1"/>
    <col min="8476" max="8476" width="2" style="101" customWidth="1"/>
    <col min="8477" max="8477" width="11.42578125" style="101" customWidth="1"/>
    <col min="8478" max="8478" width="8.5703125" style="101" customWidth="1"/>
    <col min="8479" max="8479" width="11.42578125" style="101" customWidth="1"/>
    <col min="8480" max="8480" width="1.7109375" style="101" customWidth="1"/>
    <col min="8481" max="8704" width="11.42578125" style="101" customWidth="1"/>
    <col min="8705" max="8706" width="9.85546875" style="101" customWidth="1"/>
    <col min="8707" max="8707" width="2" style="101" customWidth="1"/>
    <col min="8708" max="8726" width="8.28515625" style="101" customWidth="1"/>
    <col min="8727" max="8727" width="2" style="101" customWidth="1"/>
    <col min="8728" max="8731" width="11.42578125" style="101" customWidth="1"/>
    <col min="8732" max="8732" width="2" style="101" customWidth="1"/>
    <col min="8733" max="8733" width="11.42578125" style="101" customWidth="1"/>
    <col min="8734" max="8734" width="8.5703125" style="101" customWidth="1"/>
    <col min="8735" max="8735" width="11.42578125" style="101" customWidth="1"/>
    <col min="8736" max="8736" width="1.7109375" style="101" customWidth="1"/>
    <col min="8737" max="8960" width="11.42578125" style="101" customWidth="1"/>
    <col min="8961" max="8962" width="9.85546875" style="101" customWidth="1"/>
    <col min="8963" max="8963" width="2" style="101" customWidth="1"/>
    <col min="8964" max="8982" width="8.28515625" style="101" customWidth="1"/>
    <col min="8983" max="8983" width="2" style="101" customWidth="1"/>
    <col min="8984" max="8987" width="11.42578125" style="101" customWidth="1"/>
    <col min="8988" max="8988" width="2" style="101" customWidth="1"/>
    <col min="8989" max="8989" width="11.42578125" style="101" customWidth="1"/>
    <col min="8990" max="8990" width="8.5703125" style="101" customWidth="1"/>
    <col min="8991" max="8991" width="11.42578125" style="101" customWidth="1"/>
    <col min="8992" max="8992" width="1.7109375" style="101" customWidth="1"/>
    <col min="8993" max="9216" width="11.42578125" style="101" customWidth="1"/>
    <col min="9217" max="9218" width="9.85546875" style="101" customWidth="1"/>
    <col min="9219" max="9219" width="2" style="101" customWidth="1"/>
    <col min="9220" max="9238" width="8.28515625" style="101" customWidth="1"/>
    <col min="9239" max="9239" width="2" style="101" customWidth="1"/>
    <col min="9240" max="9243" width="11.42578125" style="101" customWidth="1"/>
    <col min="9244" max="9244" width="2" style="101" customWidth="1"/>
    <col min="9245" max="9245" width="11.42578125" style="101" customWidth="1"/>
    <col min="9246" max="9246" width="8.5703125" style="101" customWidth="1"/>
    <col min="9247" max="9247" width="11.42578125" style="101" customWidth="1"/>
    <col min="9248" max="9248" width="1.7109375" style="101" customWidth="1"/>
    <col min="9249" max="9472" width="11.42578125" style="101" customWidth="1"/>
    <col min="9473" max="9474" width="9.85546875" style="101" customWidth="1"/>
    <col min="9475" max="9475" width="2" style="101" customWidth="1"/>
    <col min="9476" max="9494" width="8.28515625" style="101" customWidth="1"/>
    <col min="9495" max="9495" width="2" style="101" customWidth="1"/>
    <col min="9496" max="9499" width="11.42578125" style="101" customWidth="1"/>
    <col min="9500" max="9500" width="2" style="101" customWidth="1"/>
    <col min="9501" max="9501" width="11.42578125" style="101" customWidth="1"/>
    <col min="9502" max="9502" width="8.5703125" style="101" customWidth="1"/>
    <col min="9503" max="9503" width="11.42578125" style="101" customWidth="1"/>
    <col min="9504" max="9504" width="1.7109375" style="101" customWidth="1"/>
    <col min="9505" max="9728" width="11.42578125" style="101" customWidth="1"/>
    <col min="9729" max="9730" width="9.85546875" style="101" customWidth="1"/>
    <col min="9731" max="9731" width="2" style="101" customWidth="1"/>
    <col min="9732" max="9750" width="8.28515625" style="101" customWidth="1"/>
    <col min="9751" max="9751" width="2" style="101" customWidth="1"/>
    <col min="9752" max="9755" width="11.42578125" style="101" customWidth="1"/>
    <col min="9756" max="9756" width="2" style="101" customWidth="1"/>
    <col min="9757" max="9757" width="11.42578125" style="101" customWidth="1"/>
    <col min="9758" max="9758" width="8.5703125" style="101" customWidth="1"/>
    <col min="9759" max="9759" width="11.42578125" style="101" customWidth="1"/>
    <col min="9760" max="9760" width="1.7109375" style="101" customWidth="1"/>
    <col min="9761" max="9984" width="11.42578125" style="101" customWidth="1"/>
    <col min="9985" max="9986" width="9.85546875" style="101" customWidth="1"/>
    <col min="9987" max="9987" width="2" style="101" customWidth="1"/>
    <col min="9988" max="10006" width="8.28515625" style="101" customWidth="1"/>
    <col min="10007" max="10007" width="2" style="101" customWidth="1"/>
    <col min="10008" max="10011" width="11.42578125" style="101" customWidth="1"/>
    <col min="10012" max="10012" width="2" style="101" customWidth="1"/>
    <col min="10013" max="10013" width="11.42578125" style="101" customWidth="1"/>
    <col min="10014" max="10014" width="8.5703125" style="101" customWidth="1"/>
    <col min="10015" max="10015" width="11.42578125" style="101" customWidth="1"/>
    <col min="10016" max="10016" width="1.7109375" style="101" customWidth="1"/>
    <col min="10017" max="10240" width="11.42578125" style="101" customWidth="1"/>
    <col min="10241" max="10242" width="9.85546875" style="101" customWidth="1"/>
    <col min="10243" max="10243" width="2" style="101" customWidth="1"/>
    <col min="10244" max="10262" width="8.28515625" style="101" customWidth="1"/>
    <col min="10263" max="10263" width="2" style="101" customWidth="1"/>
    <col min="10264" max="10267" width="11.42578125" style="101" customWidth="1"/>
    <col min="10268" max="10268" width="2" style="101" customWidth="1"/>
    <col min="10269" max="10269" width="11.42578125" style="101" customWidth="1"/>
    <col min="10270" max="10270" width="8.5703125" style="101" customWidth="1"/>
    <col min="10271" max="10271" width="11.42578125" style="101" customWidth="1"/>
    <col min="10272" max="10272" width="1.7109375" style="101" customWidth="1"/>
    <col min="10273" max="10496" width="11.42578125" style="101" customWidth="1"/>
    <col min="10497" max="10498" width="9.85546875" style="101" customWidth="1"/>
    <col min="10499" max="10499" width="2" style="101" customWidth="1"/>
    <col min="10500" max="10518" width="8.28515625" style="101" customWidth="1"/>
    <col min="10519" max="10519" width="2" style="101" customWidth="1"/>
    <col min="10520" max="10523" width="11.42578125" style="101" customWidth="1"/>
    <col min="10524" max="10524" width="2" style="101" customWidth="1"/>
    <col min="10525" max="10525" width="11.42578125" style="101" customWidth="1"/>
    <col min="10526" max="10526" width="8.5703125" style="101" customWidth="1"/>
    <col min="10527" max="10527" width="11.42578125" style="101" customWidth="1"/>
    <col min="10528" max="10528" width="1.7109375" style="101" customWidth="1"/>
    <col min="10529" max="10752" width="11.42578125" style="101" customWidth="1"/>
    <col min="10753" max="10754" width="9.85546875" style="101" customWidth="1"/>
    <col min="10755" max="10755" width="2" style="101" customWidth="1"/>
    <col min="10756" max="10774" width="8.28515625" style="101" customWidth="1"/>
    <col min="10775" max="10775" width="2" style="101" customWidth="1"/>
    <col min="10776" max="10779" width="11.42578125" style="101" customWidth="1"/>
    <col min="10780" max="10780" width="2" style="101" customWidth="1"/>
    <col min="10781" max="10781" width="11.42578125" style="101" customWidth="1"/>
    <col min="10782" max="10782" width="8.5703125" style="101" customWidth="1"/>
    <col min="10783" max="10783" width="11.42578125" style="101" customWidth="1"/>
    <col min="10784" max="10784" width="1.7109375" style="101" customWidth="1"/>
    <col min="10785" max="11008" width="11.42578125" style="101" customWidth="1"/>
    <col min="11009" max="11010" width="9.85546875" style="101" customWidth="1"/>
    <col min="11011" max="11011" width="2" style="101" customWidth="1"/>
    <col min="11012" max="11030" width="8.28515625" style="101" customWidth="1"/>
    <col min="11031" max="11031" width="2" style="101" customWidth="1"/>
    <col min="11032" max="11035" width="11.42578125" style="101" customWidth="1"/>
    <col min="11036" max="11036" width="2" style="101" customWidth="1"/>
    <col min="11037" max="11037" width="11.42578125" style="101" customWidth="1"/>
    <col min="11038" max="11038" width="8.5703125" style="101" customWidth="1"/>
    <col min="11039" max="11039" width="11.42578125" style="101" customWidth="1"/>
    <col min="11040" max="11040" width="1.7109375" style="101" customWidth="1"/>
    <col min="11041" max="11264" width="11.42578125" style="101" customWidth="1"/>
    <col min="11265" max="11266" width="9.85546875" style="101" customWidth="1"/>
    <col min="11267" max="11267" width="2" style="101" customWidth="1"/>
    <col min="11268" max="11286" width="8.28515625" style="101" customWidth="1"/>
    <col min="11287" max="11287" width="2" style="101" customWidth="1"/>
    <col min="11288" max="11291" width="11.42578125" style="101" customWidth="1"/>
    <col min="11292" max="11292" width="2" style="101" customWidth="1"/>
    <col min="11293" max="11293" width="11.42578125" style="101" customWidth="1"/>
    <col min="11294" max="11294" width="8.5703125" style="101" customWidth="1"/>
    <col min="11295" max="11295" width="11.42578125" style="101" customWidth="1"/>
    <col min="11296" max="11296" width="1.7109375" style="101" customWidth="1"/>
    <col min="11297" max="11520" width="11.42578125" style="101" customWidth="1"/>
    <col min="11521" max="11522" width="9.85546875" style="101" customWidth="1"/>
    <col min="11523" max="11523" width="2" style="101" customWidth="1"/>
    <col min="11524" max="11542" width="8.28515625" style="101" customWidth="1"/>
    <col min="11543" max="11543" width="2" style="101" customWidth="1"/>
    <col min="11544" max="11547" width="11.42578125" style="101" customWidth="1"/>
    <col min="11548" max="11548" width="2" style="101" customWidth="1"/>
    <col min="11549" max="11549" width="11.42578125" style="101" customWidth="1"/>
    <col min="11550" max="11550" width="8.5703125" style="101" customWidth="1"/>
    <col min="11551" max="11551" width="11.42578125" style="101" customWidth="1"/>
    <col min="11552" max="11552" width="1.7109375" style="101" customWidth="1"/>
    <col min="11553" max="11776" width="11.42578125" style="101" customWidth="1"/>
    <col min="11777" max="11778" width="9.85546875" style="101" customWidth="1"/>
    <col min="11779" max="11779" width="2" style="101" customWidth="1"/>
    <col min="11780" max="11798" width="8.28515625" style="101" customWidth="1"/>
    <col min="11799" max="11799" width="2" style="101" customWidth="1"/>
    <col min="11800" max="11803" width="11.42578125" style="101" customWidth="1"/>
    <col min="11804" max="11804" width="2" style="101" customWidth="1"/>
    <col min="11805" max="11805" width="11.42578125" style="101" customWidth="1"/>
    <col min="11806" max="11806" width="8.5703125" style="101" customWidth="1"/>
    <col min="11807" max="11807" width="11.42578125" style="101" customWidth="1"/>
    <col min="11808" max="11808" width="1.7109375" style="101" customWidth="1"/>
    <col min="11809" max="12032" width="11.42578125" style="101" customWidth="1"/>
    <col min="12033" max="12034" width="9.85546875" style="101" customWidth="1"/>
    <col min="12035" max="12035" width="2" style="101" customWidth="1"/>
    <col min="12036" max="12054" width="8.28515625" style="101" customWidth="1"/>
    <col min="12055" max="12055" width="2" style="101" customWidth="1"/>
    <col min="12056" max="12059" width="11.42578125" style="101" customWidth="1"/>
    <col min="12060" max="12060" width="2" style="101" customWidth="1"/>
    <col min="12061" max="12061" width="11.42578125" style="101" customWidth="1"/>
    <col min="12062" max="12062" width="8.5703125" style="101" customWidth="1"/>
    <col min="12063" max="12063" width="11.42578125" style="101" customWidth="1"/>
    <col min="12064" max="12064" width="1.7109375" style="101" customWidth="1"/>
    <col min="12065" max="12288" width="11.42578125" style="101" customWidth="1"/>
    <col min="12289" max="12290" width="9.85546875" style="101" customWidth="1"/>
    <col min="12291" max="12291" width="2" style="101" customWidth="1"/>
    <col min="12292" max="12310" width="8.28515625" style="101" customWidth="1"/>
    <col min="12311" max="12311" width="2" style="101" customWidth="1"/>
    <col min="12312" max="12315" width="11.42578125" style="101" customWidth="1"/>
    <col min="12316" max="12316" width="2" style="101" customWidth="1"/>
    <col min="12317" max="12317" width="11.42578125" style="101" customWidth="1"/>
    <col min="12318" max="12318" width="8.5703125" style="101" customWidth="1"/>
    <col min="12319" max="12319" width="11.42578125" style="101" customWidth="1"/>
    <col min="12320" max="12320" width="1.7109375" style="101" customWidth="1"/>
    <col min="12321" max="12544" width="11.42578125" style="101" customWidth="1"/>
    <col min="12545" max="12546" width="9.85546875" style="101" customWidth="1"/>
    <col min="12547" max="12547" width="2" style="101" customWidth="1"/>
    <col min="12548" max="12566" width="8.28515625" style="101" customWidth="1"/>
    <col min="12567" max="12567" width="2" style="101" customWidth="1"/>
    <col min="12568" max="12571" width="11.42578125" style="101" customWidth="1"/>
    <col min="12572" max="12572" width="2" style="101" customWidth="1"/>
    <col min="12573" max="12573" width="11.42578125" style="101" customWidth="1"/>
    <col min="12574" max="12574" width="8.5703125" style="101" customWidth="1"/>
    <col min="12575" max="12575" width="11.42578125" style="101" customWidth="1"/>
    <col min="12576" max="12576" width="1.7109375" style="101" customWidth="1"/>
    <col min="12577" max="12800" width="11.42578125" style="101" customWidth="1"/>
    <col min="12801" max="12802" width="9.85546875" style="101" customWidth="1"/>
    <col min="12803" max="12803" width="2" style="101" customWidth="1"/>
    <col min="12804" max="12822" width="8.28515625" style="101" customWidth="1"/>
    <col min="12823" max="12823" width="2" style="101" customWidth="1"/>
    <col min="12824" max="12827" width="11.42578125" style="101" customWidth="1"/>
    <col min="12828" max="12828" width="2" style="101" customWidth="1"/>
    <col min="12829" max="12829" width="11.42578125" style="101" customWidth="1"/>
    <col min="12830" max="12830" width="8.5703125" style="101" customWidth="1"/>
    <col min="12831" max="12831" width="11.42578125" style="101" customWidth="1"/>
    <col min="12832" max="12832" width="1.7109375" style="101" customWidth="1"/>
    <col min="12833" max="13056" width="11.42578125" style="101" customWidth="1"/>
    <col min="13057" max="13058" width="9.85546875" style="101" customWidth="1"/>
    <col min="13059" max="13059" width="2" style="101" customWidth="1"/>
    <col min="13060" max="13078" width="8.28515625" style="101" customWidth="1"/>
    <col min="13079" max="13079" width="2" style="101" customWidth="1"/>
    <col min="13080" max="13083" width="11.42578125" style="101" customWidth="1"/>
    <col min="13084" max="13084" width="2" style="101" customWidth="1"/>
    <col min="13085" max="13085" width="11.42578125" style="101" customWidth="1"/>
    <col min="13086" max="13086" width="8.5703125" style="101" customWidth="1"/>
    <col min="13087" max="13087" width="11.42578125" style="101" customWidth="1"/>
    <col min="13088" max="13088" width="1.7109375" style="101" customWidth="1"/>
    <col min="13089" max="13312" width="11.42578125" style="101" customWidth="1"/>
    <col min="13313" max="13314" width="9.85546875" style="101" customWidth="1"/>
    <col min="13315" max="13315" width="2" style="101" customWidth="1"/>
    <col min="13316" max="13334" width="8.28515625" style="101" customWidth="1"/>
    <col min="13335" max="13335" width="2" style="101" customWidth="1"/>
    <col min="13336" max="13339" width="11.42578125" style="101" customWidth="1"/>
    <col min="13340" max="13340" width="2" style="101" customWidth="1"/>
    <col min="13341" max="13341" width="11.42578125" style="101" customWidth="1"/>
    <col min="13342" max="13342" width="8.5703125" style="101" customWidth="1"/>
    <col min="13343" max="13343" width="11.42578125" style="101" customWidth="1"/>
    <col min="13344" max="13344" width="1.7109375" style="101" customWidth="1"/>
    <col min="13345" max="13568" width="11.42578125" style="101" customWidth="1"/>
    <col min="13569" max="13570" width="9.85546875" style="101" customWidth="1"/>
    <col min="13571" max="13571" width="2" style="101" customWidth="1"/>
    <col min="13572" max="13590" width="8.28515625" style="101" customWidth="1"/>
    <col min="13591" max="13591" width="2" style="101" customWidth="1"/>
    <col min="13592" max="13595" width="11.42578125" style="101" customWidth="1"/>
    <col min="13596" max="13596" width="2" style="101" customWidth="1"/>
    <col min="13597" max="13597" width="11.42578125" style="101" customWidth="1"/>
    <col min="13598" max="13598" width="8.5703125" style="101" customWidth="1"/>
    <col min="13599" max="13599" width="11.42578125" style="101" customWidth="1"/>
    <col min="13600" max="13600" width="1.7109375" style="101" customWidth="1"/>
    <col min="13601" max="13824" width="11.42578125" style="101" customWidth="1"/>
    <col min="13825" max="13826" width="9.85546875" style="101" customWidth="1"/>
    <col min="13827" max="13827" width="2" style="101" customWidth="1"/>
    <col min="13828" max="13846" width="8.28515625" style="101" customWidth="1"/>
    <col min="13847" max="13847" width="2" style="101" customWidth="1"/>
    <col min="13848" max="13851" width="11.42578125" style="101" customWidth="1"/>
    <col min="13852" max="13852" width="2" style="101" customWidth="1"/>
    <col min="13853" max="13853" width="11.42578125" style="101" customWidth="1"/>
    <col min="13854" max="13854" width="8.5703125" style="101" customWidth="1"/>
    <col min="13855" max="13855" width="11.42578125" style="101" customWidth="1"/>
    <col min="13856" max="13856" width="1.7109375" style="101" customWidth="1"/>
    <col min="13857" max="14080" width="11.42578125" style="101" customWidth="1"/>
    <col min="14081" max="14082" width="9.85546875" style="101" customWidth="1"/>
    <col min="14083" max="14083" width="2" style="101" customWidth="1"/>
    <col min="14084" max="14102" width="8.28515625" style="101" customWidth="1"/>
    <col min="14103" max="14103" width="2" style="101" customWidth="1"/>
    <col min="14104" max="14107" width="11.42578125" style="101" customWidth="1"/>
    <col min="14108" max="14108" width="2" style="101" customWidth="1"/>
    <col min="14109" max="14109" width="11.42578125" style="101" customWidth="1"/>
    <col min="14110" max="14110" width="8.5703125" style="101" customWidth="1"/>
    <col min="14111" max="14111" width="11.42578125" style="101" customWidth="1"/>
    <col min="14112" max="14112" width="1.7109375" style="101" customWidth="1"/>
    <col min="14113" max="14336" width="11.42578125" style="101" customWidth="1"/>
    <col min="14337" max="14338" width="9.85546875" style="101" customWidth="1"/>
    <col min="14339" max="14339" width="2" style="101" customWidth="1"/>
    <col min="14340" max="14358" width="8.28515625" style="101" customWidth="1"/>
    <col min="14359" max="14359" width="2" style="101" customWidth="1"/>
    <col min="14360" max="14363" width="11.42578125" style="101" customWidth="1"/>
    <col min="14364" max="14364" width="2" style="101" customWidth="1"/>
    <col min="14365" max="14365" width="11.42578125" style="101" customWidth="1"/>
    <col min="14366" max="14366" width="8.5703125" style="101" customWidth="1"/>
    <col min="14367" max="14367" width="11.42578125" style="101" customWidth="1"/>
    <col min="14368" max="14368" width="1.7109375" style="101" customWidth="1"/>
    <col min="14369" max="14592" width="11.42578125" style="101" customWidth="1"/>
    <col min="14593" max="14594" width="9.85546875" style="101" customWidth="1"/>
    <col min="14595" max="14595" width="2" style="101" customWidth="1"/>
    <col min="14596" max="14614" width="8.28515625" style="101" customWidth="1"/>
    <col min="14615" max="14615" width="2" style="101" customWidth="1"/>
    <col min="14616" max="14619" width="11.42578125" style="101" customWidth="1"/>
    <col min="14620" max="14620" width="2" style="101" customWidth="1"/>
    <col min="14621" max="14621" width="11.42578125" style="101" customWidth="1"/>
    <col min="14622" max="14622" width="8.5703125" style="101" customWidth="1"/>
    <col min="14623" max="14623" width="11.42578125" style="101" customWidth="1"/>
    <col min="14624" max="14624" width="1.7109375" style="101" customWidth="1"/>
    <col min="14625" max="14848" width="11.42578125" style="101" customWidth="1"/>
    <col min="14849" max="14850" width="9.85546875" style="101" customWidth="1"/>
    <col min="14851" max="14851" width="2" style="101" customWidth="1"/>
    <col min="14852" max="14870" width="8.28515625" style="101" customWidth="1"/>
    <col min="14871" max="14871" width="2" style="101" customWidth="1"/>
    <col min="14872" max="14875" width="11.42578125" style="101" customWidth="1"/>
    <col min="14876" max="14876" width="2" style="101" customWidth="1"/>
    <col min="14877" max="14877" width="11.42578125" style="101" customWidth="1"/>
    <col min="14878" max="14878" width="8.5703125" style="101" customWidth="1"/>
    <col min="14879" max="14879" width="11.42578125" style="101" customWidth="1"/>
    <col min="14880" max="14880" width="1.7109375" style="101" customWidth="1"/>
    <col min="14881" max="15104" width="11.42578125" style="101" customWidth="1"/>
    <col min="15105" max="15106" width="9.85546875" style="101" customWidth="1"/>
    <col min="15107" max="15107" width="2" style="101" customWidth="1"/>
    <col min="15108" max="15126" width="8.28515625" style="101" customWidth="1"/>
    <col min="15127" max="15127" width="2" style="101" customWidth="1"/>
    <col min="15128" max="15131" width="11.42578125" style="101" customWidth="1"/>
    <col min="15132" max="15132" width="2" style="101" customWidth="1"/>
    <col min="15133" max="15133" width="11.42578125" style="101" customWidth="1"/>
    <col min="15134" max="15134" width="8.5703125" style="101" customWidth="1"/>
    <col min="15135" max="15135" width="11.42578125" style="101" customWidth="1"/>
    <col min="15136" max="15136" width="1.7109375" style="101" customWidth="1"/>
    <col min="15137" max="15360" width="11.42578125" style="101" customWidth="1"/>
    <col min="15361" max="15362" width="9.85546875" style="101" customWidth="1"/>
    <col min="15363" max="15363" width="2" style="101" customWidth="1"/>
    <col min="15364" max="15382" width="8.28515625" style="101" customWidth="1"/>
    <col min="15383" max="15383" width="2" style="101" customWidth="1"/>
    <col min="15384" max="15387" width="11.42578125" style="101" customWidth="1"/>
    <col min="15388" max="15388" width="2" style="101" customWidth="1"/>
    <col min="15389" max="15389" width="11.42578125" style="101" customWidth="1"/>
    <col min="15390" max="15390" width="8.5703125" style="101" customWidth="1"/>
    <col min="15391" max="15391" width="11.42578125" style="101" customWidth="1"/>
    <col min="15392" max="15392" width="1.7109375" style="101" customWidth="1"/>
    <col min="15393" max="15616" width="11.42578125" style="101" customWidth="1"/>
    <col min="15617" max="15618" width="9.85546875" style="101" customWidth="1"/>
    <col min="15619" max="15619" width="2" style="101" customWidth="1"/>
    <col min="15620" max="15638" width="8.28515625" style="101" customWidth="1"/>
    <col min="15639" max="15639" width="2" style="101" customWidth="1"/>
    <col min="15640" max="15643" width="11.42578125" style="101" customWidth="1"/>
    <col min="15644" max="15644" width="2" style="101" customWidth="1"/>
    <col min="15645" max="15645" width="11.42578125" style="101" customWidth="1"/>
    <col min="15646" max="15646" width="8.5703125" style="101" customWidth="1"/>
    <col min="15647" max="15647" width="11.42578125" style="101" customWidth="1"/>
    <col min="15648" max="15648" width="1.7109375" style="101" customWidth="1"/>
    <col min="15649" max="15872" width="11.42578125" style="101" customWidth="1"/>
    <col min="15873" max="15874" width="9.85546875" style="101" customWidth="1"/>
    <col min="15875" max="15875" width="2" style="101" customWidth="1"/>
    <col min="15876" max="15894" width="8.28515625" style="101" customWidth="1"/>
    <col min="15895" max="15895" width="2" style="101" customWidth="1"/>
    <col min="15896" max="15899" width="11.42578125" style="101" customWidth="1"/>
    <col min="15900" max="15900" width="2" style="101" customWidth="1"/>
    <col min="15901" max="15901" width="11.42578125" style="101" customWidth="1"/>
    <col min="15902" max="15902" width="8.5703125" style="101" customWidth="1"/>
    <col min="15903" max="15903" width="11.42578125" style="101" customWidth="1"/>
    <col min="15904" max="15904" width="1.7109375" style="101" customWidth="1"/>
    <col min="15905" max="16128" width="11.42578125" style="101" customWidth="1"/>
    <col min="16129" max="16130" width="9.85546875" style="101" customWidth="1"/>
    <col min="16131" max="16131" width="2" style="101" customWidth="1"/>
    <col min="16132" max="16150" width="8.28515625" style="101" customWidth="1"/>
    <col min="16151" max="16151" width="2" style="101" customWidth="1"/>
    <col min="16152" max="16155" width="11.42578125" style="101" customWidth="1"/>
    <col min="16156" max="16156" width="2" style="101" customWidth="1"/>
    <col min="16157" max="16157" width="11.42578125" style="101" customWidth="1"/>
    <col min="16158" max="16158" width="8.5703125" style="101" customWidth="1"/>
    <col min="16159" max="16159" width="11.42578125" style="101" customWidth="1"/>
    <col min="16160" max="16160" width="1.7109375" style="101" customWidth="1"/>
    <col min="16161" max="16384" width="11.42578125" style="101" customWidth="1"/>
  </cols>
  <sheetData>
    <row r="1" spans="1:33" s="47" customFormat="1" x14ac:dyDescent="0.2">
      <c r="A1" s="6"/>
      <c r="B1" s="1" t="s">
        <v>8</v>
      </c>
      <c r="C1" s="88"/>
      <c r="D1" s="6" t="s">
        <v>1</v>
      </c>
      <c r="E1" s="6" t="s">
        <v>2</v>
      </c>
      <c r="F1" s="6" t="s">
        <v>3</v>
      </c>
      <c r="G1" s="89" t="s">
        <v>115</v>
      </c>
      <c r="H1" s="90"/>
      <c r="I1" s="89"/>
      <c r="J1" s="89"/>
      <c r="K1" s="89" t="s">
        <v>116</v>
      </c>
      <c r="L1" s="89"/>
      <c r="M1" s="89"/>
      <c r="N1" s="89"/>
      <c r="O1" s="117" t="s">
        <v>5</v>
      </c>
      <c r="P1" s="117" t="s">
        <v>6</v>
      </c>
      <c r="Q1" s="117" t="s">
        <v>7</v>
      </c>
      <c r="R1" s="117" t="s">
        <v>8</v>
      </c>
      <c r="S1" s="117" t="s">
        <v>9</v>
      </c>
      <c r="T1" s="117" t="s">
        <v>10</v>
      </c>
      <c r="U1" s="91" t="s">
        <v>118</v>
      </c>
      <c r="V1" s="92" t="s">
        <v>120</v>
      </c>
      <c r="W1" s="88"/>
      <c r="X1" s="93" t="s">
        <v>121</v>
      </c>
      <c r="Y1" s="93" t="s">
        <v>122</v>
      </c>
      <c r="AA1" s="94" t="s">
        <v>123</v>
      </c>
      <c r="AB1" s="88"/>
      <c r="AC1" s="93" t="s">
        <v>17</v>
      </c>
      <c r="AD1" s="93" t="s">
        <v>124</v>
      </c>
      <c r="AE1" s="93" t="s">
        <v>125</v>
      </c>
      <c r="AG1" s="93" t="s">
        <v>126</v>
      </c>
    </row>
    <row r="2" spans="1:33" s="47" customFormat="1" x14ac:dyDescent="0.2">
      <c r="A2" s="9"/>
      <c r="B2" s="95"/>
      <c r="C2" s="88"/>
      <c r="D2" s="84"/>
      <c r="E2" s="84"/>
      <c r="F2" s="2"/>
      <c r="G2" s="12" t="s">
        <v>12</v>
      </c>
      <c r="H2" s="12" t="s">
        <v>13</v>
      </c>
      <c r="I2" s="12" t="s">
        <v>14</v>
      </c>
      <c r="J2" s="12" t="s">
        <v>15</v>
      </c>
      <c r="K2" s="12" t="s">
        <v>12</v>
      </c>
      <c r="L2" s="12" t="s">
        <v>13</v>
      </c>
      <c r="M2" s="12" t="s">
        <v>14</v>
      </c>
      <c r="N2" s="12" t="s">
        <v>15</v>
      </c>
      <c r="O2" s="3"/>
      <c r="P2" s="85"/>
      <c r="Q2" s="86"/>
      <c r="R2" s="87"/>
      <c r="S2" s="87"/>
      <c r="T2" s="87"/>
      <c r="U2" s="87"/>
      <c r="W2" s="88"/>
      <c r="Y2" s="96">
        <v>18.5</v>
      </c>
      <c r="AA2" s="97"/>
      <c r="AB2" s="88"/>
      <c r="AC2" s="100"/>
      <c r="AD2" s="96"/>
      <c r="AE2" s="96"/>
      <c r="AG2" s="96"/>
    </row>
    <row r="3" spans="1:33" x14ac:dyDescent="0.2">
      <c r="D3" s="84"/>
      <c r="E3" s="84"/>
      <c r="F3" s="2"/>
      <c r="G3" s="2"/>
      <c r="H3" s="2"/>
      <c r="I3" s="2"/>
      <c r="J3" s="2"/>
      <c r="K3" s="2"/>
      <c r="L3" s="2"/>
      <c r="M3" s="2"/>
      <c r="N3" s="2"/>
      <c r="O3" s="3"/>
      <c r="P3" s="85"/>
      <c r="Q3" s="86"/>
      <c r="R3" s="87"/>
      <c r="S3" s="87"/>
      <c r="T3" s="87"/>
      <c r="U3" s="87"/>
      <c r="AD3" s="2"/>
      <c r="AG3" s="102">
        <f>MIN(AG101:AG300)</f>
        <v>-3570.4199999999964</v>
      </c>
    </row>
    <row r="4" spans="1:33" x14ac:dyDescent="0.2">
      <c r="A4" s="9">
        <v>39445</v>
      </c>
      <c r="B4" s="3">
        <v>5343.52</v>
      </c>
      <c r="D4" s="103">
        <v>-0.43686610348548605</v>
      </c>
      <c r="E4" s="103">
        <v>-4.239533651298294E-2</v>
      </c>
      <c r="F4" s="103">
        <v>-0.1247274464982681</v>
      </c>
      <c r="G4" s="103">
        <v>-0.29343629343629335</v>
      </c>
      <c r="H4" s="103">
        <v>-0.58863791923340159</v>
      </c>
      <c r="I4" s="103">
        <v>-6.5217391304347894E-2</v>
      </c>
      <c r="J4" s="103">
        <v>-0.5818181818181819</v>
      </c>
      <c r="K4" s="103">
        <v>4.998750312421886E-2</v>
      </c>
      <c r="L4" s="103">
        <v>-0.1213458356315498</v>
      </c>
      <c r="M4" s="103">
        <v>0</v>
      </c>
      <c r="N4" s="103">
        <v>0</v>
      </c>
      <c r="O4" s="103">
        <v>6.8117797695261648E-2</v>
      </c>
      <c r="P4" s="103">
        <v>-0.18123522332110742</v>
      </c>
      <c r="Q4" s="103">
        <v>4.1717791411042503E-3</v>
      </c>
      <c r="R4" s="103">
        <v>0.3073458274194017</v>
      </c>
      <c r="S4" s="103">
        <v>-4.1028571428571432</v>
      </c>
      <c r="T4" s="103">
        <v>-0.11874999999999981</v>
      </c>
      <c r="U4" s="103">
        <v>-1.0916760404949426</v>
      </c>
      <c r="X4" s="103">
        <f t="shared" ref="X4" si="0">IF(AA4&lt;&gt;"",((D$4-D4)^2+(E$4-E4)^2+(F$4-F4)^2+(G$4-G4)^2+(H$4-H4)^2+(I$4-I4)^2+(J$4-J4)^2+(K$4-K4)^2+(L$4-L4)^2+(M$4-M4)^2+(N$4-N4)^2+(O$4-O4)^2+(P$4-P4)^2+(Q$4-Q4)^2+(R$4-R4)^2+(S$4-S4)^2+(T$4-T4)^2+(U$4-U4)^2)^0.5,0)</f>
        <v>0</v>
      </c>
      <c r="Y4" s="103">
        <f t="shared" ref="Y4" si="1">IF(X4=0,0,EXP(-$Y$2*X4))</f>
        <v>0</v>
      </c>
      <c r="Z4" s="103">
        <f t="shared" ref="Z4" si="2">Y4*V4</f>
        <v>0</v>
      </c>
      <c r="AC4" s="99">
        <f t="shared" ref="AC4" si="3">IF(AA3&gt;0,1,IF(AA3&lt;0,-1,0))</f>
        <v>0</v>
      </c>
      <c r="AD4" s="102">
        <f t="shared" ref="AD4" si="4">B4-B3</f>
        <v>5343.52</v>
      </c>
      <c r="AE4" s="102">
        <f t="shared" ref="AE4" si="5">AC4*AD4+AE3</f>
        <v>0</v>
      </c>
      <c r="AF4" s="102">
        <f t="shared" ref="AF4" si="6">MAX(AE4,AF3)</f>
        <v>0</v>
      </c>
      <c r="AG4" s="102">
        <f t="shared" ref="AG4" si="7">AE4-AF4</f>
        <v>0</v>
      </c>
    </row>
    <row r="5" spans="1:33" x14ac:dyDescent="0.2">
      <c r="D5" s="84"/>
      <c r="E5" s="84"/>
      <c r="F5" s="2"/>
      <c r="G5" s="2"/>
      <c r="H5" s="2"/>
      <c r="I5" s="2"/>
      <c r="J5" s="2"/>
      <c r="K5" s="2"/>
      <c r="L5" s="2"/>
      <c r="M5" s="2"/>
      <c r="N5" s="2"/>
      <c r="O5" s="3"/>
      <c r="P5" s="85"/>
      <c r="Q5" s="86"/>
      <c r="R5" s="87"/>
      <c r="S5" s="87"/>
      <c r="T5" s="87"/>
      <c r="U5" s="87"/>
      <c r="Z5" s="103">
        <f>SUM(Z6:Z300)/SUM(Y6:Y300)</f>
        <v>-0.72102440068030282</v>
      </c>
      <c r="AD5" s="2"/>
      <c r="AF5" s="103"/>
    </row>
    <row r="6" spans="1:33" x14ac:dyDescent="0.2">
      <c r="A6" s="9">
        <v>30373</v>
      </c>
      <c r="B6" s="3">
        <v>1007.2000000001863</v>
      </c>
      <c r="D6" s="103">
        <v>-0.12537484404203836</v>
      </c>
      <c r="E6" s="103">
        <v>-3.6241174761098963E-2</v>
      </c>
      <c r="F6" s="103">
        <v>-2.8716118236727411E-2</v>
      </c>
      <c r="G6" s="103">
        <v>0.12355212355212367</v>
      </c>
      <c r="H6" s="103">
        <v>0</v>
      </c>
      <c r="I6" s="103">
        <v>-0.15579710144927592</v>
      </c>
      <c r="J6" s="103">
        <v>0.13818181818181835</v>
      </c>
      <c r="K6" s="103">
        <v>0.18745313671582098</v>
      </c>
      <c r="L6" s="103">
        <v>-0.1378929950358522</v>
      </c>
      <c r="M6" s="103">
        <v>9.9993600000000238E-2</v>
      </c>
      <c r="N6" s="103">
        <v>0.27272727272727271</v>
      </c>
      <c r="O6" s="103">
        <v>6.4788732394366208E-2</v>
      </c>
      <c r="P6" s="103">
        <v>-4.7656424674021251E-2</v>
      </c>
      <c r="Q6" s="103">
        <v>0.17332796942572679</v>
      </c>
      <c r="R6" s="103">
        <v>-6.155316745223284E-2</v>
      </c>
      <c r="S6" s="103">
        <v>-0.11428571428571428</v>
      </c>
      <c r="T6" s="103">
        <v>-0.20982142857142833</v>
      </c>
      <c r="U6" s="103">
        <v>-0.40190582959641336</v>
      </c>
      <c r="V6" s="103">
        <v>2.4476435998379648E-2</v>
      </c>
      <c r="X6" s="103">
        <f t="shared" ref="X6:X69" si="8">IF(AA6&lt;&gt;"",((D$4-D6)^2+(E$4-E6)^2+(F$4-F6)^2+(G$4-G6)^2+(H$4-H6)^2+(I$4-I6)^2+(J$4-J6)^2+(K$4-K6)^2+(L$4-L6)^2+(M$4-M6)^2+(N$4-N6)^2+(O$4-O6)^2+(P$4-P6)^2+(Q$4-Q6)^2+(R$4-R6)^2+(S$4-S6)^2+(T$4-T6)^2+(U$4-U6)^2)^0.5,0)</f>
        <v>4.2228124069830901</v>
      </c>
      <c r="Y6" s="103">
        <f t="shared" ref="Y6:Y69" si="9">IF(X6=0,0,EXP(-$Y$2*X6))</f>
        <v>1.1804121210276461E-34</v>
      </c>
      <c r="Z6" s="103">
        <f>Y6*V6</f>
        <v>2.8892281732044752E-36</v>
      </c>
      <c r="AA6" s="59">
        <v>1</v>
      </c>
      <c r="AD6" s="102"/>
      <c r="AE6" s="103"/>
      <c r="AF6" s="103"/>
      <c r="AG6" s="103"/>
    </row>
    <row r="7" spans="1:33" x14ac:dyDescent="0.2">
      <c r="A7" s="9">
        <v>30405</v>
      </c>
      <c r="B7" s="3">
        <v>1024.0999999996275</v>
      </c>
      <c r="D7" s="103">
        <v>5.6293742635711103E-2</v>
      </c>
      <c r="E7" s="103">
        <v>-0.46840008889344747</v>
      </c>
      <c r="F7" s="103">
        <v>-0.1173849339045723</v>
      </c>
      <c r="G7" s="103">
        <v>0.54826254826254894</v>
      </c>
      <c r="H7" s="103">
        <v>-0.13689253935660456</v>
      </c>
      <c r="I7" s="103">
        <v>-0.34782608695652145</v>
      </c>
      <c r="J7" s="103">
        <v>5.6363636363635825E-2</v>
      </c>
      <c r="K7" s="103">
        <v>0.18745313671582098</v>
      </c>
      <c r="L7" s="103">
        <v>-0.1378929950358522</v>
      </c>
      <c r="M7" s="103">
        <v>-0.28000000000000003</v>
      </c>
      <c r="N7" s="103">
        <v>-0.204509090909091</v>
      </c>
      <c r="O7" s="103">
        <v>4.8015364916773356E-2</v>
      </c>
      <c r="P7" s="103">
        <v>5.4563704433122723E-2</v>
      </c>
      <c r="Q7" s="103">
        <v>0.22254651513627666</v>
      </c>
      <c r="R7" s="103">
        <v>2.4476435998379648E-2</v>
      </c>
      <c r="S7" s="103">
        <v>0.29714285714285715</v>
      </c>
      <c r="T7" s="103">
        <v>0.21875</v>
      </c>
      <c r="U7" s="103">
        <v>0.18609865470851977</v>
      </c>
      <c r="V7" s="103">
        <v>-2.6069576803869891E-2</v>
      </c>
      <c r="X7" s="103">
        <f t="shared" si="8"/>
        <v>4.8222538289236567</v>
      </c>
      <c r="Y7" s="103">
        <f t="shared" si="9"/>
        <v>1.8024066356275368E-39</v>
      </c>
      <c r="Z7" s="103">
        <f t="shared" ref="Z7:Z70" si="10">Y7*V7</f>
        <v>-4.6987978219296803E-41</v>
      </c>
      <c r="AA7" s="59">
        <v>1</v>
      </c>
      <c r="AD7" s="102"/>
      <c r="AE7" s="103"/>
      <c r="AF7" s="103"/>
      <c r="AG7" s="103"/>
    </row>
    <row r="8" spans="1:33" x14ac:dyDescent="0.2">
      <c r="A8" s="9">
        <v>30435</v>
      </c>
      <c r="B8" s="3">
        <v>1006.0999999996275</v>
      </c>
      <c r="D8" s="103">
        <v>0.20380431081938441</v>
      </c>
      <c r="E8" s="103">
        <v>-0.35215481135784804</v>
      </c>
      <c r="F8" s="103">
        <v>-0.2608325404430874</v>
      </c>
      <c r="G8" s="103">
        <v>0.94980694980695024</v>
      </c>
      <c r="H8" s="103">
        <v>-0.27378507871321034</v>
      </c>
      <c r="I8" s="103">
        <v>-0.26811594202898559</v>
      </c>
      <c r="J8" s="103">
        <v>-3.6363636363632369E-3</v>
      </c>
      <c r="K8" s="103">
        <v>0.49987503124218929</v>
      </c>
      <c r="L8" s="103">
        <v>-6.89464975179261E-2</v>
      </c>
      <c r="M8" s="103">
        <v>-0.08</v>
      </c>
      <c r="N8" s="103">
        <v>2.2690909090909175E-2</v>
      </c>
      <c r="O8" s="103">
        <v>-2.1382842509602908E-2</v>
      </c>
      <c r="P8" s="103">
        <v>6.1176045249342935E-3</v>
      </c>
      <c r="Q8" s="103">
        <v>0.33000301719802888</v>
      </c>
      <c r="R8" s="103">
        <v>-2.6069576803869891E-2</v>
      </c>
      <c r="S8" s="103">
        <v>0.82285714285714284</v>
      </c>
      <c r="T8" s="103">
        <v>-1.3392857142857012E-2</v>
      </c>
      <c r="U8" s="103">
        <v>0.73094170403587544</v>
      </c>
      <c r="V8" s="103">
        <v>-6.8070561643758408E-3</v>
      </c>
      <c r="X8" s="103">
        <f t="shared" si="8"/>
        <v>5.5329360780029786</v>
      </c>
      <c r="Y8" s="103">
        <f t="shared" si="9"/>
        <v>3.5149023420529961E-45</v>
      </c>
      <c r="Z8" s="103">
        <f t="shared" si="10"/>
        <v>-2.3926137654650929E-47</v>
      </c>
      <c r="AA8" s="59">
        <v>1</v>
      </c>
      <c r="AD8" s="102"/>
      <c r="AE8" s="103"/>
      <c r="AF8" s="103"/>
      <c r="AG8" s="103"/>
    </row>
    <row r="9" spans="1:33" x14ac:dyDescent="0.2">
      <c r="A9" s="9">
        <v>30464</v>
      </c>
      <c r="B9" s="3">
        <v>1001.4000000003725</v>
      </c>
      <c r="D9" s="103">
        <v>-0.26779250097455831</v>
      </c>
      <c r="E9" s="103">
        <v>0.17710309930423818</v>
      </c>
      <c r="F9" s="103">
        <v>0.14639618856162218</v>
      </c>
      <c r="G9" s="103">
        <v>0.24710424710424733</v>
      </c>
      <c r="H9" s="103">
        <v>-0.13689253935660456</v>
      </c>
      <c r="I9" s="103">
        <v>-8.6956521739130516E-2</v>
      </c>
      <c r="J9" s="103">
        <v>6.1818181818181488E-2</v>
      </c>
      <c r="K9" s="103">
        <v>0.24993751562109465</v>
      </c>
      <c r="L9" s="103">
        <v>-6.89464975179261E-2</v>
      </c>
      <c r="M9" s="103">
        <v>-0.08</v>
      </c>
      <c r="N9" s="103">
        <v>0.13636363636363635</v>
      </c>
      <c r="O9" s="103">
        <v>1.1139564660691477E-2</v>
      </c>
      <c r="P9" s="103">
        <v>7.8872381822246602E-3</v>
      </c>
      <c r="Q9" s="103">
        <v>0.26389821985316325</v>
      </c>
      <c r="R9" s="103">
        <v>-6.8070561643758408E-3</v>
      </c>
      <c r="S9" s="103">
        <v>-0.10285714285714286</v>
      </c>
      <c r="T9" s="103">
        <v>2.6785714285714024E-2</v>
      </c>
      <c r="U9" s="103">
        <v>0.17544843049327324</v>
      </c>
      <c r="V9" s="103">
        <v>6.3725632187237508E-2</v>
      </c>
      <c r="X9" s="103">
        <f t="shared" si="8"/>
        <v>4.3544162967949527</v>
      </c>
      <c r="Y9" s="103">
        <f t="shared" si="9"/>
        <v>1.0343536760637266E-35</v>
      </c>
      <c r="Z9" s="103">
        <f t="shared" si="10"/>
        <v>6.5914841912354054E-37</v>
      </c>
      <c r="AA9" s="59">
        <v>1</v>
      </c>
      <c r="AD9" s="102"/>
      <c r="AE9" s="103"/>
      <c r="AF9" s="103"/>
      <c r="AG9" s="103"/>
    </row>
    <row r="10" spans="1:33" x14ac:dyDescent="0.2">
      <c r="A10" s="9">
        <v>30496</v>
      </c>
      <c r="B10" s="3">
        <v>1045.4000000003725</v>
      </c>
      <c r="D10" s="103">
        <v>2.7243563647200854E-2</v>
      </c>
      <c r="E10" s="103">
        <v>0.19830076756073015</v>
      </c>
      <c r="F10" s="103">
        <v>1.180849015436145E-2</v>
      </c>
      <c r="G10" s="103">
        <v>-0.10810810810810856</v>
      </c>
      <c r="H10" s="103">
        <v>0.41067761806981484</v>
      </c>
      <c r="I10" s="103">
        <v>0.44202898550724662</v>
      </c>
      <c r="J10" s="103">
        <v>-9.8181818181818703E-2</v>
      </c>
      <c r="K10" s="103">
        <v>-0.18745313671582098</v>
      </c>
      <c r="L10" s="103">
        <v>6.89464975179261E-2</v>
      </c>
      <c r="M10" s="103">
        <v>0.10000639999999976</v>
      </c>
      <c r="N10" s="103">
        <v>-9.0909090909090912E-2</v>
      </c>
      <c r="O10" s="103">
        <v>8.8988476312419809E-2</v>
      </c>
      <c r="P10" s="103">
        <v>6.2917136428289291E-2</v>
      </c>
      <c r="Q10" s="103">
        <v>-0.14892688323443617</v>
      </c>
      <c r="R10" s="103">
        <v>6.3725632187237508E-2</v>
      </c>
      <c r="S10" s="103">
        <v>-6.8571428571428575E-2</v>
      </c>
      <c r="T10" s="103">
        <v>2.6785714285714343E-2</v>
      </c>
      <c r="U10" s="103">
        <v>5.6053811659192813E-2</v>
      </c>
      <c r="V10" s="103">
        <v>0.11050603945034099</v>
      </c>
      <c r="X10" s="103">
        <f t="shared" si="8"/>
        <v>4.436639738865205</v>
      </c>
      <c r="Y10" s="103">
        <f t="shared" si="9"/>
        <v>2.2596912271140531E-36</v>
      </c>
      <c r="Z10" s="103">
        <f t="shared" si="10"/>
        <v>2.49709527889055E-37</v>
      </c>
      <c r="AA10" s="59">
        <v>1</v>
      </c>
      <c r="AD10" s="102"/>
      <c r="AE10" s="103"/>
      <c r="AF10" s="103"/>
      <c r="AG10" s="103"/>
    </row>
    <row r="11" spans="1:33" x14ac:dyDescent="0.2">
      <c r="A11" s="9">
        <v>30527</v>
      </c>
      <c r="B11" s="3">
        <v>1121.6999999992549</v>
      </c>
      <c r="D11" s="103">
        <v>-0.182002845214079</v>
      </c>
      <c r="E11" s="103">
        <v>0.23454194232182909</v>
      </c>
      <c r="F11" s="103">
        <v>-4.1632404874500289E-2</v>
      </c>
      <c r="G11" s="103">
        <v>0.30888030888030782</v>
      </c>
      <c r="H11" s="103">
        <v>0.41067761806981484</v>
      </c>
      <c r="I11" s="103">
        <v>0.64927536231884053</v>
      </c>
      <c r="J11" s="103">
        <v>-6.1818181818181488E-2</v>
      </c>
      <c r="K11" s="103">
        <v>-0.18695326168457907</v>
      </c>
      <c r="L11" s="103">
        <v>0</v>
      </c>
      <c r="M11" s="103">
        <v>-0.10000639999999976</v>
      </c>
      <c r="N11" s="103">
        <v>-4.5454545454545456E-2</v>
      </c>
      <c r="O11" s="103">
        <v>9.3854033290653144E-2</v>
      </c>
      <c r="P11" s="103">
        <v>0.12176221261292119</v>
      </c>
      <c r="Q11" s="103">
        <v>4.6551342653122857E-2</v>
      </c>
      <c r="R11" s="103">
        <v>0.11050603945034099</v>
      </c>
      <c r="S11" s="103">
        <v>0.34285714285714286</v>
      </c>
      <c r="T11" s="103">
        <v>9.375E-2</v>
      </c>
      <c r="U11" s="103">
        <v>-5.6053811659141834E-4</v>
      </c>
      <c r="V11" s="103">
        <v>7.6760420599963205E-3</v>
      </c>
      <c r="X11" s="103">
        <f t="shared" si="8"/>
        <v>4.8483894968470773</v>
      </c>
      <c r="Y11" s="103">
        <f t="shared" si="9"/>
        <v>1.1113916125549861E-39</v>
      </c>
      <c r="Z11" s="103">
        <f t="shared" si="10"/>
        <v>8.5310887630992076E-42</v>
      </c>
      <c r="AA11" s="59">
        <v>1</v>
      </c>
      <c r="AD11" s="102"/>
      <c r="AE11" s="103"/>
      <c r="AF11" s="103"/>
      <c r="AG11" s="103"/>
    </row>
    <row r="12" spans="1:33" x14ac:dyDescent="0.2">
      <c r="A12" s="9">
        <v>30558</v>
      </c>
      <c r="B12" s="3">
        <v>1127</v>
      </c>
      <c r="D12" s="103">
        <v>0.26259175255392669</v>
      </c>
      <c r="E12" s="103">
        <v>-0.55866112792109146</v>
      </c>
      <c r="F12" s="103">
        <v>-5.1758683522163285E-2</v>
      </c>
      <c r="G12" s="103">
        <v>0.73359073359073312</v>
      </c>
      <c r="H12" s="103">
        <v>0.27378507871321034</v>
      </c>
      <c r="I12" s="103">
        <v>4.4927536231884259E-2</v>
      </c>
      <c r="J12" s="103">
        <v>0.1418181818181824</v>
      </c>
      <c r="K12" s="103">
        <v>0.18695326168457907</v>
      </c>
      <c r="L12" s="103">
        <v>0.1378929950358522</v>
      </c>
      <c r="M12" s="103">
        <v>0.08</v>
      </c>
      <c r="N12" s="103">
        <v>-4.5454545454545456E-2</v>
      </c>
      <c r="O12" s="103">
        <v>7.1254801536491622E-2</v>
      </c>
      <c r="P12" s="103">
        <v>2.5945112814145632E-2</v>
      </c>
      <c r="Q12" s="103">
        <v>0.32879613798652257</v>
      </c>
      <c r="R12" s="103">
        <v>7.6760420599963205E-3</v>
      </c>
      <c r="S12" s="103">
        <v>-0.22857142857142856</v>
      </c>
      <c r="T12" s="103">
        <v>-0.12053571428571438</v>
      </c>
      <c r="U12" s="103">
        <v>-0.16143497757847663</v>
      </c>
      <c r="V12" s="103">
        <v>6.6911913795520306E-2</v>
      </c>
      <c r="X12" s="103">
        <f t="shared" si="8"/>
        <v>4.3935661991777559</v>
      </c>
      <c r="Y12" s="103">
        <f t="shared" si="9"/>
        <v>5.0132713345431353E-36</v>
      </c>
      <c r="Z12" s="103">
        <f t="shared" si="10"/>
        <v>3.354475793705033E-37</v>
      </c>
      <c r="AA12" s="59">
        <v>1</v>
      </c>
      <c r="AD12" s="102"/>
      <c r="AE12" s="103"/>
      <c r="AF12" s="103"/>
      <c r="AG12" s="103"/>
    </row>
    <row r="13" spans="1:33" x14ac:dyDescent="0.2">
      <c r="A13" s="9">
        <v>30588</v>
      </c>
      <c r="B13" s="3">
        <v>1173.1999999992549</v>
      </c>
      <c r="D13" s="103">
        <v>-0.18055890968807728</v>
      </c>
      <c r="E13" s="103">
        <v>0.34531685385575434</v>
      </c>
      <c r="F13" s="103">
        <v>0.13643113075399549</v>
      </c>
      <c r="G13" s="103">
        <v>0.49420849420849466</v>
      </c>
      <c r="H13" s="103">
        <v>0.27378507871321034</v>
      </c>
      <c r="I13" s="103">
        <v>0.53623188405797062</v>
      </c>
      <c r="J13" s="103">
        <v>0.48909090909090946</v>
      </c>
      <c r="K13" s="103">
        <v>1.1877030742314423</v>
      </c>
      <c r="L13" s="103">
        <v>0.5515719801434088</v>
      </c>
      <c r="M13" s="103">
        <v>1.2</v>
      </c>
      <c r="N13" s="103">
        <v>0.45490909090909071</v>
      </c>
      <c r="O13" s="103">
        <v>-5.0960307298335686E-2</v>
      </c>
      <c r="P13" s="103">
        <v>-3.5811296161512247E-2</v>
      </c>
      <c r="Q13" s="103">
        <v>-7.9790807603338357E-2</v>
      </c>
      <c r="R13" s="103">
        <v>6.6911913795520306E-2</v>
      </c>
      <c r="S13" s="103">
        <v>0.14857142857142858</v>
      </c>
      <c r="T13" s="103">
        <v>-4.464285714285459E-3</v>
      </c>
      <c r="U13" s="103">
        <v>4.764573991031517E-2</v>
      </c>
      <c r="V13" s="103">
        <v>-0.41841670770130246</v>
      </c>
      <c r="X13" s="103">
        <f t="shared" si="8"/>
        <v>5.1026529080556191</v>
      </c>
      <c r="Y13" s="103">
        <f t="shared" si="9"/>
        <v>1.00693394295712E-41</v>
      </c>
      <c r="Z13" s="103">
        <f t="shared" si="10"/>
        <v>-4.2131798528480929E-42</v>
      </c>
      <c r="AA13" s="59">
        <v>1</v>
      </c>
      <c r="AD13" s="102"/>
      <c r="AE13" s="103"/>
      <c r="AF13" s="103"/>
      <c r="AG13" s="103"/>
    </row>
    <row r="14" spans="1:33" x14ac:dyDescent="0.2">
      <c r="A14" s="9">
        <v>30618</v>
      </c>
      <c r="B14" s="3">
        <v>884.29999999981374</v>
      </c>
      <c r="D14" s="103">
        <v>0.73731656983893423</v>
      </c>
      <c r="E14" s="103">
        <v>-0.59353471118177092</v>
      </c>
      <c r="F14" s="103">
        <v>-9.8821933054947297E-2</v>
      </c>
      <c r="G14" s="103">
        <v>-0.49420849420849466</v>
      </c>
      <c r="H14" s="103">
        <v>0.27378507871321034</v>
      </c>
      <c r="I14" s="103">
        <v>0.1543478260869566</v>
      </c>
      <c r="J14" s="103">
        <v>-0.37636363636363623</v>
      </c>
      <c r="K14" s="103">
        <v>-0.62484378905273752</v>
      </c>
      <c r="L14" s="103">
        <v>-0.48207391064533961</v>
      </c>
      <c r="M14" s="103">
        <v>-0.64</v>
      </c>
      <c r="N14" s="103">
        <v>-0.36363636363636331</v>
      </c>
      <c r="O14" s="103">
        <v>-0.44839948783610739</v>
      </c>
      <c r="P14" s="103">
        <v>-0.30710755281547758</v>
      </c>
      <c r="Q14" s="103">
        <v>-0.47533742331288403</v>
      </c>
      <c r="R14" s="103">
        <v>-0.41841670770130246</v>
      </c>
      <c r="S14" s="103">
        <v>0.13714285714285715</v>
      </c>
      <c r="T14" s="103">
        <v>1.785714285714279E-2</v>
      </c>
      <c r="U14" s="103">
        <v>-2.2982062780270457E-2</v>
      </c>
      <c r="V14" s="103">
        <v>-0.14236885554530859</v>
      </c>
      <c r="X14" s="103">
        <f t="shared" si="8"/>
        <v>4.8849411510122298</v>
      </c>
      <c r="Y14" s="103">
        <f t="shared" si="9"/>
        <v>5.6519036975979679E-40</v>
      </c>
      <c r="Z14" s="103">
        <f t="shared" si="10"/>
        <v>-8.0465506107932062E-41</v>
      </c>
      <c r="AA14" s="59">
        <v>1</v>
      </c>
      <c r="AD14" s="102"/>
      <c r="AE14" s="103"/>
      <c r="AF14" s="103"/>
      <c r="AG14" s="103"/>
    </row>
    <row r="15" spans="1:33" x14ac:dyDescent="0.2">
      <c r="A15" s="9">
        <v>30649</v>
      </c>
      <c r="B15" s="3">
        <v>786</v>
      </c>
      <c r="D15" s="103">
        <v>0.39574845443466877</v>
      </c>
      <c r="E15" s="103">
        <v>-0.41164504162606536</v>
      </c>
      <c r="F15" s="103">
        <v>-0.12192279305233467</v>
      </c>
      <c r="G15" s="103">
        <v>-0.37837837837837718</v>
      </c>
      <c r="H15" s="103">
        <v>-0.68446269678302518</v>
      </c>
      <c r="I15" s="103">
        <v>-1.181159420289855</v>
      </c>
      <c r="J15" s="103">
        <v>-0.47454545454545571</v>
      </c>
      <c r="K15" s="103">
        <v>0.18695326168457907</v>
      </c>
      <c r="L15" s="103">
        <v>-0.20739106453392139</v>
      </c>
      <c r="M15" s="103">
        <v>0</v>
      </c>
      <c r="N15" s="103">
        <v>0.13599999999999987</v>
      </c>
      <c r="O15" s="103">
        <v>-0.13758002560819446</v>
      </c>
      <c r="P15" s="103">
        <v>-0.14703182010627322</v>
      </c>
      <c r="Q15" s="103">
        <v>-0.1057447450467664</v>
      </c>
      <c r="R15" s="103">
        <v>-0.14236885554530859</v>
      </c>
      <c r="S15" s="103">
        <v>0.68571428571428572</v>
      </c>
      <c r="T15" s="103">
        <v>-9.8214285714285809E-2</v>
      </c>
      <c r="U15" s="103">
        <v>0.62387892376681742</v>
      </c>
      <c r="V15" s="103">
        <v>-2.4041943051918251E-2</v>
      </c>
      <c r="X15" s="103">
        <f t="shared" si="8"/>
        <v>5.3178251656409241</v>
      </c>
      <c r="Y15" s="103">
        <f t="shared" si="9"/>
        <v>1.8802287300977004E-43</v>
      </c>
      <c r="Z15" s="103">
        <f t="shared" si="10"/>
        <v>-4.520435205358948E-45</v>
      </c>
      <c r="AA15" s="59">
        <v>1</v>
      </c>
      <c r="AD15" s="102"/>
      <c r="AE15" s="103"/>
      <c r="AF15" s="103"/>
      <c r="AG15" s="103"/>
    </row>
    <row r="16" spans="1:33" x14ac:dyDescent="0.2">
      <c r="A16" s="9">
        <v>30680</v>
      </c>
      <c r="B16" s="3">
        <v>769.40000000037253</v>
      </c>
      <c r="D16" s="103">
        <v>0.47582179930685492</v>
      </c>
      <c r="E16" s="103">
        <v>-0.76585124023454365</v>
      </c>
      <c r="F16" s="103">
        <v>-0.19656203340235945</v>
      </c>
      <c r="G16" s="103">
        <v>-9.2664092664093436E-2</v>
      </c>
      <c r="H16" s="103">
        <v>0</v>
      </c>
      <c r="I16" s="103">
        <v>-0.14637681159420288</v>
      </c>
      <c r="J16" s="103">
        <v>0.14545454545454564</v>
      </c>
      <c r="K16" s="103">
        <v>-0.49987503124218929</v>
      </c>
      <c r="L16" s="103">
        <v>-0.48207391064533911</v>
      </c>
      <c r="M16" s="103">
        <v>-0.21999360000000023</v>
      </c>
      <c r="N16" s="103">
        <v>-0.81818181818181823</v>
      </c>
      <c r="O16" s="103">
        <v>0.10742637644046092</v>
      </c>
      <c r="P16" s="103">
        <v>-2.1730340178771086E-2</v>
      </c>
      <c r="Q16" s="103">
        <v>-0.25523282711455281</v>
      </c>
      <c r="R16" s="103">
        <v>-2.4041943051918251E-2</v>
      </c>
      <c r="S16" s="103">
        <v>-0.22857142857142856</v>
      </c>
      <c r="T16" s="103">
        <v>2.2321428571428565E-2</v>
      </c>
      <c r="U16" s="103">
        <v>-0.11322869955157006</v>
      </c>
      <c r="V16" s="103">
        <v>-6.3725632192632884E-3</v>
      </c>
      <c r="X16" s="103">
        <f t="shared" si="8"/>
        <v>4.4300792712891024</v>
      </c>
      <c r="Y16" s="103">
        <f t="shared" si="9"/>
        <v>2.5512841711491648E-36</v>
      </c>
      <c r="Z16" s="103">
        <f t="shared" si="10"/>
        <v>-1.6258219670953791E-38</v>
      </c>
      <c r="AA16" s="59">
        <v>1</v>
      </c>
      <c r="AD16" s="102"/>
      <c r="AE16" s="103"/>
      <c r="AF16" s="103"/>
      <c r="AG16" s="103"/>
    </row>
    <row r="17" spans="1:33" x14ac:dyDescent="0.2">
      <c r="A17" s="9">
        <v>30709</v>
      </c>
      <c r="B17" s="3">
        <v>765</v>
      </c>
      <c r="D17" s="103">
        <v>-0.7502524805916615</v>
      </c>
      <c r="E17" s="103">
        <v>0.47523804639554318</v>
      </c>
      <c r="F17" s="103">
        <v>9.4207385524877382E-2</v>
      </c>
      <c r="G17" s="103">
        <v>-0.53281853281853109</v>
      </c>
      <c r="H17" s="103">
        <v>0.13689253935660456</v>
      </c>
      <c r="I17" s="103">
        <v>-0.14202898550724619</v>
      </c>
      <c r="J17" s="103">
        <v>5.4545454545456631E-3</v>
      </c>
      <c r="K17" s="103">
        <v>-0.561859535116221</v>
      </c>
      <c r="L17" s="103">
        <v>-0.2757859900717044</v>
      </c>
      <c r="M17" s="103">
        <v>-0.10000639999999976</v>
      </c>
      <c r="N17" s="103">
        <v>-0.77236363636363636</v>
      </c>
      <c r="O17" s="103">
        <v>6.3956466069141987E-2</v>
      </c>
      <c r="P17" s="103">
        <v>-6.1299729322163661E-2</v>
      </c>
      <c r="Q17" s="103">
        <v>0.43615005531529716</v>
      </c>
      <c r="R17" s="103">
        <v>-6.3725632192632884E-3</v>
      </c>
      <c r="S17" s="103">
        <v>-0.41142857142857142</v>
      </c>
      <c r="T17" s="103">
        <v>-0.15178571428571419</v>
      </c>
      <c r="U17" s="103">
        <v>-0.12219730941704071</v>
      </c>
      <c r="V17" s="103">
        <v>9.2257335689520437E-2</v>
      </c>
      <c r="X17" s="103">
        <f t="shared" si="8"/>
        <v>4.1497448563777732</v>
      </c>
      <c r="Y17" s="103">
        <f t="shared" si="9"/>
        <v>4.561325763175229E-34</v>
      </c>
      <c r="Z17" s="103">
        <f t="shared" si="10"/>
        <v>4.208157621225151E-35</v>
      </c>
      <c r="AA17" s="59">
        <v>1</v>
      </c>
      <c r="AD17" s="102"/>
      <c r="AE17" s="103"/>
      <c r="AF17" s="103"/>
      <c r="AG17" s="103"/>
    </row>
    <row r="18" spans="1:33" x14ac:dyDescent="0.2">
      <c r="A18" s="9">
        <v>30740</v>
      </c>
      <c r="B18" s="3">
        <v>828.70000000018626</v>
      </c>
      <c r="D18" s="103">
        <v>4.4126613636048737E-2</v>
      </c>
      <c r="E18" s="103">
        <v>2.7351830008374965E-2</v>
      </c>
      <c r="F18" s="103">
        <v>0.18704591726022743</v>
      </c>
      <c r="G18" s="103">
        <v>-0.15444015444015663</v>
      </c>
      <c r="H18" s="103">
        <v>-0.27378507871321034</v>
      </c>
      <c r="I18" s="103">
        <v>0.33043478260869535</v>
      </c>
      <c r="J18" s="103">
        <v>-2.7272727272727507E-2</v>
      </c>
      <c r="K18" s="103">
        <v>-6.2984253936515577E-2</v>
      </c>
      <c r="L18" s="103">
        <v>0.20628792057363471</v>
      </c>
      <c r="M18" s="103">
        <v>0.08</v>
      </c>
      <c r="N18" s="103">
        <v>-4.5818181818181779E-2</v>
      </c>
      <c r="O18" s="103">
        <v>6.8822023047375142E-2</v>
      </c>
      <c r="P18" s="103">
        <v>0.13698486772939819</v>
      </c>
      <c r="Q18" s="103">
        <v>0.34266921452278021</v>
      </c>
      <c r="R18" s="103">
        <v>9.2257335689520437E-2</v>
      </c>
      <c r="S18" s="103">
        <v>-0.98285714285714287</v>
      </c>
      <c r="T18" s="103">
        <v>-0.13839285714285718</v>
      </c>
      <c r="U18" s="103">
        <v>-0.2595291479820625</v>
      </c>
      <c r="V18" s="103">
        <v>-2.3752281088509884E-2</v>
      </c>
      <c r="X18" s="103">
        <f t="shared" si="8"/>
        <v>3.4254785100749015</v>
      </c>
      <c r="Y18" s="103">
        <f t="shared" si="9"/>
        <v>3.0072624126170641E-28</v>
      </c>
      <c r="Z18" s="103">
        <f t="shared" si="10"/>
        <v>-7.1429342131390891E-30</v>
      </c>
      <c r="AA18" s="59">
        <v>1</v>
      </c>
      <c r="AD18" s="102"/>
      <c r="AE18" s="103"/>
      <c r="AF18" s="103"/>
      <c r="AG18" s="103"/>
    </row>
    <row r="19" spans="1:33" x14ac:dyDescent="0.2">
      <c r="A19" s="9">
        <v>30771</v>
      </c>
      <c r="B19" s="3">
        <v>812.29999999981374</v>
      </c>
      <c r="D19" s="103">
        <v>0.18102722884288899</v>
      </c>
      <c r="E19" s="103">
        <v>-0.28104005333606769</v>
      </c>
      <c r="F19" s="103">
        <v>-3.5382969857239578E-2</v>
      </c>
      <c r="G19" s="103">
        <v>0.40154440154440124</v>
      </c>
      <c r="H19" s="103">
        <v>-0.13689253935660456</v>
      </c>
      <c r="I19" s="103">
        <v>-3.18840579710142E-2</v>
      </c>
      <c r="J19" s="103">
        <v>-7.2727272727272814E-3</v>
      </c>
      <c r="K19" s="103">
        <v>6.2984253936515577E-2</v>
      </c>
      <c r="L19" s="103">
        <v>0</v>
      </c>
      <c r="M19" s="103">
        <v>-0.16</v>
      </c>
      <c r="N19" s="103">
        <v>0.1367272727272727</v>
      </c>
      <c r="O19" s="103">
        <v>-5.7170294494238182E-2</v>
      </c>
      <c r="P19" s="103">
        <v>-1.5584193175493314E-2</v>
      </c>
      <c r="Q19" s="103">
        <v>0.13443025243890169</v>
      </c>
      <c r="R19" s="103">
        <v>-2.3752281088509884E-2</v>
      </c>
      <c r="S19" s="103">
        <v>0.75428571428571434</v>
      </c>
      <c r="T19" s="103">
        <v>9.375E-2</v>
      </c>
      <c r="U19" s="103">
        <v>0.40751121076233232</v>
      </c>
      <c r="V19" s="103">
        <v>1.4338267242667978E-2</v>
      </c>
      <c r="X19" s="103">
        <f t="shared" si="8"/>
        <v>5.2515222195323679</v>
      </c>
      <c r="Y19" s="103">
        <f t="shared" si="9"/>
        <v>6.4108889136549342E-43</v>
      </c>
      <c r="Z19" s="103">
        <f t="shared" si="10"/>
        <v>9.1921038507041846E-45</v>
      </c>
      <c r="AA19" s="59">
        <v>1</v>
      </c>
      <c r="AD19" s="102"/>
      <c r="AE19" s="103"/>
      <c r="AF19" s="103"/>
      <c r="AG19" s="103"/>
    </row>
    <row r="20" spans="1:33" x14ac:dyDescent="0.2">
      <c r="A20" s="9">
        <v>30800</v>
      </c>
      <c r="B20" s="3">
        <v>822.20000000018626</v>
      </c>
      <c r="D20" s="103">
        <v>-0.12056963365354421</v>
      </c>
      <c r="E20" s="103">
        <v>5.6071251517171398E-2</v>
      </c>
      <c r="F20" s="103">
        <v>0.17010053495834951</v>
      </c>
      <c r="G20" s="103">
        <v>0.46332046332046445</v>
      </c>
      <c r="H20" s="103">
        <v>0.13689253935660456</v>
      </c>
      <c r="I20" s="103">
        <v>-1.8115942028985765E-2</v>
      </c>
      <c r="J20" s="103">
        <v>-0.2763636363636367</v>
      </c>
      <c r="K20" s="103">
        <v>0.43689077730567372</v>
      </c>
      <c r="L20" s="103">
        <v>0.1378929950358522</v>
      </c>
      <c r="M20" s="103">
        <v>-0.16</v>
      </c>
      <c r="N20" s="103">
        <v>0.27236363636363642</v>
      </c>
      <c r="O20" s="103">
        <v>1.5620998719590249E-2</v>
      </c>
      <c r="P20" s="103">
        <v>-8.2868328790322542E-3</v>
      </c>
      <c r="Q20" s="103">
        <v>0.3148949009353314</v>
      </c>
      <c r="R20" s="103">
        <v>1.4338267242667978E-2</v>
      </c>
      <c r="S20" s="103">
        <v>-0.18285714285714286</v>
      </c>
      <c r="T20" s="103">
        <v>9.8214285714285809E-2</v>
      </c>
      <c r="U20" s="103">
        <v>4.1479820627801596E-2</v>
      </c>
      <c r="V20" s="103">
        <v>0</v>
      </c>
      <c r="X20" s="103">
        <f t="shared" si="8"/>
        <v>4.3151506168520823</v>
      </c>
      <c r="Y20" s="103">
        <f t="shared" si="9"/>
        <v>2.1386864732326252E-35</v>
      </c>
      <c r="Z20" s="103">
        <f t="shared" si="10"/>
        <v>0</v>
      </c>
      <c r="AA20" s="59">
        <v>1</v>
      </c>
      <c r="AD20" s="102"/>
      <c r="AE20" s="103"/>
      <c r="AF20" s="103"/>
      <c r="AG20" s="103"/>
    </row>
    <row r="21" spans="1:33" x14ac:dyDescent="0.2">
      <c r="A21" s="9">
        <v>30832</v>
      </c>
      <c r="B21" s="3">
        <v>822.20000000018626</v>
      </c>
      <c r="D21" s="103">
        <v>-0.30403020550421511</v>
      </c>
      <c r="E21" s="103">
        <v>1.1624527753560137E-2</v>
      </c>
      <c r="F21" s="103">
        <v>5.3377206042181588E-2</v>
      </c>
      <c r="G21" s="103">
        <v>3.8610038610039157E-2</v>
      </c>
      <c r="H21" s="103">
        <v>0.41067761806981484</v>
      </c>
      <c r="I21" s="103">
        <v>0.31666666666666687</v>
      </c>
      <c r="J21" s="103">
        <v>0.38</v>
      </c>
      <c r="K21" s="103">
        <v>0.43789052736815753</v>
      </c>
      <c r="L21" s="103">
        <v>0.1378929950358522</v>
      </c>
      <c r="M21" s="103">
        <v>0.22000639999999977</v>
      </c>
      <c r="N21" s="103">
        <v>0.45490909090909104</v>
      </c>
      <c r="O21" s="103">
        <v>5.3137003841231796E-3</v>
      </c>
      <c r="P21" s="103">
        <v>2.7448350006897677E-2</v>
      </c>
      <c r="Q21" s="103">
        <v>6.877200040229044E-3</v>
      </c>
      <c r="R21" s="103">
        <v>0</v>
      </c>
      <c r="S21" s="103">
        <v>0.11428571428571428</v>
      </c>
      <c r="T21" s="103">
        <v>-6.2500000000000236E-2</v>
      </c>
      <c r="U21" s="103">
        <v>0.82174887892376647</v>
      </c>
      <c r="V21" s="103">
        <v>6.8360223619306368E-2</v>
      </c>
      <c r="X21" s="103">
        <f t="shared" si="8"/>
        <v>4.9290703179548858</v>
      </c>
      <c r="Y21" s="103">
        <f t="shared" si="9"/>
        <v>2.4982808556682697E-40</v>
      </c>
      <c r="Z21" s="103">
        <f t="shared" si="10"/>
        <v>1.7078303795731497E-41</v>
      </c>
      <c r="AA21" s="59">
        <v>1</v>
      </c>
      <c r="AD21" s="102"/>
      <c r="AE21" s="103"/>
      <c r="AF21" s="103"/>
      <c r="AG21" s="103"/>
    </row>
    <row r="22" spans="1:33" x14ac:dyDescent="0.2">
      <c r="A22" s="9">
        <v>30862</v>
      </c>
      <c r="B22" s="3">
        <v>869.40000000037253</v>
      </c>
      <c r="D22" s="103">
        <v>-0.51519445034671285</v>
      </c>
      <c r="E22" s="103">
        <v>0.58396157067883914</v>
      </c>
      <c r="F22" s="103">
        <v>-0.11391009088102123</v>
      </c>
      <c r="G22" s="103">
        <v>-6.9498069498069387E-2</v>
      </c>
      <c r="H22" s="103">
        <v>-0.13689253935660456</v>
      </c>
      <c r="I22" s="103">
        <v>0.28333333333333338</v>
      </c>
      <c r="J22" s="103">
        <v>5.8181818181818251E-2</v>
      </c>
      <c r="K22" s="103">
        <v>0.18695326168457907</v>
      </c>
      <c r="L22" s="103">
        <v>0.8968560397131824</v>
      </c>
      <c r="M22" s="103">
        <v>0.41999360000000024</v>
      </c>
      <c r="N22" s="103">
        <v>0.40872727272727261</v>
      </c>
      <c r="O22" s="103">
        <v>7.259923175416115E-2</v>
      </c>
      <c r="P22" s="103">
        <v>5.4401963722510084E-2</v>
      </c>
      <c r="Q22" s="103">
        <v>-4.0305742733581618E-2</v>
      </c>
      <c r="R22" s="103">
        <v>6.8360223619306368E-2</v>
      </c>
      <c r="S22" s="103">
        <v>-0.4</v>
      </c>
      <c r="T22" s="103">
        <v>-0.17410714285714274</v>
      </c>
      <c r="U22" s="103">
        <v>0.93834080717488821</v>
      </c>
      <c r="V22" s="103">
        <v>2.215914028301964E-2</v>
      </c>
      <c r="X22" s="103">
        <f t="shared" si="8"/>
        <v>4.5312971212716597</v>
      </c>
      <c r="Y22" s="103">
        <f t="shared" si="9"/>
        <v>3.922195985196487E-37</v>
      </c>
      <c r="Z22" s="103">
        <f t="shared" si="10"/>
        <v>8.6912491053465384E-39</v>
      </c>
      <c r="AA22" s="59">
        <v>1</v>
      </c>
      <c r="AD22" s="102"/>
      <c r="AE22" s="103"/>
      <c r="AF22" s="103"/>
      <c r="AG22" s="103"/>
    </row>
    <row r="23" spans="1:33" x14ac:dyDescent="0.2">
      <c r="A23" s="9">
        <v>30891</v>
      </c>
      <c r="B23" s="3">
        <v>884.70000000018626</v>
      </c>
      <c r="D23" s="103">
        <v>-0.2866102864276866</v>
      </c>
      <c r="E23" s="103">
        <v>-4.7865702514660075E-2</v>
      </c>
      <c r="F23" s="103">
        <v>7.7547608128445605E-2</v>
      </c>
      <c r="G23" s="103">
        <v>0.24710424710424733</v>
      </c>
      <c r="H23" s="103">
        <v>0.27378507871321034</v>
      </c>
      <c r="I23" s="103">
        <v>-8.0434782608695493E-2</v>
      </c>
      <c r="J23" s="103">
        <v>0.32</v>
      </c>
      <c r="K23" s="103">
        <v>0.43739065233691565</v>
      </c>
      <c r="L23" s="103">
        <v>0.82680639823497004</v>
      </c>
      <c r="M23" s="103">
        <v>0.32</v>
      </c>
      <c r="N23" s="103">
        <v>0.31818181818181818</v>
      </c>
      <c r="O23" s="103">
        <v>-9.4750320102433908E-3</v>
      </c>
      <c r="P23" s="103">
        <v>3.9226879403271936E-2</v>
      </c>
      <c r="Q23" s="103">
        <v>0.16549934627376092</v>
      </c>
      <c r="R23" s="103">
        <v>2.215914028301964E-2</v>
      </c>
      <c r="S23" s="103">
        <v>-0.10285714285714286</v>
      </c>
      <c r="T23" s="103">
        <v>0.14285714285714296</v>
      </c>
      <c r="U23" s="103">
        <v>-1.0616591928251118</v>
      </c>
      <c r="V23" s="103">
        <v>1.1586478576800041E-3</v>
      </c>
      <c r="X23" s="103">
        <f t="shared" si="8"/>
        <v>4.4042050464710085</v>
      </c>
      <c r="Y23" s="103">
        <f t="shared" si="9"/>
        <v>4.1175980182637443E-36</v>
      </c>
      <c r="Z23" s="103">
        <f t="shared" si="10"/>
        <v>4.7708461226487175E-39</v>
      </c>
      <c r="AA23" s="59">
        <v>1</v>
      </c>
      <c r="AD23" s="102"/>
      <c r="AE23" s="103"/>
      <c r="AF23" s="103"/>
      <c r="AG23" s="103"/>
    </row>
    <row r="24" spans="1:33" x14ac:dyDescent="0.2">
      <c r="A24" s="9">
        <v>30924</v>
      </c>
      <c r="B24" s="3">
        <v>885.5</v>
      </c>
      <c r="D24" s="103">
        <v>1.4703117196827325E-2</v>
      </c>
      <c r="E24" s="103">
        <v>0.2372771253226662</v>
      </c>
      <c r="F24" s="103">
        <v>0.19445639381734223</v>
      </c>
      <c r="G24" s="103">
        <v>-6.1776061776063207E-2</v>
      </c>
      <c r="H24" s="103">
        <v>0.13689253935660456</v>
      </c>
      <c r="I24" s="103">
        <v>-7.3913043478261095E-2</v>
      </c>
      <c r="J24" s="103">
        <v>-1.4545454545454563E-2</v>
      </c>
      <c r="K24" s="103">
        <v>0.18745313671582098</v>
      </c>
      <c r="L24" s="103">
        <v>-6.89464975179261E-2</v>
      </c>
      <c r="M24" s="103">
        <v>0.32</v>
      </c>
      <c r="N24" s="103">
        <v>-0.13636363636363635</v>
      </c>
      <c r="O24" s="103">
        <v>-6.7221510883482688E-2</v>
      </c>
      <c r="P24" s="103">
        <v>-1.5565164856597952E-2</v>
      </c>
      <c r="Q24" s="103">
        <v>-0.28000603439605809</v>
      </c>
      <c r="R24" s="103">
        <v>1.1586478576800041E-3</v>
      </c>
      <c r="S24" s="103">
        <v>-0.10285714285714286</v>
      </c>
      <c r="T24" s="103">
        <v>-0.12946428571428578</v>
      </c>
      <c r="U24" s="103">
        <v>-5.6053811659141834E-4</v>
      </c>
      <c r="V24" s="103">
        <v>3.6787069490444829E-2</v>
      </c>
      <c r="X24" s="103">
        <f t="shared" si="8"/>
        <v>4.340449392035552</v>
      </c>
      <c r="Y24" s="103">
        <f t="shared" si="9"/>
        <v>1.3393233210628747E-35</v>
      </c>
      <c r="Z24" s="103">
        <f t="shared" si="10"/>
        <v>4.9269780082113321E-37</v>
      </c>
      <c r="AA24" s="59">
        <v>1</v>
      </c>
      <c r="AD24" s="102"/>
      <c r="AE24" s="103"/>
      <c r="AF24" s="103"/>
      <c r="AG24" s="103"/>
    </row>
    <row r="25" spans="1:33" x14ac:dyDescent="0.2">
      <c r="A25" s="9">
        <v>30954</v>
      </c>
      <c r="B25" s="3">
        <v>910.90000000037253</v>
      </c>
      <c r="D25" s="103">
        <v>6.6253015013681568E-2</v>
      </c>
      <c r="E25" s="103">
        <v>-0.20035215481135651</v>
      </c>
      <c r="F25" s="103">
        <v>3.2403261514210926E-2</v>
      </c>
      <c r="G25" s="103">
        <v>-0.33204633204633183</v>
      </c>
      <c r="H25" s="103">
        <v>-0.27378507871321034</v>
      </c>
      <c r="I25" s="103">
        <v>-7.3188405797101438E-2</v>
      </c>
      <c r="J25" s="103">
        <v>-0.1436363636363632</v>
      </c>
      <c r="K25" s="103">
        <v>0.12496875781054732</v>
      </c>
      <c r="L25" s="103">
        <v>0</v>
      </c>
      <c r="M25" s="103">
        <v>-0.16</v>
      </c>
      <c r="N25" s="103">
        <v>-9.0909090909090912E-2</v>
      </c>
      <c r="O25" s="103">
        <v>6.651728553137029E-2</v>
      </c>
      <c r="P25" s="103">
        <v>8.3087154457621701E-2</v>
      </c>
      <c r="Q25" s="103">
        <v>0.20230111636327097</v>
      </c>
      <c r="R25" s="103">
        <v>3.6787069490444829E-2</v>
      </c>
      <c r="S25" s="103">
        <v>-0.74285714285714288</v>
      </c>
      <c r="T25" s="103">
        <v>-0.22767857142857129</v>
      </c>
      <c r="U25" s="103">
        <v>-0.41647982062780298</v>
      </c>
      <c r="V25" s="103">
        <v>3.6931900472149011E-2</v>
      </c>
      <c r="X25" s="103">
        <f t="shared" si="8"/>
        <v>3.5481477056837356</v>
      </c>
      <c r="Y25" s="103">
        <f t="shared" si="9"/>
        <v>3.1087948457294335E-29</v>
      </c>
      <c r="Z25" s="103">
        <f t="shared" si="10"/>
        <v>1.1481370183080927E-30</v>
      </c>
      <c r="AA25" s="59">
        <v>1</v>
      </c>
      <c r="AD25" s="102"/>
      <c r="AE25" s="103"/>
      <c r="AF25" s="103"/>
      <c r="AG25" s="103"/>
    </row>
    <row r="26" spans="1:33" x14ac:dyDescent="0.2">
      <c r="A26" s="9">
        <v>30985</v>
      </c>
      <c r="B26" s="3">
        <v>936.40000000037253</v>
      </c>
      <c r="D26" s="103">
        <v>0.37838228261712831</v>
      </c>
      <c r="E26" s="103">
        <v>-0.55113937466878704</v>
      </c>
      <c r="F26" s="103">
        <v>-5.2137212197871041E-2</v>
      </c>
      <c r="G26" s="103">
        <v>-3.0888030888030233E-2</v>
      </c>
      <c r="H26" s="103">
        <v>-0.27378507871320912</v>
      </c>
      <c r="I26" s="103">
        <v>-0.36376811594202885</v>
      </c>
      <c r="J26" s="103">
        <v>-0.21818181818181845</v>
      </c>
      <c r="K26" s="103">
        <v>-6.1984503874030865E-2</v>
      </c>
      <c r="L26" s="103">
        <v>-0.2757859900717044</v>
      </c>
      <c r="M26" s="103">
        <v>-0.56000000000000005</v>
      </c>
      <c r="N26" s="103">
        <v>0.22763636363636375</v>
      </c>
      <c r="O26" s="103">
        <v>4.5198463508322663E-2</v>
      </c>
      <c r="P26" s="103">
        <v>4.5763106943909185E-2</v>
      </c>
      <c r="Q26" s="103">
        <v>9.4538871567937249E-3</v>
      </c>
      <c r="R26" s="103">
        <v>3.6931900472149011E-2</v>
      </c>
      <c r="S26" s="103">
        <v>0.38857142857142857</v>
      </c>
      <c r="T26" s="103">
        <v>5.3571428571428527E-2</v>
      </c>
      <c r="U26" s="103">
        <v>0.29035874439461917</v>
      </c>
      <c r="V26" s="103">
        <v>-2.1290154390096846E-2</v>
      </c>
      <c r="X26" s="103">
        <f t="shared" si="8"/>
        <v>4.8946711820838926</v>
      </c>
      <c r="Y26" s="103">
        <f t="shared" si="9"/>
        <v>4.7208404784323552E-40</v>
      </c>
      <c r="Z26" s="103">
        <f t="shared" si="10"/>
        <v>-1.005074226368435E-41</v>
      </c>
      <c r="AA26" s="59">
        <v>1</v>
      </c>
      <c r="AD26" s="102"/>
      <c r="AE26" s="103"/>
      <c r="AF26" s="103"/>
      <c r="AG26" s="103"/>
    </row>
    <row r="27" spans="1:33" x14ac:dyDescent="0.2">
      <c r="A27" s="9">
        <v>31015</v>
      </c>
      <c r="B27" s="3">
        <v>921.70000000018626</v>
      </c>
      <c r="D27" s="103">
        <v>0.30385547384704298</v>
      </c>
      <c r="E27" s="103">
        <v>-0.24479887857497068</v>
      </c>
      <c r="F27" s="103">
        <v>-9.7633432628440348E-2</v>
      </c>
      <c r="G27" s="103">
        <v>9.2664092664093436E-2</v>
      </c>
      <c r="H27" s="103">
        <v>0</v>
      </c>
      <c r="I27" s="103">
        <v>9.4202898550723932E-3</v>
      </c>
      <c r="J27" s="103">
        <v>0.232727272727273</v>
      </c>
      <c r="K27" s="103">
        <v>0.74981254686328391</v>
      </c>
      <c r="L27" s="103">
        <v>0.2757859900717044</v>
      </c>
      <c r="M27" s="103">
        <v>0</v>
      </c>
      <c r="N27" s="103">
        <v>0.59054545454545437</v>
      </c>
      <c r="O27" s="103">
        <v>-3.3738796414852994E-2</v>
      </c>
      <c r="P27" s="103">
        <v>-2.3595115430539455E-2</v>
      </c>
      <c r="Q27" s="103">
        <v>0.3864024942170371</v>
      </c>
      <c r="R27" s="103">
        <v>-2.1290154390096846E-2</v>
      </c>
      <c r="S27" s="103">
        <v>0.20571428571428571</v>
      </c>
      <c r="T27" s="103">
        <v>0.19642857142857131</v>
      </c>
      <c r="U27" s="103">
        <v>5.6053811659192813E-2</v>
      </c>
      <c r="V27" s="103">
        <v>3.0124844306424328E-2</v>
      </c>
      <c r="X27" s="103">
        <f t="shared" si="8"/>
        <v>4.7980143637056845</v>
      </c>
      <c r="Y27" s="103">
        <f t="shared" si="9"/>
        <v>2.8223020965434187E-39</v>
      </c>
      <c r="Z27" s="103">
        <f t="shared" si="10"/>
        <v>8.5021411244065452E-41</v>
      </c>
      <c r="AA27" s="59">
        <v>1</v>
      </c>
      <c r="AD27" s="102"/>
      <c r="AE27" s="103"/>
      <c r="AF27" s="103"/>
      <c r="AG27" s="103"/>
    </row>
    <row r="28" spans="1:33" x14ac:dyDescent="0.2">
      <c r="A28" s="9">
        <v>31045</v>
      </c>
      <c r="B28" s="3">
        <v>942.5</v>
      </c>
      <c r="D28" s="103">
        <v>-0.228824016190525</v>
      </c>
      <c r="E28" s="103">
        <v>0.19693317606031158</v>
      </c>
      <c r="F28" s="103">
        <v>0.1768752719925778</v>
      </c>
      <c r="G28" s="103">
        <v>-6.9498069498069387E-2</v>
      </c>
      <c r="H28" s="103">
        <v>0.13689253935660456</v>
      </c>
      <c r="I28" s="103">
        <v>1.2318840579709755E-2</v>
      </c>
      <c r="J28" s="103">
        <v>3.6363636363632369E-3</v>
      </c>
      <c r="K28" s="103">
        <v>-6.2984253936516466E-2</v>
      </c>
      <c r="L28" s="103">
        <v>0.2757859900717044</v>
      </c>
      <c r="M28" s="103">
        <v>0.24</v>
      </c>
      <c r="N28" s="103">
        <v>0</v>
      </c>
      <c r="O28" s="103">
        <v>4.4622279129321547E-2</v>
      </c>
      <c r="P28" s="103">
        <v>4.9359459215176871E-2</v>
      </c>
      <c r="Q28" s="103">
        <v>0.16695162425827215</v>
      </c>
      <c r="R28" s="103">
        <v>3.0124844306424328E-2</v>
      </c>
      <c r="S28" s="103">
        <v>-0.2742857142857143</v>
      </c>
      <c r="T28" s="103">
        <v>0.15625</v>
      </c>
      <c r="U28" s="103">
        <v>0.38677130044843072</v>
      </c>
      <c r="V28" s="103">
        <v>3.1717985111914572E-2</v>
      </c>
      <c r="X28" s="103">
        <f t="shared" si="8"/>
        <v>4.2920131920003737</v>
      </c>
      <c r="Y28" s="103">
        <f t="shared" si="9"/>
        <v>3.2812820101506363E-35</v>
      </c>
      <c r="Z28" s="103">
        <f t="shared" si="10"/>
        <v>1.0407565394595101E-36</v>
      </c>
      <c r="AA28" s="59">
        <v>1</v>
      </c>
      <c r="AD28" s="102"/>
      <c r="AE28" s="103"/>
      <c r="AF28" s="103"/>
      <c r="AG28" s="103"/>
    </row>
    <row r="29" spans="1:33" x14ac:dyDescent="0.2">
      <c r="A29" s="9">
        <v>31077</v>
      </c>
      <c r="B29" s="3">
        <v>964.40000000037253</v>
      </c>
      <c r="D29" s="103">
        <v>-0.46584672004949307</v>
      </c>
      <c r="E29" s="103">
        <v>0.38183838487443778</v>
      </c>
      <c r="F29" s="103">
        <v>8.5671270741252123E-2</v>
      </c>
      <c r="G29" s="103">
        <v>-0.18378378378378343</v>
      </c>
      <c r="H29" s="103">
        <v>0.26009582477755011</v>
      </c>
      <c r="I29" s="103">
        <v>0.13695652173913048</v>
      </c>
      <c r="J29" s="103">
        <v>0.85272727272727356</v>
      </c>
      <c r="K29" s="103">
        <v>6.2984253936516466E-2</v>
      </c>
      <c r="L29" s="103">
        <v>0.68946497517926097</v>
      </c>
      <c r="M29" s="103">
        <v>-0.12</v>
      </c>
      <c r="N29" s="103">
        <v>0.81818181818181823</v>
      </c>
      <c r="O29" s="103">
        <v>0.12138284250960291</v>
      </c>
      <c r="P29" s="103">
        <v>-1.4404437403966332E-2</v>
      </c>
      <c r="Q29" s="103">
        <v>0.27999597706929497</v>
      </c>
      <c r="R29" s="103">
        <v>3.1717985111914572E-2</v>
      </c>
      <c r="S29" s="103">
        <v>-0.33142857142857141</v>
      </c>
      <c r="T29" s="103">
        <v>2.2321428571428565E-2</v>
      </c>
      <c r="U29" s="103">
        <v>-0.52914798206278169</v>
      </c>
      <c r="V29" s="103">
        <v>-1.2745126438526577E-2</v>
      </c>
      <c r="X29" s="103">
        <f t="shared" si="8"/>
        <v>4.3749726536016942</v>
      </c>
      <c r="Y29" s="103">
        <f t="shared" si="9"/>
        <v>7.0714762021505227E-36</v>
      </c>
      <c r="Z29" s="103">
        <f t="shared" si="10"/>
        <v>-9.012685830344013E-38</v>
      </c>
      <c r="AA29" s="59">
        <v>1</v>
      </c>
      <c r="AD29" s="102"/>
      <c r="AE29" s="103"/>
      <c r="AF29" s="103"/>
      <c r="AG29" s="103"/>
    </row>
    <row r="30" spans="1:33" x14ac:dyDescent="0.2">
      <c r="A30" s="9">
        <v>31105</v>
      </c>
      <c r="B30" s="3">
        <v>955.59999999962747</v>
      </c>
      <c r="D30" s="103">
        <v>0.13657997825013835</v>
      </c>
      <c r="E30" s="103">
        <v>-0.25347624664512663</v>
      </c>
      <c r="F30" s="103">
        <v>2.4779976242469175E-2</v>
      </c>
      <c r="G30" s="103">
        <v>0.45250965250965142</v>
      </c>
      <c r="H30" s="103">
        <v>0.35318275154004103</v>
      </c>
      <c r="I30" s="103">
        <v>4.5652173913043922E-2</v>
      </c>
      <c r="J30" s="103">
        <v>0.38363636363636267</v>
      </c>
      <c r="K30" s="103">
        <v>0.93676580854786218</v>
      </c>
      <c r="L30" s="103">
        <v>1.1726420297848867</v>
      </c>
      <c r="M30" s="103">
        <v>0.2</v>
      </c>
      <c r="N30" s="103">
        <v>0.18181818181818182</v>
      </c>
      <c r="O30" s="103">
        <v>-3.6875800256081878E-2</v>
      </c>
      <c r="P30" s="103">
        <v>-2.290058179085017E-2</v>
      </c>
      <c r="Q30" s="103">
        <v>9.7556069596701198E-2</v>
      </c>
      <c r="R30" s="103">
        <v>-1.2745126438526577E-2</v>
      </c>
      <c r="S30" s="103">
        <v>-0.18285714285714286</v>
      </c>
      <c r="T30" s="103">
        <v>5.3571428571428367E-2</v>
      </c>
      <c r="U30" s="103">
        <v>4.764573991031517E-2</v>
      </c>
      <c r="V30" s="103">
        <v>6.1553167453581685E-2</v>
      </c>
      <c r="X30" s="103">
        <f t="shared" si="8"/>
        <v>4.70732019960451</v>
      </c>
      <c r="Y30" s="103">
        <f t="shared" si="9"/>
        <v>1.5110576575353802E-38</v>
      </c>
      <c r="Z30" s="103">
        <f t="shared" si="10"/>
        <v>9.3010385026292144E-40</v>
      </c>
      <c r="AA30" s="59">
        <v>1</v>
      </c>
      <c r="AD30" s="102"/>
      <c r="AE30" s="103"/>
      <c r="AF30" s="103"/>
      <c r="AG30" s="103"/>
    </row>
    <row r="31" spans="1:33" x14ac:dyDescent="0.2">
      <c r="A31" s="9">
        <v>31136</v>
      </c>
      <c r="B31" s="3">
        <v>998.09999999962747</v>
      </c>
      <c r="D31" s="103">
        <v>-0.2314505978690842</v>
      </c>
      <c r="E31" s="103">
        <v>0.38142126946681076</v>
      </c>
      <c r="F31" s="103">
        <v>0.43433508424115108</v>
      </c>
      <c r="G31" s="103">
        <v>1.8532818532819236E-2</v>
      </c>
      <c r="H31" s="103">
        <v>3.8329911019848839E-2</v>
      </c>
      <c r="I31" s="103">
        <v>9.2028985507246225E-2</v>
      </c>
      <c r="J31" s="103">
        <v>0.16</v>
      </c>
      <c r="K31" s="103">
        <v>0</v>
      </c>
      <c r="L31" s="103">
        <v>-0.68946497517926097</v>
      </c>
      <c r="M31" s="103">
        <v>-0.16</v>
      </c>
      <c r="N31" s="103">
        <v>-0.18181818181818182</v>
      </c>
      <c r="O31" s="103">
        <v>2.106274007682471E-2</v>
      </c>
      <c r="P31" s="103">
        <v>3.2348142122513829E-2</v>
      </c>
      <c r="Q31" s="103">
        <v>6.9797847732072815E-2</v>
      </c>
      <c r="R31" s="103">
        <v>6.1553167453581685E-2</v>
      </c>
      <c r="S31" s="103">
        <v>-0.10285714285714286</v>
      </c>
      <c r="T31" s="103">
        <v>0.19642857142857131</v>
      </c>
      <c r="U31" s="103">
        <v>-6.6143497757847905E-2</v>
      </c>
      <c r="V31" s="103">
        <v>5.3587463430177E-2</v>
      </c>
      <c r="X31" s="103">
        <f t="shared" si="8"/>
        <v>4.387177260513079</v>
      </c>
      <c r="Y31" s="103">
        <f t="shared" si="9"/>
        <v>5.6422562412763554E-36</v>
      </c>
      <c r="Z31" s="103">
        <f t="shared" si="10"/>
        <v>3.0235419999308461E-37</v>
      </c>
      <c r="AA31" s="59">
        <v>1</v>
      </c>
      <c r="AD31" s="102"/>
      <c r="AE31" s="103"/>
      <c r="AF31" s="103"/>
      <c r="AG31" s="103"/>
    </row>
    <row r="32" spans="1:33" x14ac:dyDescent="0.2">
      <c r="A32" s="9">
        <v>31164</v>
      </c>
      <c r="B32" s="3">
        <v>1035.0999999996275</v>
      </c>
      <c r="D32" s="103">
        <v>9.2531445512294679E-3</v>
      </c>
      <c r="E32" s="103">
        <v>2.5006410585158498E-2</v>
      </c>
      <c r="F32" s="103">
        <v>0.24669823171379815</v>
      </c>
      <c r="G32" s="103">
        <v>-0.37683397683397651</v>
      </c>
      <c r="H32" s="103">
        <v>-0.20944558521560513</v>
      </c>
      <c r="I32" s="103">
        <v>-9.057971014492755E-2</v>
      </c>
      <c r="J32" s="103">
        <v>0.41454545454545422</v>
      </c>
      <c r="K32" s="103">
        <v>-0.37490627343164196</v>
      </c>
      <c r="L32" s="103">
        <v>0</v>
      </c>
      <c r="M32" s="103">
        <v>0.24</v>
      </c>
      <c r="N32" s="103">
        <v>0.54545454545454541</v>
      </c>
      <c r="O32" s="103">
        <v>6.6901408450704136E-2</v>
      </c>
      <c r="P32" s="103">
        <v>4.5896305176178452E-2</v>
      </c>
      <c r="Q32" s="103">
        <v>0.20195112139193402</v>
      </c>
      <c r="R32" s="103">
        <v>5.3587463430177E-2</v>
      </c>
      <c r="S32" s="103">
        <v>-2.2857142857142857E-2</v>
      </c>
      <c r="T32" s="103">
        <v>-1.785714285714279E-2</v>
      </c>
      <c r="U32" s="103">
        <v>-0.22926008968609879</v>
      </c>
      <c r="V32" s="103">
        <v>-4.315963270835927E-2</v>
      </c>
      <c r="X32" s="103">
        <f t="shared" si="8"/>
        <v>4.4262251612181576</v>
      </c>
      <c r="Y32" s="103">
        <f t="shared" si="9"/>
        <v>2.7398354538293013E-36</v>
      </c>
      <c r="Z32" s="103">
        <f t="shared" si="10"/>
        <v>-1.1825029186861348E-37</v>
      </c>
      <c r="AA32" s="59">
        <v>1</v>
      </c>
      <c r="AD32" s="102"/>
      <c r="AE32" s="103"/>
      <c r="AF32" s="103"/>
      <c r="AG32" s="103"/>
    </row>
    <row r="33" spans="1:33" x14ac:dyDescent="0.2">
      <c r="A33" s="9">
        <v>31197</v>
      </c>
      <c r="B33" s="3">
        <v>1005.2999999998137</v>
      </c>
      <c r="D33" s="103">
        <v>-0.47910718320414014</v>
      </c>
      <c r="E33" s="103">
        <v>0.65087098483682893</v>
      </c>
      <c r="F33" s="103">
        <v>-0.48980923180873537</v>
      </c>
      <c r="G33" s="103">
        <v>-0.43706563706565271</v>
      </c>
      <c r="H33" s="103">
        <v>0.19301848049281312</v>
      </c>
      <c r="I33" s="103">
        <v>2.1014492753623128E-2</v>
      </c>
      <c r="J33" s="103">
        <v>0.45272727272727387</v>
      </c>
      <c r="K33" s="103">
        <v>-0.37490627343164196</v>
      </c>
      <c r="L33" s="103">
        <v>0.82680639823497004</v>
      </c>
      <c r="M33" s="103">
        <v>0.48</v>
      </c>
      <c r="N33" s="103">
        <v>1.1818181818181819</v>
      </c>
      <c r="O33" s="103">
        <v>0.1238156209987194</v>
      </c>
      <c r="P33" s="103">
        <v>3.4622026230537471E-2</v>
      </c>
      <c r="Q33" s="103">
        <v>0.13939454892889469</v>
      </c>
      <c r="R33" s="103">
        <v>-4.315963270835927E-2</v>
      </c>
      <c r="S33" s="103">
        <v>-0.4</v>
      </c>
      <c r="T33" s="103">
        <v>-8.4821428571428492E-2</v>
      </c>
      <c r="U33" s="103">
        <v>-0.48318385650224233</v>
      </c>
      <c r="V33" s="103">
        <v>0.12918923616166944</v>
      </c>
      <c r="X33" s="103">
        <f t="shared" si="8"/>
        <v>4.3937507824125781</v>
      </c>
      <c r="Y33" s="103">
        <f t="shared" si="9"/>
        <v>4.9961812626127251E-36</v>
      </c>
      <c r="Z33" s="103">
        <f t="shared" si="10"/>
        <v>6.4545284104218315E-37</v>
      </c>
      <c r="AA33" s="59">
        <v>1</v>
      </c>
      <c r="AD33" s="102"/>
      <c r="AE33" s="103"/>
      <c r="AF33" s="103"/>
      <c r="AG33" s="103"/>
    </row>
    <row r="34" spans="1:33" x14ac:dyDescent="0.2">
      <c r="A34" s="9">
        <v>31227</v>
      </c>
      <c r="B34" s="3">
        <v>1094.5</v>
      </c>
      <c r="D34" s="103">
        <v>0.24676379979887328</v>
      </c>
      <c r="E34" s="103">
        <v>0.11450159837256584</v>
      </c>
      <c r="F34" s="103">
        <v>-7.9183123440254785E-2</v>
      </c>
      <c r="G34" s="103">
        <v>-0.89575289575289596</v>
      </c>
      <c r="H34" s="103">
        <v>-0.33812457221081549</v>
      </c>
      <c r="I34" s="103">
        <v>0.17318840579710137</v>
      </c>
      <c r="J34" s="103">
        <v>-0.43090909090909124</v>
      </c>
      <c r="K34" s="103">
        <v>-0.18745313671582098</v>
      </c>
      <c r="L34" s="103">
        <v>-0.1378929950358522</v>
      </c>
      <c r="M34" s="103">
        <v>0.44</v>
      </c>
      <c r="N34" s="103">
        <v>-0.54545454545454541</v>
      </c>
      <c r="O34" s="103">
        <v>-1.3060179257362119E-2</v>
      </c>
      <c r="P34" s="103">
        <v>6.3202561211723407E-2</v>
      </c>
      <c r="Q34" s="103">
        <v>-0.30111636327064267</v>
      </c>
      <c r="R34" s="103">
        <v>0.12918923616166944</v>
      </c>
      <c r="S34" s="103">
        <v>0.17142857142857143</v>
      </c>
      <c r="T34" s="103">
        <v>-1.3392857142857012E-2</v>
      </c>
      <c r="U34" s="103">
        <v>0.28419282511210719</v>
      </c>
      <c r="V34" s="103">
        <v>0.10138168757060513</v>
      </c>
      <c r="X34" s="103">
        <f t="shared" si="8"/>
        <v>4.6810127488788345</v>
      </c>
      <c r="Y34" s="103">
        <f t="shared" si="9"/>
        <v>2.4583679123887785E-38</v>
      </c>
      <c r="Z34" s="103">
        <f t="shared" si="10"/>
        <v>2.4923348762739991E-39</v>
      </c>
      <c r="AA34" s="59">
        <v>1</v>
      </c>
      <c r="AD34" s="102"/>
      <c r="AE34" s="103"/>
      <c r="AF34" s="103"/>
      <c r="AG34" s="103"/>
    </row>
    <row r="35" spans="1:33" x14ac:dyDescent="0.2">
      <c r="A35" s="9">
        <v>31258</v>
      </c>
      <c r="B35" s="3">
        <v>1164.5</v>
      </c>
      <c r="D35" s="103">
        <v>0.30704741473443786</v>
      </c>
      <c r="E35" s="103">
        <v>-0.47866386310409137</v>
      </c>
      <c r="F35" s="103">
        <v>3.6344750552891679E-2</v>
      </c>
      <c r="G35" s="103">
        <v>-0.15289575289573812</v>
      </c>
      <c r="H35" s="103">
        <v>-0.13963039014373635</v>
      </c>
      <c r="I35" s="103">
        <v>-0.15579710144927528</v>
      </c>
      <c r="J35" s="103">
        <v>0.10909090909090842</v>
      </c>
      <c r="K35" s="103">
        <v>-0.81229692576855761</v>
      </c>
      <c r="L35" s="103">
        <v>-0.20683949255377829</v>
      </c>
      <c r="M35" s="103">
        <v>-0.2</v>
      </c>
      <c r="N35" s="103">
        <v>-0.36363636363636365</v>
      </c>
      <c r="O35" s="103">
        <v>0.15685019206145961</v>
      </c>
      <c r="P35" s="103">
        <v>7.6531898598088649E-2</v>
      </c>
      <c r="Q35" s="103">
        <v>0.40068389821985317</v>
      </c>
      <c r="R35" s="103">
        <v>0.10138168757060513</v>
      </c>
      <c r="S35" s="103">
        <v>-6.8571428571428575E-2</v>
      </c>
      <c r="T35" s="103">
        <v>-7.142857142857148E-2</v>
      </c>
      <c r="U35" s="103">
        <v>-0.74383408071748758</v>
      </c>
      <c r="V35" s="103">
        <v>6.5029111027970543E-2</v>
      </c>
      <c r="X35" s="103">
        <f t="shared" si="8"/>
        <v>4.3671880260875264</v>
      </c>
      <c r="Y35" s="103">
        <f t="shared" si="9"/>
        <v>8.1668629653438277E-36</v>
      </c>
      <c r="Z35" s="103">
        <f t="shared" si="10"/>
        <v>5.3108383852356453E-37</v>
      </c>
      <c r="AA35" s="59">
        <v>1</v>
      </c>
      <c r="AD35" s="102"/>
      <c r="AE35" s="103"/>
      <c r="AF35" s="103"/>
      <c r="AG35" s="103"/>
    </row>
    <row r="36" spans="1:33" x14ac:dyDescent="0.2">
      <c r="A36" s="9">
        <v>31289</v>
      </c>
      <c r="B36" s="3">
        <v>1209.4000000003725</v>
      </c>
      <c r="D36" s="103">
        <v>-0.52613826068577985</v>
      </c>
      <c r="E36" s="103">
        <v>0.52094295433953974</v>
      </c>
      <c r="F36" s="103">
        <v>1.8183596889545437E-2</v>
      </c>
      <c r="G36" s="103">
        <v>0.36911196911196892</v>
      </c>
      <c r="H36" s="103">
        <v>0.26557152635181369</v>
      </c>
      <c r="I36" s="103">
        <v>-0.13405797101449249</v>
      </c>
      <c r="J36" s="103">
        <v>0.16363636363636344</v>
      </c>
      <c r="K36" s="103">
        <v>0.43739065233691565</v>
      </c>
      <c r="L36" s="103">
        <v>0.34473248758963049</v>
      </c>
      <c r="M36" s="103">
        <v>0.24</v>
      </c>
      <c r="N36" s="103">
        <v>0.31818181818181818</v>
      </c>
      <c r="O36" s="103">
        <v>-6.7861715749039818E-3</v>
      </c>
      <c r="P36" s="103">
        <v>4.1567362627430104E-2</v>
      </c>
      <c r="Q36" s="103">
        <v>-3.9223574373931411E-2</v>
      </c>
      <c r="R36" s="103">
        <v>6.5029111027970543E-2</v>
      </c>
      <c r="S36" s="103">
        <v>-0.19428571428571428</v>
      </c>
      <c r="T36" s="103">
        <v>0</v>
      </c>
      <c r="U36" s="103">
        <v>0.242713004484304</v>
      </c>
      <c r="V36" s="103">
        <v>-4.7359731195315578E-2</v>
      </c>
      <c r="X36" s="103">
        <f t="shared" si="8"/>
        <v>4.4484218450807047</v>
      </c>
      <c r="Y36" s="103">
        <f t="shared" si="9"/>
        <v>1.8171315998613415E-36</v>
      </c>
      <c r="Z36" s="103">
        <f t="shared" si="10"/>
        <v>-8.605886411594688E-38</v>
      </c>
      <c r="AA36" s="59">
        <v>1</v>
      </c>
      <c r="AD36" s="102"/>
      <c r="AE36" s="103"/>
      <c r="AF36" s="103"/>
      <c r="AG36" s="103"/>
    </row>
    <row r="37" spans="1:33" x14ac:dyDescent="0.2">
      <c r="A37" s="9">
        <v>31318</v>
      </c>
      <c r="B37" s="3">
        <v>1176.6999999992549</v>
      </c>
      <c r="D37" s="103">
        <v>0.47881579167132432</v>
      </c>
      <c r="E37" s="103">
        <v>-0.33873190078123672</v>
      </c>
      <c r="F37" s="103">
        <v>8.497247833629698E-2</v>
      </c>
      <c r="G37" s="103">
        <v>0.10965250965249278</v>
      </c>
      <c r="H37" s="103">
        <v>0.27789185489390739</v>
      </c>
      <c r="I37" s="103">
        <v>0.13695652173913048</v>
      </c>
      <c r="J37" s="103">
        <v>0.23636363636363786</v>
      </c>
      <c r="K37" s="103">
        <v>0.18745313671582098</v>
      </c>
      <c r="L37" s="103">
        <v>0.89630446773303929</v>
      </c>
      <c r="M37" s="103">
        <v>0.16</v>
      </c>
      <c r="N37" s="103">
        <v>0.36363636363636365</v>
      </c>
      <c r="O37" s="103">
        <v>6.6773367477592493E-2</v>
      </c>
      <c r="P37" s="103">
        <v>-2.2339246383430156E-2</v>
      </c>
      <c r="Q37" s="103">
        <v>0.18545710550135774</v>
      </c>
      <c r="R37" s="103">
        <v>-4.7359731195315578E-2</v>
      </c>
      <c r="S37" s="103">
        <v>0.19428571428571428</v>
      </c>
      <c r="T37" s="103">
        <v>9.8214285714285504E-2</v>
      </c>
      <c r="U37" s="103">
        <v>7.5112107623318561E-2</v>
      </c>
      <c r="V37" s="103">
        <v>-9.9788546763766042E-2</v>
      </c>
      <c r="X37" s="103">
        <f t="shared" si="8"/>
        <v>4.8850883582570539</v>
      </c>
      <c r="Y37" s="103">
        <f t="shared" si="9"/>
        <v>5.6365326157235027E-40</v>
      </c>
      <c r="Z37" s="103">
        <f t="shared" si="10"/>
        <v>-5.6246139850961726E-41</v>
      </c>
      <c r="AA37" s="59">
        <v>1</v>
      </c>
      <c r="AD37" s="102"/>
      <c r="AE37" s="103"/>
      <c r="AF37" s="103"/>
      <c r="AG37" s="103"/>
    </row>
    <row r="38" spans="1:33" x14ac:dyDescent="0.2">
      <c r="A38" s="9">
        <v>31350</v>
      </c>
      <c r="B38" s="3">
        <v>1107.8000000007451</v>
      </c>
      <c r="D38" s="103">
        <v>0.18153760002324013</v>
      </c>
      <c r="E38" s="103">
        <v>0.21303656597774243</v>
      </c>
      <c r="F38" s="103">
        <v>0.18666962519457211</v>
      </c>
      <c r="G38" s="103">
        <v>-0.56216216216216064</v>
      </c>
      <c r="H38" s="103">
        <v>7.6659822039698886E-2</v>
      </c>
      <c r="I38" s="103">
        <v>0.18550724637681112</v>
      </c>
      <c r="J38" s="103">
        <v>1.8181818181817799E-2</v>
      </c>
      <c r="K38" s="103">
        <v>-0.49987503124218929</v>
      </c>
      <c r="L38" s="103">
        <v>0.2757859900717044</v>
      </c>
      <c r="M38" s="103">
        <v>1.1200000000000001</v>
      </c>
      <c r="N38" s="103">
        <v>4.5454545454545456E-2</v>
      </c>
      <c r="O38" s="103">
        <v>-0.15345710627400744</v>
      </c>
      <c r="P38" s="103">
        <v>-9.6673374149077271E-2</v>
      </c>
      <c r="Q38" s="103">
        <v>2.3936437694860705E-2</v>
      </c>
      <c r="R38" s="103">
        <v>-9.9788546763766042E-2</v>
      </c>
      <c r="S38" s="103">
        <v>0.18285714285714286</v>
      </c>
      <c r="T38" s="103">
        <v>8.928571428571426E-2</v>
      </c>
      <c r="U38" s="103">
        <v>-6.3901345291479048E-2</v>
      </c>
      <c r="V38" s="103">
        <v>4.7939055122132319E-2</v>
      </c>
      <c r="X38" s="103">
        <f t="shared" si="8"/>
        <v>4.7841618565894031</v>
      </c>
      <c r="Y38" s="103">
        <f t="shared" si="9"/>
        <v>3.6467059470871765E-39</v>
      </c>
      <c r="Z38" s="103">
        <f t="shared" si="10"/>
        <v>1.7481963741161989E-40</v>
      </c>
      <c r="AA38" s="59">
        <v>1</v>
      </c>
      <c r="AD38" s="102"/>
      <c r="AE38" s="103"/>
      <c r="AF38" s="103"/>
      <c r="AG38" s="103"/>
    </row>
    <row r="39" spans="1:33" x14ac:dyDescent="0.2">
      <c r="A39" s="9">
        <v>31380</v>
      </c>
      <c r="B39" s="3">
        <v>1140.9000000003725</v>
      </c>
      <c r="D39" s="103">
        <v>0.29619252154791131</v>
      </c>
      <c r="E39" s="103">
        <v>1.2410892866300829E-2</v>
      </c>
      <c r="F39" s="103">
        <v>0.31685367551298405</v>
      </c>
      <c r="G39" s="103">
        <v>2.9343629343644633E-2</v>
      </c>
      <c r="H39" s="103">
        <v>0.31074606433949387</v>
      </c>
      <c r="I39" s="103">
        <v>8.7681159420290186E-2</v>
      </c>
      <c r="J39" s="103">
        <v>0.18181818181818124</v>
      </c>
      <c r="K39" s="103">
        <v>-0.18745313671582098</v>
      </c>
      <c r="L39" s="103">
        <v>-6.89464975179261E-2</v>
      </c>
      <c r="M39" s="103">
        <v>0.16</v>
      </c>
      <c r="N39" s="103">
        <v>-4.5454545454545456E-2</v>
      </c>
      <c r="O39" s="103">
        <v>8.1818181818181623E-2</v>
      </c>
      <c r="P39" s="103">
        <v>9.9584706940103671E-2</v>
      </c>
      <c r="Q39" s="103">
        <v>0.32766770592376548</v>
      </c>
      <c r="R39" s="103">
        <v>4.7939055122132319E-2</v>
      </c>
      <c r="S39" s="103">
        <v>0.68571428571428572</v>
      </c>
      <c r="T39" s="103">
        <v>-8.4821428571428492E-2</v>
      </c>
      <c r="U39" s="103">
        <v>0.17600896860986467</v>
      </c>
      <c r="V39" s="103">
        <v>2.4331605016405761E-2</v>
      </c>
      <c r="X39" s="103">
        <f t="shared" si="8"/>
        <v>5.2087753926877571</v>
      </c>
      <c r="Y39" s="103">
        <f t="shared" si="9"/>
        <v>1.4137265214524225E-42</v>
      </c>
      <c r="Z39" s="103">
        <f t="shared" si="10"/>
        <v>3.439823532119763E-44</v>
      </c>
      <c r="AA39" s="59">
        <v>1</v>
      </c>
      <c r="AD39" s="102"/>
      <c r="AE39" s="103"/>
      <c r="AF39" s="103"/>
      <c r="AG39" s="103"/>
    </row>
    <row r="40" spans="1:33" x14ac:dyDescent="0.2">
      <c r="A40" s="9">
        <v>31409</v>
      </c>
      <c r="B40" s="3">
        <v>1157.7</v>
      </c>
      <c r="D40" s="103">
        <v>0.51503929012208471</v>
      </c>
      <c r="E40" s="103">
        <v>5.4395951929159081E-2</v>
      </c>
      <c r="F40" s="103">
        <v>0.33020797883071296</v>
      </c>
      <c r="G40" s="103">
        <v>7.5675675675676263E-2</v>
      </c>
      <c r="H40" s="103">
        <v>9.5824777549619045E-3</v>
      </c>
      <c r="I40" s="103">
        <v>0.1376811594202895</v>
      </c>
      <c r="J40" s="103">
        <v>0.4363636363636369</v>
      </c>
      <c r="K40" s="103">
        <v>-0.12496875781054732</v>
      </c>
      <c r="L40" s="103">
        <v>0.1378929950358522</v>
      </c>
      <c r="M40" s="103">
        <v>0.32</v>
      </c>
      <c r="N40" s="103">
        <v>0.90909090909090906</v>
      </c>
      <c r="O40" s="103">
        <v>2.9513444302176776E-2</v>
      </c>
      <c r="P40" s="103">
        <v>0.2025945112814144</v>
      </c>
      <c r="Q40" s="103">
        <v>0.40651714774213016</v>
      </c>
      <c r="R40" s="103">
        <v>2.4331605016405761E-2</v>
      </c>
      <c r="S40" s="103">
        <v>-0.13714285714285715</v>
      </c>
      <c r="T40" s="103">
        <v>0.22321428571428567</v>
      </c>
      <c r="U40" s="103">
        <v>6.2219730941704791E-2</v>
      </c>
      <c r="V40" s="103">
        <v>-5.6918576021782533E-2</v>
      </c>
      <c r="X40" s="103">
        <f t="shared" si="8"/>
        <v>4.6138045007884987</v>
      </c>
      <c r="Y40" s="103">
        <f t="shared" si="9"/>
        <v>8.5236978717494438E-38</v>
      </c>
      <c r="Z40" s="103">
        <f t="shared" si="10"/>
        <v>-4.8515674529987668E-39</v>
      </c>
      <c r="AA40" s="59">
        <v>1</v>
      </c>
      <c r="AD40" s="102"/>
      <c r="AE40" s="103"/>
      <c r="AF40" s="103"/>
      <c r="AG40" s="103"/>
    </row>
    <row r="41" spans="1:33" x14ac:dyDescent="0.2">
      <c r="A41" s="9">
        <v>31442</v>
      </c>
      <c r="B41" s="3">
        <v>1118.4000000000001</v>
      </c>
      <c r="D41" s="103">
        <v>6.666224603557333E-2</v>
      </c>
      <c r="E41" s="103">
        <v>5.2864249448689678E-2</v>
      </c>
      <c r="F41" s="103">
        <v>-0.38771380775736408</v>
      </c>
      <c r="G41" s="103">
        <v>0.87722007722007667</v>
      </c>
      <c r="H41" s="103">
        <v>0.54346338124572235</v>
      </c>
      <c r="I41" s="103">
        <v>0.46376811594202944</v>
      </c>
      <c r="J41" s="103">
        <v>0.74545454545454592</v>
      </c>
      <c r="K41" s="103">
        <v>0</v>
      </c>
      <c r="L41" s="103">
        <v>-0.1378929950358522</v>
      </c>
      <c r="M41" s="103">
        <v>0.16</v>
      </c>
      <c r="N41" s="103">
        <v>0.36363636363636365</v>
      </c>
      <c r="O41" s="103">
        <v>-0.11811779769526237</v>
      </c>
      <c r="P41" s="103">
        <v>3.1463325293868756E-2</v>
      </c>
      <c r="Q41" s="103">
        <v>-0.36910389218545708</v>
      </c>
      <c r="R41" s="103">
        <v>-5.6918576021782533E-2</v>
      </c>
      <c r="S41" s="103">
        <v>0.38857142857142857</v>
      </c>
      <c r="T41" s="103">
        <v>-4.0178571428571355E-2</v>
      </c>
      <c r="U41" s="103">
        <v>-1.6816143497758482E-3</v>
      </c>
      <c r="V41" s="103">
        <v>-2.4838513454798389E-2</v>
      </c>
      <c r="X41" s="103">
        <f t="shared" si="8"/>
        <v>5.1870115492839126</v>
      </c>
      <c r="Y41" s="103">
        <f t="shared" si="9"/>
        <v>2.1145885276520727E-42</v>
      </c>
      <c r="Z41" s="103">
        <f t="shared" si="10"/>
        <v>-5.2523235595448329E-44</v>
      </c>
      <c r="AA41" s="59">
        <v>1</v>
      </c>
      <c r="AD41" s="102"/>
      <c r="AE41" s="103"/>
      <c r="AF41" s="103"/>
      <c r="AG41" s="103"/>
    </row>
    <row r="42" spans="1:33" x14ac:dyDescent="0.2">
      <c r="A42" s="9">
        <v>31470</v>
      </c>
      <c r="B42" s="3">
        <v>1101.25</v>
      </c>
      <c r="D42" s="103">
        <v>-0.21908086327153267</v>
      </c>
      <c r="E42" s="103">
        <v>0.29557071302801813</v>
      </c>
      <c r="F42" s="103">
        <v>-0.22314368504774312</v>
      </c>
      <c r="G42" s="103">
        <v>-7.258687258688723E-2</v>
      </c>
      <c r="H42" s="103">
        <v>1.3155373032169748</v>
      </c>
      <c r="I42" s="103">
        <v>0.21739130434782597</v>
      </c>
      <c r="J42" s="103">
        <v>0.52727272727272756</v>
      </c>
      <c r="K42" s="103">
        <v>0</v>
      </c>
      <c r="L42" s="103">
        <v>0.34473248758963049</v>
      </c>
      <c r="M42" s="103">
        <v>0.4</v>
      </c>
      <c r="N42" s="103">
        <v>-0.27272727272727271</v>
      </c>
      <c r="O42" s="103">
        <v>2.0486555697823226E-2</v>
      </c>
      <c r="P42" s="103">
        <v>-1.2863143573423129E-2</v>
      </c>
      <c r="Q42" s="103">
        <v>-0.55194609272855277</v>
      </c>
      <c r="R42" s="103">
        <v>-2.4838513454798389E-2</v>
      </c>
      <c r="S42" s="103">
        <v>-0.19428571428571428</v>
      </c>
      <c r="T42" s="103">
        <v>-9.375E-2</v>
      </c>
      <c r="U42" s="103">
        <v>0.26289237668161419</v>
      </c>
      <c r="V42" s="103">
        <v>-3.5715320221301868E-2</v>
      </c>
      <c r="X42" s="103">
        <f t="shared" si="8"/>
        <v>4.8138026367786075</v>
      </c>
      <c r="Y42" s="103">
        <f t="shared" si="9"/>
        <v>2.1074313713697514E-39</v>
      </c>
      <c r="Z42" s="103">
        <f t="shared" si="10"/>
        <v>-7.5267586272888004E-41</v>
      </c>
      <c r="AA42" s="59">
        <v>1</v>
      </c>
      <c r="AD42" s="102"/>
      <c r="AE42" s="103"/>
      <c r="AF42" s="103"/>
      <c r="AG42" s="103"/>
    </row>
    <row r="43" spans="1:33" x14ac:dyDescent="0.2">
      <c r="A43" s="9">
        <v>31500</v>
      </c>
      <c r="B43" s="3">
        <v>1076.5899999999999</v>
      </c>
      <c r="D43" s="103">
        <v>8.4241053247486125E-2</v>
      </c>
      <c r="E43" s="103">
        <v>0.58417354736140426</v>
      </c>
      <c r="F43" s="103">
        <v>0.12839212643645695</v>
      </c>
      <c r="G43" s="103">
        <v>0.19768339768339788</v>
      </c>
      <c r="H43" s="103">
        <v>-0.34223134839151259</v>
      </c>
      <c r="I43" s="103">
        <v>0.21014492753623193</v>
      </c>
      <c r="J43" s="103">
        <v>0.23636363636363625</v>
      </c>
      <c r="K43" s="103">
        <v>0.12496875781054732</v>
      </c>
      <c r="L43" s="103">
        <v>-0.5515719801434088</v>
      </c>
      <c r="M43" s="103">
        <v>0.08</v>
      </c>
      <c r="N43" s="103">
        <v>-0.22727272727272727</v>
      </c>
      <c r="O43" s="103">
        <v>2.0038412291933382E-2</v>
      </c>
      <c r="P43" s="103">
        <v>0.15092311132042249</v>
      </c>
      <c r="Q43" s="103">
        <v>-0.85185557678768986</v>
      </c>
      <c r="R43" s="103">
        <v>-3.5715320221301868E-2</v>
      </c>
      <c r="S43" s="103">
        <v>-0.8571428571428571</v>
      </c>
      <c r="T43" s="103">
        <v>-0.125</v>
      </c>
      <c r="U43" s="103">
        <v>0.20011210762331796</v>
      </c>
      <c r="V43" s="103">
        <v>7.752802479506414E-2</v>
      </c>
      <c r="X43" s="103">
        <f t="shared" si="8"/>
        <v>3.897521326622698</v>
      </c>
      <c r="Y43" s="103">
        <f t="shared" si="9"/>
        <v>4.8480590709251E-32</v>
      </c>
      <c r="Z43" s="103">
        <f t="shared" si="10"/>
        <v>3.7586044385861675E-33</v>
      </c>
      <c r="AA43" s="59">
        <v>1</v>
      </c>
      <c r="AD43" s="102"/>
      <c r="AE43" s="103"/>
      <c r="AF43" s="103"/>
      <c r="AG43" s="103"/>
    </row>
    <row r="44" spans="1:33" x14ac:dyDescent="0.2">
      <c r="A44" s="9">
        <v>31531</v>
      </c>
      <c r="B44" s="3">
        <v>1130.1199999999999</v>
      </c>
      <c r="D44" s="103">
        <v>0.14827712029863205</v>
      </c>
      <c r="E44" s="103">
        <v>9.4206540506351119E-2</v>
      </c>
      <c r="F44" s="103">
        <v>-0.38648734917409622</v>
      </c>
      <c r="G44" s="103">
        <v>0.65791505791505822</v>
      </c>
      <c r="H44" s="103">
        <v>0.54209445585215466</v>
      </c>
      <c r="I44" s="103">
        <v>-1.4492753623188741E-2</v>
      </c>
      <c r="J44" s="103">
        <v>0.20000000000000065</v>
      </c>
      <c r="K44" s="103">
        <v>0.18745313671582098</v>
      </c>
      <c r="L44" s="103">
        <v>0.34473248758963049</v>
      </c>
      <c r="M44" s="103">
        <v>0</v>
      </c>
      <c r="N44" s="103">
        <v>0.22727272727272727</v>
      </c>
      <c r="O44" s="103">
        <v>2.8809218950063284E-3</v>
      </c>
      <c r="P44" s="103">
        <v>-0.14775489622430577</v>
      </c>
      <c r="Q44" s="103">
        <v>-0.10942371517650608</v>
      </c>
      <c r="R44" s="103">
        <v>7.752802479506414E-2</v>
      </c>
      <c r="S44" s="103">
        <v>0</v>
      </c>
      <c r="T44" s="103">
        <v>-0.125</v>
      </c>
      <c r="U44" s="103">
        <v>0.42881165919282532</v>
      </c>
      <c r="V44" s="103">
        <v>8.0859137386669999E-2</v>
      </c>
      <c r="X44" s="103">
        <f t="shared" si="8"/>
        <v>4.7677293282358928</v>
      </c>
      <c r="Y44" s="103">
        <f t="shared" si="9"/>
        <v>4.942276497004692E-39</v>
      </c>
      <c r="Z44" s="103">
        <f t="shared" si="10"/>
        <v>3.9962821427421251E-40</v>
      </c>
      <c r="AA44" s="59">
        <v>1</v>
      </c>
      <c r="AD44" s="102"/>
      <c r="AE44" s="103"/>
      <c r="AF44" s="103"/>
      <c r="AG44" s="103"/>
    </row>
    <row r="45" spans="1:33" x14ac:dyDescent="0.2">
      <c r="A45" s="9">
        <v>31562</v>
      </c>
      <c r="B45" s="3">
        <v>1185.95</v>
      </c>
      <c r="D45" s="103">
        <v>-9.1526229838362977E-2</v>
      </c>
      <c r="E45" s="103">
        <v>-0.4160076585124024</v>
      </c>
      <c r="F45" s="103">
        <v>-0.3985408595556354</v>
      </c>
      <c r="G45" s="103">
        <v>-0.62702702702701429</v>
      </c>
      <c r="H45" s="103">
        <v>-0.15195071868583004</v>
      </c>
      <c r="I45" s="103">
        <v>-0.29710144927536181</v>
      </c>
      <c r="J45" s="103">
        <v>-0.67272727272727317</v>
      </c>
      <c r="K45" s="103">
        <v>-0.31242189452636832</v>
      </c>
      <c r="L45" s="103">
        <v>-0.1378929950358522</v>
      </c>
      <c r="M45" s="103">
        <v>-0.08</v>
      </c>
      <c r="N45" s="103">
        <v>-0.36363636363636365</v>
      </c>
      <c r="O45" s="103">
        <v>0.14481434058898845</v>
      </c>
      <c r="P45" s="103">
        <v>3.0026687217251019E-2</v>
      </c>
      <c r="Q45" s="103">
        <v>0.69415669315096051</v>
      </c>
      <c r="R45" s="103">
        <v>8.0859137386669999E-2</v>
      </c>
      <c r="S45" s="103">
        <v>-0.18285714285714286</v>
      </c>
      <c r="T45" s="103">
        <v>-8.035714285714271E-2</v>
      </c>
      <c r="U45" s="103">
        <v>-0.24047085201793672</v>
      </c>
      <c r="V45" s="103">
        <v>5.9742780175535165E-2</v>
      </c>
      <c r="X45" s="103">
        <f t="shared" si="8"/>
        <v>4.1998085878571683</v>
      </c>
      <c r="Y45" s="103">
        <f t="shared" si="9"/>
        <v>1.8065777079696091E-34</v>
      </c>
      <c r="Z45" s="103">
        <f t="shared" si="10"/>
        <v>1.0792997487725051E-35</v>
      </c>
      <c r="AA45" s="59">
        <v>1</v>
      </c>
      <c r="AD45" s="102"/>
      <c r="AE45" s="103"/>
      <c r="AF45" s="103"/>
      <c r="AG45" s="103"/>
    </row>
    <row r="46" spans="1:33" x14ac:dyDescent="0.2">
      <c r="A46" s="9">
        <v>31591</v>
      </c>
      <c r="B46" s="3">
        <v>1227.2</v>
      </c>
      <c r="D46" s="103">
        <v>0.21343999565231234</v>
      </c>
      <c r="E46" s="103">
        <v>-3.1516146127152485E-2</v>
      </c>
      <c r="F46" s="103">
        <v>0.1374608996452874</v>
      </c>
      <c r="G46" s="103">
        <v>-0.2872586872586872</v>
      </c>
      <c r="H46" s="103">
        <v>8.213552361396613E-3</v>
      </c>
      <c r="I46" s="103">
        <v>0.19565217391304318</v>
      </c>
      <c r="J46" s="103">
        <v>-0.27272727272727348</v>
      </c>
      <c r="K46" s="103">
        <v>0</v>
      </c>
      <c r="L46" s="103">
        <v>0</v>
      </c>
      <c r="M46" s="103">
        <v>0.48</v>
      </c>
      <c r="N46" s="103">
        <v>0.13636363636363635</v>
      </c>
      <c r="O46" s="103">
        <v>-3.0281690140844815E-2</v>
      </c>
      <c r="P46" s="103">
        <v>3.3385185502323972E-2</v>
      </c>
      <c r="Q46" s="103">
        <v>-0.19470984612290054</v>
      </c>
      <c r="R46" s="103">
        <v>5.9742780175535165E-2</v>
      </c>
      <c r="S46" s="103">
        <v>-0.26285714285714284</v>
      </c>
      <c r="T46" s="103">
        <v>6.2499999999999924E-2</v>
      </c>
      <c r="U46" s="103">
        <v>-0.25952914798206406</v>
      </c>
      <c r="V46" s="103">
        <v>-0.23303305043014821</v>
      </c>
      <c r="X46" s="103">
        <f t="shared" si="8"/>
        <v>4.1116132157721257</v>
      </c>
      <c r="Y46" s="103">
        <f t="shared" si="9"/>
        <v>9.2354438111671644E-34</v>
      </c>
      <c r="Z46" s="103">
        <f t="shared" si="10"/>
        <v>-2.1521636433925182E-34</v>
      </c>
      <c r="AA46" s="59">
        <v>1</v>
      </c>
      <c r="AD46" s="102"/>
      <c r="AE46" s="103"/>
      <c r="AF46" s="103"/>
      <c r="AG46" s="103"/>
    </row>
    <row r="47" spans="1:33" x14ac:dyDescent="0.2">
      <c r="A47" s="9">
        <v>31623</v>
      </c>
      <c r="B47" s="3">
        <v>1066.3</v>
      </c>
      <c r="D47" s="103">
        <v>0.43721694677807338</v>
      </c>
      <c r="E47" s="103">
        <v>-0.41646580166504238</v>
      </c>
      <c r="F47" s="103">
        <v>-1.461374284798987E-2</v>
      </c>
      <c r="G47" s="103">
        <v>-2.4710424710424735E-2</v>
      </c>
      <c r="H47" s="103">
        <v>-0.29295003422313537</v>
      </c>
      <c r="I47" s="103">
        <v>0.19565217391304318</v>
      </c>
      <c r="J47" s="103">
        <v>-0.16363636363636344</v>
      </c>
      <c r="K47" s="103">
        <v>-0.43739065233691565</v>
      </c>
      <c r="L47" s="103">
        <v>6.89464975179261E-2</v>
      </c>
      <c r="M47" s="103">
        <v>0.08</v>
      </c>
      <c r="N47" s="103">
        <v>-4.5454545454545456E-2</v>
      </c>
      <c r="O47" s="103">
        <v>-0.15102432778489133</v>
      </c>
      <c r="P47" s="103">
        <v>3.7390646629846827E-2</v>
      </c>
      <c r="Q47" s="103">
        <v>-0.16453786583526098</v>
      </c>
      <c r="R47" s="103">
        <v>-0.23303305043014821</v>
      </c>
      <c r="S47" s="103">
        <v>0.38857142857142857</v>
      </c>
      <c r="T47" s="103">
        <v>0.25892857142857156</v>
      </c>
      <c r="U47" s="103">
        <v>-0.10594170403587365</v>
      </c>
      <c r="V47" s="103">
        <v>-9.1533180778031964E-2</v>
      </c>
      <c r="X47" s="103">
        <f t="shared" si="8"/>
        <v>4.8274631298734558</v>
      </c>
      <c r="Y47" s="103">
        <f t="shared" si="9"/>
        <v>1.6368124526476513E-39</v>
      </c>
      <c r="Z47" s="103">
        <f t="shared" si="10"/>
        <v>-1.4982265012793136E-40</v>
      </c>
      <c r="AA47" s="59">
        <v>1</v>
      </c>
      <c r="AD47" s="102"/>
      <c r="AE47" s="103"/>
      <c r="AF47" s="103"/>
      <c r="AG47" s="103"/>
    </row>
    <row r="48" spans="1:33" x14ac:dyDescent="0.2">
      <c r="A48" s="9">
        <v>31654</v>
      </c>
      <c r="B48" s="3">
        <v>1003.1</v>
      </c>
      <c r="D48" s="103">
        <v>4.9184867769219202E-2</v>
      </c>
      <c r="E48" s="103">
        <v>-0.1535053079645112</v>
      </c>
      <c r="F48" s="103">
        <v>-0.36495866042422281</v>
      </c>
      <c r="G48" s="103">
        <v>0.90656370656370899</v>
      </c>
      <c r="H48" s="103">
        <v>0.57631759069130639</v>
      </c>
      <c r="I48" s="103">
        <v>0.39855072463768171</v>
      </c>
      <c r="J48" s="103">
        <v>0.90909090909090939</v>
      </c>
      <c r="K48" s="103">
        <v>0.12496875781054732</v>
      </c>
      <c r="L48" s="103">
        <v>0.20683949255377829</v>
      </c>
      <c r="M48" s="103">
        <v>0.56000000000000005</v>
      </c>
      <c r="N48" s="103">
        <v>-0.22727272727272727</v>
      </c>
      <c r="O48" s="103">
        <v>-7.3175416133162641E-2</v>
      </c>
      <c r="P48" s="103">
        <v>-0.27561568504326567</v>
      </c>
      <c r="Q48" s="103">
        <v>-1.0982600824700794</v>
      </c>
      <c r="R48" s="103">
        <v>-9.1533180778031964E-2</v>
      </c>
      <c r="S48" s="103">
        <v>0.44571428571428573</v>
      </c>
      <c r="T48" s="103">
        <v>0.62946428571428525</v>
      </c>
      <c r="U48" s="103">
        <v>-7.2309417040358287E-2</v>
      </c>
      <c r="V48" s="103">
        <v>-0.10016510731975782</v>
      </c>
      <c r="X48" s="103">
        <f t="shared" si="8"/>
        <v>5.4508404590315696</v>
      </c>
      <c r="Y48" s="103">
        <f t="shared" si="9"/>
        <v>1.6051153122726907E-44</v>
      </c>
      <c r="Z48" s="103">
        <f t="shared" si="10"/>
        <v>-1.6077654751438064E-45</v>
      </c>
      <c r="AA48" s="59">
        <v>1</v>
      </c>
      <c r="AD48" s="102"/>
      <c r="AE48" s="103"/>
      <c r="AF48" s="103"/>
      <c r="AG48" s="103"/>
    </row>
    <row r="49" spans="1:33" x14ac:dyDescent="0.2">
      <c r="A49" s="9">
        <v>31682</v>
      </c>
      <c r="B49" s="3">
        <v>933.94</v>
      </c>
      <c r="D49" s="103">
        <v>0.22697929119633251</v>
      </c>
      <c r="E49" s="103">
        <v>-0.38384190642255273</v>
      </c>
      <c r="F49" s="103">
        <v>6.5380308121712291E-2</v>
      </c>
      <c r="G49" s="103">
        <v>-5.2509652509653587E-2</v>
      </c>
      <c r="H49" s="103">
        <v>0.2902121834360023</v>
      </c>
      <c r="I49" s="103">
        <v>0.25362318840579684</v>
      </c>
      <c r="J49" s="103">
        <v>-7.2727272727272821E-2</v>
      </c>
      <c r="K49" s="103">
        <v>0.24993751562109465</v>
      </c>
      <c r="L49" s="103">
        <v>0.20683949255377829</v>
      </c>
      <c r="M49" s="103">
        <v>0.32</v>
      </c>
      <c r="N49" s="103">
        <v>-0.27272727272727271</v>
      </c>
      <c r="O49" s="103">
        <v>-7.6184379001280236E-2</v>
      </c>
      <c r="P49" s="103">
        <v>-0.28030616565103</v>
      </c>
      <c r="Q49" s="103">
        <v>-1.0795534546917429</v>
      </c>
      <c r="R49" s="103">
        <v>-0.10016510731975782</v>
      </c>
      <c r="S49" s="103">
        <v>0.35428571428571426</v>
      </c>
      <c r="T49" s="103">
        <v>1.3125</v>
      </c>
      <c r="U49" s="103">
        <v>0.3060538116591916</v>
      </c>
      <c r="V49" s="103">
        <v>-2.7010978188454212E-2</v>
      </c>
      <c r="X49" s="103">
        <f t="shared" si="8"/>
        <v>5.2295841796901854</v>
      </c>
      <c r="Y49" s="103">
        <f t="shared" si="9"/>
        <v>9.6200712825200424E-43</v>
      </c>
      <c r="Z49" s="103">
        <f t="shared" si="10"/>
        <v>-2.5984753558352363E-44</v>
      </c>
      <c r="AA49" s="59">
        <v>1</v>
      </c>
      <c r="AD49" s="102"/>
      <c r="AE49" s="103"/>
      <c r="AF49" s="103"/>
      <c r="AG49" s="103"/>
    </row>
    <row r="50" spans="1:33" x14ac:dyDescent="0.2">
      <c r="A50" s="9">
        <v>31715</v>
      </c>
      <c r="B50" s="3">
        <v>915.29</v>
      </c>
      <c r="D50" s="103">
        <v>0.3253753058691301</v>
      </c>
      <c r="E50" s="103">
        <v>-0.57144810845000638</v>
      </c>
      <c r="F50" s="103">
        <v>0.31479707015603309</v>
      </c>
      <c r="G50" s="103">
        <v>-0.25945945945945831</v>
      </c>
      <c r="H50" s="103">
        <v>-0.15742642026009365</v>
      </c>
      <c r="I50" s="103">
        <v>-0.4710144927536235</v>
      </c>
      <c r="J50" s="103">
        <v>-1.8181818181817799E-2</v>
      </c>
      <c r="K50" s="103">
        <v>-0.24993751562109465</v>
      </c>
      <c r="L50" s="103">
        <v>0</v>
      </c>
      <c r="M50" s="103">
        <v>-0.32</v>
      </c>
      <c r="N50" s="103">
        <v>4.5454545454545456E-2</v>
      </c>
      <c r="O50" s="103">
        <v>-3.514724711907815E-2</v>
      </c>
      <c r="P50" s="103">
        <v>9.4123579417067296E-2</v>
      </c>
      <c r="Q50" s="103">
        <v>0.90173991752992055</v>
      </c>
      <c r="R50" s="103">
        <v>-2.7010978188454212E-2</v>
      </c>
      <c r="S50" s="103">
        <v>-0.58285714285714285</v>
      </c>
      <c r="T50" s="103">
        <v>-0.50446428571428548</v>
      </c>
      <c r="U50" s="103">
        <v>-0.52466367713004392</v>
      </c>
      <c r="V50" s="103">
        <v>1.6800393940271739E-2</v>
      </c>
      <c r="X50" s="103">
        <f t="shared" si="8"/>
        <v>3.9745791316142873</v>
      </c>
      <c r="Y50" s="103">
        <f t="shared" si="9"/>
        <v>1.1653355146295729E-32</v>
      </c>
      <c r="Z50" s="103">
        <f t="shared" si="10"/>
        <v>1.9578095718366125E-34</v>
      </c>
      <c r="AA50" s="59">
        <v>1</v>
      </c>
      <c r="AD50" s="102"/>
      <c r="AE50" s="103"/>
      <c r="AF50" s="103"/>
      <c r="AG50" s="103"/>
    </row>
    <row r="51" spans="1:33" x14ac:dyDescent="0.2">
      <c r="A51" s="9">
        <v>31745</v>
      </c>
      <c r="B51" s="3">
        <v>926.89</v>
      </c>
      <c r="D51" s="103">
        <v>-4.5283166336570549E-2</v>
      </c>
      <c r="E51" s="103">
        <v>0.22332769201839367</v>
      </c>
      <c r="F51" s="103">
        <v>1.6005082202679911E-2</v>
      </c>
      <c r="G51" s="103">
        <v>-0.65791505791505822</v>
      </c>
      <c r="H51" s="103">
        <v>-0.19028062970568255</v>
      </c>
      <c r="I51" s="103">
        <v>-0.17391304347826039</v>
      </c>
      <c r="J51" s="103">
        <v>0.14545454545454564</v>
      </c>
      <c r="K51" s="103">
        <v>0.31242189452636832</v>
      </c>
      <c r="L51" s="103">
        <v>0.68946497517926097</v>
      </c>
      <c r="M51" s="103">
        <v>0.24</v>
      </c>
      <c r="N51" s="103">
        <v>0.45454545454545453</v>
      </c>
      <c r="O51" s="103">
        <v>0.13918053777208708</v>
      </c>
      <c r="P51" s="103">
        <v>7.0499921508185327E-3</v>
      </c>
      <c r="Q51" s="103">
        <v>-0.54571055013577396</v>
      </c>
      <c r="R51" s="103">
        <v>1.6800393940271739E-2</v>
      </c>
      <c r="S51" s="103">
        <v>0.16</v>
      </c>
      <c r="T51" s="103">
        <v>-0.45982142857142866</v>
      </c>
      <c r="U51" s="103">
        <v>-0.36715246636771359</v>
      </c>
      <c r="V51" s="103">
        <v>-8.9505547026619892E-2</v>
      </c>
      <c r="X51" s="103">
        <f t="shared" si="8"/>
        <v>4.6159534653516614</v>
      </c>
      <c r="Y51" s="103">
        <f t="shared" si="9"/>
        <v>8.1914786487996458E-38</v>
      </c>
      <c r="Z51" s="103">
        <f t="shared" si="10"/>
        <v>-7.3318277741768945E-39</v>
      </c>
      <c r="AA51" s="59">
        <v>1</v>
      </c>
      <c r="AD51" s="102"/>
      <c r="AE51" s="103"/>
      <c r="AF51" s="103"/>
      <c r="AG51" s="103"/>
    </row>
    <row r="52" spans="1:33" x14ac:dyDescent="0.2">
      <c r="A52" s="9">
        <v>31776</v>
      </c>
      <c r="B52" s="3">
        <v>865.09</v>
      </c>
      <c r="D52" s="103">
        <v>0.14464378800322952</v>
      </c>
      <c r="E52" s="103">
        <v>0.16882233276920328</v>
      </c>
      <c r="F52" s="103">
        <v>2.3844314751136582E-2</v>
      </c>
      <c r="G52" s="103">
        <v>-0.14208494208494291</v>
      </c>
      <c r="H52" s="103">
        <v>0.16974674880219101</v>
      </c>
      <c r="I52" s="103">
        <v>-0.26086956521739157</v>
      </c>
      <c r="J52" s="103">
        <v>0.1272727272727262</v>
      </c>
      <c r="K52" s="103">
        <v>-0.81229692576855761</v>
      </c>
      <c r="L52" s="103">
        <v>0</v>
      </c>
      <c r="M52" s="103">
        <v>-0.24</v>
      </c>
      <c r="N52" s="103">
        <v>-0.13636363636363635</v>
      </c>
      <c r="O52" s="103">
        <v>-7.8809218950064014E-2</v>
      </c>
      <c r="P52" s="103">
        <v>-4.0910885625532196E-2</v>
      </c>
      <c r="Q52" s="103">
        <v>0.27657648597002915</v>
      </c>
      <c r="R52" s="103">
        <v>-8.9505547026619892E-2</v>
      </c>
      <c r="S52" s="103">
        <v>0</v>
      </c>
      <c r="T52" s="103">
        <v>-0.12946428571428562</v>
      </c>
      <c r="U52" s="103">
        <v>-3.4753363228699798E-2</v>
      </c>
      <c r="V52" s="103">
        <v>0.17059641398487965</v>
      </c>
      <c r="X52" s="103">
        <f t="shared" si="8"/>
        <v>4.5389480746312891</v>
      </c>
      <c r="Y52" s="103">
        <f t="shared" si="9"/>
        <v>3.4045373617325985E-37</v>
      </c>
      <c r="Z52" s="103">
        <f t="shared" si="10"/>
        <v>5.8080186518912433E-38</v>
      </c>
      <c r="AA52" s="59">
        <v>1</v>
      </c>
      <c r="AC52" s="104"/>
      <c r="AD52" s="102"/>
      <c r="AE52" s="103"/>
      <c r="AF52" s="103"/>
      <c r="AG52" s="103"/>
    </row>
    <row r="53" spans="1:33" x14ac:dyDescent="0.2">
      <c r="A53" s="9">
        <v>31807</v>
      </c>
      <c r="B53" s="3">
        <v>982.88</v>
      </c>
      <c r="D53" s="103">
        <v>0.12772062875677631</v>
      </c>
      <c r="E53" s="103">
        <v>-0.28697540044788616</v>
      </c>
      <c r="F53" s="103">
        <v>-4.0454371959349172E-2</v>
      </c>
      <c r="G53" s="103">
        <v>-0.13745173745175182</v>
      </c>
      <c r="H53" s="103">
        <v>-0.4435318275154001</v>
      </c>
      <c r="I53" s="103">
        <v>-9.420289855072457E-2</v>
      </c>
      <c r="J53" s="103">
        <v>-0.4545454545454547</v>
      </c>
      <c r="K53" s="103">
        <v>-0.49987503124218929</v>
      </c>
      <c r="L53" s="103">
        <v>-6.729178157749581E-2</v>
      </c>
      <c r="M53" s="103">
        <v>0</v>
      </c>
      <c r="N53" s="103">
        <v>-0.36363636363636365</v>
      </c>
      <c r="O53" s="103">
        <v>0.26299615877080645</v>
      </c>
      <c r="P53" s="103">
        <v>2.0788438393438947E-2</v>
      </c>
      <c r="Q53" s="103">
        <v>-8.4682691340641658E-2</v>
      </c>
      <c r="R53" s="103">
        <v>0.17059641398487965</v>
      </c>
      <c r="S53" s="103">
        <v>-0.34285714285714286</v>
      </c>
      <c r="T53" s="103">
        <v>-0.6875</v>
      </c>
      <c r="U53" s="103">
        <v>-0.47757847533632175</v>
      </c>
      <c r="V53" s="103">
        <v>7.0561654549141054E-2</v>
      </c>
      <c r="X53" s="103">
        <f t="shared" si="8"/>
        <v>3.978590968200558</v>
      </c>
      <c r="Y53" s="103">
        <f t="shared" si="9"/>
        <v>1.0819771523774236E-32</v>
      </c>
      <c r="Z53" s="103">
        <f t="shared" si="10"/>
        <v>7.6346098056119114E-34</v>
      </c>
      <c r="AA53" s="59">
        <v>1</v>
      </c>
      <c r="AD53" s="102"/>
      <c r="AE53" s="103"/>
      <c r="AF53" s="103"/>
      <c r="AG53" s="103"/>
    </row>
    <row r="54" spans="1:33" x14ac:dyDescent="0.2">
      <c r="A54" s="9">
        <v>31835</v>
      </c>
      <c r="B54" s="3">
        <v>1031.5999999999999</v>
      </c>
      <c r="D54" s="103">
        <v>-0.37209302325581017</v>
      </c>
      <c r="E54" s="103">
        <v>0.10424466211942426</v>
      </c>
      <c r="F54" s="103">
        <v>0.3211207516934948</v>
      </c>
      <c r="G54" s="103">
        <v>-0.11428571428571679</v>
      </c>
      <c r="H54" s="103">
        <v>-0.47227926078028826</v>
      </c>
      <c r="I54" s="103">
        <v>-6.5217391304347727E-2</v>
      </c>
      <c r="J54" s="103">
        <v>-0.30909090909090908</v>
      </c>
      <c r="K54" s="103">
        <v>-0.18745313671582098</v>
      </c>
      <c r="L54" s="103">
        <v>-0.13954771097628249</v>
      </c>
      <c r="M54" s="103">
        <v>-0.08</v>
      </c>
      <c r="N54" s="103">
        <v>4.5454545454545456E-2</v>
      </c>
      <c r="O54" s="103">
        <v>0.12413572343149833</v>
      </c>
      <c r="P54" s="103">
        <v>0.11608225942258565</v>
      </c>
      <c r="Q54" s="103">
        <v>0.6390425424922056</v>
      </c>
      <c r="R54" s="103">
        <v>7.0561654549141054E-2</v>
      </c>
      <c r="S54" s="103">
        <v>-0.16</v>
      </c>
      <c r="T54" s="103">
        <v>-0.14732142857142841</v>
      </c>
      <c r="U54" s="103">
        <v>8.015695067264611E-2</v>
      </c>
      <c r="V54" s="103">
        <v>6.1697998435825609E-2</v>
      </c>
      <c r="X54" s="103">
        <f t="shared" si="8"/>
        <v>4.2285297716809698</v>
      </c>
      <c r="Y54" s="103">
        <f t="shared" si="9"/>
        <v>1.0619346495891805E-34</v>
      </c>
      <c r="Z54" s="103">
        <f t="shared" si="10"/>
        <v>6.5519242349302274E-36</v>
      </c>
      <c r="AA54" s="59">
        <v>1</v>
      </c>
      <c r="AD54" s="102"/>
      <c r="AE54" s="103"/>
      <c r="AF54" s="103"/>
      <c r="AG54" s="103"/>
    </row>
    <row r="55" spans="1:33" x14ac:dyDescent="0.2">
      <c r="A55" s="9">
        <v>31864</v>
      </c>
      <c r="B55" s="3">
        <v>1074.2</v>
      </c>
      <c r="D55" s="103">
        <v>-1.1765719207579675</v>
      </c>
      <c r="E55" s="103">
        <v>0.56232627314221317</v>
      </c>
      <c r="F55" s="103">
        <v>-0.26883932000303101</v>
      </c>
      <c r="G55" s="103">
        <v>0.17297297297297315</v>
      </c>
      <c r="H55" s="103">
        <v>0.20123203285420974</v>
      </c>
      <c r="I55" s="103">
        <v>0.10869565217391267</v>
      </c>
      <c r="J55" s="103">
        <v>-0.19999999999999904</v>
      </c>
      <c r="K55" s="103">
        <v>-0.49987503124218929</v>
      </c>
      <c r="L55" s="103">
        <v>0.20683949255377829</v>
      </c>
      <c r="M55" s="103">
        <v>-0.36</v>
      </c>
      <c r="N55" s="103">
        <v>0.22727272727272727</v>
      </c>
      <c r="O55" s="103">
        <v>-3.5211267605634519E-3</v>
      </c>
      <c r="P55" s="103">
        <v>-1.8352813574802663E-2</v>
      </c>
      <c r="Q55" s="103">
        <v>-8.4280398270139792E-2</v>
      </c>
      <c r="R55" s="103">
        <v>6.1697998435825609E-2</v>
      </c>
      <c r="S55" s="103">
        <v>-0.22857142857142856</v>
      </c>
      <c r="T55" s="103">
        <v>-0.1339285714285714</v>
      </c>
      <c r="U55" s="103">
        <v>0.16367713004484233</v>
      </c>
      <c r="V55" s="103">
        <v>8.8346899168668877E-3</v>
      </c>
      <c r="X55" s="103">
        <f t="shared" si="8"/>
        <v>4.3850259639076494</v>
      </c>
      <c r="Y55" s="103">
        <f t="shared" si="9"/>
        <v>5.8713407534056013E-36</v>
      </c>
      <c r="Z55" s="103">
        <f t="shared" si="10"/>
        <v>5.1871474952602099E-38</v>
      </c>
      <c r="AA55" s="59">
        <v>1</v>
      </c>
      <c r="AD55" s="102"/>
      <c r="AE55" s="103"/>
      <c r="AF55" s="103"/>
      <c r="AG55" s="103"/>
    </row>
    <row r="56" spans="1:33" x14ac:dyDescent="0.2">
      <c r="A56" s="9">
        <v>31896</v>
      </c>
      <c r="B56" s="3">
        <v>1080.3</v>
      </c>
      <c r="D56" s="103">
        <v>-7.0628768303186568E-2</v>
      </c>
      <c r="E56" s="103">
        <v>-0.33247516966682084</v>
      </c>
      <c r="F56" s="103">
        <v>-0.14727076020239172</v>
      </c>
      <c r="G56" s="103">
        <v>-5.8687258687256341E-2</v>
      </c>
      <c r="H56" s="103">
        <v>-0.17522245037645459</v>
      </c>
      <c r="I56" s="103">
        <v>5.7971014492753679E-2</v>
      </c>
      <c r="J56" s="103">
        <v>-0.16363636363636505</v>
      </c>
      <c r="K56" s="103">
        <v>-0.31242189452636832</v>
      </c>
      <c r="L56" s="103">
        <v>-0.20683949255377829</v>
      </c>
      <c r="M56" s="103">
        <v>0.2</v>
      </c>
      <c r="N56" s="103">
        <v>-4.5454545454545456E-2</v>
      </c>
      <c r="O56" s="103">
        <v>1.2548015364916639E-2</v>
      </c>
      <c r="P56" s="103">
        <v>7.8958009257277154E-2</v>
      </c>
      <c r="Q56" s="103">
        <v>2.5746756512119079E-2</v>
      </c>
      <c r="R56" s="103">
        <v>8.8346899168668877E-3</v>
      </c>
      <c r="S56" s="103">
        <v>-1.1428571428571429E-2</v>
      </c>
      <c r="T56" s="103">
        <v>0.14285714285714296</v>
      </c>
      <c r="U56" s="103">
        <v>-0.12836322869955111</v>
      </c>
      <c r="V56" s="103">
        <v>3.1573154129131246E-2</v>
      </c>
      <c r="X56" s="103">
        <f t="shared" si="8"/>
        <v>4.3257521366763072</v>
      </c>
      <c r="Y56" s="103">
        <f t="shared" si="9"/>
        <v>1.7578012289338004E-35</v>
      </c>
      <c r="Z56" s="103">
        <f t="shared" si="10"/>
        <v>5.5499329129503204E-37</v>
      </c>
      <c r="AA56" s="59">
        <v>1</v>
      </c>
      <c r="AD56" s="102"/>
      <c r="AE56" s="103"/>
      <c r="AF56" s="103"/>
      <c r="AG56" s="103"/>
    </row>
    <row r="57" spans="1:33" x14ac:dyDescent="0.2">
      <c r="A57" s="9">
        <v>31927</v>
      </c>
      <c r="B57" s="3">
        <v>1102.0999999999999</v>
      </c>
      <c r="D57" s="103">
        <v>-0.12747631352282648</v>
      </c>
      <c r="E57" s="103">
        <v>0.14721438706258372</v>
      </c>
      <c r="F57" s="103">
        <v>0.1207702760090371</v>
      </c>
      <c r="G57" s="103">
        <v>7.4131274131274197E-2</v>
      </c>
      <c r="H57" s="103">
        <v>-0.10130047912388751</v>
      </c>
      <c r="I57" s="103">
        <v>-7.2463768115941782E-2</v>
      </c>
      <c r="J57" s="103">
        <v>-0.4909090909090903</v>
      </c>
      <c r="K57" s="103">
        <v>0</v>
      </c>
      <c r="L57" s="103">
        <v>-6.89464975179261E-2</v>
      </c>
      <c r="M57" s="103">
        <v>-0.4</v>
      </c>
      <c r="N57" s="103">
        <v>-0.40909090909090912</v>
      </c>
      <c r="O57" s="103">
        <v>1.3508322663252324E-2</v>
      </c>
      <c r="P57" s="103">
        <v>9.3543215690751691E-2</v>
      </c>
      <c r="Q57" s="103">
        <v>-3.9022427838680478E-2</v>
      </c>
      <c r="R57" s="103">
        <v>3.1573154129131246E-2</v>
      </c>
      <c r="S57" s="103">
        <v>0.19428571428571428</v>
      </c>
      <c r="T57" s="103">
        <v>-6.2500000000000236E-2</v>
      </c>
      <c r="U57" s="103">
        <v>-4.2040358744394608E-2</v>
      </c>
      <c r="V57" s="103">
        <v>9.4140138458419058E-3</v>
      </c>
      <c r="X57" s="103">
        <f t="shared" si="8"/>
        <v>4.5422682723471963</v>
      </c>
      <c r="Y57" s="103">
        <f t="shared" si="9"/>
        <v>3.2017111535070246E-37</v>
      </c>
      <c r="Z57" s="103">
        <f t="shared" si="10"/>
        <v>3.0140953129501587E-39</v>
      </c>
      <c r="AA57" s="59">
        <v>1</v>
      </c>
      <c r="AD57" s="102"/>
      <c r="AE57" s="103"/>
      <c r="AF57" s="103"/>
      <c r="AG57" s="103"/>
    </row>
    <row r="58" spans="1:33" x14ac:dyDescent="0.2">
      <c r="A58" s="9">
        <v>31955</v>
      </c>
      <c r="B58" s="3">
        <v>1108.5999999999999</v>
      </c>
      <c r="D58" s="103">
        <v>-0.41171403962101433</v>
      </c>
      <c r="E58" s="103">
        <v>-3.8976357761936073E-2</v>
      </c>
      <c r="F58" s="103">
        <v>0.12472410792902421</v>
      </c>
      <c r="G58" s="103">
        <v>0.3382239382239538</v>
      </c>
      <c r="H58" s="103">
        <v>0.31622176591375745</v>
      </c>
      <c r="I58" s="103">
        <v>0.1449275362318842</v>
      </c>
      <c r="J58" s="103">
        <v>0.34545454545454629</v>
      </c>
      <c r="K58" s="103">
        <v>0.12496875781054732</v>
      </c>
      <c r="L58" s="103">
        <v>0.1378929950358522</v>
      </c>
      <c r="M58" s="103">
        <v>0.24</v>
      </c>
      <c r="N58" s="103">
        <v>0</v>
      </c>
      <c r="O58" s="103">
        <v>-3.4250960307298468E-2</v>
      </c>
      <c r="P58" s="103">
        <v>-7.7949508355810382E-2</v>
      </c>
      <c r="Q58" s="103">
        <v>-0.52700392235743743</v>
      </c>
      <c r="R58" s="103">
        <v>9.4140138458419058E-3</v>
      </c>
      <c r="S58" s="103">
        <v>0.12571428571428572</v>
      </c>
      <c r="T58" s="103">
        <v>-2.2321428571428565E-2</v>
      </c>
      <c r="U58" s="103">
        <v>-0.39181614349775828</v>
      </c>
      <c r="V58" s="103">
        <v>1.9248037540190881E-2</v>
      </c>
      <c r="X58" s="103">
        <f t="shared" si="8"/>
        <v>4.5920622401349513</v>
      </c>
      <c r="Y58" s="103">
        <f t="shared" si="9"/>
        <v>1.2744274236873223E-37</v>
      </c>
      <c r="Z58" s="103">
        <f t="shared" si="10"/>
        <v>2.4530226893382329E-39</v>
      </c>
      <c r="AA58" s="59">
        <v>1</v>
      </c>
      <c r="AD58" s="102"/>
      <c r="AE58" s="103"/>
      <c r="AF58" s="103"/>
      <c r="AG58" s="103"/>
    </row>
    <row r="59" spans="1:33" x14ac:dyDescent="0.2">
      <c r="A59" s="9">
        <v>31988</v>
      </c>
      <c r="B59" s="3">
        <v>1121.8900000000001</v>
      </c>
      <c r="D59" s="103">
        <v>0.3789836347975884</v>
      </c>
      <c r="E59" s="103">
        <v>-3.4531685385575044E-2</v>
      </c>
      <c r="F59" s="103">
        <v>1.0919914105553059</v>
      </c>
      <c r="G59" s="103">
        <v>-0.1467181467181477</v>
      </c>
      <c r="H59" s="103">
        <v>0.26009582477754889</v>
      </c>
      <c r="I59" s="103">
        <v>-0.16666666666666699</v>
      </c>
      <c r="J59" s="103">
        <v>9.090909090909062E-2</v>
      </c>
      <c r="K59" s="103">
        <v>-0.12496875781054732</v>
      </c>
      <c r="L59" s="103">
        <v>0.20683949255377829</v>
      </c>
      <c r="M59" s="103">
        <v>-0.69999360000000022</v>
      </c>
      <c r="N59" s="103">
        <v>-4.5454545454545456E-2</v>
      </c>
      <c r="O59" s="103">
        <v>0.1055057618437901</v>
      </c>
      <c r="P59" s="103">
        <v>1.2368407282126393E-4</v>
      </c>
      <c r="Q59" s="103">
        <v>0.14723926380368099</v>
      </c>
      <c r="R59" s="103">
        <v>1.9248037540190881E-2</v>
      </c>
      <c r="S59" s="103">
        <v>-9.1428571428571428E-2</v>
      </c>
      <c r="T59" s="103">
        <v>9.8214285714285809E-2</v>
      </c>
      <c r="U59" s="103">
        <v>0.31726457399103114</v>
      </c>
      <c r="V59" s="103">
        <v>-1.9754945978043774E-2</v>
      </c>
      <c r="X59" s="103">
        <f t="shared" si="8"/>
        <v>4.7162148896004945</v>
      </c>
      <c r="Y59" s="103">
        <f t="shared" si="9"/>
        <v>1.281790689136794E-38</v>
      </c>
      <c r="Z59" s="103">
        <f t="shared" si="10"/>
        <v>-2.5321705819056869E-40</v>
      </c>
      <c r="AA59" s="59">
        <v>1</v>
      </c>
      <c r="AD59" s="102"/>
      <c r="AE59" s="103"/>
      <c r="AF59" s="103"/>
      <c r="AG59" s="103"/>
    </row>
    <row r="60" spans="1:33" x14ac:dyDescent="0.2">
      <c r="A60" s="9">
        <v>32018</v>
      </c>
      <c r="B60" s="3">
        <v>1108.25</v>
      </c>
      <c r="D60" s="103">
        <v>-2.2394487510768425E-2</v>
      </c>
      <c r="E60" s="103">
        <v>-3.8668649674343282E-2</v>
      </c>
      <c r="F60" s="103">
        <v>-0.12453144622519949</v>
      </c>
      <c r="G60" s="103">
        <v>-0.49729729729729877</v>
      </c>
      <c r="H60" s="103">
        <v>-0.34223134839151259</v>
      </c>
      <c r="I60" s="103">
        <v>-0.1449275362318842</v>
      </c>
      <c r="J60" s="103">
        <v>0.25454545454545402</v>
      </c>
      <c r="K60" s="103">
        <v>-0.37490627343164196</v>
      </c>
      <c r="L60" s="103">
        <v>-0.1378929950358522</v>
      </c>
      <c r="M60" s="103">
        <v>-0.18000639999999976</v>
      </c>
      <c r="N60" s="103">
        <v>9.0909090909090912E-2</v>
      </c>
      <c r="O60" s="103">
        <v>-9.346991037131748E-3</v>
      </c>
      <c r="P60" s="103">
        <v>2.6820415483343137E-2</v>
      </c>
      <c r="Q60" s="103">
        <v>-0.32123101679573568</v>
      </c>
      <c r="R60" s="103">
        <v>-1.9754945978043774E-2</v>
      </c>
      <c r="S60" s="103">
        <v>-0.35428571428571426</v>
      </c>
      <c r="T60" s="103">
        <v>8.928571428571426E-2</v>
      </c>
      <c r="U60" s="103">
        <v>-0.13116591928251137</v>
      </c>
      <c r="V60" s="103">
        <v>-4.1465110216377658E-2</v>
      </c>
      <c r="X60" s="103">
        <f t="shared" si="8"/>
        <v>4.0597075553049518</v>
      </c>
      <c r="Y60" s="103">
        <f t="shared" si="9"/>
        <v>2.4126320673167703E-33</v>
      </c>
      <c r="Z60" s="103">
        <f t="shared" si="10"/>
        <v>-1.0004005458285696E-34</v>
      </c>
      <c r="AA60" s="59">
        <v>1</v>
      </c>
      <c r="AD60" s="102"/>
      <c r="AE60" s="103"/>
      <c r="AF60" s="103"/>
      <c r="AG60" s="103"/>
    </row>
    <row r="61" spans="1:33" x14ac:dyDescent="0.2">
      <c r="A61" s="9">
        <v>32049</v>
      </c>
      <c r="B61" s="3">
        <v>1079.6199999999999</v>
      </c>
      <c r="D61" s="103">
        <v>0.50990525409130205</v>
      </c>
      <c r="E61" s="103">
        <v>-0.27699882045233004</v>
      </c>
      <c r="F61" s="103">
        <v>-0.370503348723277</v>
      </c>
      <c r="G61" s="103">
        <v>-0.30115830115831532</v>
      </c>
      <c r="H61" s="103">
        <v>-7.118412046543407E-2</v>
      </c>
      <c r="I61" s="103">
        <v>-0.22463768115942001</v>
      </c>
      <c r="J61" s="103">
        <v>0.12727272727272784</v>
      </c>
      <c r="K61" s="103">
        <v>-6.2484378905273662E-2</v>
      </c>
      <c r="L61" s="103">
        <v>0.1378929950358522</v>
      </c>
      <c r="M61" s="103">
        <v>-0.8</v>
      </c>
      <c r="N61" s="103">
        <v>0.13636363636363635</v>
      </c>
      <c r="O61" s="103">
        <v>-6.145966709347004E-2</v>
      </c>
      <c r="P61" s="103">
        <v>-4.1358051119578736E-2</v>
      </c>
      <c r="Q61" s="103">
        <v>0.31519662073820781</v>
      </c>
      <c r="R61" s="103">
        <v>-4.1465110216377658E-2</v>
      </c>
      <c r="S61" s="103">
        <v>6.8571428571428575E-2</v>
      </c>
      <c r="T61" s="103">
        <v>5.8035714285714142E-2</v>
      </c>
      <c r="U61" s="103">
        <v>0.21300448430493332</v>
      </c>
      <c r="V61" s="103">
        <v>3.7511224401124033E-2</v>
      </c>
      <c r="X61" s="103">
        <f t="shared" si="8"/>
        <v>4.6835174165083338</v>
      </c>
      <c r="Y61" s="103">
        <f t="shared" si="9"/>
        <v>2.3470549474352788E-38</v>
      </c>
      <c r="Z61" s="103">
        <f t="shared" si="10"/>
        <v>8.8040904815013123E-40</v>
      </c>
      <c r="AA61" s="59">
        <v>1</v>
      </c>
      <c r="AD61" s="102"/>
      <c r="AE61" s="103"/>
      <c r="AF61" s="103"/>
      <c r="AG61" s="103"/>
    </row>
    <row r="62" spans="1:33" x14ac:dyDescent="0.2">
      <c r="A62" s="9">
        <v>32080</v>
      </c>
      <c r="B62" s="3">
        <v>1105.52</v>
      </c>
      <c r="D62" s="103">
        <v>-2.7562446167099151E-2</v>
      </c>
      <c r="E62" s="103">
        <v>-0.15131032360633997</v>
      </c>
      <c r="F62" s="103">
        <v>-0.23012100405088007</v>
      </c>
      <c r="G62" s="103">
        <v>6.6409266409281728E-2</v>
      </c>
      <c r="H62" s="103">
        <v>5.4757015742635988E-3</v>
      </c>
      <c r="I62" s="103">
        <v>-4.3478260869564939E-2</v>
      </c>
      <c r="J62" s="103">
        <v>0.94545454545454499</v>
      </c>
      <c r="K62" s="103">
        <v>-0.37490627343164196</v>
      </c>
      <c r="L62" s="103">
        <v>0.1378929950358522</v>
      </c>
      <c r="M62" s="103">
        <v>-0.48</v>
      </c>
      <c r="N62" s="103">
        <v>9.0909090909090912E-2</v>
      </c>
      <c r="O62" s="103">
        <v>9.1037131882202457E-2</v>
      </c>
      <c r="P62" s="103">
        <v>-2.3756856141152093E-2</v>
      </c>
      <c r="Q62" s="103">
        <v>0.22065774917027053</v>
      </c>
      <c r="R62" s="103">
        <v>3.7511224401124033E-2</v>
      </c>
      <c r="S62" s="103">
        <v>0.18285714285714286</v>
      </c>
      <c r="T62" s="103">
        <v>7.5892857142857248E-2</v>
      </c>
      <c r="U62" s="103">
        <v>0.14742152466367683</v>
      </c>
      <c r="V62" s="103">
        <v>-0.11974625611910895</v>
      </c>
      <c r="X62" s="103">
        <f t="shared" si="8"/>
        <v>4.8557177932016273</v>
      </c>
      <c r="Y62" s="103">
        <f t="shared" si="9"/>
        <v>9.7048382084274703E-40</v>
      </c>
      <c r="Z62" s="103">
        <f t="shared" si="10"/>
        <v>-1.1621180417008703E-40</v>
      </c>
      <c r="AA62" s="59">
        <v>1</v>
      </c>
      <c r="AD62" s="102"/>
      <c r="AE62" s="103"/>
      <c r="AF62" s="103"/>
      <c r="AG62" s="103"/>
    </row>
    <row r="63" spans="1:33" x14ac:dyDescent="0.2">
      <c r="A63" s="9">
        <v>32109</v>
      </c>
      <c r="B63" s="3">
        <v>1022.84</v>
      </c>
      <c r="D63" s="103">
        <v>0.26184323858742531</v>
      </c>
      <c r="E63" s="103">
        <v>-3.6323230251122933E-2</v>
      </c>
      <c r="F63" s="103">
        <v>8.4372190657865817E-2</v>
      </c>
      <c r="G63" s="103">
        <v>7.4131274131274197E-2</v>
      </c>
      <c r="H63" s="103">
        <v>-0.11088295687884941</v>
      </c>
      <c r="I63" s="103">
        <v>-4.3478260869565584E-2</v>
      </c>
      <c r="J63" s="103">
        <v>-0.19999999999999904</v>
      </c>
      <c r="K63" s="103">
        <v>-0.24993751562109465</v>
      </c>
      <c r="L63" s="103">
        <v>0</v>
      </c>
      <c r="M63" s="103">
        <v>-0.16</v>
      </c>
      <c r="N63" s="103">
        <v>-0.18181818181818182</v>
      </c>
      <c r="O63" s="103">
        <v>-9.3597951344430219E-2</v>
      </c>
      <c r="P63" s="103">
        <v>-1.4737432984639398E-2</v>
      </c>
      <c r="Q63" s="103">
        <v>-0.55254953233430559</v>
      </c>
      <c r="R63" s="103">
        <v>-0.11974625611910895</v>
      </c>
      <c r="S63" s="103">
        <v>0.18285714285714286</v>
      </c>
      <c r="T63" s="103">
        <v>-0.20982142857142866</v>
      </c>
      <c r="U63" s="103">
        <v>-0.27410313901345212</v>
      </c>
      <c r="V63" s="103">
        <v>8.9954523071575518E-2</v>
      </c>
      <c r="X63" s="103">
        <f t="shared" si="8"/>
        <v>4.560174508192568</v>
      </c>
      <c r="Y63" s="103">
        <f t="shared" si="9"/>
        <v>2.2988753824872526E-37</v>
      </c>
      <c r="Z63" s="103">
        <f t="shared" si="10"/>
        <v>2.0679423863262655E-38</v>
      </c>
      <c r="AA63" s="59">
        <v>1</v>
      </c>
      <c r="AD63" s="102"/>
      <c r="AE63" s="103"/>
      <c r="AF63" s="103"/>
      <c r="AG63" s="103"/>
    </row>
    <row r="64" spans="1:33" x14ac:dyDescent="0.2">
      <c r="A64" s="9">
        <v>32141</v>
      </c>
      <c r="B64" s="3">
        <v>1084.95</v>
      </c>
      <c r="D64" s="103">
        <v>0.76485788113694908</v>
      </c>
      <c r="E64" s="103">
        <v>-0.34840761064670045</v>
      </c>
      <c r="F64" s="103">
        <v>0.18525198383575553</v>
      </c>
      <c r="G64" s="103">
        <v>-0.77528957528957498</v>
      </c>
      <c r="H64" s="103">
        <v>-0.34770704996577617</v>
      </c>
      <c r="I64" s="103">
        <v>-0.29710144927536247</v>
      </c>
      <c r="J64" s="103">
        <v>-0.54545454545454697</v>
      </c>
      <c r="K64" s="103">
        <v>-0.74981254686328391</v>
      </c>
      <c r="L64" s="103">
        <v>0.1378929950358522</v>
      </c>
      <c r="M64" s="103">
        <v>-0.72</v>
      </c>
      <c r="N64" s="103">
        <v>4.5454545454545456E-2</v>
      </c>
      <c r="O64" s="103">
        <v>0.24519846350832231</v>
      </c>
      <c r="P64" s="103">
        <v>1.0855655929937808E-2</v>
      </c>
      <c r="Q64" s="103">
        <v>0.1015790003017198</v>
      </c>
      <c r="R64" s="103">
        <v>8.9954523071575518E-2</v>
      </c>
      <c r="S64" s="103">
        <v>-0.29714285714285715</v>
      </c>
      <c r="T64" s="103">
        <v>-0.19196428571428553</v>
      </c>
      <c r="U64" s="103">
        <v>-0.29260089686098645</v>
      </c>
      <c r="V64" s="103">
        <v>5.7946875995713007E-2</v>
      </c>
      <c r="X64" s="103">
        <f t="shared" si="8"/>
        <v>4.2963811930597977</v>
      </c>
      <c r="Y64" s="103">
        <f t="shared" si="9"/>
        <v>3.0265585537647855E-35</v>
      </c>
      <c r="Z64" s="103">
        <f t="shared" si="10"/>
        <v>1.7537961320877253E-36</v>
      </c>
      <c r="AA64" s="59">
        <v>1</v>
      </c>
      <c r="AD64" s="102"/>
      <c r="AE64" s="103"/>
      <c r="AF64" s="103"/>
      <c r="AG64" s="103"/>
    </row>
    <row r="65" spans="1:33" x14ac:dyDescent="0.2">
      <c r="A65" s="9">
        <v>32172</v>
      </c>
      <c r="B65" s="3">
        <v>1124.96</v>
      </c>
      <c r="D65" s="103">
        <v>-0.64254952627045536</v>
      </c>
      <c r="E65" s="103">
        <v>4.277142417559894E-2</v>
      </c>
      <c r="F65" s="103">
        <v>-8.437185304974118E-2</v>
      </c>
      <c r="G65" s="103">
        <v>0.50810810810810769</v>
      </c>
      <c r="H65" s="103">
        <v>-0.20396988364134153</v>
      </c>
      <c r="I65" s="103">
        <v>-2.1739130434782147E-2</v>
      </c>
      <c r="J65" s="103">
        <v>-0.27272727272727182</v>
      </c>
      <c r="K65" s="103">
        <v>-6.2484378905273662E-2</v>
      </c>
      <c r="L65" s="103">
        <v>0</v>
      </c>
      <c r="M65" s="103">
        <v>-0.48</v>
      </c>
      <c r="N65" s="103">
        <v>-0.5</v>
      </c>
      <c r="O65" s="103">
        <v>-4.039692701664533E-2</v>
      </c>
      <c r="P65" s="103">
        <v>0.10418956011283792</v>
      </c>
      <c r="Q65" s="103">
        <v>-0.20356029367394146</v>
      </c>
      <c r="R65" s="103">
        <v>5.7946875995713007E-2</v>
      </c>
      <c r="S65" s="103">
        <v>1.1428571428571429E-2</v>
      </c>
      <c r="T65" s="103">
        <v>5.8035714285714142E-2</v>
      </c>
      <c r="U65" s="103">
        <v>0.17600896860986467</v>
      </c>
      <c r="V65" s="103">
        <v>-9.1533180778031135E-3</v>
      </c>
      <c r="X65" s="103">
        <f t="shared" si="8"/>
        <v>4.4956705223380151</v>
      </c>
      <c r="Y65" s="103">
        <f t="shared" si="9"/>
        <v>7.5817479817859834E-37</v>
      </c>
      <c r="Z65" s="103">
        <f t="shared" si="10"/>
        <v>-6.9398150863028909E-39</v>
      </c>
      <c r="AA65" s="59">
        <v>1</v>
      </c>
      <c r="AD65" s="102"/>
      <c r="AE65" s="103"/>
      <c r="AF65" s="103"/>
      <c r="AG65" s="103"/>
    </row>
    <row r="66" spans="1:33" x14ac:dyDescent="0.2">
      <c r="A66" s="9">
        <v>32200</v>
      </c>
      <c r="B66" s="3">
        <v>1118.6400000000001</v>
      </c>
      <c r="D66" s="103">
        <v>-0.19810508182601108</v>
      </c>
      <c r="E66" s="103">
        <v>0.24881959758620045</v>
      </c>
      <c r="F66" s="103">
        <v>0.31914664444554958</v>
      </c>
      <c r="G66" s="103">
        <v>5.7142857142857023E-2</v>
      </c>
      <c r="H66" s="103">
        <v>-0.10130047912388751</v>
      </c>
      <c r="I66" s="103">
        <v>1.4492753623188097E-2</v>
      </c>
      <c r="J66" s="103">
        <v>-7.2727272727272821E-2</v>
      </c>
      <c r="K66" s="103">
        <v>6.2484378905273662E-2</v>
      </c>
      <c r="L66" s="103">
        <v>0</v>
      </c>
      <c r="M66" s="103">
        <v>0</v>
      </c>
      <c r="N66" s="103">
        <v>0.18181818181818182</v>
      </c>
      <c r="O66" s="103">
        <v>-4.2573623559538892E-2</v>
      </c>
      <c r="P66" s="103">
        <v>5.4839615057108833E-2</v>
      </c>
      <c r="Q66" s="103">
        <v>-0.15769888363672935</v>
      </c>
      <c r="R66" s="103">
        <v>-9.1533180778031135E-3</v>
      </c>
      <c r="S66" s="103">
        <v>-1.1428571428571429E-2</v>
      </c>
      <c r="T66" s="103">
        <v>-7.5892857142856929E-2</v>
      </c>
      <c r="U66" s="103">
        <v>-9.1928251121075458E-2</v>
      </c>
      <c r="V66" s="103">
        <v>2.7764099296121211E-2</v>
      </c>
      <c r="X66" s="103">
        <f t="shared" si="8"/>
        <v>4.3529512588519035</v>
      </c>
      <c r="Y66" s="103">
        <f t="shared" si="9"/>
        <v>1.0627713378691897E-35</v>
      </c>
      <c r="Z66" s="103">
        <f t="shared" si="10"/>
        <v>2.9506888953671768E-37</v>
      </c>
      <c r="AA66" s="59">
        <v>1</v>
      </c>
      <c r="AD66" s="102"/>
      <c r="AE66" s="103"/>
      <c r="AF66" s="103"/>
      <c r="AG66" s="103"/>
    </row>
    <row r="67" spans="1:33" x14ac:dyDescent="0.2">
      <c r="A67" s="9">
        <v>32232</v>
      </c>
      <c r="B67" s="3">
        <v>1137.81</v>
      </c>
      <c r="D67" s="103">
        <v>-4.6511627906976515E-2</v>
      </c>
      <c r="E67" s="103">
        <v>0.2670495922867851</v>
      </c>
      <c r="F67" s="103">
        <v>0.1137190395823437</v>
      </c>
      <c r="G67" s="103">
        <v>0.26100386100386175</v>
      </c>
      <c r="H67" s="103">
        <v>0.22724161533196366</v>
      </c>
      <c r="I67" s="103">
        <v>-3.6231884057970891E-2</v>
      </c>
      <c r="J67" s="103">
        <v>0.74545454545454592</v>
      </c>
      <c r="K67" s="103">
        <v>0.12496875781054732</v>
      </c>
      <c r="L67" s="103">
        <v>0.1378929950358522</v>
      </c>
      <c r="M67" s="103">
        <v>-0.48</v>
      </c>
      <c r="N67" s="103">
        <v>0.68181818181818177</v>
      </c>
      <c r="O67" s="103">
        <v>-4.0845070422535171E-2</v>
      </c>
      <c r="P67" s="103">
        <v>-2.5945112814145851E-2</v>
      </c>
      <c r="Q67" s="103">
        <v>-0.39947701900834759</v>
      </c>
      <c r="R67" s="103">
        <v>2.7764099296121211E-2</v>
      </c>
      <c r="S67" s="103">
        <v>-0.2742857142857143</v>
      </c>
      <c r="T67" s="103">
        <v>6.2499999999999924E-2</v>
      </c>
      <c r="U67" s="103">
        <v>1.0650224215246508E-2</v>
      </c>
      <c r="V67" s="103">
        <v>0.1085942704863425</v>
      </c>
      <c r="X67" s="103">
        <f t="shared" si="8"/>
        <v>4.4712044252346352</v>
      </c>
      <c r="Y67" s="103">
        <f t="shared" si="9"/>
        <v>1.1921775166805506E-36</v>
      </c>
      <c r="Z67" s="103">
        <f t="shared" si="10"/>
        <v>1.2946364771414382E-37</v>
      </c>
      <c r="AA67" s="59">
        <v>1</v>
      </c>
      <c r="AD67" s="102"/>
      <c r="AE67" s="103"/>
      <c r="AF67" s="103"/>
      <c r="AG67" s="103"/>
    </row>
    <row r="68" spans="1:33" x14ac:dyDescent="0.2">
      <c r="A68" s="9">
        <v>32262</v>
      </c>
      <c r="B68" s="3">
        <v>1212.79</v>
      </c>
      <c r="D68" s="103">
        <v>-4.8234280792420092E-2</v>
      </c>
      <c r="E68" s="103">
        <v>2.1539566131596351E-2</v>
      </c>
      <c r="F68" s="103">
        <v>0.10638283376341379</v>
      </c>
      <c r="G68" s="103">
        <v>9.1119691119691371E-2</v>
      </c>
      <c r="H68" s="103">
        <v>1.3689253935665075E-3</v>
      </c>
      <c r="I68" s="103">
        <v>0.25362318840579684</v>
      </c>
      <c r="J68" s="103">
        <v>1.8181818181817799E-2</v>
      </c>
      <c r="K68" s="103">
        <v>-0.31242189452636832</v>
      </c>
      <c r="L68" s="103">
        <v>0.1378929950358522</v>
      </c>
      <c r="M68" s="103">
        <v>-0.08</v>
      </c>
      <c r="N68" s="103">
        <v>0.13636363636363635</v>
      </c>
      <c r="O68" s="103">
        <v>0.11389244558258653</v>
      </c>
      <c r="P68" s="103">
        <v>1.5384395827089734E-2</v>
      </c>
      <c r="Q68" s="103">
        <v>-0.43729256763552249</v>
      </c>
      <c r="R68" s="103">
        <v>0.1085942704863425</v>
      </c>
      <c r="S68" s="103">
        <v>-0.12571428571428572</v>
      </c>
      <c r="T68" s="103">
        <v>0.13839285714285718</v>
      </c>
      <c r="U68" s="103">
        <v>-0.27802690582959683</v>
      </c>
      <c r="V68" s="103">
        <v>-4.9025287489499636E-2</v>
      </c>
      <c r="X68" s="103">
        <f t="shared" si="8"/>
        <v>4.2673979919550087</v>
      </c>
      <c r="Y68" s="103">
        <f t="shared" si="9"/>
        <v>5.17384126339118E-35</v>
      </c>
      <c r="Z68" s="103">
        <f t="shared" si="10"/>
        <v>-2.5364905536278861E-36</v>
      </c>
      <c r="AA68" s="59">
        <v>1</v>
      </c>
      <c r="AD68" s="102"/>
      <c r="AE68" s="103"/>
      <c r="AF68" s="103"/>
      <c r="AG68" s="103"/>
    </row>
    <row r="69" spans="1:33" x14ac:dyDescent="0.2">
      <c r="A69" s="9">
        <v>32291</v>
      </c>
      <c r="B69" s="3">
        <v>1178.94</v>
      </c>
      <c r="D69" s="103">
        <v>0.2928509905254077</v>
      </c>
      <c r="E69" s="103">
        <v>-0.39335350530796465</v>
      </c>
      <c r="F69" s="103">
        <v>-0.21459933917242036</v>
      </c>
      <c r="G69" s="103">
        <v>-0.29343629343629407</v>
      </c>
      <c r="H69" s="103">
        <v>-8.8980150581793815E-2</v>
      </c>
      <c r="I69" s="103">
        <v>-8.6956521739130516E-2</v>
      </c>
      <c r="J69" s="103">
        <v>0.56363636363636316</v>
      </c>
      <c r="K69" s="103">
        <v>0</v>
      </c>
      <c r="L69" s="103">
        <v>-0.1378929950358522</v>
      </c>
      <c r="M69" s="103">
        <v>0</v>
      </c>
      <c r="N69" s="103">
        <v>0.40909090909090912</v>
      </c>
      <c r="O69" s="103">
        <v>-1.5172855313700408E-2</v>
      </c>
      <c r="P69" s="103">
        <v>6.5828469219315691E-2</v>
      </c>
      <c r="Q69" s="103">
        <v>0.21321532736598611</v>
      </c>
      <c r="R69" s="103">
        <v>-4.9025287489499636E-2</v>
      </c>
      <c r="S69" s="103">
        <v>3.4285714285714287E-2</v>
      </c>
      <c r="T69" s="103">
        <v>0.10714285714285705</v>
      </c>
      <c r="U69" s="103">
        <v>0.17713004484304909</v>
      </c>
      <c r="V69" s="103">
        <v>-2.874894997537894E-2</v>
      </c>
      <c r="X69" s="103">
        <f t="shared" si="8"/>
        <v>4.6272653928539649</v>
      </c>
      <c r="Y69" s="103">
        <f t="shared" si="9"/>
        <v>6.6447280510336206E-38</v>
      </c>
      <c r="Z69" s="103">
        <f t="shared" si="10"/>
        <v>-1.9102895433916275E-39</v>
      </c>
      <c r="AA69" s="59">
        <v>1</v>
      </c>
      <c r="AD69" s="102"/>
      <c r="AE69" s="103"/>
      <c r="AF69" s="103"/>
      <c r="AG69" s="103"/>
    </row>
    <row r="70" spans="1:33" x14ac:dyDescent="0.2">
      <c r="A70" s="9">
        <v>32323</v>
      </c>
      <c r="B70" s="3">
        <v>1159.0899999999999</v>
      </c>
      <c r="D70" s="103">
        <v>0.59431524547803527</v>
      </c>
      <c r="E70" s="103">
        <v>-0.11940441390156781</v>
      </c>
      <c r="F70" s="103">
        <v>-7.1532944253409739E-2</v>
      </c>
      <c r="G70" s="103">
        <v>-9.7297297297298246E-2</v>
      </c>
      <c r="H70" s="103">
        <v>0.31759069130732276</v>
      </c>
      <c r="I70" s="103">
        <v>-0.19565217391304318</v>
      </c>
      <c r="J70" s="103">
        <v>0.16363636363636505</v>
      </c>
      <c r="K70" s="103">
        <v>-0.15616095976006006</v>
      </c>
      <c r="L70" s="103">
        <v>6.89464975179261E-2</v>
      </c>
      <c r="M70" s="103">
        <v>-0.24</v>
      </c>
      <c r="N70" s="103">
        <v>-0.13636363636363635</v>
      </c>
      <c r="O70" s="103">
        <v>-2.7656850192061409E-2</v>
      </c>
      <c r="P70" s="103">
        <v>-4.813213264641094E-2</v>
      </c>
      <c r="Q70" s="103">
        <v>-0.51835462134164734</v>
      </c>
      <c r="R70" s="103">
        <v>-2.874894997537894E-2</v>
      </c>
      <c r="S70" s="103">
        <v>0.13714285714285715</v>
      </c>
      <c r="T70" s="103">
        <v>-4.464285714285713E-2</v>
      </c>
      <c r="U70" s="103">
        <v>7.2309417040358287E-2</v>
      </c>
      <c r="V70" s="103">
        <v>-6.0162790024041908E-2</v>
      </c>
      <c r="X70" s="103">
        <f t="shared" ref="X70:X133" si="11">IF(AA70&lt;&gt;"",((D$4-D70)^2+(E$4-E70)^2+(F$4-F70)^2+(G$4-G70)^2+(H$4-H70)^2+(I$4-I70)^2+(J$4-J70)^2+(K$4-K70)^2+(L$4-L70)^2+(M$4-M70)^2+(N$4-N70)^2+(O$4-O70)^2+(P$4-P70)^2+(Q$4-Q70)^2+(R$4-R70)^2+(S$4-S70)^2+(T$4-T70)^2+(U$4-U70)^2)^0.5,0)</f>
        <v>4.7339488495719522</v>
      </c>
      <c r="Y70" s="103">
        <f t="shared" ref="Y70:Y133" si="12">IF(X70=0,0,EXP(-$Y$2*X70))</f>
        <v>9.2328235303988036E-39</v>
      </c>
      <c r="Z70" s="103">
        <f t="shared" si="10"/>
        <v>-5.5547242338841651E-40</v>
      </c>
      <c r="AA70" s="59">
        <v>1</v>
      </c>
      <c r="AD70" s="102"/>
      <c r="AE70" s="103"/>
      <c r="AF70" s="103"/>
      <c r="AG70" s="103"/>
    </row>
    <row r="71" spans="1:33" x14ac:dyDescent="0.2">
      <c r="A71" s="9">
        <v>32354</v>
      </c>
      <c r="B71" s="3">
        <v>1117.55</v>
      </c>
      <c r="D71" s="103">
        <v>0.32558139534883757</v>
      </c>
      <c r="E71" s="103">
        <v>9.741354257483284E-2</v>
      </c>
      <c r="F71" s="103">
        <v>-0.21459883276022923</v>
      </c>
      <c r="G71" s="103">
        <v>-0.55444015444015449</v>
      </c>
      <c r="H71" s="103">
        <v>3.4223134839151743E-2</v>
      </c>
      <c r="I71" s="103">
        <v>-0.22463768115942068</v>
      </c>
      <c r="J71" s="103">
        <v>-3.6363636363637215E-2</v>
      </c>
      <c r="K71" s="103">
        <v>-0.46868282929267657</v>
      </c>
      <c r="L71" s="103">
        <v>6.89464975179261E-2</v>
      </c>
      <c r="M71" s="103">
        <v>-0.56000000000000005</v>
      </c>
      <c r="N71" s="103">
        <v>-0.5</v>
      </c>
      <c r="O71" s="103">
        <v>6.2227912932138078E-2</v>
      </c>
      <c r="P71" s="103">
        <v>-0.13054378178323894</v>
      </c>
      <c r="Q71" s="103">
        <v>-1.367796439706326E-2</v>
      </c>
      <c r="R71" s="103">
        <v>-6.0162790024041908E-2</v>
      </c>
      <c r="S71" s="103">
        <v>0.32</v>
      </c>
      <c r="T71" s="103">
        <v>-1.3392857142857012E-2</v>
      </c>
      <c r="U71" s="103">
        <v>-0.34473094170403451</v>
      </c>
      <c r="V71" s="103">
        <v>1.187614054398425E-3</v>
      </c>
      <c r="X71" s="103">
        <f t="shared" si="11"/>
        <v>4.7461007138098514</v>
      </c>
      <c r="Y71" s="103">
        <f t="shared" si="12"/>
        <v>7.3739640258338936E-39</v>
      </c>
      <c r="Z71" s="103">
        <f t="shared" ref="Z71:Z134" si="13">Y71*V71</f>
        <v>8.7574233137087228E-42</v>
      </c>
      <c r="AA71" s="59">
        <v>1</v>
      </c>
      <c r="AD71" s="102"/>
      <c r="AE71" s="103"/>
      <c r="AF71" s="103"/>
      <c r="AG71" s="103"/>
    </row>
    <row r="72" spans="1:33" x14ac:dyDescent="0.2">
      <c r="A72" s="9">
        <v>32385</v>
      </c>
      <c r="B72" s="3">
        <v>1118.3699999999999</v>
      </c>
      <c r="D72" s="103">
        <v>0.61154177433247292</v>
      </c>
      <c r="E72" s="103">
        <v>-0.28101953946356267</v>
      </c>
      <c r="F72" s="103">
        <v>0.13303057136766439</v>
      </c>
      <c r="G72" s="103">
        <v>-3.2432432432432289E-2</v>
      </c>
      <c r="H72" s="103">
        <v>-0.41204654346338015</v>
      </c>
      <c r="I72" s="103">
        <v>-2.898550724637684E-2</v>
      </c>
      <c r="J72" s="103">
        <v>-0.14545454545454564</v>
      </c>
      <c r="K72" s="103">
        <v>6.2484378905273662E-2</v>
      </c>
      <c r="L72" s="103">
        <v>0</v>
      </c>
      <c r="M72" s="103">
        <v>-0.24</v>
      </c>
      <c r="N72" s="103">
        <v>-0.40909090909090912</v>
      </c>
      <c r="O72" s="103">
        <v>-1.1523687580025678E-2</v>
      </c>
      <c r="P72" s="103">
        <v>-7.0566520624319215E-2</v>
      </c>
      <c r="Q72" s="103">
        <v>0.41255154379965803</v>
      </c>
      <c r="R72" s="103">
        <v>1.187614054398425E-3</v>
      </c>
      <c r="S72" s="103">
        <v>-0.4</v>
      </c>
      <c r="T72" s="103">
        <v>-4.9107142857142905E-2</v>
      </c>
      <c r="U72" s="103">
        <v>-0.11883408071748902</v>
      </c>
      <c r="V72" s="103">
        <v>4.1320279234134068E-2</v>
      </c>
      <c r="X72" s="103">
        <f t="shared" si="11"/>
        <v>4.0859429120237127</v>
      </c>
      <c r="Y72" s="103">
        <f t="shared" si="12"/>
        <v>1.4849248967028167E-33</v>
      </c>
      <c r="Z72" s="103">
        <f t="shared" si="13"/>
        <v>6.1357511373478074E-35</v>
      </c>
      <c r="AA72" s="59">
        <v>1</v>
      </c>
      <c r="AD72" s="102"/>
      <c r="AE72" s="103"/>
      <c r="AF72" s="103"/>
      <c r="AG72" s="103"/>
    </row>
    <row r="73" spans="1:33" x14ac:dyDescent="0.2">
      <c r="A73" s="9">
        <v>32415</v>
      </c>
      <c r="B73" s="3">
        <v>1146.9000000000001</v>
      </c>
      <c r="D73" s="103">
        <v>-5.8570198105083494E-2</v>
      </c>
      <c r="E73" s="103">
        <v>-0.22229516043557815</v>
      </c>
      <c r="F73" s="103">
        <v>0.33164409075658458</v>
      </c>
      <c r="G73" s="103">
        <v>-6.9498069498084486E-2</v>
      </c>
      <c r="H73" s="103">
        <v>-0.52292950034223196</v>
      </c>
      <c r="I73" s="103">
        <v>-0.10869565217391267</v>
      </c>
      <c r="J73" s="103">
        <v>-1.0545454545454551</v>
      </c>
      <c r="K73" s="103">
        <v>-0.24993751562109465</v>
      </c>
      <c r="L73" s="103">
        <v>-0.82735797021511315</v>
      </c>
      <c r="M73" s="103">
        <v>0</v>
      </c>
      <c r="N73" s="103">
        <v>-0.72727272727272729</v>
      </c>
      <c r="O73" s="103">
        <v>-8.2138284250960175E-2</v>
      </c>
      <c r="P73" s="103">
        <v>-7.1251540104560709E-2</v>
      </c>
      <c r="Q73" s="103">
        <v>-5.8332495222769787E-2</v>
      </c>
      <c r="R73" s="103">
        <v>4.1320279234134068E-2</v>
      </c>
      <c r="S73" s="103">
        <v>0.20571428571428571</v>
      </c>
      <c r="T73" s="103">
        <v>4.0178571428571355E-2</v>
      </c>
      <c r="U73" s="103">
        <v>-3.5313901345291221E-2</v>
      </c>
      <c r="V73" s="103">
        <v>2.7662717608550696E-2</v>
      </c>
      <c r="X73" s="103">
        <f t="shared" si="11"/>
        <v>4.6470640774429564</v>
      </c>
      <c r="Y73" s="103">
        <f t="shared" si="12"/>
        <v>4.6068673899906732E-38</v>
      </c>
      <c r="Z73" s="103">
        <f t="shared" si="13"/>
        <v>1.2743847166935298E-39</v>
      </c>
      <c r="AA73" s="59">
        <v>1</v>
      </c>
      <c r="AD73" s="102"/>
      <c r="AE73" s="103"/>
      <c r="AF73" s="103"/>
      <c r="AG73" s="103"/>
    </row>
    <row r="74" spans="1:33" x14ac:dyDescent="0.2">
      <c r="A74" s="9">
        <v>32445</v>
      </c>
      <c r="B74" s="3">
        <v>1166</v>
      </c>
      <c r="D74" s="103">
        <v>-1.0215331610680438</v>
      </c>
      <c r="E74" s="103">
        <v>0.2199634169273644</v>
      </c>
      <c r="F74" s="103">
        <v>-0.40387788134527058</v>
      </c>
      <c r="G74" s="103">
        <v>0.39073359073359093</v>
      </c>
      <c r="H74" s="103">
        <v>-0.16974674880218979</v>
      </c>
      <c r="I74" s="103">
        <v>-7.246376811594242E-2</v>
      </c>
      <c r="J74" s="103">
        <v>-0.76363636363636378</v>
      </c>
      <c r="K74" s="103">
        <v>0.31242189452636832</v>
      </c>
      <c r="L74" s="103">
        <v>-0.20683949255377829</v>
      </c>
      <c r="M74" s="103">
        <v>-0.16</v>
      </c>
      <c r="N74" s="103">
        <v>-0.5</v>
      </c>
      <c r="O74" s="103">
        <v>8.5339308578745068E-2</v>
      </c>
      <c r="P74" s="103">
        <v>2.4698757926484124E-2</v>
      </c>
      <c r="Q74" s="103">
        <v>-0.17238258071004728</v>
      </c>
      <c r="R74" s="103">
        <v>2.7662717608550696E-2</v>
      </c>
      <c r="S74" s="103">
        <v>-0.22857142857142856</v>
      </c>
      <c r="T74" s="103">
        <v>-8.3035714285714241E-2</v>
      </c>
      <c r="U74" s="103">
        <v>-2.746636771300499E-2</v>
      </c>
      <c r="V74" s="103">
        <v>2.5649566955363152E-2</v>
      </c>
      <c r="X74" s="103">
        <f t="shared" si="11"/>
        <v>4.2205508208273326</v>
      </c>
      <c r="Y74" s="103">
        <f t="shared" si="12"/>
        <v>1.2308475245992901E-34</v>
      </c>
      <c r="Z74" s="103">
        <f t="shared" si="13"/>
        <v>3.1570705994052482E-36</v>
      </c>
      <c r="AA74" s="59">
        <v>1</v>
      </c>
      <c r="AD74" s="102"/>
      <c r="AE74" s="103"/>
      <c r="AF74" s="103"/>
      <c r="AG74" s="103"/>
    </row>
    <row r="75" spans="1:33" x14ac:dyDescent="0.2">
      <c r="A75" s="9">
        <v>32476</v>
      </c>
      <c r="B75" s="3">
        <v>1183.71</v>
      </c>
      <c r="D75" s="103">
        <v>-0.36003445305770909</v>
      </c>
      <c r="E75" s="103">
        <v>8.0728926269723181E-2</v>
      </c>
      <c r="F75" s="103">
        <v>0.13546027140345354</v>
      </c>
      <c r="G75" s="103">
        <v>-7.7220077219924688E-3</v>
      </c>
      <c r="H75" s="103">
        <v>-6.2970568104038671E-2</v>
      </c>
      <c r="I75" s="103">
        <v>-3.6231884057970891E-2</v>
      </c>
      <c r="J75" s="103">
        <v>9.090909090909062E-2</v>
      </c>
      <c r="K75" s="103">
        <v>0.43739065233691565</v>
      </c>
      <c r="L75" s="103">
        <v>0</v>
      </c>
      <c r="M75" s="103">
        <v>0</v>
      </c>
      <c r="N75" s="103">
        <v>0.22727272727272727</v>
      </c>
      <c r="O75" s="103">
        <v>0.11350832266325232</v>
      </c>
      <c r="P75" s="103">
        <v>4.9492657447446145E-2</v>
      </c>
      <c r="Q75" s="103">
        <v>0.18887659660062356</v>
      </c>
      <c r="R75" s="103">
        <v>2.5649566955363152E-2</v>
      </c>
      <c r="S75" s="103">
        <v>-0.11428571428571428</v>
      </c>
      <c r="T75" s="103">
        <v>-3.3928571428571329E-2</v>
      </c>
      <c r="U75" s="103">
        <v>0.18273542600896805</v>
      </c>
      <c r="V75" s="103">
        <v>7.8730121947686929E-2</v>
      </c>
      <c r="X75" s="103">
        <f t="shared" si="11"/>
        <v>4.3388207855065914</v>
      </c>
      <c r="Y75" s="103">
        <f t="shared" si="12"/>
        <v>1.3802901392717697E-35</v>
      </c>
      <c r="Z75" s="103">
        <f t="shared" si="13"/>
        <v>1.086704109880562E-36</v>
      </c>
      <c r="AA75" s="59">
        <v>1</v>
      </c>
      <c r="AD75" s="102"/>
      <c r="AE75" s="103"/>
      <c r="AF75" s="103"/>
      <c r="AG75" s="103"/>
    </row>
    <row r="76" spans="1:33" x14ac:dyDescent="0.2">
      <c r="A76" s="9">
        <v>32507</v>
      </c>
      <c r="B76" s="3">
        <v>1238.07</v>
      </c>
      <c r="D76" s="103">
        <v>-0.17398794142980104</v>
      </c>
      <c r="E76" s="103">
        <v>3.1064840932013869E-2</v>
      </c>
      <c r="F76" s="103">
        <v>4.7688629502273164E-2</v>
      </c>
      <c r="G76" s="103">
        <v>-0.35984555984555933</v>
      </c>
      <c r="H76" s="103">
        <v>-0.20123203285420851</v>
      </c>
      <c r="I76" s="103">
        <v>-8.6956521739130516E-2</v>
      </c>
      <c r="J76" s="103">
        <v>-0.83636363636363653</v>
      </c>
      <c r="K76" s="103">
        <v>-0.56235941014746293</v>
      </c>
      <c r="L76" s="103">
        <v>-0.20683949255377829</v>
      </c>
      <c r="M76" s="103">
        <v>0</v>
      </c>
      <c r="N76" s="103">
        <v>-0.45454545454545453</v>
      </c>
      <c r="O76" s="103">
        <v>-2.9321382842509493E-2</v>
      </c>
      <c r="P76" s="103">
        <v>6.755053207937058E-4</v>
      </c>
      <c r="Q76" s="103">
        <v>-0.14180830735190586</v>
      </c>
      <c r="R76" s="103">
        <v>7.8730121947686929E-2</v>
      </c>
      <c r="S76" s="103">
        <v>-2.2857142857142857E-2</v>
      </c>
      <c r="T76" s="103">
        <v>-8.2142857142857267E-2</v>
      </c>
      <c r="U76" s="103">
        <v>-2.0739910313901596E-2</v>
      </c>
      <c r="V76" s="103">
        <v>8.2684007762940881E-2</v>
      </c>
      <c r="X76" s="103">
        <f t="shared" si="11"/>
        <v>4.3386268689411169</v>
      </c>
      <c r="Y76" s="103">
        <f t="shared" si="12"/>
        <v>1.3852507627404894E-35</v>
      </c>
      <c r="Z76" s="103">
        <f t="shared" si="13"/>
        <v>1.145380848200544E-36</v>
      </c>
      <c r="AA76" s="59">
        <v>1</v>
      </c>
      <c r="AD76" s="102"/>
      <c r="AE76" s="103"/>
      <c r="AF76" s="103"/>
      <c r="AG76" s="103"/>
    </row>
    <row r="77" spans="1:33" x14ac:dyDescent="0.2">
      <c r="A77" s="9">
        <v>32536</v>
      </c>
      <c r="B77" s="3">
        <v>1295.1600000000001</v>
      </c>
      <c r="D77" s="103">
        <v>7.2351421188630138E-2</v>
      </c>
      <c r="E77" s="103">
        <v>-5.9558609843244391E-3</v>
      </c>
      <c r="F77" s="103">
        <v>0.91632016389524185</v>
      </c>
      <c r="G77" s="103">
        <v>-0.23011583011583017</v>
      </c>
      <c r="H77" s="103">
        <v>-6.7077344284736981E-2</v>
      </c>
      <c r="I77" s="103">
        <v>-0.10144927536231861</v>
      </c>
      <c r="J77" s="103">
        <v>-0.16363636363636344</v>
      </c>
      <c r="K77" s="103">
        <v>-0.12496875781054732</v>
      </c>
      <c r="L77" s="103">
        <v>-0.2757859900717044</v>
      </c>
      <c r="M77" s="103">
        <v>-0.36</v>
      </c>
      <c r="N77" s="103">
        <v>-0.36363636363636365</v>
      </c>
      <c r="O77" s="103">
        <v>0.11651728553136993</v>
      </c>
      <c r="P77" s="103">
        <v>2.5497947320099093E-2</v>
      </c>
      <c r="Q77" s="103">
        <v>8.0458614100372122E-4</v>
      </c>
      <c r="R77" s="103">
        <v>8.2684007762940881E-2</v>
      </c>
      <c r="S77" s="103">
        <v>-5.7142857142857141E-2</v>
      </c>
      <c r="T77" s="103">
        <v>4.9107142857142905E-2</v>
      </c>
      <c r="U77" s="103">
        <v>-0.18553811659192834</v>
      </c>
      <c r="V77" s="103">
        <v>4.210236653824978E-2</v>
      </c>
      <c r="X77" s="103">
        <f t="shared" si="11"/>
        <v>4.4074435255552586</v>
      </c>
      <c r="Y77" s="103">
        <f t="shared" si="12"/>
        <v>3.8781495703363612E-36</v>
      </c>
      <c r="Z77" s="103">
        <f t="shared" si="13"/>
        <v>1.6327927470045737E-37</v>
      </c>
      <c r="AA77" s="59">
        <v>1</v>
      </c>
      <c r="AD77" s="102"/>
      <c r="AE77" s="103"/>
      <c r="AF77" s="103"/>
      <c r="AG77" s="103"/>
    </row>
    <row r="78" spans="1:33" x14ac:dyDescent="0.2">
      <c r="A78" s="9">
        <v>32564</v>
      </c>
      <c r="B78" s="3">
        <v>1324.23</v>
      </c>
      <c r="D78" s="103">
        <v>-0.20844099913867253</v>
      </c>
      <c r="E78" s="103">
        <v>-0.45727473203754027</v>
      </c>
      <c r="F78" s="103">
        <v>-0.4354083233597873</v>
      </c>
      <c r="G78" s="103">
        <v>-0.40617760617760607</v>
      </c>
      <c r="H78" s="103">
        <v>-0.61601642710472293</v>
      </c>
      <c r="I78" s="103">
        <v>-0.33333333333333331</v>
      </c>
      <c r="J78" s="103">
        <v>-0.81818181818181879</v>
      </c>
      <c r="K78" s="103">
        <v>-0.12496875781054732</v>
      </c>
      <c r="L78" s="103">
        <v>-0.20683949255377829</v>
      </c>
      <c r="M78" s="103">
        <v>-0.28000000000000003</v>
      </c>
      <c r="N78" s="103">
        <v>0</v>
      </c>
      <c r="O78" s="103">
        <v>-1.8053777208706736E-2</v>
      </c>
      <c r="P78" s="103">
        <v>0.10703429378772958</v>
      </c>
      <c r="Q78" s="103">
        <v>-1.3074524791310469E-2</v>
      </c>
      <c r="R78" s="103">
        <v>4.210236653824978E-2</v>
      </c>
      <c r="S78" s="103">
        <v>-3.4285714285714287E-2</v>
      </c>
      <c r="T78" s="103">
        <v>3.6607142857142859E-2</v>
      </c>
      <c r="U78" s="103">
        <v>0.1939461883408076</v>
      </c>
      <c r="V78" s="103">
        <v>2.5910262723401613E-2</v>
      </c>
      <c r="X78" s="103">
        <f t="shared" si="11"/>
        <v>4.3554297985504915</v>
      </c>
      <c r="Y78" s="103">
        <f t="shared" si="12"/>
        <v>1.0151404543675176E-35</v>
      </c>
      <c r="Z78" s="103">
        <f t="shared" si="13"/>
        <v>2.6302555873815665E-37</v>
      </c>
      <c r="AA78" s="59">
        <v>1</v>
      </c>
      <c r="AD78" s="102"/>
      <c r="AE78" s="103"/>
      <c r="AF78" s="103"/>
      <c r="AG78" s="103"/>
    </row>
    <row r="79" spans="1:33" x14ac:dyDescent="0.2">
      <c r="A79" s="9">
        <v>32597</v>
      </c>
      <c r="B79" s="3">
        <v>1342.12</v>
      </c>
      <c r="D79" s="103">
        <v>0.18604651162790606</v>
      </c>
      <c r="E79" s="103">
        <v>-0.21529309195343357</v>
      </c>
      <c r="F79" s="103">
        <v>-6.4553421419452126E-2</v>
      </c>
      <c r="G79" s="103">
        <v>-0.13281853281853329</v>
      </c>
      <c r="H79" s="103">
        <v>1.7796030116358517E-2</v>
      </c>
      <c r="I79" s="103">
        <v>0.23188405797101472</v>
      </c>
      <c r="J79" s="103">
        <v>-0.4727272727272725</v>
      </c>
      <c r="K79" s="103">
        <v>6.2484378905273662E-2</v>
      </c>
      <c r="L79" s="103">
        <v>-0.34473248758963049</v>
      </c>
      <c r="M79" s="103">
        <v>0</v>
      </c>
      <c r="N79" s="103">
        <v>-0.22727272727272727</v>
      </c>
      <c r="O79" s="103">
        <v>-2.1638924455825829E-2</v>
      </c>
      <c r="P79" s="103">
        <v>-1.3319823226905345E-4</v>
      </c>
      <c r="Q79" s="103">
        <v>0.33410439505179523</v>
      </c>
      <c r="R79" s="103">
        <v>2.5910262723401613E-2</v>
      </c>
      <c r="S79" s="103">
        <v>0.18285714285714286</v>
      </c>
      <c r="T79" s="103">
        <v>-1.5178571428571578E-2</v>
      </c>
      <c r="U79" s="103">
        <v>0.53699551569506787</v>
      </c>
      <c r="V79" s="103">
        <v>2.99944964226748E-2</v>
      </c>
      <c r="X79" s="103">
        <f t="shared" si="11"/>
        <v>4.7198025774187959</v>
      </c>
      <c r="Y79" s="103">
        <f t="shared" si="12"/>
        <v>1.1994772675653767E-38</v>
      </c>
      <c r="Z79" s="103">
        <f t="shared" si="13"/>
        <v>3.5977716611069433E-40</v>
      </c>
      <c r="AA79" s="59">
        <v>1</v>
      </c>
      <c r="AD79" s="102"/>
      <c r="AE79" s="103"/>
      <c r="AF79" s="103"/>
      <c r="AG79" s="103"/>
    </row>
    <row r="80" spans="1:33" x14ac:dyDescent="0.2">
      <c r="A80" s="9">
        <v>32627</v>
      </c>
      <c r="B80" s="3">
        <v>1362.83</v>
      </c>
      <c r="D80" s="103">
        <v>0.16020671834625244</v>
      </c>
      <c r="E80" s="103">
        <v>-0.25263517787237028</v>
      </c>
      <c r="F80" s="103">
        <v>-0.44387108998269842</v>
      </c>
      <c r="G80" s="103">
        <v>3.0888030887876602E-3</v>
      </c>
      <c r="H80" s="103">
        <v>0.13689253935660578</v>
      </c>
      <c r="I80" s="103">
        <v>0.12318840579710141</v>
      </c>
      <c r="J80" s="103">
        <v>0.23636363636363625</v>
      </c>
      <c r="K80" s="103">
        <v>-6.2484378905273662E-2</v>
      </c>
      <c r="L80" s="103">
        <v>-0.2757859900717044</v>
      </c>
      <c r="M80" s="103">
        <v>-0.08</v>
      </c>
      <c r="N80" s="103">
        <v>-4.5454545454545456E-2</v>
      </c>
      <c r="O80" s="103">
        <v>-2.6888604353394099E-3</v>
      </c>
      <c r="P80" s="103">
        <v>-5.4249737171345236E-2</v>
      </c>
      <c r="Q80" s="103">
        <v>0.45961983304837573</v>
      </c>
      <c r="R80" s="103">
        <v>2.99944964226748E-2</v>
      </c>
      <c r="S80" s="103">
        <v>0.38857142857142857</v>
      </c>
      <c r="T80" s="103">
        <v>1.9642857142857354E-2</v>
      </c>
      <c r="U80" s="103">
        <v>-8.9686098654709778E-2</v>
      </c>
      <c r="V80" s="103">
        <v>0.12556846160530671</v>
      </c>
      <c r="X80" s="103">
        <f t="shared" si="11"/>
        <v>4.8340789866255198</v>
      </c>
      <c r="Y80" s="103">
        <f t="shared" si="12"/>
        <v>1.4482520901174575E-39</v>
      </c>
      <c r="Z80" s="103">
        <f t="shared" si="13"/>
        <v>1.8185478697271916E-40</v>
      </c>
      <c r="AA80" s="59">
        <v>1</v>
      </c>
      <c r="AD80" s="102"/>
      <c r="AE80" s="103"/>
      <c r="AF80" s="103"/>
      <c r="AG80" s="103"/>
    </row>
    <row r="81" spans="1:33" x14ac:dyDescent="0.2">
      <c r="A81" s="9">
        <v>32658</v>
      </c>
      <c r="B81" s="3">
        <v>1449.53</v>
      </c>
      <c r="D81" s="103">
        <v>1.0335917312661449E-2</v>
      </c>
      <c r="E81" s="103">
        <v>-0.27861257842282533</v>
      </c>
      <c r="F81" s="103">
        <v>-0.1779152716046345</v>
      </c>
      <c r="G81" s="103">
        <v>7.5675675675691348E-2</v>
      </c>
      <c r="H81" s="103">
        <v>2.7378507871320425E-2</v>
      </c>
      <c r="I81" s="103">
        <v>0.11594202898550736</v>
      </c>
      <c r="J81" s="103">
        <v>-0.18181818181818124</v>
      </c>
      <c r="K81" s="103">
        <v>0.18745313671582098</v>
      </c>
      <c r="L81" s="103">
        <v>-0.1378929950358522</v>
      </c>
      <c r="M81" s="103">
        <v>0.08</v>
      </c>
      <c r="N81" s="103">
        <v>0</v>
      </c>
      <c r="O81" s="103">
        <v>3.4443021766965391E-2</v>
      </c>
      <c r="P81" s="103">
        <v>4.4335983026738161E-3</v>
      </c>
      <c r="Q81" s="103">
        <v>-4.6263703107713973E-2</v>
      </c>
      <c r="R81" s="103">
        <v>0.12556846160530671</v>
      </c>
      <c r="S81" s="103">
        <v>0.64</v>
      </c>
      <c r="T81" s="103">
        <v>-4.732142857142866E-2</v>
      </c>
      <c r="U81" s="103">
        <v>-0.12331838565022356</v>
      </c>
      <c r="V81" s="103">
        <v>0.11062190423775473</v>
      </c>
      <c r="X81" s="103">
        <f t="shared" si="11"/>
        <v>4.9498921728357992</v>
      </c>
      <c r="Y81" s="103">
        <f t="shared" si="12"/>
        <v>1.6996095059591153E-40</v>
      </c>
      <c r="Z81" s="103">
        <f t="shared" si="13"/>
        <v>1.8801404000978688E-41</v>
      </c>
      <c r="AA81" s="59">
        <v>1</v>
      </c>
      <c r="AD81" s="102"/>
      <c r="AE81" s="103"/>
      <c r="AF81" s="103"/>
      <c r="AG81" s="103"/>
    </row>
    <row r="82" spans="1:33" x14ac:dyDescent="0.2">
      <c r="A82" s="9">
        <v>32688</v>
      </c>
      <c r="B82" s="3">
        <v>1525.91</v>
      </c>
      <c r="D82" s="103">
        <v>-0.74590869939707172</v>
      </c>
      <c r="E82" s="103">
        <v>-2.3714036617262561E-2</v>
      </c>
      <c r="F82" s="103">
        <v>-0.12060009337959296</v>
      </c>
      <c r="G82" s="103">
        <v>-0.39536679536679575</v>
      </c>
      <c r="H82" s="103">
        <v>-0.22039698836413354</v>
      </c>
      <c r="I82" s="103">
        <v>-0.15942028985507295</v>
      </c>
      <c r="J82" s="103">
        <v>-0.29090909090909128</v>
      </c>
      <c r="K82" s="103">
        <v>-6.2484378905273662E-2</v>
      </c>
      <c r="L82" s="103">
        <v>-6.89464975179261E-2</v>
      </c>
      <c r="M82" s="103">
        <v>0</v>
      </c>
      <c r="N82" s="103">
        <v>-9.0909090909090912E-2</v>
      </c>
      <c r="O82" s="103">
        <v>-3.111395646606922E-2</v>
      </c>
      <c r="P82" s="103">
        <v>6.2584140847616654E-2</v>
      </c>
      <c r="Q82" s="103">
        <v>-0.20657749170270542</v>
      </c>
      <c r="R82" s="103">
        <v>0.11062190423775473</v>
      </c>
      <c r="S82" s="103">
        <v>-6.8571428571428575E-2</v>
      </c>
      <c r="T82" s="103">
        <v>-0.1053571428571428</v>
      </c>
      <c r="U82" s="103">
        <v>-8.8004484304932337E-2</v>
      </c>
      <c r="V82" s="103">
        <v>4.0914752483851353E-2</v>
      </c>
      <c r="X82" s="103">
        <f t="shared" si="11"/>
        <v>4.2183449943973654</v>
      </c>
      <c r="Y82" s="103">
        <f t="shared" si="12"/>
        <v>1.2821146248311539E-34</v>
      </c>
      <c r="Z82" s="103">
        <f t="shared" si="13"/>
        <v>5.2457402530892604E-36</v>
      </c>
      <c r="AA82" s="59">
        <v>1</v>
      </c>
      <c r="AD82" s="102"/>
      <c r="AE82" s="103"/>
      <c r="AF82" s="103"/>
      <c r="AG82" s="103"/>
    </row>
    <row r="83" spans="1:33" x14ac:dyDescent="0.2">
      <c r="A83" s="9">
        <v>32718</v>
      </c>
      <c r="B83" s="3">
        <v>1554.16</v>
      </c>
      <c r="D83" s="103">
        <v>-0.21188630490955968</v>
      </c>
      <c r="E83" s="103">
        <v>-0.13087166863257943</v>
      </c>
      <c r="F83" s="103">
        <v>0.62012413860165694</v>
      </c>
      <c r="G83" s="103">
        <v>-0.17142857142857107</v>
      </c>
      <c r="H83" s="103">
        <v>-0.16016427104722789</v>
      </c>
      <c r="I83" s="103">
        <v>-8.6956521739130516E-2</v>
      </c>
      <c r="J83" s="103">
        <v>-9.090909090909062E-2</v>
      </c>
      <c r="K83" s="103">
        <v>0</v>
      </c>
      <c r="L83" s="103">
        <v>-0.82735797021511315</v>
      </c>
      <c r="M83" s="103">
        <v>-0.08</v>
      </c>
      <c r="N83" s="103">
        <v>-0.22727272727272727</v>
      </c>
      <c r="O83" s="103">
        <v>3.7451984635083362E-2</v>
      </c>
      <c r="P83" s="103">
        <v>0.10046952376874875</v>
      </c>
      <c r="Q83" s="103">
        <v>0.17700895102081868</v>
      </c>
      <c r="R83" s="103">
        <v>4.0914752483851353E-2</v>
      </c>
      <c r="S83" s="103">
        <v>0.58285714285714285</v>
      </c>
      <c r="T83" s="103">
        <v>-5.2678571428571401E-2</v>
      </c>
      <c r="U83" s="103">
        <v>0.68049327354260003</v>
      </c>
      <c r="V83" s="103">
        <v>-8.1800538771253997E-2</v>
      </c>
      <c r="X83" s="103">
        <f t="shared" si="11"/>
        <v>5.1859634157822612</v>
      </c>
      <c r="Y83" s="103">
        <f t="shared" si="12"/>
        <v>2.1559915069534972E-42</v>
      </c>
      <c r="Z83" s="103">
        <f t="shared" si="13"/>
        <v>-1.7636126685504387E-43</v>
      </c>
      <c r="AA83" s="59">
        <v>1</v>
      </c>
      <c r="AD83" s="102"/>
      <c r="AE83" s="103"/>
      <c r="AF83" s="103"/>
      <c r="AG83" s="103"/>
    </row>
    <row r="84" spans="1:33" x14ac:dyDescent="0.2">
      <c r="A84" s="9">
        <v>32750</v>
      </c>
      <c r="B84" s="3">
        <v>1497.68</v>
      </c>
      <c r="D84" s="103">
        <v>0.37381567614125766</v>
      </c>
      <c r="E84" s="103">
        <v>-1.2055319076191791E-2</v>
      </c>
      <c r="F84" s="103">
        <v>-0.6860426878560264</v>
      </c>
      <c r="G84" s="103">
        <v>-0.74131274131275715</v>
      </c>
      <c r="H84" s="103">
        <v>-0.40246406570841947</v>
      </c>
      <c r="I84" s="103">
        <v>-0.12753623188405744</v>
      </c>
      <c r="J84" s="103">
        <v>-7.2727272727272821E-2</v>
      </c>
      <c r="K84" s="103">
        <v>-6.2484378905273662E-2</v>
      </c>
      <c r="L84" s="103">
        <v>-0.1378929950358522</v>
      </c>
      <c r="M84" s="103">
        <v>-0.57999360000000022</v>
      </c>
      <c r="N84" s="103">
        <v>4.5454545454545456E-2</v>
      </c>
      <c r="O84" s="103">
        <v>6.2996158770806485E-2</v>
      </c>
      <c r="P84" s="103">
        <v>0.13477758273750917</v>
      </c>
      <c r="Q84" s="103">
        <v>9.9969828019712367E-2</v>
      </c>
      <c r="R84" s="103">
        <v>-8.1800538771253997E-2</v>
      </c>
      <c r="S84" s="103">
        <v>-0.77714285714285714</v>
      </c>
      <c r="T84" s="103">
        <v>8.035714285714271E-3</v>
      </c>
      <c r="U84" s="103">
        <v>-0.11603139013452875</v>
      </c>
      <c r="V84" s="103">
        <v>0.1750427251397618</v>
      </c>
      <c r="X84" s="103">
        <f t="shared" si="11"/>
        <v>3.7565581312733567</v>
      </c>
      <c r="Y84" s="103">
        <f t="shared" si="12"/>
        <v>6.5785374872585669E-31</v>
      </c>
      <c r="Z84" s="103">
        <f t="shared" si="13"/>
        <v>1.1515251292038206E-31</v>
      </c>
      <c r="AA84" s="59">
        <v>1</v>
      </c>
      <c r="AD84" s="102"/>
      <c r="AE84" s="103"/>
      <c r="AF84" s="103"/>
      <c r="AG84" s="103"/>
    </row>
    <row r="85" spans="1:33" x14ac:dyDescent="0.2">
      <c r="A85" s="9">
        <v>32780</v>
      </c>
      <c r="B85" s="3">
        <v>1618.54</v>
      </c>
      <c r="D85" s="103">
        <v>0.25495262704565103</v>
      </c>
      <c r="E85" s="103">
        <v>9.8870027522778653E-2</v>
      </c>
      <c r="F85" s="103">
        <v>0.52485553314561706</v>
      </c>
      <c r="G85" s="103">
        <v>-0.10347490347490375</v>
      </c>
      <c r="H85" s="103">
        <v>-0.25598904859685057</v>
      </c>
      <c r="I85" s="103">
        <v>-0.19202898550724681</v>
      </c>
      <c r="J85" s="103">
        <v>-0.18181818181818285</v>
      </c>
      <c r="K85" s="103">
        <v>0.12496875781054732</v>
      </c>
      <c r="L85" s="103">
        <v>6.89464975179261E-2</v>
      </c>
      <c r="M85" s="103">
        <v>-0.30000639999999978</v>
      </c>
      <c r="N85" s="103">
        <v>0</v>
      </c>
      <c r="O85" s="103">
        <v>4.2253521126762155E-3</v>
      </c>
      <c r="P85" s="103">
        <v>-2.7762317268675164E-2</v>
      </c>
      <c r="Q85" s="103">
        <v>-0.18626169164236145</v>
      </c>
      <c r="R85" s="103">
        <v>0.1750427251397618</v>
      </c>
      <c r="S85" s="103">
        <v>-0.4</v>
      </c>
      <c r="T85" s="103">
        <v>4.0178571428571355E-2</v>
      </c>
      <c r="U85" s="103">
        <v>-5.9977578475335927E-2</v>
      </c>
      <c r="V85" s="103">
        <v>0.14057295136575612</v>
      </c>
      <c r="X85" s="103">
        <f t="shared" si="11"/>
        <v>4.0320469133233123</v>
      </c>
      <c r="Y85" s="103">
        <f t="shared" si="12"/>
        <v>4.0246589417936872E-33</v>
      </c>
      <c r="Z85" s="103">
        <f t="shared" si="13"/>
        <v>5.657581856885195E-34</v>
      </c>
      <c r="AA85" s="59">
        <v>1</v>
      </c>
      <c r="AD85" s="102"/>
      <c r="AE85" s="103"/>
      <c r="AF85" s="103"/>
      <c r="AG85" s="103"/>
    </row>
    <row r="86" spans="1:33" x14ac:dyDescent="0.2">
      <c r="A86" s="9">
        <v>32809</v>
      </c>
      <c r="B86" s="3">
        <v>1715.6</v>
      </c>
      <c r="D86" s="103">
        <v>-0.27217915590008673</v>
      </c>
      <c r="E86" s="103">
        <v>0.15894832213617807</v>
      </c>
      <c r="F86" s="103">
        <v>-0.50524709376961074</v>
      </c>
      <c r="G86" s="103">
        <v>-8.4942084942069424E-2</v>
      </c>
      <c r="H86" s="103">
        <v>-0.25325119780972</v>
      </c>
      <c r="I86" s="103">
        <v>-0.10724637681159399</v>
      </c>
      <c r="J86" s="103">
        <v>-0.4</v>
      </c>
      <c r="K86" s="103">
        <v>6.2484378905273662E-2</v>
      </c>
      <c r="L86" s="103">
        <v>-0.2757859900717044</v>
      </c>
      <c r="M86" s="103">
        <v>-0.17999360000000025</v>
      </c>
      <c r="N86" s="103">
        <v>-0.13636363636363635</v>
      </c>
      <c r="O86" s="103">
        <v>2.496798975672127E-3</v>
      </c>
      <c r="P86" s="103">
        <v>0.14584255017529835</v>
      </c>
      <c r="Q86" s="103">
        <v>-8.7901035904656546E-2</v>
      </c>
      <c r="R86" s="103">
        <v>0.14057295136575612</v>
      </c>
      <c r="S86" s="103">
        <v>0.37714285714285717</v>
      </c>
      <c r="T86" s="103">
        <v>-0.15178571428571419</v>
      </c>
      <c r="U86" s="103">
        <v>0.12724215246636666</v>
      </c>
      <c r="V86" s="103">
        <v>0.13776323031022816</v>
      </c>
      <c r="X86" s="103">
        <f t="shared" si="11"/>
        <v>4.7098901056453117</v>
      </c>
      <c r="Y86" s="103">
        <f t="shared" si="12"/>
        <v>1.440898070605516E-38</v>
      </c>
      <c r="Z86" s="103">
        <f t="shared" si="13"/>
        <v>1.9850277275439109E-39</v>
      </c>
      <c r="AA86" s="59">
        <v>1</v>
      </c>
      <c r="AD86" s="102"/>
      <c r="AE86" s="103"/>
      <c r="AF86" s="103"/>
      <c r="AG86" s="103"/>
    </row>
    <row r="87" spans="1:33" x14ac:dyDescent="0.2">
      <c r="A87" s="9">
        <v>32841</v>
      </c>
      <c r="B87" s="3">
        <v>1810.72</v>
      </c>
      <c r="D87" s="103">
        <v>-0.21533161068044879</v>
      </c>
      <c r="E87" s="103">
        <v>4.454245516864181E-2</v>
      </c>
      <c r="F87" s="103">
        <v>-0.1592442855921101</v>
      </c>
      <c r="G87" s="103">
        <v>0.52818532818532771</v>
      </c>
      <c r="H87" s="103">
        <v>-1.9164955509925027E-2</v>
      </c>
      <c r="I87" s="103">
        <v>-0.22246376811594201</v>
      </c>
      <c r="J87" s="103">
        <v>1.8181818181817799E-2</v>
      </c>
      <c r="K87" s="103">
        <v>6.2484378905273662E-2</v>
      </c>
      <c r="L87" s="103">
        <v>-0.2757859900717044</v>
      </c>
      <c r="M87" s="103">
        <v>-0.30000639999999978</v>
      </c>
      <c r="N87" s="103">
        <v>-4.5454545454545456E-2</v>
      </c>
      <c r="O87" s="103">
        <v>4.603072983354671E-2</v>
      </c>
      <c r="P87" s="103">
        <v>-1.0684401059877379E-2</v>
      </c>
      <c r="Q87" s="103">
        <v>-0.65432967917127627</v>
      </c>
      <c r="R87" s="103">
        <v>0.13776323031022816</v>
      </c>
      <c r="S87" s="103">
        <v>3.4285714285714287E-2</v>
      </c>
      <c r="T87" s="103">
        <v>-9.4642857142857167E-2</v>
      </c>
      <c r="U87" s="103">
        <v>-2.2421524663675852E-2</v>
      </c>
      <c r="V87" s="103">
        <v>9.8166439764794472E-2</v>
      </c>
      <c r="X87" s="103">
        <f t="shared" si="11"/>
        <v>4.5066382398145324</v>
      </c>
      <c r="Y87" s="103">
        <f t="shared" si="12"/>
        <v>6.1894176568083231E-37</v>
      </c>
      <c r="Z87" s="103">
        <f t="shared" si="13"/>
        <v>6.0759309558622955E-38</v>
      </c>
      <c r="AA87" s="59">
        <v>1</v>
      </c>
      <c r="AD87" s="102"/>
      <c r="AE87" s="103"/>
      <c r="AF87" s="103"/>
      <c r="AG87" s="103"/>
    </row>
    <row r="88" spans="1:33" x14ac:dyDescent="0.2">
      <c r="A88" s="9">
        <v>32872</v>
      </c>
      <c r="B88" s="3">
        <v>1878.5</v>
      </c>
      <c r="D88" s="103">
        <v>-0.11714039621016308</v>
      </c>
      <c r="E88" s="103">
        <v>0.16941723507188383</v>
      </c>
      <c r="F88" s="103">
        <v>-0.3671648169906786</v>
      </c>
      <c r="G88" s="103">
        <v>-1.3899613899613056E-2</v>
      </c>
      <c r="H88" s="103">
        <v>-0.21902806297056704</v>
      </c>
      <c r="I88" s="103">
        <v>-0.15724637681159429</v>
      </c>
      <c r="J88" s="103">
        <v>-0.16363636363636344</v>
      </c>
      <c r="K88" s="103">
        <v>-0.12496875781054732</v>
      </c>
      <c r="L88" s="103">
        <v>-0.34473248758963049</v>
      </c>
      <c r="M88" s="103">
        <v>-0.08</v>
      </c>
      <c r="N88" s="103">
        <v>-0.31818181818181818</v>
      </c>
      <c r="O88" s="103">
        <v>2.0102432778489023E-2</v>
      </c>
      <c r="P88" s="103">
        <v>0.19876030502395176</v>
      </c>
      <c r="Q88" s="103">
        <v>0.19068691541788194</v>
      </c>
      <c r="R88" s="103">
        <v>9.8166439764794472E-2</v>
      </c>
      <c r="S88" s="103">
        <v>0.44571428571428573</v>
      </c>
      <c r="T88" s="103">
        <v>-0.10089285714285703</v>
      </c>
      <c r="U88" s="103">
        <v>0.46636771300448382</v>
      </c>
      <c r="V88" s="103">
        <v>2.9893114735104288E-2</v>
      </c>
      <c r="X88" s="103">
        <f t="shared" si="11"/>
        <v>4.9127060510985912</v>
      </c>
      <c r="Y88" s="103">
        <f t="shared" si="12"/>
        <v>3.381575666660178E-40</v>
      </c>
      <c r="Z88" s="103">
        <f t="shared" si="13"/>
        <v>1.0108582938890947E-41</v>
      </c>
      <c r="AA88" s="59">
        <v>1</v>
      </c>
      <c r="AD88" s="102"/>
      <c r="AE88" s="103"/>
      <c r="AF88" s="103"/>
      <c r="AG88" s="103"/>
    </row>
    <row r="89" spans="1:33" x14ac:dyDescent="0.2">
      <c r="A89" s="9">
        <v>32903</v>
      </c>
      <c r="B89" s="3">
        <v>1899.14</v>
      </c>
      <c r="D89" s="103">
        <v>-4.4788975021530987E-2</v>
      </c>
      <c r="E89" s="103">
        <v>-0.17754072858437217</v>
      </c>
      <c r="F89" s="103">
        <v>-0.26595581837806187</v>
      </c>
      <c r="G89" s="103">
        <v>-0.14054054054054085</v>
      </c>
      <c r="H89" s="103">
        <v>0.11088295687884941</v>
      </c>
      <c r="I89" s="103">
        <v>0.29420289855072446</v>
      </c>
      <c r="J89" s="103">
        <v>5.4545454545455015E-2</v>
      </c>
      <c r="K89" s="103">
        <v>-0.12496875781054732</v>
      </c>
      <c r="L89" s="103">
        <v>-6.89464975179261E-2</v>
      </c>
      <c r="M89" s="103">
        <v>0.16</v>
      </c>
      <c r="N89" s="103">
        <v>0</v>
      </c>
      <c r="O89" s="103">
        <v>1.1907810499359879E-2</v>
      </c>
      <c r="P89" s="103">
        <v>-8.489484475270323E-2</v>
      </c>
      <c r="Q89" s="103">
        <v>0.40551141506587551</v>
      </c>
      <c r="R89" s="103">
        <v>2.9893114735104288E-2</v>
      </c>
      <c r="S89" s="103">
        <v>-0.2857142857142857</v>
      </c>
      <c r="T89" s="103">
        <v>0.13482142857142851</v>
      </c>
      <c r="U89" s="103">
        <v>-4.2600896860986032E-2</v>
      </c>
      <c r="V89" s="103">
        <v>-0.10926049300466367</v>
      </c>
      <c r="X89" s="103">
        <f t="shared" si="11"/>
        <v>4.1573632315370093</v>
      </c>
      <c r="Y89" s="103">
        <f t="shared" si="12"/>
        <v>3.9617006033156237E-34</v>
      </c>
      <c r="Z89" s="103">
        <f t="shared" si="13"/>
        <v>-4.3285736105513857E-35</v>
      </c>
      <c r="AA89" s="59">
        <v>1</v>
      </c>
      <c r="AD89" s="102"/>
      <c r="AE89" s="103"/>
      <c r="AF89" s="103"/>
      <c r="AG89" s="103"/>
    </row>
    <row r="90" spans="1:33" x14ac:dyDescent="0.2">
      <c r="A90" s="9">
        <v>32931</v>
      </c>
      <c r="B90" s="3">
        <v>1823.7</v>
      </c>
      <c r="D90" s="103">
        <v>0.21705426356589042</v>
      </c>
      <c r="E90" s="103">
        <v>-0.33223584115424737</v>
      </c>
      <c r="F90" s="103">
        <v>-7.3367122311189484E-2</v>
      </c>
      <c r="G90" s="103">
        <v>0.74440154440154471</v>
      </c>
      <c r="H90" s="103">
        <v>0.61738535249828941</v>
      </c>
      <c r="I90" s="103">
        <v>4.275362318840592E-2</v>
      </c>
      <c r="J90" s="103">
        <v>0.4363636363636369</v>
      </c>
      <c r="K90" s="103">
        <v>0.49987503124218929</v>
      </c>
      <c r="L90" s="103">
        <v>6.89464975179261E-2</v>
      </c>
      <c r="M90" s="103">
        <v>0.16</v>
      </c>
      <c r="N90" s="103">
        <v>0.13636363636363635</v>
      </c>
      <c r="O90" s="103">
        <v>-3.1049935979513218E-2</v>
      </c>
      <c r="P90" s="103">
        <v>-8.1707601337690491E-2</v>
      </c>
      <c r="Q90" s="103">
        <v>0.1281303429548426</v>
      </c>
      <c r="R90" s="103">
        <v>-0.10926049300466367</v>
      </c>
      <c r="S90" s="103">
        <v>4.5714285714285714E-2</v>
      </c>
      <c r="T90" s="103">
        <v>-0.13214285714285715</v>
      </c>
      <c r="U90" s="103">
        <v>0.11210762331838563</v>
      </c>
      <c r="V90" s="103">
        <v>3.1964197781189266E-2</v>
      </c>
      <c r="X90" s="103">
        <f t="shared" si="11"/>
        <v>4.8213690615641669</v>
      </c>
      <c r="Y90" s="103">
        <f t="shared" si="12"/>
        <v>1.8321515522005133E-39</v>
      </c>
      <c r="Z90" s="103">
        <f t="shared" si="13"/>
        <v>5.8563254579650122E-41</v>
      </c>
      <c r="AA90" s="59">
        <v>1</v>
      </c>
      <c r="AD90" s="102"/>
      <c r="AE90" s="103"/>
      <c r="AF90" s="103"/>
      <c r="AG90" s="103"/>
    </row>
    <row r="91" spans="1:33" x14ac:dyDescent="0.2">
      <c r="A91" s="9">
        <v>32962</v>
      </c>
      <c r="B91" s="3">
        <v>1845.77</v>
      </c>
      <c r="D91" s="103">
        <v>0.2256675279931083</v>
      </c>
      <c r="E91" s="103">
        <v>-9.5512590389250723E-2</v>
      </c>
      <c r="F91" s="103">
        <v>0.17636656935128028</v>
      </c>
      <c r="G91" s="103">
        <v>0.7289575289575283</v>
      </c>
      <c r="H91" s="103">
        <v>8.3504449007529E-2</v>
      </c>
      <c r="I91" s="103">
        <v>0.19420289855072481</v>
      </c>
      <c r="J91" s="103">
        <v>0.32727272727272688</v>
      </c>
      <c r="K91" s="103">
        <v>0.18745313671582098</v>
      </c>
      <c r="L91" s="103">
        <v>-0.2757859900717044</v>
      </c>
      <c r="M91" s="103">
        <v>-0.08</v>
      </c>
      <c r="N91" s="103">
        <v>-4.5454545454545456E-2</v>
      </c>
      <c r="O91" s="103">
        <v>-0.10262483994878377</v>
      </c>
      <c r="P91" s="103">
        <v>3.9521818346153627E-2</v>
      </c>
      <c r="Q91" s="103">
        <v>-0.1705722618927889</v>
      </c>
      <c r="R91" s="103">
        <v>3.1964197781189266E-2</v>
      </c>
      <c r="S91" s="103">
        <v>0.20571428571428571</v>
      </c>
      <c r="T91" s="103">
        <v>2.2321428571428565E-2</v>
      </c>
      <c r="U91" s="103">
        <v>6.7264573991017993E-3</v>
      </c>
      <c r="V91" s="103">
        <v>-0.16661356197317728</v>
      </c>
      <c r="X91" s="103">
        <f t="shared" si="11"/>
        <v>4.7904998059027184</v>
      </c>
      <c r="Y91" s="103">
        <f t="shared" si="12"/>
        <v>3.2432380132896134E-39</v>
      </c>
      <c r="Z91" s="103">
        <f t="shared" si="13"/>
        <v>-5.4036743772099337E-40</v>
      </c>
      <c r="AA91" s="59">
        <v>1</v>
      </c>
      <c r="AD91" s="102"/>
      <c r="AE91" s="103"/>
      <c r="AF91" s="103"/>
      <c r="AG91" s="103"/>
    </row>
    <row r="92" spans="1:33" x14ac:dyDescent="0.2">
      <c r="A92" s="9">
        <v>32991</v>
      </c>
      <c r="B92" s="3">
        <v>1730.73</v>
      </c>
      <c r="D92" s="103">
        <v>7.7519379844962821E-2</v>
      </c>
      <c r="E92" s="103">
        <v>-8.6739490914064243E-2</v>
      </c>
      <c r="F92" s="103">
        <v>5.6575900831440158E-2</v>
      </c>
      <c r="G92" s="103">
        <v>0.19459459459459513</v>
      </c>
      <c r="H92" s="103">
        <v>0.45448323066392854</v>
      </c>
      <c r="I92" s="103">
        <v>2.2463768115942129E-2</v>
      </c>
      <c r="J92" s="103">
        <v>0.4727272727272725</v>
      </c>
      <c r="K92" s="103">
        <v>0.37490627343164196</v>
      </c>
      <c r="L92" s="103">
        <v>-0.34473248758963049</v>
      </c>
      <c r="M92" s="103">
        <v>0</v>
      </c>
      <c r="N92" s="103">
        <v>-0.13636363636363635</v>
      </c>
      <c r="O92" s="103">
        <v>-1.9590268886043542E-2</v>
      </c>
      <c r="P92" s="103">
        <v>0.10738631768729801</v>
      </c>
      <c r="Q92" s="103">
        <v>0.12109021422106005</v>
      </c>
      <c r="R92" s="103">
        <v>-0.16661356197317728</v>
      </c>
      <c r="S92" s="103">
        <v>-0.30857142857142855</v>
      </c>
      <c r="T92" s="103">
        <v>0.16160714285714287</v>
      </c>
      <c r="U92" s="103">
        <v>-0.14742152466367683</v>
      </c>
      <c r="V92" s="103">
        <v>0.10248240303565741</v>
      </c>
      <c r="X92" s="103">
        <f t="shared" si="11"/>
        <v>4.3145859456703377</v>
      </c>
      <c r="Y92" s="103">
        <f t="shared" si="12"/>
        <v>2.1611451859689882E-35</v>
      </c>
      <c r="Z92" s="103">
        <f t="shared" si="13"/>
        <v>2.2147935196704462E-36</v>
      </c>
      <c r="AA92" s="59">
        <v>1</v>
      </c>
      <c r="AD92" s="102"/>
      <c r="AE92" s="103"/>
      <c r="AF92" s="103"/>
      <c r="AG92" s="103"/>
    </row>
    <row r="93" spans="1:33" x14ac:dyDescent="0.2">
      <c r="A93" s="9">
        <v>33023</v>
      </c>
      <c r="B93" s="3">
        <v>1801.49</v>
      </c>
      <c r="D93" s="103">
        <v>8.4409991386735161E-2</v>
      </c>
      <c r="E93" s="103">
        <v>0.21702309520146348</v>
      </c>
      <c r="F93" s="103">
        <v>7.3814453077954839E-2</v>
      </c>
      <c r="G93" s="103">
        <v>0.23166023166023222</v>
      </c>
      <c r="H93" s="103">
        <v>0.42026009582477675</v>
      </c>
      <c r="I93" s="103">
        <v>-9.4202898550724889E-2</v>
      </c>
      <c r="J93" s="103">
        <v>0.10909090909091003</v>
      </c>
      <c r="K93" s="103">
        <v>0.31242189452636832</v>
      </c>
      <c r="L93" s="103">
        <v>-0.20683949255377829</v>
      </c>
      <c r="M93" s="103">
        <v>-0.16</v>
      </c>
      <c r="N93" s="103">
        <v>0.22727272727272727</v>
      </c>
      <c r="O93" s="103">
        <v>6.651728553136993E-2</v>
      </c>
      <c r="P93" s="103">
        <v>-0.11253347794855713</v>
      </c>
      <c r="Q93" s="103">
        <v>0.25666297898018708</v>
      </c>
      <c r="R93" s="103">
        <v>0.10248240303565741</v>
      </c>
      <c r="S93" s="103">
        <v>0.22857142857142856</v>
      </c>
      <c r="T93" s="103">
        <v>9.2857142857142916E-2</v>
      </c>
      <c r="U93" s="103">
        <v>0.58352017937219702</v>
      </c>
      <c r="V93" s="103">
        <v>-0.22047620426961745</v>
      </c>
      <c r="X93" s="103">
        <f t="shared" si="11"/>
        <v>4.9016786193972504</v>
      </c>
      <c r="Y93" s="103">
        <f t="shared" si="12"/>
        <v>4.1468510409774711E-40</v>
      </c>
      <c r="Z93" s="103">
        <f t="shared" si="13"/>
        <v>-9.1428197718622468E-41</v>
      </c>
      <c r="AA93" s="59">
        <v>1</v>
      </c>
      <c r="AD93" s="102"/>
      <c r="AE93" s="103"/>
      <c r="AF93" s="103"/>
      <c r="AG93" s="103"/>
    </row>
    <row r="94" spans="1:33" x14ac:dyDescent="0.2">
      <c r="A94" s="9">
        <v>33053</v>
      </c>
      <c r="B94" s="3">
        <v>1649.26</v>
      </c>
      <c r="D94" s="103">
        <v>0.34280792420327139</v>
      </c>
      <c r="E94" s="103">
        <v>-0.41122108826093601</v>
      </c>
      <c r="F94" s="103">
        <v>-0.2333898009494858</v>
      </c>
      <c r="G94" s="103">
        <v>0.27799227799227755</v>
      </c>
      <c r="H94" s="103">
        <v>-2.7378507871320425E-2</v>
      </c>
      <c r="I94" s="103">
        <v>0.29565217391304344</v>
      </c>
      <c r="J94" s="103">
        <v>0.5818181818181809</v>
      </c>
      <c r="K94" s="103">
        <v>0.24993751562109465</v>
      </c>
      <c r="L94" s="103">
        <v>-0.20683949255377829</v>
      </c>
      <c r="M94" s="103">
        <v>0</v>
      </c>
      <c r="N94" s="103">
        <v>0</v>
      </c>
      <c r="O94" s="103">
        <v>-6.2932138284250844E-2</v>
      </c>
      <c r="P94" s="103">
        <v>-9.7386936107662123E-2</v>
      </c>
      <c r="Q94" s="103">
        <v>-7.4625364578095141E-2</v>
      </c>
      <c r="R94" s="103">
        <v>-0.22047620426961745</v>
      </c>
      <c r="S94" s="103">
        <v>-1.1428571428571429E-2</v>
      </c>
      <c r="T94" s="103">
        <v>0.15892857142857117</v>
      </c>
      <c r="U94" s="103">
        <v>-0.28195067264573992</v>
      </c>
      <c r="V94" s="103">
        <v>0.10248240303565741</v>
      </c>
      <c r="X94" s="103">
        <f t="shared" si="11"/>
        <v>4.5508678180288094</v>
      </c>
      <c r="Y94" s="103">
        <f t="shared" si="12"/>
        <v>2.7307978172307354E-37</v>
      </c>
      <c r="Z94" s="103">
        <f t="shared" si="13"/>
        <v>2.7985872251433372E-38</v>
      </c>
      <c r="AA94" s="59">
        <v>1</v>
      </c>
      <c r="AD94" s="102"/>
      <c r="AE94" s="103"/>
      <c r="AF94" s="103"/>
      <c r="AG94" s="103"/>
    </row>
    <row r="95" spans="1:33" x14ac:dyDescent="0.2">
      <c r="A95" s="9">
        <v>33082</v>
      </c>
      <c r="B95" s="3">
        <v>1720.02</v>
      </c>
      <c r="D95" s="103">
        <v>1.894918173987932E-2</v>
      </c>
      <c r="E95" s="103">
        <v>0.10483272646460444</v>
      </c>
      <c r="F95" s="103">
        <v>0.1137190395823437</v>
      </c>
      <c r="G95" s="103">
        <v>-0.35521235521235589</v>
      </c>
      <c r="H95" s="103">
        <v>-9.5824777549631205E-3</v>
      </c>
      <c r="I95" s="103">
        <v>7.4637681159420127E-2</v>
      </c>
      <c r="J95" s="103">
        <v>-0.10909090909090842</v>
      </c>
      <c r="K95" s="103">
        <v>-6.2484378905273662E-2</v>
      </c>
      <c r="L95" s="103">
        <v>0</v>
      </c>
      <c r="M95" s="103">
        <v>0.08</v>
      </c>
      <c r="N95" s="103">
        <v>0</v>
      </c>
      <c r="O95" s="103">
        <v>5.5761843790012658E-2</v>
      </c>
      <c r="P95" s="103">
        <v>0.11540675410179194</v>
      </c>
      <c r="Q95" s="103">
        <v>-4.0028160514935129E-2</v>
      </c>
      <c r="R95" s="103">
        <v>0.10248240303565741</v>
      </c>
      <c r="S95" s="103">
        <v>-2.2857142857142857E-2</v>
      </c>
      <c r="T95" s="103">
        <v>4.6428571428571382E-2</v>
      </c>
      <c r="U95" s="103">
        <v>0.18105381165919382</v>
      </c>
      <c r="V95" s="103">
        <v>4.6143150942849889E-2</v>
      </c>
      <c r="X95" s="103">
        <f t="shared" si="11"/>
        <v>4.3963421350099363</v>
      </c>
      <c r="Y95" s="103">
        <f t="shared" si="12"/>
        <v>4.7623147883049057E-36</v>
      </c>
      <c r="Z95" s="103">
        <f t="shared" si="13"/>
        <v>2.197482101141195E-37</v>
      </c>
      <c r="AA95" s="59">
        <v>1</v>
      </c>
      <c r="AD95" s="102"/>
      <c r="AE95" s="103"/>
      <c r="AF95" s="103"/>
      <c r="AG95" s="103"/>
    </row>
    <row r="96" spans="1:33" x14ac:dyDescent="0.2">
      <c r="A96" s="9">
        <v>33115</v>
      </c>
      <c r="B96" s="3">
        <v>1751.88</v>
      </c>
      <c r="D96" s="103">
        <v>7.2351421188632095E-2</v>
      </c>
      <c r="E96" s="103">
        <v>-2.256525975688233E-4</v>
      </c>
      <c r="F96" s="103">
        <v>-7.703547842674896E-2</v>
      </c>
      <c r="G96" s="103">
        <v>9.2664092664093436E-2</v>
      </c>
      <c r="H96" s="103">
        <v>0.41204654346338138</v>
      </c>
      <c r="I96" s="103">
        <v>0.21739130434782661</v>
      </c>
      <c r="J96" s="103">
        <v>0.4909090909090903</v>
      </c>
      <c r="K96" s="103">
        <v>0.18745313671582098</v>
      </c>
      <c r="L96" s="103">
        <v>0</v>
      </c>
      <c r="M96" s="103">
        <v>0.16</v>
      </c>
      <c r="N96" s="103">
        <v>0</v>
      </c>
      <c r="O96" s="103">
        <v>8.8796414852752886E-2</v>
      </c>
      <c r="P96" s="103">
        <v>6.2993249703871823E-2</v>
      </c>
      <c r="Q96" s="103">
        <v>3.4597204063160011E-2</v>
      </c>
      <c r="R96" s="103">
        <v>4.6143150942849889E-2</v>
      </c>
      <c r="S96" s="103">
        <v>5.7142857142857141E-2</v>
      </c>
      <c r="T96" s="103">
        <v>-0.24196428571428541</v>
      </c>
      <c r="U96" s="103">
        <v>-8.6322869955156492E-2</v>
      </c>
      <c r="V96" s="103">
        <v>-5.1110853633809634E-2</v>
      </c>
      <c r="X96" s="103">
        <f t="shared" si="11"/>
        <v>4.600475599209525</v>
      </c>
      <c r="Y96" s="103">
        <f t="shared" si="12"/>
        <v>1.0907328997721054E-37</v>
      </c>
      <c r="Z96" s="103">
        <f t="shared" si="13"/>
        <v>-5.5748289593832832E-39</v>
      </c>
      <c r="AA96" s="59">
        <v>1</v>
      </c>
      <c r="AD96" s="102"/>
      <c r="AE96" s="103"/>
      <c r="AF96" s="103"/>
      <c r="AG96" s="103"/>
    </row>
    <row r="97" spans="1:33" x14ac:dyDescent="0.2">
      <c r="A97" s="9">
        <v>33145</v>
      </c>
      <c r="B97" s="3">
        <v>1716.59</v>
      </c>
      <c r="D97" s="103">
        <v>0.18776916451334963</v>
      </c>
      <c r="E97" s="103">
        <v>-8.2370036070225833E-2</v>
      </c>
      <c r="F97" s="103">
        <v>-0.23294061333802868</v>
      </c>
      <c r="G97" s="103">
        <v>0.57142857142857162</v>
      </c>
      <c r="H97" s="103">
        <v>0.48459958932238195</v>
      </c>
      <c r="I97" s="103">
        <v>-0.13333333333333347</v>
      </c>
      <c r="J97" s="103">
        <v>0.21818181818181845</v>
      </c>
      <c r="K97" s="103">
        <v>0.49987503124218929</v>
      </c>
      <c r="L97" s="103">
        <v>0.20683949255377829</v>
      </c>
      <c r="M97" s="103">
        <v>0</v>
      </c>
      <c r="N97" s="103">
        <v>-0.13636363636363635</v>
      </c>
      <c r="O97" s="103">
        <v>-0.10153649167733644</v>
      </c>
      <c r="P97" s="103">
        <v>-0.19132974649522141</v>
      </c>
      <c r="Q97" s="103">
        <v>-0.2097958362667203</v>
      </c>
      <c r="R97" s="103">
        <v>-5.1110853633809634E-2</v>
      </c>
      <c r="S97" s="103">
        <v>0.20571428571428571</v>
      </c>
      <c r="T97" s="103">
        <v>8.928571428571426E-2</v>
      </c>
      <c r="U97" s="103">
        <v>-0.12668161434977684</v>
      </c>
      <c r="V97" s="103">
        <v>-1.157199548127337E-2</v>
      </c>
      <c r="X97" s="103">
        <f t="shared" si="11"/>
        <v>4.7977166605354258</v>
      </c>
      <c r="Y97" s="103">
        <f t="shared" si="12"/>
        <v>2.8378888323948008E-39</v>
      </c>
      <c r="Z97" s="103">
        <f t="shared" si="13"/>
        <v>-3.2840036744828796E-41</v>
      </c>
      <c r="AA97" s="59">
        <v>1</v>
      </c>
      <c r="AD97" s="102"/>
      <c r="AE97" s="103"/>
      <c r="AF97" s="103"/>
      <c r="AG97" s="103"/>
    </row>
    <row r="98" spans="1:33" x14ac:dyDescent="0.2">
      <c r="A98" s="9">
        <v>33176</v>
      </c>
      <c r="B98" s="3">
        <v>1708.6</v>
      </c>
      <c r="D98" s="103">
        <v>0.32385874246339402</v>
      </c>
      <c r="E98" s="103">
        <v>-0.13792844077474065</v>
      </c>
      <c r="F98" s="103">
        <v>8.0703834542310504E-2</v>
      </c>
      <c r="G98" s="103">
        <v>0.21621621621621573</v>
      </c>
      <c r="H98" s="103">
        <v>-6.8446269678301063E-3</v>
      </c>
      <c r="I98" s="103">
        <v>9.34782608695649E-2</v>
      </c>
      <c r="J98" s="103">
        <v>-1.8181818181817799E-2</v>
      </c>
      <c r="K98" s="103">
        <v>0.12496875781054732</v>
      </c>
      <c r="L98" s="103">
        <v>-6.89464975179261E-2</v>
      </c>
      <c r="M98" s="103">
        <v>2.0006399999999758E-2</v>
      </c>
      <c r="N98" s="103">
        <v>-4.5454545454545456E-2</v>
      </c>
      <c r="O98" s="103">
        <v>5.1024327784890959E-2</v>
      </c>
      <c r="P98" s="103">
        <v>5.697078677341564E-2</v>
      </c>
      <c r="Q98" s="103">
        <v>8.6694156693150962E-2</v>
      </c>
      <c r="R98" s="103">
        <v>-1.157199548127337E-2</v>
      </c>
      <c r="S98" s="103">
        <v>-0.18285714285714286</v>
      </c>
      <c r="T98" s="103">
        <v>8.9285714285712355E-3</v>
      </c>
      <c r="U98" s="103">
        <v>0.19338565022421617</v>
      </c>
      <c r="V98" s="103">
        <v>-2.9965530226225751E-2</v>
      </c>
      <c r="X98" s="103">
        <f t="shared" si="11"/>
        <v>4.3337746457844428</v>
      </c>
      <c r="Y98" s="103">
        <f t="shared" si="12"/>
        <v>1.5153513219881087E-35</v>
      </c>
      <c r="Z98" s="103">
        <f t="shared" si="13"/>
        <v>-4.5408305842385824E-37</v>
      </c>
      <c r="AA98" s="59">
        <v>1</v>
      </c>
      <c r="AD98" s="102"/>
      <c r="AE98" s="103"/>
      <c r="AF98" s="103"/>
      <c r="AG98" s="103"/>
    </row>
    <row r="99" spans="1:33" x14ac:dyDescent="0.2">
      <c r="A99" s="9">
        <v>33206</v>
      </c>
      <c r="B99" s="3">
        <v>1687.91</v>
      </c>
      <c r="D99" s="103">
        <v>-0.45650301464254928</v>
      </c>
      <c r="E99" s="103">
        <v>0.1367865018718909</v>
      </c>
      <c r="F99" s="103">
        <v>0.21276465470244948</v>
      </c>
      <c r="G99" s="103">
        <v>7.7220077220076955E-2</v>
      </c>
      <c r="H99" s="103">
        <v>-0.21081451060917164</v>
      </c>
      <c r="I99" s="103">
        <v>-1.4492753623188097E-2</v>
      </c>
      <c r="J99" s="103">
        <v>-0.34545454545454629</v>
      </c>
      <c r="K99" s="103">
        <v>0.56235941014746293</v>
      </c>
      <c r="L99" s="103">
        <v>0.20683949255377829</v>
      </c>
      <c r="M99" s="103">
        <v>-2.0006399999999758E-2</v>
      </c>
      <c r="N99" s="103">
        <v>-4.5454545454545456E-2</v>
      </c>
      <c r="O99" s="103">
        <v>-7.5800256081946044E-2</v>
      </c>
      <c r="P99" s="103">
        <v>-2.2234590629504256E-2</v>
      </c>
      <c r="Q99" s="103">
        <v>-0.19289952730564217</v>
      </c>
      <c r="R99" s="103">
        <v>-2.9965530226225751E-2</v>
      </c>
      <c r="S99" s="103">
        <v>-0.10285714285714286</v>
      </c>
      <c r="T99" s="103">
        <v>4.4642857142857765E-3</v>
      </c>
      <c r="U99" s="103">
        <v>-0.22197309417040398</v>
      </c>
      <c r="V99" s="103">
        <v>2.2101207890391907E-2</v>
      </c>
      <c r="X99" s="103">
        <f t="shared" si="11"/>
        <v>4.2223028876777331</v>
      </c>
      <c r="Y99" s="103">
        <f t="shared" si="12"/>
        <v>1.1915914180115231E-34</v>
      </c>
      <c r="Z99" s="103">
        <f t="shared" si="13"/>
        <v>2.6335609649879557E-36</v>
      </c>
      <c r="AA99" s="59">
        <v>1</v>
      </c>
      <c r="AD99" s="102"/>
      <c r="AE99" s="103"/>
      <c r="AF99" s="103"/>
      <c r="AG99" s="103"/>
    </row>
    <row r="100" spans="1:33" x14ac:dyDescent="0.2">
      <c r="A100" s="9">
        <v>33236</v>
      </c>
      <c r="B100" s="3">
        <v>1703.17</v>
      </c>
      <c r="D100" s="103">
        <v>0.14470284237726028</v>
      </c>
      <c r="E100" s="103">
        <v>5.5831923004598903E-2</v>
      </c>
      <c r="F100" s="103">
        <v>-3.0567508615534842E-2</v>
      </c>
      <c r="G100" s="103">
        <v>-0.20077220077220062</v>
      </c>
      <c r="H100" s="103">
        <v>0.32717316906228588</v>
      </c>
      <c r="I100" s="103">
        <v>-6.0869565217391682E-2</v>
      </c>
      <c r="J100" s="103">
        <v>-7.2727272727271197E-2</v>
      </c>
      <c r="K100" s="103">
        <v>0.31242189452636832</v>
      </c>
      <c r="L100" s="103">
        <v>-6.89464975179261E-2</v>
      </c>
      <c r="M100" s="103">
        <v>0.08</v>
      </c>
      <c r="N100" s="103">
        <v>0.18181818181818182</v>
      </c>
      <c r="O100" s="103">
        <v>6.049935979513435E-2</v>
      </c>
      <c r="P100" s="103">
        <v>5.5486577899558742E-2</v>
      </c>
      <c r="Q100" s="103">
        <v>0.14381977270441518</v>
      </c>
      <c r="R100" s="103">
        <v>2.2101207890391907E-2</v>
      </c>
      <c r="S100" s="103">
        <v>0</v>
      </c>
      <c r="T100" s="103">
        <v>-9.196428571428579E-2</v>
      </c>
      <c r="U100" s="103">
        <v>0.40751121076233232</v>
      </c>
      <c r="V100" s="103">
        <v>1.8610781218318096E-2</v>
      </c>
      <c r="X100" s="103">
        <f t="shared" si="11"/>
        <v>4.5621244448237439</v>
      </c>
      <c r="Y100" s="103">
        <f t="shared" si="12"/>
        <v>2.2174241103299625E-37</v>
      </c>
      <c r="Z100" s="103">
        <f t="shared" si="13"/>
        <v>4.1267994985574577E-39</v>
      </c>
      <c r="AA100" s="59">
        <v>1</v>
      </c>
      <c r="AD100" s="102"/>
      <c r="AE100" s="102"/>
      <c r="AF100" s="103"/>
      <c r="AG100" s="103"/>
    </row>
    <row r="101" spans="1:33" x14ac:dyDescent="0.2">
      <c r="A101" s="9">
        <v>33268</v>
      </c>
      <c r="B101" s="3">
        <v>1716.02</v>
      </c>
      <c r="D101" s="103">
        <v>0.25322997416020548</v>
      </c>
      <c r="E101" s="103">
        <v>-5.62763902422352E-2</v>
      </c>
      <c r="F101" s="103">
        <v>-4.205181169687381E-2</v>
      </c>
      <c r="G101" s="103">
        <v>-0.27799227799227755</v>
      </c>
      <c r="H101" s="103">
        <v>-0.29158110882956884</v>
      </c>
      <c r="I101" s="103">
        <v>6.5217391304348366E-2</v>
      </c>
      <c r="J101" s="103">
        <v>9.090909090909062E-2</v>
      </c>
      <c r="K101" s="103">
        <v>-0.18745313671582098</v>
      </c>
      <c r="L101" s="103">
        <v>-0.20683949255377829</v>
      </c>
      <c r="M101" s="103">
        <v>-0.16</v>
      </c>
      <c r="N101" s="103">
        <v>-0.18181818181818182</v>
      </c>
      <c r="O101" s="103">
        <v>0.12887323943661966</v>
      </c>
      <c r="P101" s="103">
        <v>-8.116529424916627E-2</v>
      </c>
      <c r="Q101" s="103">
        <v>-0.21482449964799355</v>
      </c>
      <c r="R101" s="103">
        <v>1.8610781218318096E-2</v>
      </c>
      <c r="S101" s="103">
        <v>-0.16</v>
      </c>
      <c r="T101" s="103">
        <v>7.3214285714285718E-2</v>
      </c>
      <c r="U101" s="103">
        <v>-0.21412556053811777</v>
      </c>
      <c r="V101" s="103">
        <v>-0.14726414274541624</v>
      </c>
      <c r="X101" s="103">
        <f t="shared" si="11"/>
        <v>4.2025899382603296</v>
      </c>
      <c r="Y101" s="103">
        <f t="shared" si="12"/>
        <v>1.7159713480425121E-34</v>
      </c>
      <c r="Z101" s="103">
        <f t="shared" si="13"/>
        <v>-2.5270104954517685E-35</v>
      </c>
      <c r="AA101" s="59">
        <v>-3.0186299285552453E-2</v>
      </c>
      <c r="AC101" s="99"/>
      <c r="AD101" s="102"/>
      <c r="AE101" s="102">
        <v>0</v>
      </c>
      <c r="AF101" s="102">
        <f>MAX(AE101,AF100)</f>
        <v>0</v>
      </c>
      <c r="AG101" s="102">
        <f>AE101-AF101</f>
        <v>0</v>
      </c>
    </row>
    <row r="102" spans="1:33" x14ac:dyDescent="0.2">
      <c r="A102" s="9">
        <v>33296</v>
      </c>
      <c r="B102" s="3">
        <v>1614.34</v>
      </c>
      <c r="D102" s="103">
        <v>0.39621016365202416</v>
      </c>
      <c r="E102" s="103">
        <v>-0.15384720583961559</v>
      </c>
      <c r="F102" s="103">
        <v>0.10196684445313789</v>
      </c>
      <c r="G102" s="103">
        <v>-0.38610038610038611</v>
      </c>
      <c r="H102" s="103">
        <v>-0.15468856947296306</v>
      </c>
      <c r="I102" s="103">
        <v>-0.17826086956521772</v>
      </c>
      <c r="J102" s="103">
        <v>-9.090909090909062E-2</v>
      </c>
      <c r="K102" s="103">
        <v>-6.2484378905273662E-2</v>
      </c>
      <c r="L102" s="103">
        <v>0.10347490347490336</v>
      </c>
      <c r="M102" s="103">
        <v>0</v>
      </c>
      <c r="N102" s="103">
        <v>-9.0909090909090912E-2</v>
      </c>
      <c r="O102" s="103">
        <v>8.3866837387964275E-3</v>
      </c>
      <c r="P102" s="103">
        <v>7.697906409213498E-2</v>
      </c>
      <c r="Q102" s="103">
        <v>-0.34878809212511314</v>
      </c>
      <c r="R102" s="103">
        <v>-0.14726414274541624</v>
      </c>
      <c r="S102" s="103">
        <v>0</v>
      </c>
      <c r="T102" s="103">
        <v>3.6607142857142859E-2</v>
      </c>
      <c r="U102" s="103">
        <v>6.8385650224215166E-2</v>
      </c>
      <c r="V102" s="103">
        <v>7.8223213509834036E-2</v>
      </c>
      <c r="X102" s="103">
        <f t="shared" si="11"/>
        <v>4.4592336671031365</v>
      </c>
      <c r="Y102" s="103">
        <f t="shared" si="12"/>
        <v>1.4877136916585193E-36</v>
      </c>
      <c r="Z102" s="103">
        <f t="shared" si="13"/>
        <v>1.1637374574410776E-37</v>
      </c>
      <c r="AA102" s="59">
        <v>-3.1962493093500667E-2</v>
      </c>
      <c r="AC102" s="99">
        <f t="shared" ref="AC102:AC165" si="14">IF(AA101&gt;0,1,IF(AA101&lt;0,-1,0))</f>
        <v>-1</v>
      </c>
      <c r="AD102" s="102">
        <f t="shared" ref="AD102:AD165" si="15">B102-B101</f>
        <v>-101.68000000000006</v>
      </c>
      <c r="AE102" s="102">
        <f t="shared" ref="AE102:AE165" si="16">AC102*AD102+AE101</f>
        <v>101.68000000000006</v>
      </c>
      <c r="AF102" s="102">
        <f t="shared" ref="AF102:AF165" si="17">MAX(AE102,AF101)</f>
        <v>101.68000000000006</v>
      </c>
      <c r="AG102" s="102">
        <f t="shared" ref="AG102:AG165" si="18">AE102-AF102</f>
        <v>0</v>
      </c>
    </row>
    <row r="103" spans="1:33" x14ac:dyDescent="0.2">
      <c r="A103" s="9">
        <v>33327</v>
      </c>
      <c r="B103" s="3">
        <v>1668.35</v>
      </c>
      <c r="D103" s="103">
        <v>0.82342807924203265</v>
      </c>
      <c r="E103" s="103">
        <v>-0.70409764603313096</v>
      </c>
      <c r="F103" s="103">
        <v>0.32642635717141955</v>
      </c>
      <c r="G103" s="103">
        <v>-1.5444015444015117E-2</v>
      </c>
      <c r="H103" s="103">
        <v>-0.20396988364134153</v>
      </c>
      <c r="I103" s="103">
        <v>-0.4826086956521739</v>
      </c>
      <c r="J103" s="103">
        <v>-0.34545454545454629</v>
      </c>
      <c r="K103" s="103">
        <v>0</v>
      </c>
      <c r="L103" s="103">
        <v>-0.44820739106453389</v>
      </c>
      <c r="M103" s="103">
        <v>-0.69999359999999999</v>
      </c>
      <c r="N103" s="103">
        <v>-0.27272727272727271</v>
      </c>
      <c r="O103" s="103">
        <v>0.15556978233034574</v>
      </c>
      <c r="P103" s="103">
        <v>-0.17086478952300754</v>
      </c>
      <c r="Q103" s="103">
        <v>-0.15649200442522376</v>
      </c>
      <c r="R103" s="103">
        <v>7.8223213509834036E-2</v>
      </c>
      <c r="S103" s="103">
        <v>0.24</v>
      </c>
      <c r="T103" s="103">
        <v>3.8392857142857111E-2</v>
      </c>
      <c r="U103" s="103">
        <v>-5.9977578475335927E-2</v>
      </c>
      <c r="V103" s="103">
        <v>0.14477304985082418</v>
      </c>
      <c r="X103" s="103">
        <f t="shared" si="11"/>
        <v>4.8367697082261181</v>
      </c>
      <c r="Y103" s="103">
        <f t="shared" si="12"/>
        <v>1.3779253860666427E-39</v>
      </c>
      <c r="Z103" s="103">
        <f t="shared" si="13"/>
        <v>1.9948646060774222E-40</v>
      </c>
      <c r="AA103" s="59">
        <v>-2.1130152932079389E-2</v>
      </c>
      <c r="AC103" s="99">
        <f t="shared" si="14"/>
        <v>-1</v>
      </c>
      <c r="AD103" s="102">
        <f t="shared" si="15"/>
        <v>54.009999999999991</v>
      </c>
      <c r="AE103" s="102">
        <f t="shared" si="16"/>
        <v>47.670000000000073</v>
      </c>
      <c r="AF103" s="102">
        <f t="shared" si="17"/>
        <v>101.68000000000006</v>
      </c>
      <c r="AG103" s="102">
        <f t="shared" si="18"/>
        <v>-54.009999999999991</v>
      </c>
    </row>
    <row r="104" spans="1:33" x14ac:dyDescent="0.2">
      <c r="A104" s="9">
        <v>33355</v>
      </c>
      <c r="B104" s="3">
        <v>1768.31</v>
      </c>
      <c r="D104" s="103">
        <v>-0.12403100775193737</v>
      </c>
      <c r="E104" s="103">
        <v>-0.16292801340239682</v>
      </c>
      <c r="F104" s="103">
        <v>-0.71837176064827424</v>
      </c>
      <c r="G104" s="103">
        <v>-0.15444015444015527</v>
      </c>
      <c r="H104" s="103">
        <v>-0.23134839151266318</v>
      </c>
      <c r="I104" s="103">
        <v>-0.13043478260869579</v>
      </c>
      <c r="J104" s="103">
        <v>-0.4181818181818191</v>
      </c>
      <c r="K104" s="103">
        <v>-6.2484378905273662E-2</v>
      </c>
      <c r="L104" s="103">
        <v>-0.31020408163265323</v>
      </c>
      <c r="M104" s="103">
        <v>-0.42000640000000006</v>
      </c>
      <c r="N104" s="103">
        <v>-9.0909090909090912E-2</v>
      </c>
      <c r="O104" s="103">
        <v>8.7708066581305921E-2</v>
      </c>
      <c r="P104" s="103">
        <v>8.8814678445196193E-2</v>
      </c>
      <c r="Q104" s="103">
        <v>0.1168661369807905</v>
      </c>
      <c r="R104" s="103">
        <v>0.14477304985082418</v>
      </c>
      <c r="S104" s="103">
        <v>6.8571428571428575E-2</v>
      </c>
      <c r="T104" s="103">
        <v>0.17857142857142852</v>
      </c>
      <c r="U104" s="103">
        <v>9.1367713004484027E-2</v>
      </c>
      <c r="V104" s="103">
        <v>7.2227210844944142E-2</v>
      </c>
      <c r="X104" s="103">
        <f t="shared" si="11"/>
        <v>4.4583685504473722</v>
      </c>
      <c r="Y104" s="103">
        <f t="shared" si="12"/>
        <v>1.5117155995194761E-36</v>
      </c>
      <c r="Z104" s="103">
        <f t="shared" si="13"/>
        <v>1.0918700134408434E-37</v>
      </c>
      <c r="AA104" s="59">
        <v>0.12570171777040956</v>
      </c>
      <c r="AC104" s="99">
        <f t="shared" si="14"/>
        <v>-1</v>
      </c>
      <c r="AD104" s="102">
        <f t="shared" si="15"/>
        <v>99.960000000000036</v>
      </c>
      <c r="AE104" s="102">
        <f t="shared" si="16"/>
        <v>-52.289999999999964</v>
      </c>
      <c r="AF104" s="102">
        <f t="shared" si="17"/>
        <v>101.68000000000006</v>
      </c>
      <c r="AG104" s="102">
        <f t="shared" si="18"/>
        <v>-153.97000000000003</v>
      </c>
    </row>
    <row r="105" spans="1:33" x14ac:dyDescent="0.2">
      <c r="A105" s="9">
        <v>33388</v>
      </c>
      <c r="B105" s="3">
        <v>1818.18</v>
      </c>
      <c r="D105" s="103">
        <v>-0.27217915590008673</v>
      </c>
      <c r="E105" s="103">
        <v>4.273723438808831E-2</v>
      </c>
      <c r="F105" s="103">
        <v>1.4613742847985705E-3</v>
      </c>
      <c r="G105" s="103">
        <v>-1.0501930501930499</v>
      </c>
      <c r="H105" s="103">
        <v>-0.48459958932238195</v>
      </c>
      <c r="I105" s="103">
        <v>-0.45</v>
      </c>
      <c r="J105" s="103">
        <v>-0.27272727272727182</v>
      </c>
      <c r="K105" s="103">
        <v>-0.12496875781054732</v>
      </c>
      <c r="L105" s="103">
        <v>0.10336458907887494</v>
      </c>
      <c r="M105" s="103">
        <v>-0.32</v>
      </c>
      <c r="N105" s="103">
        <v>-0.15927272727272718</v>
      </c>
      <c r="O105" s="103">
        <v>8.3290653008962781E-2</v>
      </c>
      <c r="P105" s="103">
        <v>7.2526437470565586E-2</v>
      </c>
      <c r="Q105" s="103">
        <v>-0.27677763250528009</v>
      </c>
      <c r="R105" s="103">
        <v>7.2227210844944142E-2</v>
      </c>
      <c r="S105" s="103">
        <v>-0.11428571428571428</v>
      </c>
      <c r="T105" s="103">
        <v>-0.1830357142857143</v>
      </c>
      <c r="U105" s="103">
        <v>-6.5022421524663476E-2</v>
      </c>
      <c r="V105" s="103">
        <v>7.002577991483927E-2</v>
      </c>
      <c r="X105" s="103">
        <f t="shared" si="11"/>
        <v>4.2722307664413774</v>
      </c>
      <c r="Y105" s="103">
        <f t="shared" si="12"/>
        <v>4.7313429104674156E-35</v>
      </c>
      <c r="Z105" s="103">
        <f t="shared" si="13"/>
        <v>3.3131597735002635E-36</v>
      </c>
      <c r="AA105" s="59">
        <v>2.4620053860305774E-2</v>
      </c>
      <c r="AC105" s="99">
        <f t="shared" si="14"/>
        <v>1</v>
      </c>
      <c r="AD105" s="102">
        <f t="shared" si="15"/>
        <v>49.870000000000118</v>
      </c>
      <c r="AE105" s="102">
        <f t="shared" si="16"/>
        <v>-2.4199999999998454</v>
      </c>
      <c r="AF105" s="102">
        <f t="shared" si="17"/>
        <v>101.68000000000006</v>
      </c>
      <c r="AG105" s="102">
        <f t="shared" si="18"/>
        <v>-104.09999999999991</v>
      </c>
    </row>
    <row r="106" spans="1:33" x14ac:dyDescent="0.2">
      <c r="A106" s="9">
        <v>33418</v>
      </c>
      <c r="B106" s="3">
        <v>1866.53</v>
      </c>
      <c r="D106" s="103">
        <v>0.25495262704565103</v>
      </c>
      <c r="E106" s="103">
        <v>1.7614578525395209E-2</v>
      </c>
      <c r="F106" s="103">
        <v>9.5180686673265014E-2</v>
      </c>
      <c r="G106" s="103">
        <v>-6.1776061776061833E-2</v>
      </c>
      <c r="H106" s="103">
        <v>0.38329911019849444</v>
      </c>
      <c r="I106" s="103">
        <v>-3.9130434782608574E-2</v>
      </c>
      <c r="J106" s="103">
        <v>5.4545454545455015E-2</v>
      </c>
      <c r="K106" s="103">
        <v>-6.2484378905273662E-2</v>
      </c>
      <c r="L106" s="103">
        <v>-3.4418091560948841E-2</v>
      </c>
      <c r="M106" s="103">
        <v>0.08</v>
      </c>
      <c r="N106" s="103">
        <v>-0.11345454545454556</v>
      </c>
      <c r="O106" s="103">
        <v>0.14635083226632528</v>
      </c>
      <c r="P106" s="103">
        <v>-7.8396673849859301E-3</v>
      </c>
      <c r="Q106" s="103">
        <v>-0.1852559589661068</v>
      </c>
      <c r="R106" s="103">
        <v>7.002577991483927E-2</v>
      </c>
      <c r="S106" s="103">
        <v>6.8571428571428575E-2</v>
      </c>
      <c r="T106" s="103">
        <v>-0.11339285714285707</v>
      </c>
      <c r="U106" s="103">
        <v>-3.8677130044842911E-2</v>
      </c>
      <c r="V106" s="103">
        <v>6.9518871476985716E-3</v>
      </c>
      <c r="X106" s="103">
        <f t="shared" si="11"/>
        <v>4.5400508051254818</v>
      </c>
      <c r="Y106" s="103">
        <f t="shared" si="12"/>
        <v>3.335786707855368E-37</v>
      </c>
      <c r="Z106" s="103">
        <f t="shared" si="13"/>
        <v>2.3190012741803462E-39</v>
      </c>
      <c r="AA106" s="59">
        <v>3.3526137176303178E-2</v>
      </c>
      <c r="AC106" s="99">
        <f t="shared" si="14"/>
        <v>1</v>
      </c>
      <c r="AD106" s="102">
        <f t="shared" si="15"/>
        <v>48.349999999999909</v>
      </c>
      <c r="AE106" s="102">
        <f t="shared" si="16"/>
        <v>45.930000000000064</v>
      </c>
      <c r="AF106" s="102">
        <f t="shared" si="17"/>
        <v>101.68000000000006</v>
      </c>
      <c r="AG106" s="102">
        <f t="shared" si="18"/>
        <v>-55.75</v>
      </c>
    </row>
    <row r="107" spans="1:33" x14ac:dyDescent="0.2">
      <c r="A107" s="9">
        <v>33449</v>
      </c>
      <c r="B107" s="3">
        <v>1871.33</v>
      </c>
      <c r="D107" s="103">
        <v>3.1007751937984343E-2</v>
      </c>
      <c r="E107" s="103">
        <v>0.2427474913243414</v>
      </c>
      <c r="F107" s="103">
        <v>-1.8341780577797371E-2</v>
      </c>
      <c r="G107" s="103">
        <v>0.44787644787644798</v>
      </c>
      <c r="H107" s="103">
        <v>-0.62696783025325131</v>
      </c>
      <c r="I107" s="103">
        <v>0.11159420289855067</v>
      </c>
      <c r="J107" s="103">
        <v>-0.21818181818181845</v>
      </c>
      <c r="K107" s="103">
        <v>-0.24993751562109465</v>
      </c>
      <c r="L107" s="103">
        <v>-0.15521235521235505</v>
      </c>
      <c r="M107" s="103">
        <v>-0.56000000000000005</v>
      </c>
      <c r="N107" s="103">
        <v>-0.18181818181818182</v>
      </c>
      <c r="O107" s="103">
        <v>2.5864276568501682E-2</v>
      </c>
      <c r="P107" s="103">
        <v>0.1282603835157673</v>
      </c>
      <c r="Q107" s="103">
        <v>0.42462033591471388</v>
      </c>
      <c r="R107" s="103">
        <v>6.9518871476985716E-3</v>
      </c>
      <c r="S107" s="103">
        <v>-0.10285714285714286</v>
      </c>
      <c r="T107" s="103">
        <v>-3.928571428571407E-2</v>
      </c>
      <c r="U107" s="103">
        <v>2.8026905829596407E-2</v>
      </c>
      <c r="V107" s="103">
        <v>5.5861309851403668E-2</v>
      </c>
      <c r="X107" s="103">
        <f t="shared" si="11"/>
        <v>4.3690311583916728</v>
      </c>
      <c r="Y107" s="103">
        <f t="shared" si="12"/>
        <v>7.8930838778840538E-36</v>
      </c>
      <c r="Z107" s="103">
        <f t="shared" si="13"/>
        <v>4.4091800418559994E-37</v>
      </c>
      <c r="AA107" s="59">
        <v>3.4986053280828253E-2</v>
      </c>
      <c r="AC107" s="99">
        <f t="shared" si="14"/>
        <v>1</v>
      </c>
      <c r="AD107" s="102">
        <f t="shared" si="15"/>
        <v>4.7999999999999545</v>
      </c>
      <c r="AE107" s="102">
        <f t="shared" si="16"/>
        <v>50.730000000000018</v>
      </c>
      <c r="AF107" s="102">
        <f t="shared" si="17"/>
        <v>101.68000000000006</v>
      </c>
      <c r="AG107" s="102">
        <f t="shared" si="18"/>
        <v>-50.950000000000045</v>
      </c>
    </row>
    <row r="108" spans="1:33" x14ac:dyDescent="0.2">
      <c r="A108" s="9">
        <v>33480</v>
      </c>
      <c r="B108" s="3">
        <v>1909.9</v>
      </c>
      <c r="D108" s="103">
        <v>-0.74967205504373879</v>
      </c>
      <c r="E108" s="103">
        <v>0.61199719643742478</v>
      </c>
      <c r="F108" s="103">
        <v>0.12700803627846949</v>
      </c>
      <c r="G108" s="103">
        <v>-0.40154440154440124</v>
      </c>
      <c r="H108" s="103">
        <v>-0.23271731690622846</v>
      </c>
      <c r="I108" s="103">
        <v>0.19927536231884052</v>
      </c>
      <c r="J108" s="103">
        <v>-0.20000000000000065</v>
      </c>
      <c r="K108" s="103">
        <v>0</v>
      </c>
      <c r="L108" s="103">
        <v>-0.18952013237727547</v>
      </c>
      <c r="M108" s="103">
        <v>-0.04</v>
      </c>
      <c r="N108" s="103">
        <v>8.7272727272727349E-2</v>
      </c>
      <c r="O108" s="103">
        <v>6.5685019206145889E-2</v>
      </c>
      <c r="P108" s="103">
        <v>1.8619210039341205E-2</v>
      </c>
      <c r="Q108" s="103">
        <v>0.28100170974554961</v>
      </c>
      <c r="R108" s="103">
        <v>5.5861309851403668E-2</v>
      </c>
      <c r="S108" s="103">
        <v>-2.2857142857142857E-2</v>
      </c>
      <c r="T108" s="103">
        <v>1.6071428571428542E-2</v>
      </c>
      <c r="U108" s="103">
        <v>0.37387892376681536</v>
      </c>
      <c r="V108" s="103">
        <v>8.2626075370043114E-2</v>
      </c>
      <c r="X108" s="103">
        <f t="shared" si="11"/>
        <v>4.466785695966542</v>
      </c>
      <c r="Y108" s="103">
        <f t="shared" si="12"/>
        <v>1.2937279991572388E-36</v>
      </c>
      <c r="Z108" s="103">
        <f t="shared" si="13"/>
        <v>1.068956671667011E-37</v>
      </c>
      <c r="AA108" s="59">
        <v>5.78004418351055E-2</v>
      </c>
      <c r="AC108" s="99">
        <f t="shared" si="14"/>
        <v>1</v>
      </c>
      <c r="AD108" s="102">
        <f t="shared" si="15"/>
        <v>38.570000000000164</v>
      </c>
      <c r="AE108" s="102">
        <f t="shared" si="16"/>
        <v>89.300000000000182</v>
      </c>
      <c r="AF108" s="102">
        <f t="shared" si="17"/>
        <v>101.68000000000006</v>
      </c>
      <c r="AG108" s="102">
        <f t="shared" si="18"/>
        <v>-12.379999999999882</v>
      </c>
    </row>
    <row r="109" spans="1:33" x14ac:dyDescent="0.2">
      <c r="A109" s="9">
        <v>33509</v>
      </c>
      <c r="B109" s="3">
        <v>1966.95</v>
      </c>
      <c r="D109" s="103">
        <v>0.38849724406242553</v>
      </c>
      <c r="E109" s="103">
        <v>0.16616236730088685</v>
      </c>
      <c r="F109" s="103">
        <v>-0.54336645539447193</v>
      </c>
      <c r="G109" s="103">
        <v>-0.23166023166023222</v>
      </c>
      <c r="H109" s="103">
        <v>-0.12320328542094434</v>
      </c>
      <c r="I109" s="103">
        <v>-0.33043478260869563</v>
      </c>
      <c r="J109" s="103">
        <v>-0.4909090909090903</v>
      </c>
      <c r="K109" s="103">
        <v>6.2484378905273662E-2</v>
      </c>
      <c r="L109" s="103">
        <v>-0.16690568119139548</v>
      </c>
      <c r="M109" s="103">
        <v>-0.4</v>
      </c>
      <c r="N109" s="103">
        <v>-0.26909090909090916</v>
      </c>
      <c r="O109" s="103">
        <v>7.8104993597951616E-2</v>
      </c>
      <c r="P109" s="103">
        <v>-4.8779095488861279E-2</v>
      </c>
      <c r="Q109" s="103">
        <v>-3.3390324851654433E-2</v>
      </c>
      <c r="R109" s="103">
        <v>8.2626075370043114E-2</v>
      </c>
      <c r="S109" s="103">
        <v>4.5714285714285714E-2</v>
      </c>
      <c r="T109" s="103">
        <v>1.517857142857126E-2</v>
      </c>
      <c r="U109" s="103">
        <v>9.585201793722016E-2</v>
      </c>
      <c r="V109" s="103">
        <v>6.1321437881991611E-2</v>
      </c>
      <c r="X109" s="103">
        <f t="shared" si="11"/>
        <v>4.4879873758446269</v>
      </c>
      <c r="Y109" s="103">
        <f t="shared" si="12"/>
        <v>8.7397535178790064E-37</v>
      </c>
      <c r="Z109" s="103">
        <f t="shared" si="13"/>
        <v>5.3593425245053517E-38</v>
      </c>
      <c r="AA109" s="59">
        <v>7.5994173140800314E-2</v>
      </c>
      <c r="AC109" s="99">
        <f t="shared" si="14"/>
        <v>1</v>
      </c>
      <c r="AD109" s="102">
        <f t="shared" si="15"/>
        <v>57.049999999999955</v>
      </c>
      <c r="AE109" s="102">
        <f t="shared" si="16"/>
        <v>146.35000000000014</v>
      </c>
      <c r="AF109" s="102">
        <f t="shared" si="17"/>
        <v>146.35000000000014</v>
      </c>
      <c r="AG109" s="102">
        <f t="shared" si="18"/>
        <v>0</v>
      </c>
    </row>
    <row r="110" spans="1:33" x14ac:dyDescent="0.2">
      <c r="A110" s="9">
        <v>33541</v>
      </c>
      <c r="B110" s="3">
        <v>2009.29</v>
      </c>
      <c r="D110" s="103">
        <v>8.9277596994600542E-2</v>
      </c>
      <c r="E110" s="103">
        <v>0.14701608629502416</v>
      </c>
      <c r="F110" s="103">
        <v>-1.4673424462237896E-2</v>
      </c>
      <c r="G110" s="103">
        <v>-0.24710424710424733</v>
      </c>
      <c r="H110" s="103">
        <v>-0.30116358658453074</v>
      </c>
      <c r="I110" s="103">
        <v>9.4927536231884227E-2</v>
      </c>
      <c r="J110" s="103">
        <v>-0.4181818181818191</v>
      </c>
      <c r="K110" s="103">
        <v>-6.2484378905273662E-2</v>
      </c>
      <c r="L110" s="103">
        <v>9.3767236624379455E-2</v>
      </c>
      <c r="M110" s="103">
        <v>0.04</v>
      </c>
      <c r="N110" s="103">
        <v>-0.34181818181818197</v>
      </c>
      <c r="O110" s="103">
        <v>2.4519846350832521E-2</v>
      </c>
      <c r="P110" s="103">
        <v>-1.8200587023638033E-2</v>
      </c>
      <c r="Q110" s="103">
        <v>-4.1235039726440714E-2</v>
      </c>
      <c r="R110" s="103">
        <v>6.1321437881991611E-2</v>
      </c>
      <c r="S110" s="103">
        <v>-3.4285714285714287E-2</v>
      </c>
      <c r="T110" s="103">
        <v>1.0714285714285801E-2</v>
      </c>
      <c r="U110" s="103">
        <v>3.4753363228699798E-2</v>
      </c>
      <c r="V110" s="103">
        <v>0.11060742113953004</v>
      </c>
      <c r="X110" s="103">
        <f t="shared" si="11"/>
        <v>4.3092155816786288</v>
      </c>
      <c r="Y110" s="103">
        <f t="shared" si="12"/>
        <v>2.3868869695859141E-35</v>
      </c>
      <c r="Z110" s="103">
        <f t="shared" si="13"/>
        <v>2.6400741225744582E-36</v>
      </c>
      <c r="AA110" s="59">
        <v>3.6667798367339764E-2</v>
      </c>
      <c r="AC110" s="99">
        <f t="shared" si="14"/>
        <v>1</v>
      </c>
      <c r="AD110" s="102">
        <f t="shared" si="15"/>
        <v>42.339999999999918</v>
      </c>
      <c r="AE110" s="102">
        <f t="shared" si="16"/>
        <v>188.69000000000005</v>
      </c>
      <c r="AF110" s="102">
        <f t="shared" si="17"/>
        <v>188.69000000000005</v>
      </c>
      <c r="AG110" s="102">
        <f t="shared" si="18"/>
        <v>0</v>
      </c>
    </row>
    <row r="111" spans="1:33" x14ac:dyDescent="0.2">
      <c r="A111" s="9">
        <v>33571</v>
      </c>
      <c r="B111" s="3">
        <v>2085.66</v>
      </c>
      <c r="D111" s="103">
        <v>-0.23908643325571452</v>
      </c>
      <c r="E111" s="103">
        <v>2.0513872506283167E-3</v>
      </c>
      <c r="F111" s="103">
        <v>6.7864588137850276E-2</v>
      </c>
      <c r="G111" s="103">
        <v>-0.30888030888030915</v>
      </c>
      <c r="H111" s="103">
        <v>-0.47912388774811837</v>
      </c>
      <c r="I111" s="103">
        <v>-0.1</v>
      </c>
      <c r="J111" s="103">
        <v>-0.58181818181818168</v>
      </c>
      <c r="K111" s="103">
        <v>0</v>
      </c>
      <c r="L111" s="103">
        <v>-0.13237727523441775</v>
      </c>
      <c r="M111" s="103">
        <v>-1.9993600000000028E-2</v>
      </c>
      <c r="N111" s="103">
        <v>6.5454545454545668E-2</v>
      </c>
      <c r="O111" s="103">
        <v>0.19110115236875735</v>
      </c>
      <c r="P111" s="103">
        <v>7.1280082582904067E-2</v>
      </c>
      <c r="Q111" s="103">
        <v>0.22528411948104193</v>
      </c>
      <c r="R111" s="103">
        <v>0.11060742113953004</v>
      </c>
      <c r="S111" s="103">
        <v>0.12571428571428572</v>
      </c>
      <c r="T111" s="103">
        <v>5.6249999999999897E-2</v>
      </c>
      <c r="U111" s="103">
        <v>-2.8587443946187827E-2</v>
      </c>
      <c r="V111" s="103">
        <v>5.4702661993453632E-2</v>
      </c>
      <c r="X111" s="103">
        <f t="shared" si="11"/>
        <v>4.3939747836917427</v>
      </c>
      <c r="Y111" s="103">
        <f t="shared" si="12"/>
        <v>4.9755198095713793E-36</v>
      </c>
      <c r="Z111" s="103">
        <f t="shared" si="13"/>
        <v>2.7217417838471592E-37</v>
      </c>
      <c r="AA111" s="59">
        <v>7.3352917729918088E-2</v>
      </c>
      <c r="AC111" s="99">
        <f t="shared" si="14"/>
        <v>1</v>
      </c>
      <c r="AD111" s="102">
        <f t="shared" si="15"/>
        <v>76.369999999999891</v>
      </c>
      <c r="AE111" s="102">
        <f t="shared" si="16"/>
        <v>265.05999999999995</v>
      </c>
      <c r="AF111" s="102">
        <f t="shared" si="17"/>
        <v>265.05999999999995</v>
      </c>
      <c r="AG111" s="102">
        <f t="shared" si="18"/>
        <v>0</v>
      </c>
    </row>
    <row r="112" spans="1:33" x14ac:dyDescent="0.2">
      <c r="A112" s="9">
        <v>33600</v>
      </c>
      <c r="B112" s="3">
        <v>2123.4299999999998</v>
      </c>
      <c r="D112" s="103">
        <v>7.612187342777324E-2</v>
      </c>
      <c r="E112" s="103">
        <v>9.3680017778688909E-2</v>
      </c>
      <c r="F112" s="103">
        <v>-0.1038289502053284</v>
      </c>
      <c r="G112" s="103">
        <v>-0.29343629343629268</v>
      </c>
      <c r="H112" s="103">
        <v>-8.2135523613962494E-2</v>
      </c>
      <c r="I112" s="103">
        <v>-8.6956521739130523E-3</v>
      </c>
      <c r="J112" s="103">
        <v>0.16363636363636344</v>
      </c>
      <c r="K112" s="103">
        <v>-0.1174706323419142</v>
      </c>
      <c r="L112" s="103">
        <v>-0.24269167126310009</v>
      </c>
      <c r="M112" s="103">
        <v>1.9993600000000028E-2</v>
      </c>
      <c r="N112" s="103">
        <v>-0.22545454545454549</v>
      </c>
      <c r="O112" s="103">
        <v>3.4571062740081765E-3</v>
      </c>
      <c r="P112" s="103">
        <v>1.0513146189817168E-2</v>
      </c>
      <c r="Q112" s="103">
        <v>0.21321532736598611</v>
      </c>
      <c r="R112" s="103">
        <v>5.4702661993453632E-2</v>
      </c>
      <c r="S112" s="103">
        <v>-2.2857142857142857E-2</v>
      </c>
      <c r="T112" s="103">
        <v>0.16785714285714304</v>
      </c>
      <c r="U112" s="103">
        <v>8.2399103139013372E-2</v>
      </c>
      <c r="V112" s="103">
        <v>-1.6800393940269601E-3</v>
      </c>
      <c r="X112" s="103">
        <f t="shared" si="11"/>
        <v>4.4098776202259575</v>
      </c>
      <c r="Y112" s="103">
        <f t="shared" si="12"/>
        <v>3.7073872142841695E-36</v>
      </c>
      <c r="Z112" s="103">
        <f t="shared" si="13"/>
        <v>-6.2285565689092761E-39</v>
      </c>
      <c r="AA112" s="59">
        <v>7.7114049990235226E-3</v>
      </c>
      <c r="AC112" s="99">
        <f t="shared" si="14"/>
        <v>1</v>
      </c>
      <c r="AD112" s="102">
        <f t="shared" si="15"/>
        <v>37.769999999999982</v>
      </c>
      <c r="AE112" s="102">
        <f t="shared" si="16"/>
        <v>302.82999999999993</v>
      </c>
      <c r="AF112" s="102">
        <f t="shared" si="17"/>
        <v>302.82999999999993</v>
      </c>
      <c r="AG112" s="102">
        <f t="shared" si="18"/>
        <v>0</v>
      </c>
    </row>
    <row r="113" spans="1:33" x14ac:dyDescent="0.2">
      <c r="A113" s="9">
        <v>33633</v>
      </c>
      <c r="B113" s="3">
        <v>2122.27</v>
      </c>
      <c r="D113" s="103">
        <v>-0.46223183423526187</v>
      </c>
      <c r="E113" s="103">
        <v>0.25095304032685467</v>
      </c>
      <c r="F113" s="103">
        <v>0.22696062625069485</v>
      </c>
      <c r="G113" s="103">
        <v>0.12355212355212367</v>
      </c>
      <c r="H113" s="103">
        <v>-0.32854209445585236</v>
      </c>
      <c r="I113" s="103">
        <v>5.0724637681159632E-2</v>
      </c>
      <c r="J113" s="103">
        <v>0.70909090909090955</v>
      </c>
      <c r="K113" s="103">
        <v>-0.25993501624593912</v>
      </c>
      <c r="L113" s="103">
        <v>-0.48538334252619969</v>
      </c>
      <c r="M113" s="103">
        <v>0.08</v>
      </c>
      <c r="N113" s="103">
        <v>-2.1818181818181837E-2</v>
      </c>
      <c r="O113" s="103">
        <v>0.21267605633802755</v>
      </c>
      <c r="P113" s="103">
        <v>0.20575321221808332</v>
      </c>
      <c r="Q113" s="103">
        <v>0.19008347581212914</v>
      </c>
      <c r="R113" s="103">
        <v>-1.6800393940269601E-3</v>
      </c>
      <c r="S113" s="103">
        <v>0.36571428571428571</v>
      </c>
      <c r="T113" s="103">
        <v>-0.20178571428571437</v>
      </c>
      <c r="U113" s="103">
        <v>0.24383408071748841</v>
      </c>
      <c r="V113" s="103">
        <v>8.0337745850592085E-2</v>
      </c>
      <c r="X113" s="103">
        <f t="shared" si="11"/>
        <v>4.9423254265782921</v>
      </c>
      <c r="Y113" s="103">
        <f t="shared" si="12"/>
        <v>1.954986578240083E-40</v>
      </c>
      <c r="Z113" s="103">
        <f t="shared" si="13"/>
        <v>1.5705921486397044E-41</v>
      </c>
      <c r="AA113" s="59">
        <v>3.5673311609103524E-2</v>
      </c>
      <c r="AC113" s="99">
        <f t="shared" si="14"/>
        <v>1</v>
      </c>
      <c r="AD113" s="102">
        <f t="shared" si="15"/>
        <v>-1.1599999999998545</v>
      </c>
      <c r="AE113" s="102">
        <f t="shared" si="16"/>
        <v>301.67000000000007</v>
      </c>
      <c r="AF113" s="102">
        <f t="shared" si="17"/>
        <v>302.82999999999993</v>
      </c>
      <c r="AG113" s="102">
        <f t="shared" si="18"/>
        <v>-1.1599999999998545</v>
      </c>
    </row>
    <row r="114" spans="1:33" x14ac:dyDescent="0.2">
      <c r="A114" s="9">
        <v>33662</v>
      </c>
      <c r="B114" s="3">
        <v>2177.7399999999998</v>
      </c>
      <c r="D114" s="103">
        <v>0.13864587064315456</v>
      </c>
      <c r="E114" s="103">
        <v>-0.12513462228832245</v>
      </c>
      <c r="F114" s="103">
        <v>-2.592023898304039E-2</v>
      </c>
      <c r="G114" s="103">
        <v>0.69498069498069526</v>
      </c>
      <c r="H114" s="103">
        <v>0.71184120465434686</v>
      </c>
      <c r="I114" s="103">
        <v>2.898550724637684E-2</v>
      </c>
      <c r="J114" s="103">
        <v>-9.090909090909062E-2</v>
      </c>
      <c r="K114" s="103">
        <v>-0.11997000749812466</v>
      </c>
      <c r="L114" s="103">
        <v>-6.6188637617209112E-2</v>
      </c>
      <c r="M114" s="103">
        <v>0.26000640000000003</v>
      </c>
      <c r="N114" s="103">
        <v>-0.10909090909090918</v>
      </c>
      <c r="O114" s="103">
        <v>2.3815620998719759E-2</v>
      </c>
      <c r="P114" s="103">
        <v>3.2443283716994753E-3</v>
      </c>
      <c r="Q114" s="103">
        <v>-0.14563009152167353</v>
      </c>
      <c r="R114" s="103">
        <v>8.0337745850592085E-2</v>
      </c>
      <c r="S114" s="103">
        <v>-5.7142857142857141E-2</v>
      </c>
      <c r="T114" s="103">
        <v>0.16696428571428576</v>
      </c>
      <c r="U114" s="103">
        <v>6.9506726457399595E-2</v>
      </c>
      <c r="V114" s="103">
        <v>0.21394432697042595</v>
      </c>
      <c r="X114" s="103">
        <f t="shared" si="11"/>
        <v>4.6135762201449673</v>
      </c>
      <c r="Y114" s="103">
        <f t="shared" si="12"/>
        <v>8.559771202288716E-38</v>
      </c>
      <c r="Z114" s="103">
        <f t="shared" si="13"/>
        <v>1.8313144888944932E-38</v>
      </c>
      <c r="AA114" s="59">
        <v>6.4514267631997184E-3</v>
      </c>
      <c r="AC114" s="99">
        <f t="shared" si="14"/>
        <v>1</v>
      </c>
      <c r="AD114" s="102">
        <f t="shared" si="15"/>
        <v>55.4699999999998</v>
      </c>
      <c r="AE114" s="102">
        <f t="shared" si="16"/>
        <v>357.13999999999987</v>
      </c>
      <c r="AF114" s="102">
        <f t="shared" si="17"/>
        <v>357.13999999999987</v>
      </c>
      <c r="AG114" s="102">
        <f t="shared" si="18"/>
        <v>0</v>
      </c>
    </row>
    <row r="115" spans="1:33" x14ac:dyDescent="0.2">
      <c r="A115" s="9">
        <v>33691</v>
      </c>
      <c r="B115" s="3">
        <v>2325.46</v>
      </c>
      <c r="D115" s="103">
        <v>-3.8932648212165938E-2</v>
      </c>
      <c r="E115" s="103">
        <v>0.14086192454313923</v>
      </c>
      <c r="F115" s="103">
        <v>-0.174246915489075</v>
      </c>
      <c r="G115" s="103">
        <v>0.27799227799227755</v>
      </c>
      <c r="H115" s="103">
        <v>1.3689253935660213E-2</v>
      </c>
      <c r="I115" s="103">
        <v>-3.623188405797121E-2</v>
      </c>
      <c r="J115" s="103">
        <v>-5.4545454545455015E-2</v>
      </c>
      <c r="K115" s="103">
        <v>0.30992251937015697</v>
      </c>
      <c r="L115" s="103">
        <v>0.13237727523441822</v>
      </c>
      <c r="M115" s="103">
        <v>-0.2</v>
      </c>
      <c r="N115" s="103">
        <v>0.13818181818181829</v>
      </c>
      <c r="O115" s="103">
        <v>-7.3367477592829189E-2</v>
      </c>
      <c r="P115" s="103">
        <v>1.1721444439687086E-2</v>
      </c>
      <c r="Q115" s="103">
        <v>0.28120285628080055</v>
      </c>
      <c r="R115" s="103">
        <v>0.21394432697042595</v>
      </c>
      <c r="S115" s="103">
        <v>-0.08</v>
      </c>
      <c r="T115" s="103">
        <v>0.17946428571428549</v>
      </c>
      <c r="U115" s="103">
        <v>0.14742152466367683</v>
      </c>
      <c r="V115" s="103">
        <v>3.5309793471019486E-2</v>
      </c>
      <c r="X115" s="103">
        <f t="shared" si="11"/>
        <v>4.393631999838461</v>
      </c>
      <c r="Y115" s="103">
        <f t="shared" si="12"/>
        <v>5.0071723310191306E-36</v>
      </c>
      <c r="Z115" s="103">
        <f t="shared" si="13"/>
        <v>1.7680222088208873E-37</v>
      </c>
      <c r="AA115" s="59">
        <v>3.4157494501122598E-2</v>
      </c>
      <c r="AC115" s="99">
        <f t="shared" si="14"/>
        <v>1</v>
      </c>
      <c r="AD115" s="102">
        <f t="shared" si="15"/>
        <v>147.72000000000025</v>
      </c>
      <c r="AE115" s="102">
        <f t="shared" si="16"/>
        <v>504.86000000000013</v>
      </c>
      <c r="AF115" s="102">
        <f t="shared" si="17"/>
        <v>504.86000000000013</v>
      </c>
      <c r="AG115" s="102">
        <f t="shared" si="18"/>
        <v>0</v>
      </c>
    </row>
    <row r="116" spans="1:33" x14ac:dyDescent="0.2">
      <c r="A116" s="9">
        <v>33723</v>
      </c>
      <c r="B116" s="3">
        <v>2349.84</v>
      </c>
      <c r="D116" s="103">
        <v>-0.45730009593830601</v>
      </c>
      <c r="E116" s="103">
        <v>-0.15385404379711792</v>
      </c>
      <c r="F116" s="103">
        <v>8.4372190657867899E-2</v>
      </c>
      <c r="G116" s="103">
        <v>0.27799227799227755</v>
      </c>
      <c r="H116" s="103">
        <v>-0.23271731690622846</v>
      </c>
      <c r="I116" s="103">
        <v>0.24637681159420313</v>
      </c>
      <c r="J116" s="103">
        <v>-0.18181818181818205</v>
      </c>
      <c r="K116" s="103">
        <v>-9.9975006248437498E-2</v>
      </c>
      <c r="L116" s="103">
        <v>-0.11031439602868186</v>
      </c>
      <c r="M116" s="103">
        <v>7.4995199999999901E-2</v>
      </c>
      <c r="N116" s="103">
        <v>3.6363636363636397E-2</v>
      </c>
      <c r="O116" s="103">
        <v>-2.5160051216389645E-2</v>
      </c>
      <c r="P116" s="103">
        <v>1.8438441009832985E-2</v>
      </c>
      <c r="Q116" s="103">
        <v>0.11666499044553957</v>
      </c>
      <c r="R116" s="103">
        <v>3.5309793471019486E-2</v>
      </c>
      <c r="S116" s="103">
        <v>-0.16</v>
      </c>
      <c r="T116" s="103">
        <v>-0.10714285714285705</v>
      </c>
      <c r="U116" s="103">
        <v>0.26289237668161258</v>
      </c>
      <c r="V116" s="103">
        <v>-7.3255510818874284E-2</v>
      </c>
      <c r="X116" s="103">
        <f t="shared" si="11"/>
        <v>4.2793413923884733</v>
      </c>
      <c r="Y116" s="103">
        <f t="shared" si="12"/>
        <v>4.1481501820440968E-35</v>
      </c>
      <c r="Z116" s="103">
        <f t="shared" si="13"/>
        <v>-3.0387486053904668E-36</v>
      </c>
      <c r="AA116" s="59">
        <v>5.2322619333135686E-2</v>
      </c>
      <c r="AC116" s="99">
        <f t="shared" si="14"/>
        <v>1</v>
      </c>
      <c r="AD116" s="102">
        <f t="shared" si="15"/>
        <v>24.380000000000109</v>
      </c>
      <c r="AE116" s="102">
        <f t="shared" si="16"/>
        <v>529.24000000000024</v>
      </c>
      <c r="AF116" s="102">
        <f t="shared" si="17"/>
        <v>529.24000000000024</v>
      </c>
      <c r="AG116" s="102">
        <f t="shared" si="18"/>
        <v>0</v>
      </c>
    </row>
    <row r="117" spans="1:33" x14ac:dyDescent="0.2">
      <c r="A117" s="9">
        <v>33754</v>
      </c>
      <c r="B117" s="3">
        <v>2299.2600000000002</v>
      </c>
      <c r="D117" s="103">
        <v>5.1411950637418498E-2</v>
      </c>
      <c r="E117" s="103">
        <v>0.20855770381387076</v>
      </c>
      <c r="F117" s="103">
        <v>0.42730682556555644</v>
      </c>
      <c r="G117" s="103">
        <v>0.26254826254826247</v>
      </c>
      <c r="H117" s="103">
        <v>0.13689253935660456</v>
      </c>
      <c r="I117" s="103">
        <v>-2.898550724637684E-2</v>
      </c>
      <c r="J117" s="103">
        <v>0.70909090909090955</v>
      </c>
      <c r="K117" s="103">
        <v>9.9975006248437498E-2</v>
      </c>
      <c r="L117" s="103">
        <v>0.17650303364589098</v>
      </c>
      <c r="M117" s="103">
        <v>-0.14499839999999992</v>
      </c>
      <c r="N117" s="103">
        <v>0.54545454545454541</v>
      </c>
      <c r="O117" s="103">
        <v>0.20499359795134425</v>
      </c>
      <c r="P117" s="103">
        <v>3.5725668726482356E-2</v>
      </c>
      <c r="Q117" s="103">
        <v>1.6091722820074424E-3</v>
      </c>
      <c r="R117" s="103">
        <v>-7.3255510818874284E-2</v>
      </c>
      <c r="S117" s="103">
        <v>2.2857142857142857E-2</v>
      </c>
      <c r="T117" s="103">
        <v>-0.12142857142857134</v>
      </c>
      <c r="U117" s="103">
        <v>-0.11322869955156846</v>
      </c>
      <c r="V117" s="103">
        <v>0.15609883266228278</v>
      </c>
      <c r="X117" s="103">
        <f t="shared" si="11"/>
        <v>4.6592618110614064</v>
      </c>
      <c r="Y117" s="103">
        <f t="shared" si="12"/>
        <v>3.6762383031162345E-38</v>
      </c>
      <c r="Z117" s="103">
        <f t="shared" si="13"/>
        <v>5.7385650770481547E-39</v>
      </c>
      <c r="AA117" s="59">
        <v>0.10117973322636237</v>
      </c>
      <c r="AC117" s="99">
        <f t="shared" si="14"/>
        <v>1</v>
      </c>
      <c r="AD117" s="102">
        <f t="shared" si="15"/>
        <v>-50.579999999999927</v>
      </c>
      <c r="AE117" s="102">
        <f t="shared" si="16"/>
        <v>478.66000000000031</v>
      </c>
      <c r="AF117" s="102">
        <f t="shared" si="17"/>
        <v>529.24000000000024</v>
      </c>
      <c r="AG117" s="102">
        <f t="shared" si="18"/>
        <v>-50.579999999999927</v>
      </c>
    </row>
    <row r="118" spans="1:33" x14ac:dyDescent="0.2">
      <c r="A118" s="9">
        <v>33782</v>
      </c>
      <c r="B118" s="3">
        <v>2407.04</v>
      </c>
      <c r="D118" s="103">
        <v>3.9240627495398563E-2</v>
      </c>
      <c r="E118" s="103">
        <v>0.11282629878455352</v>
      </c>
      <c r="F118" s="103">
        <v>0.40351917271154425</v>
      </c>
      <c r="G118" s="103">
        <v>-0.16988416988416902</v>
      </c>
      <c r="H118" s="103">
        <v>0.27378507871321034</v>
      </c>
      <c r="I118" s="103">
        <v>1.449275362318842E-2</v>
      </c>
      <c r="J118" s="103">
        <v>-3.6363636363637215E-2</v>
      </c>
      <c r="K118" s="103">
        <v>8.9977505623593926E-2</v>
      </c>
      <c r="L118" s="103">
        <v>-5.5157198014341172E-2</v>
      </c>
      <c r="M118" s="103">
        <v>5.9993599999999959E-2</v>
      </c>
      <c r="N118" s="103">
        <v>-4.3636363636363674E-2</v>
      </c>
      <c r="O118" s="103">
        <v>-8.2202304737515455E-2</v>
      </c>
      <c r="P118" s="103">
        <v>1.7686822413456531E-2</v>
      </c>
      <c r="Q118" s="103">
        <v>9.5343457708940968E-2</v>
      </c>
      <c r="R118" s="103">
        <v>0.15609883266228278</v>
      </c>
      <c r="S118" s="103">
        <v>-0.21714285714285714</v>
      </c>
      <c r="T118" s="103">
        <v>9.6428571428571253E-2</v>
      </c>
      <c r="U118" s="103">
        <v>-0.30325112107623292</v>
      </c>
      <c r="V118" s="103">
        <v>-0.22470526895113421</v>
      </c>
      <c r="X118" s="103">
        <f t="shared" si="11"/>
        <v>4.1790259047531837</v>
      </c>
      <c r="Y118" s="103">
        <f t="shared" si="12"/>
        <v>2.6535912835034004E-34</v>
      </c>
      <c r="Z118" s="103">
        <f t="shared" si="13"/>
        <v>-5.9627594304601698E-35</v>
      </c>
      <c r="AA118" s="59">
        <v>1.2218181218307939E-2</v>
      </c>
      <c r="AC118" s="99">
        <f t="shared" si="14"/>
        <v>1</v>
      </c>
      <c r="AD118" s="102">
        <f t="shared" si="15"/>
        <v>107.77999999999975</v>
      </c>
      <c r="AE118" s="102">
        <f t="shared" si="16"/>
        <v>586.44000000000005</v>
      </c>
      <c r="AF118" s="102">
        <f t="shared" si="17"/>
        <v>586.44000000000005</v>
      </c>
      <c r="AG118" s="102">
        <f t="shared" si="18"/>
        <v>0</v>
      </c>
    </row>
    <row r="119" spans="1:33" x14ac:dyDescent="0.2">
      <c r="A119" s="9">
        <v>33815</v>
      </c>
      <c r="B119" s="3">
        <v>2251.89</v>
      </c>
      <c r="D119" s="103">
        <v>0.38171310469003378</v>
      </c>
      <c r="E119" s="103">
        <v>-0.19488178880968327</v>
      </c>
      <c r="F119" s="103">
        <v>-0.85467031302823726</v>
      </c>
      <c r="G119" s="103">
        <v>0.15444015444015391</v>
      </c>
      <c r="H119" s="103">
        <v>-0.24640657084188869</v>
      </c>
      <c r="I119" s="103">
        <v>9.420289855072457E-2</v>
      </c>
      <c r="J119" s="103">
        <v>-0.19999999999999904</v>
      </c>
      <c r="K119" s="103">
        <v>3.9990002499375177E-2</v>
      </c>
      <c r="L119" s="103">
        <v>2.2062879205736373E-2</v>
      </c>
      <c r="M119" s="103">
        <v>0.11000320000000002</v>
      </c>
      <c r="N119" s="103">
        <v>0</v>
      </c>
      <c r="O119" s="103">
        <v>4.3021766965428372E-2</v>
      </c>
      <c r="P119" s="103">
        <v>-8.3762659778415183E-2</v>
      </c>
      <c r="Q119" s="103">
        <v>-0.35240872975962989</v>
      </c>
      <c r="R119" s="103">
        <v>-0.22470526895113421</v>
      </c>
      <c r="S119" s="103">
        <v>9.1428571428571428E-2</v>
      </c>
      <c r="T119" s="103">
        <v>-1.7857142857142473E-3</v>
      </c>
      <c r="U119" s="103">
        <v>-0.37387892376681536</v>
      </c>
      <c r="V119" s="103">
        <v>0.13194102482403025</v>
      </c>
      <c r="X119" s="103">
        <f t="shared" si="11"/>
        <v>4.5043454173868955</v>
      </c>
      <c r="Y119" s="103">
        <f t="shared" si="12"/>
        <v>6.4576031473383094E-37</v>
      </c>
      <c r="Z119" s="103">
        <f t="shared" si="13"/>
        <v>8.5202277716669975E-38</v>
      </c>
      <c r="AA119" s="59">
        <v>3.006612584603981E-2</v>
      </c>
      <c r="AC119" s="99">
        <f t="shared" si="14"/>
        <v>1</v>
      </c>
      <c r="AD119" s="102">
        <f t="shared" si="15"/>
        <v>-155.15000000000009</v>
      </c>
      <c r="AE119" s="102">
        <f t="shared" si="16"/>
        <v>431.28999999999996</v>
      </c>
      <c r="AF119" s="102">
        <f t="shared" si="17"/>
        <v>586.44000000000005</v>
      </c>
      <c r="AG119" s="102">
        <f t="shared" si="18"/>
        <v>-155.15000000000009</v>
      </c>
    </row>
    <row r="120" spans="1:33" x14ac:dyDescent="0.2">
      <c r="A120" s="9">
        <v>33845</v>
      </c>
      <c r="B120" s="3">
        <v>2342.9899999999998</v>
      </c>
      <c r="D120" s="103">
        <v>-4.7443651320623031E-2</v>
      </c>
      <c r="E120" s="103">
        <v>0.13675915004188258</v>
      </c>
      <c r="F120" s="103">
        <v>1.6507602520017633E-2</v>
      </c>
      <c r="G120" s="103">
        <v>0.18532818532818551</v>
      </c>
      <c r="H120" s="103">
        <v>-0.13689253935660578</v>
      </c>
      <c r="I120" s="103">
        <v>-0.25362318840579717</v>
      </c>
      <c r="J120" s="103">
        <v>-0.27272727272727348</v>
      </c>
      <c r="K120" s="103">
        <v>-3.9990002499375177E-2</v>
      </c>
      <c r="L120" s="103">
        <v>-0.19856591285162686</v>
      </c>
      <c r="M120" s="103">
        <v>-0.21500159999999993</v>
      </c>
      <c r="N120" s="103">
        <v>-0.27636363636363631</v>
      </c>
      <c r="O120" s="103">
        <v>-5.4289372599231854E-2</v>
      </c>
      <c r="P120" s="103">
        <v>6.7055795788081629E-2</v>
      </c>
      <c r="Q120" s="103">
        <v>-0.124107412249824</v>
      </c>
      <c r="R120" s="103">
        <v>0.13194102482403025</v>
      </c>
      <c r="S120" s="103">
        <v>4.5714285714285714E-2</v>
      </c>
      <c r="T120" s="103">
        <v>0.19285714285714281</v>
      </c>
      <c r="U120" s="103">
        <v>0.41872197309417025</v>
      </c>
      <c r="V120" s="103">
        <v>7.3805868551400589E-2</v>
      </c>
      <c r="X120" s="103">
        <f t="shared" si="11"/>
        <v>4.5406583898896757</v>
      </c>
      <c r="Y120" s="103">
        <f t="shared" si="12"/>
        <v>3.2985013462497267E-37</v>
      </c>
      <c r="Z120" s="103">
        <f t="shared" si="13"/>
        <v>2.4344875677792521E-38</v>
      </c>
      <c r="AA120" s="59">
        <v>2.0187452911490499E-2</v>
      </c>
      <c r="AC120" s="99">
        <f t="shared" si="14"/>
        <v>1</v>
      </c>
      <c r="AD120" s="102">
        <f t="shared" si="15"/>
        <v>91.099999999999909</v>
      </c>
      <c r="AE120" s="102">
        <f t="shared" si="16"/>
        <v>522.38999999999987</v>
      </c>
      <c r="AF120" s="102">
        <f t="shared" si="17"/>
        <v>586.44000000000005</v>
      </c>
      <c r="AG120" s="102">
        <f t="shared" si="18"/>
        <v>-64.050000000000182</v>
      </c>
    </row>
    <row r="121" spans="1:33" x14ac:dyDescent="0.2">
      <c r="A121" s="9">
        <v>33876</v>
      </c>
      <c r="B121" s="3">
        <v>2393.9499999999998</v>
      </c>
      <c r="D121" s="103">
        <v>-0.35947402686778401</v>
      </c>
      <c r="E121" s="103">
        <v>0.17026514180214444</v>
      </c>
      <c r="F121" s="103">
        <v>0.80613054530666162</v>
      </c>
      <c r="G121" s="103">
        <v>-0.29343629343629407</v>
      </c>
      <c r="H121" s="103">
        <v>-0.35592060232717282</v>
      </c>
      <c r="I121" s="103">
        <v>-2.898550724637684E-2</v>
      </c>
      <c r="J121" s="103">
        <v>-0.41818181818181827</v>
      </c>
      <c r="K121" s="103">
        <v>2.9992501874531608E-2</v>
      </c>
      <c r="L121" s="103">
        <v>-9.9282956425813917E-2</v>
      </c>
      <c r="M121" s="103">
        <v>-4.992000000000019E-3</v>
      </c>
      <c r="N121" s="103">
        <v>-0.49454545454545468</v>
      </c>
      <c r="O121" s="103">
        <v>0.3053137003841232</v>
      </c>
      <c r="P121" s="103">
        <v>0.10277195035511598</v>
      </c>
      <c r="Q121" s="103">
        <v>0.28160514935130243</v>
      </c>
      <c r="R121" s="103">
        <v>7.3805868551400589E-2</v>
      </c>
      <c r="S121" s="103">
        <v>-0.16</v>
      </c>
      <c r="T121" s="103">
        <v>0.17589285714285732</v>
      </c>
      <c r="U121" s="103">
        <v>-0.21468609865470917</v>
      </c>
      <c r="V121" s="103">
        <v>1.4483098224424851E-4</v>
      </c>
      <c r="X121" s="103">
        <f t="shared" si="11"/>
        <v>4.2327207146174324</v>
      </c>
      <c r="Y121" s="103">
        <f t="shared" si="12"/>
        <v>9.8271113895663538E-35</v>
      </c>
      <c r="Z121" s="103">
        <f t="shared" si="13"/>
        <v>1.4232701951745369E-38</v>
      </c>
      <c r="AA121" s="59">
        <v>4.3013159769675763E-2</v>
      </c>
      <c r="AC121" s="99">
        <f t="shared" si="14"/>
        <v>1</v>
      </c>
      <c r="AD121" s="102">
        <f t="shared" si="15"/>
        <v>50.960000000000036</v>
      </c>
      <c r="AE121" s="102">
        <f t="shared" si="16"/>
        <v>573.34999999999991</v>
      </c>
      <c r="AF121" s="102">
        <f t="shared" si="17"/>
        <v>586.44000000000005</v>
      </c>
      <c r="AG121" s="102">
        <f t="shared" si="18"/>
        <v>-13.090000000000146</v>
      </c>
    </row>
    <row r="122" spans="1:33" x14ac:dyDescent="0.2">
      <c r="A122" s="9">
        <v>33907</v>
      </c>
      <c r="B122" s="3">
        <v>2394.0500000000002</v>
      </c>
      <c r="D122" s="103">
        <v>9.4725035105578351E-2</v>
      </c>
      <c r="E122" s="103">
        <v>0.18325726105612217</v>
      </c>
      <c r="F122" s="103">
        <v>-0.42725836942149331</v>
      </c>
      <c r="G122" s="103">
        <v>-0.43243243243243146</v>
      </c>
      <c r="H122" s="103">
        <v>-0.12320328542094434</v>
      </c>
      <c r="I122" s="103">
        <v>-0.29710144927536247</v>
      </c>
      <c r="J122" s="103">
        <v>-0.2</v>
      </c>
      <c r="K122" s="103">
        <v>-0.11997000749812554</v>
      </c>
      <c r="L122" s="103">
        <v>6.6188637617209112E-2</v>
      </c>
      <c r="M122" s="103">
        <v>-2.0006400000000042E-2</v>
      </c>
      <c r="N122" s="103">
        <v>0.23272727272727278</v>
      </c>
      <c r="O122" s="103">
        <v>0.15537772087067844</v>
      </c>
      <c r="P122" s="103">
        <v>7.0404779913707432E-3</v>
      </c>
      <c r="Q122" s="103">
        <v>-0.22045660263501962</v>
      </c>
      <c r="R122" s="103">
        <v>1.4483098224424851E-4</v>
      </c>
      <c r="S122" s="103">
        <v>-2.2857142857142857E-2</v>
      </c>
      <c r="T122" s="103">
        <v>-5.9821428571428706E-2</v>
      </c>
      <c r="U122" s="103">
        <v>-0.43721973094170302</v>
      </c>
      <c r="V122" s="103">
        <v>0.14362888509109817</v>
      </c>
      <c r="X122" s="103">
        <f t="shared" si="11"/>
        <v>4.271443885303654</v>
      </c>
      <c r="Y122" s="103">
        <f t="shared" si="12"/>
        <v>4.800722256382276E-35</v>
      </c>
      <c r="Z122" s="103">
        <f t="shared" si="13"/>
        <v>6.8952238531620742E-36</v>
      </c>
      <c r="AA122" s="59">
        <v>-2.7415408548618563E-2</v>
      </c>
      <c r="AC122" s="99">
        <f t="shared" si="14"/>
        <v>1</v>
      </c>
      <c r="AD122" s="102">
        <f t="shared" si="15"/>
        <v>0.1000000000003638</v>
      </c>
      <c r="AE122" s="102">
        <f t="shared" si="16"/>
        <v>573.45000000000027</v>
      </c>
      <c r="AF122" s="102">
        <f t="shared" si="17"/>
        <v>586.44000000000005</v>
      </c>
      <c r="AG122" s="102">
        <f t="shared" si="18"/>
        <v>-12.989999999999782</v>
      </c>
    </row>
    <row r="123" spans="1:33" x14ac:dyDescent="0.2">
      <c r="A123" s="9">
        <v>33936</v>
      </c>
      <c r="B123" s="3">
        <v>2493.2199999999998</v>
      </c>
      <c r="D123" s="103">
        <v>-0.16017303974002217</v>
      </c>
      <c r="E123" s="103">
        <v>-1.2308323503768927E-2</v>
      </c>
      <c r="F123" s="103">
        <v>0.27592939074220191</v>
      </c>
      <c r="G123" s="103">
        <v>-0.43243243243243285</v>
      </c>
      <c r="H123" s="103">
        <v>-0.36960985626283421</v>
      </c>
      <c r="I123" s="103">
        <v>1.449275362318842E-2</v>
      </c>
      <c r="J123" s="103">
        <v>7.2727272727272821E-2</v>
      </c>
      <c r="K123" s="103">
        <v>0.11997000749812554</v>
      </c>
      <c r="L123" s="103">
        <v>2.2062879205736373E-2</v>
      </c>
      <c r="M123" s="103">
        <v>-2.4985599999999976E-2</v>
      </c>
      <c r="N123" s="103">
        <v>0.18909090909090909</v>
      </c>
      <c r="O123" s="103">
        <v>7.6568501920614804E-2</v>
      </c>
      <c r="P123" s="103">
        <v>0.17722024803413677</v>
      </c>
      <c r="Q123" s="103">
        <v>0.13517047168862517</v>
      </c>
      <c r="R123" s="103">
        <v>0.14362888509109817</v>
      </c>
      <c r="S123" s="103">
        <v>-0.17142857142857143</v>
      </c>
      <c r="T123" s="103">
        <v>8.3035714285714241E-2</v>
      </c>
      <c r="U123" s="103">
        <v>0.3099775784753363</v>
      </c>
      <c r="V123" s="103">
        <v>2.70254612866789E-2</v>
      </c>
      <c r="X123" s="103">
        <f t="shared" si="11"/>
        <v>4.2937066399819575</v>
      </c>
      <c r="Y123" s="103">
        <f t="shared" si="12"/>
        <v>3.1800770152324851E-35</v>
      </c>
      <c r="Z123" s="103">
        <f t="shared" si="13"/>
        <v>8.594304826382292E-37</v>
      </c>
      <c r="AA123" s="59">
        <v>5.0362342755639569E-2</v>
      </c>
      <c r="AC123" s="99">
        <f t="shared" si="14"/>
        <v>-1</v>
      </c>
      <c r="AD123" s="102">
        <f t="shared" si="15"/>
        <v>99.169999999999618</v>
      </c>
      <c r="AE123" s="102">
        <f t="shared" si="16"/>
        <v>474.28000000000065</v>
      </c>
      <c r="AF123" s="102">
        <f t="shared" si="17"/>
        <v>586.44000000000005</v>
      </c>
      <c r="AG123" s="102">
        <f t="shared" si="18"/>
        <v>-112.1599999999994</v>
      </c>
    </row>
    <row r="124" spans="1:33" x14ac:dyDescent="0.2">
      <c r="A124" s="9">
        <v>33968</v>
      </c>
      <c r="B124" s="3">
        <v>2511.88</v>
      </c>
      <c r="D124" s="103">
        <v>-2.5530536423131432E-2</v>
      </c>
      <c r="E124" s="103">
        <v>0.13744294579209138</v>
      </c>
      <c r="F124" s="103">
        <v>0.39621959737426909</v>
      </c>
      <c r="G124" s="103">
        <v>0.41698841698841638</v>
      </c>
      <c r="H124" s="103">
        <v>5.4757015742642065E-2</v>
      </c>
      <c r="I124" s="103">
        <v>0.17391304347826103</v>
      </c>
      <c r="J124" s="103">
        <v>-0.21818181818181845</v>
      </c>
      <c r="K124" s="103">
        <v>-5.9985003749063216E-2</v>
      </c>
      <c r="L124" s="103">
        <v>-8.8251516822945492E-2</v>
      </c>
      <c r="M124" s="103">
        <v>1.4988799999999998E-2</v>
      </c>
      <c r="N124" s="103">
        <v>-0.14545454545454559</v>
      </c>
      <c r="O124" s="103">
        <v>5.6402048655569414E-2</v>
      </c>
      <c r="P124" s="103">
        <v>4.1072626336144835E-2</v>
      </c>
      <c r="Q124" s="103">
        <v>-0.37513828824298501</v>
      </c>
      <c r="R124" s="103">
        <v>2.70254612866789E-2</v>
      </c>
      <c r="S124" s="103">
        <v>-5.7142857142857141E-2</v>
      </c>
      <c r="T124" s="103">
        <v>3.3928571428571329E-2</v>
      </c>
      <c r="U124" s="103">
        <v>-0.21020179372197306</v>
      </c>
      <c r="V124" s="103">
        <v>0.31348666106653517</v>
      </c>
      <c r="X124" s="103">
        <f t="shared" si="11"/>
        <v>4.3652830245818164</v>
      </c>
      <c r="Y124" s="103">
        <f t="shared" si="12"/>
        <v>8.4598157381637452E-36</v>
      </c>
      <c r="Z124" s="103">
        <f t="shared" si="13"/>
        <v>2.6520393889950781E-36</v>
      </c>
      <c r="AA124" s="59">
        <v>3.5614856279947301E-3</v>
      </c>
      <c r="AC124" s="99">
        <f t="shared" si="14"/>
        <v>1</v>
      </c>
      <c r="AD124" s="102">
        <f t="shared" si="15"/>
        <v>18.660000000000309</v>
      </c>
      <c r="AE124" s="102">
        <f t="shared" si="16"/>
        <v>492.94000000000096</v>
      </c>
      <c r="AF124" s="102">
        <f t="shared" si="17"/>
        <v>586.44000000000005</v>
      </c>
      <c r="AG124" s="102">
        <f t="shared" si="18"/>
        <v>-93.499999999999091</v>
      </c>
    </row>
    <row r="125" spans="1:33" x14ac:dyDescent="0.2">
      <c r="A125" s="9">
        <v>33999</v>
      </c>
      <c r="B125" s="3">
        <v>2728.33</v>
      </c>
      <c r="D125" s="103">
        <v>-0.67951535797666285</v>
      </c>
      <c r="E125" s="103">
        <v>0.4116450416260673</v>
      </c>
      <c r="F125" s="103">
        <v>9.1337533950548947E-3</v>
      </c>
      <c r="G125" s="103">
        <v>0.24710424710424733</v>
      </c>
      <c r="H125" s="103">
        <v>-0.15058179329226476</v>
      </c>
      <c r="I125" s="103">
        <v>-0.21739130434782597</v>
      </c>
      <c r="J125" s="103">
        <v>0.10909090909090922</v>
      </c>
      <c r="K125" s="103">
        <v>0</v>
      </c>
      <c r="L125" s="103">
        <v>0</v>
      </c>
      <c r="M125" s="103">
        <v>9.9967999999999793E-3</v>
      </c>
      <c r="N125" s="103">
        <v>-9.4545454545454474E-2</v>
      </c>
      <c r="O125" s="103">
        <v>0.26344430217669634</v>
      </c>
      <c r="P125" s="103">
        <v>0.13934437927245225</v>
      </c>
      <c r="Q125" s="103">
        <v>-0.18042844212008449</v>
      </c>
      <c r="R125" s="103">
        <v>0.31348666106653517</v>
      </c>
      <c r="S125" s="103">
        <v>-0.5714285714285714</v>
      </c>
      <c r="T125" s="103">
        <v>-6.7857142857142658E-2</v>
      </c>
      <c r="U125" s="103">
        <v>-3.4753363228699798E-2</v>
      </c>
      <c r="V125" s="103">
        <v>0.17847521941893818</v>
      </c>
      <c r="X125" s="103">
        <f t="shared" si="11"/>
        <v>3.8806576846155107</v>
      </c>
      <c r="Y125" s="103">
        <f t="shared" si="12"/>
        <v>6.6230488177809373E-32</v>
      </c>
      <c r="Z125" s="103">
        <f t="shared" si="13"/>
        <v>1.1820500909757919E-32</v>
      </c>
      <c r="AA125" s="59">
        <v>3.4705525563670347E-2</v>
      </c>
      <c r="AC125" s="99">
        <f t="shared" si="14"/>
        <v>1</v>
      </c>
      <c r="AD125" s="102">
        <f t="shared" si="15"/>
        <v>216.44999999999982</v>
      </c>
      <c r="AE125" s="102">
        <f t="shared" si="16"/>
        <v>709.39000000000078</v>
      </c>
      <c r="AF125" s="102">
        <f t="shared" si="17"/>
        <v>709.39000000000078</v>
      </c>
      <c r="AG125" s="102">
        <f t="shared" si="18"/>
        <v>0</v>
      </c>
    </row>
    <row r="126" spans="1:33" x14ac:dyDescent="0.2">
      <c r="A126" s="9">
        <v>34027</v>
      </c>
      <c r="B126" s="3">
        <v>2851.56</v>
      </c>
      <c r="D126" s="103">
        <v>-0.33688653581552314</v>
      </c>
      <c r="E126" s="103">
        <v>-7.5217532523036007E-2</v>
      </c>
      <c r="F126" s="103">
        <v>0.78771051466769026</v>
      </c>
      <c r="G126" s="103">
        <v>1.5444015444015117E-2</v>
      </c>
      <c r="H126" s="103">
        <v>-0.27378507871321034</v>
      </c>
      <c r="I126" s="103">
        <v>0</v>
      </c>
      <c r="J126" s="103">
        <v>-0.8</v>
      </c>
      <c r="K126" s="103">
        <v>-2.999250187453072E-2</v>
      </c>
      <c r="L126" s="103">
        <v>0.13237727523441822</v>
      </c>
      <c r="M126" s="103">
        <v>2.4998400000000059E-2</v>
      </c>
      <c r="N126" s="103">
        <v>-4.3636363636363674E-2</v>
      </c>
      <c r="O126" s="103">
        <v>9.8655569782330838E-2</v>
      </c>
      <c r="P126" s="103">
        <v>0.21358336544362125</v>
      </c>
      <c r="Q126" s="103">
        <v>3.0171980287639545E-2</v>
      </c>
      <c r="R126" s="103">
        <v>0.17847521941893818</v>
      </c>
      <c r="S126" s="103">
        <v>0.37714285714285717</v>
      </c>
      <c r="T126" s="103">
        <v>-0.35982142857142857</v>
      </c>
      <c r="U126" s="103">
        <v>0.19170403587443871</v>
      </c>
      <c r="V126" s="103">
        <v>0.13714045708658007</v>
      </c>
      <c r="X126" s="103">
        <f t="shared" si="11"/>
        <v>4.8075972435231176</v>
      </c>
      <c r="Y126" s="103">
        <f t="shared" si="12"/>
        <v>2.3637979387533667E-39</v>
      </c>
      <c r="Z126" s="103">
        <f t="shared" si="13"/>
        <v>3.2417232978095252E-40</v>
      </c>
      <c r="AA126" s="59">
        <v>3.8130790943520662E-2</v>
      </c>
      <c r="AC126" s="99">
        <f t="shared" si="14"/>
        <v>1</v>
      </c>
      <c r="AD126" s="102">
        <f t="shared" si="15"/>
        <v>123.23000000000002</v>
      </c>
      <c r="AE126" s="102">
        <f t="shared" si="16"/>
        <v>832.6200000000008</v>
      </c>
      <c r="AF126" s="102">
        <f t="shared" si="17"/>
        <v>832.6200000000008</v>
      </c>
      <c r="AG126" s="102">
        <f t="shared" si="18"/>
        <v>0</v>
      </c>
    </row>
    <row r="127" spans="1:33" x14ac:dyDescent="0.2">
      <c r="A127" s="9">
        <v>34058</v>
      </c>
      <c r="B127" s="3">
        <v>2946.25</v>
      </c>
      <c r="D127" s="103">
        <v>6.1131792847042968E-2</v>
      </c>
      <c r="E127" s="103">
        <v>0.20513872506282388</v>
      </c>
      <c r="F127" s="103">
        <v>-0.83723332222774516</v>
      </c>
      <c r="G127" s="103">
        <v>0.43243243243243285</v>
      </c>
      <c r="H127" s="103">
        <v>0.47912388774811715</v>
      </c>
      <c r="I127" s="103">
        <v>-1.449275362318842E-2</v>
      </c>
      <c r="J127" s="103">
        <v>0.56363636363636394</v>
      </c>
      <c r="K127" s="103">
        <v>0.21994501374656306</v>
      </c>
      <c r="L127" s="103">
        <v>0</v>
      </c>
      <c r="M127" s="103">
        <v>7.5007999999999977E-2</v>
      </c>
      <c r="N127" s="103">
        <v>0.13818181818181816</v>
      </c>
      <c r="O127" s="103">
        <v>-0.27419974391805396</v>
      </c>
      <c r="P127" s="103">
        <v>0.16117937520514936</v>
      </c>
      <c r="Q127" s="103">
        <v>-0.13034295484260283</v>
      </c>
      <c r="R127" s="103">
        <v>0.13714045708658007</v>
      </c>
      <c r="S127" s="103">
        <v>-0.26285714285714284</v>
      </c>
      <c r="T127" s="103">
        <v>-5.1785714285714123E-2</v>
      </c>
      <c r="U127" s="103">
        <v>0.15470852017937164</v>
      </c>
      <c r="V127" s="103">
        <v>0.214929177649683</v>
      </c>
      <c r="X127" s="103">
        <f t="shared" si="11"/>
        <v>4.5223845520602852</v>
      </c>
      <c r="Y127" s="103">
        <f t="shared" si="12"/>
        <v>4.6252675949785924E-37</v>
      </c>
      <c r="Z127" s="103">
        <f t="shared" si="13"/>
        <v>9.9410496059847602E-38</v>
      </c>
      <c r="AA127" s="59">
        <v>7.2072171109571856E-2</v>
      </c>
      <c r="AC127" s="99">
        <f t="shared" si="14"/>
        <v>1</v>
      </c>
      <c r="AD127" s="102">
        <f t="shared" si="15"/>
        <v>94.690000000000055</v>
      </c>
      <c r="AE127" s="102">
        <f t="shared" si="16"/>
        <v>927.31000000000085</v>
      </c>
      <c r="AF127" s="102">
        <f t="shared" si="17"/>
        <v>927.31000000000085</v>
      </c>
      <c r="AG127" s="102">
        <f t="shared" si="18"/>
        <v>0</v>
      </c>
    </row>
    <row r="128" spans="1:33" x14ac:dyDescent="0.2">
      <c r="A128" s="9">
        <v>34088</v>
      </c>
      <c r="B128" s="3">
        <v>3094.65</v>
      </c>
      <c r="D128" s="103">
        <v>-0.29336336857530981</v>
      </c>
      <c r="E128" s="103">
        <v>0.21266047831512738</v>
      </c>
      <c r="F128" s="103">
        <v>-0.28246342089807952</v>
      </c>
      <c r="G128" s="103">
        <v>-0.20077220077220062</v>
      </c>
      <c r="H128" s="103">
        <v>-0.13689253935660456</v>
      </c>
      <c r="I128" s="103">
        <v>3.6231884057970891E-2</v>
      </c>
      <c r="J128" s="103">
        <v>-0.23636363636363625</v>
      </c>
      <c r="K128" s="103">
        <v>5.9985003749062328E-2</v>
      </c>
      <c r="L128" s="103">
        <v>-6.6188637617209112E-2</v>
      </c>
      <c r="M128" s="103">
        <v>4.992000000000019E-3</v>
      </c>
      <c r="N128" s="103">
        <v>-5.0909090909090793E-2</v>
      </c>
      <c r="O128" s="103">
        <v>0.37221510883482695</v>
      </c>
      <c r="P128" s="103">
        <v>8.5817718219139451E-3</v>
      </c>
      <c r="Q128" s="103">
        <v>0.26712259881323547</v>
      </c>
      <c r="R128" s="103">
        <v>0.214929177649683</v>
      </c>
      <c r="S128" s="103">
        <v>-0.22857142857142856</v>
      </c>
      <c r="T128" s="103">
        <v>-3.303571428571437E-2</v>
      </c>
      <c r="U128" s="103">
        <v>0.17488789237668184</v>
      </c>
      <c r="V128" s="103">
        <v>0.14614894418213928</v>
      </c>
      <c r="X128" s="103">
        <f t="shared" si="11"/>
        <v>4.1576902183599991</v>
      </c>
      <c r="Y128" s="103">
        <f t="shared" si="12"/>
        <v>3.9378076015836062E-34</v>
      </c>
      <c r="Z128" s="103">
        <f t="shared" si="13"/>
        <v>5.7550642336384616E-35</v>
      </c>
      <c r="AA128" s="59">
        <v>4.2545676312191208E-2</v>
      </c>
      <c r="AC128" s="99">
        <f t="shared" si="14"/>
        <v>1</v>
      </c>
      <c r="AD128" s="102">
        <f t="shared" si="15"/>
        <v>148.40000000000009</v>
      </c>
      <c r="AE128" s="102">
        <f t="shared" si="16"/>
        <v>1075.7100000000009</v>
      </c>
      <c r="AF128" s="102">
        <f t="shared" si="17"/>
        <v>1075.7100000000009</v>
      </c>
      <c r="AG128" s="102">
        <f t="shared" si="18"/>
        <v>0</v>
      </c>
    </row>
    <row r="129" spans="1:33" x14ac:dyDescent="0.2">
      <c r="A129" s="9">
        <v>34118</v>
      </c>
      <c r="B129" s="3">
        <v>3195.56</v>
      </c>
      <c r="D129" s="103">
        <v>0.17777406712774479</v>
      </c>
      <c r="E129" s="103">
        <v>-0.73918320597637555</v>
      </c>
      <c r="F129" s="103">
        <v>-0.39434828242264763</v>
      </c>
      <c r="G129" s="103">
        <v>-7.7220077220076955E-2</v>
      </c>
      <c r="H129" s="103">
        <v>0.13689253935660456</v>
      </c>
      <c r="I129" s="103">
        <v>0.21739130434782597</v>
      </c>
      <c r="J129" s="103">
        <v>-0.30909090909090986</v>
      </c>
      <c r="K129" s="103">
        <v>0</v>
      </c>
      <c r="L129" s="103">
        <v>0</v>
      </c>
      <c r="M129" s="103">
        <v>2.00063999999999E-2</v>
      </c>
      <c r="N129" s="103">
        <v>-0.49454545454545468</v>
      </c>
      <c r="O129" s="103">
        <v>0.24154929577464793</v>
      </c>
      <c r="P129" s="103">
        <v>0.10443692825848067</v>
      </c>
      <c r="Q129" s="103">
        <v>0.18626169164236145</v>
      </c>
      <c r="R129" s="103">
        <v>0.14614894418213928</v>
      </c>
      <c r="S129" s="103">
        <v>0.13714285714285715</v>
      </c>
      <c r="T129" s="103">
        <v>9.7321428571428531E-2</v>
      </c>
      <c r="U129" s="103">
        <v>0.14966367713004572</v>
      </c>
      <c r="V129" s="103">
        <v>0.51097818845407417</v>
      </c>
      <c r="X129" s="103">
        <f t="shared" si="11"/>
        <v>4.6542047037093504</v>
      </c>
      <c r="Y129" s="103">
        <f t="shared" si="12"/>
        <v>4.0367766522097896E-38</v>
      </c>
      <c r="Z129" s="103">
        <f t="shared" si="13"/>
        <v>2.0627048209398605E-38</v>
      </c>
      <c r="AA129" s="59">
        <v>3.4806078242324533E-2</v>
      </c>
      <c r="AC129" s="99">
        <f t="shared" si="14"/>
        <v>1</v>
      </c>
      <c r="AD129" s="102">
        <f t="shared" si="15"/>
        <v>100.90999999999985</v>
      </c>
      <c r="AE129" s="102">
        <f t="shared" si="16"/>
        <v>1176.6200000000008</v>
      </c>
      <c r="AF129" s="102">
        <f t="shared" si="17"/>
        <v>1176.6200000000008</v>
      </c>
      <c r="AG129" s="102">
        <f t="shared" si="18"/>
        <v>0</v>
      </c>
    </row>
    <row r="130" spans="1:33" x14ac:dyDescent="0.2">
      <c r="A130" s="9">
        <v>34149</v>
      </c>
      <c r="B130" s="3">
        <v>3548.37</v>
      </c>
      <c r="D130" s="103">
        <v>-0.23489585377087155</v>
      </c>
      <c r="E130" s="103">
        <v>-0.11761286903601895</v>
      </c>
      <c r="F130" s="103">
        <v>0.13389888071137082</v>
      </c>
      <c r="G130" s="103">
        <v>-0.20077220077220062</v>
      </c>
      <c r="H130" s="103">
        <v>-0.36960985626283299</v>
      </c>
      <c r="I130" s="103">
        <v>-0.14492753623188387</v>
      </c>
      <c r="J130" s="103">
        <v>-0.14545454545454484</v>
      </c>
      <c r="K130" s="103">
        <v>-2.999250187453072E-2</v>
      </c>
      <c r="L130" s="103">
        <v>-6.6188637617209112E-2</v>
      </c>
      <c r="M130" s="103">
        <v>7.499520000000004E-2</v>
      </c>
      <c r="N130" s="103">
        <v>0.22545454545454549</v>
      </c>
      <c r="O130" s="103">
        <v>0.34692701664532677</v>
      </c>
      <c r="P130" s="103">
        <v>0.22637039574146206</v>
      </c>
      <c r="Q130" s="103">
        <v>8.6694156693150962E-2</v>
      </c>
      <c r="R130" s="103">
        <v>0.51097818845407417</v>
      </c>
      <c r="S130" s="103">
        <v>-0.25142857142857145</v>
      </c>
      <c r="T130" s="103">
        <v>-6.874999999999995E-2</v>
      </c>
      <c r="U130" s="103">
        <v>-0.63677130044843111</v>
      </c>
      <c r="V130" s="103">
        <v>0.29587521362569885</v>
      </c>
      <c r="X130" s="103">
        <f t="shared" si="11"/>
        <v>3.9708501115645669</v>
      </c>
      <c r="Y130" s="103">
        <f t="shared" si="12"/>
        <v>1.2485662735463332E-32</v>
      </c>
      <c r="Z130" s="103">
        <f t="shared" si="13"/>
        <v>3.6941981291136406E-33</v>
      </c>
      <c r="AA130" s="59">
        <v>2.527461997171079E-2</v>
      </c>
      <c r="AC130" s="99">
        <f t="shared" si="14"/>
        <v>1</v>
      </c>
      <c r="AD130" s="102">
        <f t="shared" si="15"/>
        <v>352.80999999999995</v>
      </c>
      <c r="AE130" s="102">
        <f t="shared" si="16"/>
        <v>1529.4300000000007</v>
      </c>
      <c r="AF130" s="102">
        <f t="shared" si="17"/>
        <v>1529.4300000000007</v>
      </c>
      <c r="AG130" s="102">
        <f t="shared" si="18"/>
        <v>0</v>
      </c>
    </row>
    <row r="131" spans="1:33" x14ac:dyDescent="0.2">
      <c r="A131" s="9">
        <v>34180</v>
      </c>
      <c r="B131" s="3">
        <v>3752.66</v>
      </c>
      <c r="D131" s="103">
        <v>-0.48551441490780056</v>
      </c>
      <c r="E131" s="103">
        <v>0.27215070858334661</v>
      </c>
      <c r="F131" s="103">
        <v>-0.21460271525367719</v>
      </c>
      <c r="G131" s="103">
        <v>-0.69498069498069526</v>
      </c>
      <c r="H131" s="103">
        <v>-2.737850787132164E-2</v>
      </c>
      <c r="I131" s="103">
        <v>-0.17391304347826103</v>
      </c>
      <c r="J131" s="103">
        <v>0.10909090909090922</v>
      </c>
      <c r="K131" s="103">
        <v>-8.9977505623593926E-2</v>
      </c>
      <c r="L131" s="103">
        <v>9.9282956425813917E-2</v>
      </c>
      <c r="M131" s="103">
        <v>-5.9993599999999959E-2</v>
      </c>
      <c r="N131" s="103">
        <v>6.5454545454545515E-2</v>
      </c>
      <c r="O131" s="103">
        <v>0.24961587708066579</v>
      </c>
      <c r="P131" s="103">
        <v>0.62142683849238656</v>
      </c>
      <c r="Q131" s="103">
        <v>-5.4711857588253039E-2</v>
      </c>
      <c r="R131" s="103">
        <v>0.29587521362569885</v>
      </c>
      <c r="S131" s="103">
        <v>-0.18285714285714286</v>
      </c>
      <c r="T131" s="103">
        <v>5.5357142857142931E-2</v>
      </c>
      <c r="U131" s="103">
        <v>0.17656950672645769</v>
      </c>
      <c r="V131" s="103">
        <v>-0.54142166092170441</v>
      </c>
      <c r="X131" s="103">
        <f t="shared" si="11"/>
        <v>4.3401522144841618</v>
      </c>
      <c r="Y131" s="103">
        <f t="shared" si="12"/>
        <v>1.346706910421242E-35</v>
      </c>
      <c r="Z131" s="103">
        <f t="shared" si="13"/>
        <v>-7.2913629221500579E-36</v>
      </c>
      <c r="AA131" s="59">
        <v>6.0888131279272541E-2</v>
      </c>
      <c r="AC131" s="99">
        <f t="shared" si="14"/>
        <v>1</v>
      </c>
      <c r="AD131" s="102">
        <f t="shared" si="15"/>
        <v>204.28999999999996</v>
      </c>
      <c r="AE131" s="102">
        <f t="shared" si="16"/>
        <v>1733.7200000000007</v>
      </c>
      <c r="AF131" s="102">
        <f t="shared" si="17"/>
        <v>1733.7200000000007</v>
      </c>
      <c r="AG131" s="102">
        <f t="shared" si="18"/>
        <v>0</v>
      </c>
    </row>
    <row r="132" spans="1:33" x14ac:dyDescent="0.2">
      <c r="A132" s="9">
        <v>34209</v>
      </c>
      <c r="B132" s="3">
        <v>3378.83</v>
      </c>
      <c r="D132" s="103">
        <v>0.15928577006473607</v>
      </c>
      <c r="E132" s="103">
        <v>0.13060498828999764</v>
      </c>
      <c r="F132" s="103">
        <v>2.2010136693354762E-2</v>
      </c>
      <c r="G132" s="103">
        <v>0.43243243243243285</v>
      </c>
      <c r="H132" s="103">
        <v>0.27378507871321034</v>
      </c>
      <c r="I132" s="103">
        <v>-9.420289855072457E-2</v>
      </c>
      <c r="J132" s="103">
        <v>0.2</v>
      </c>
      <c r="K132" s="103">
        <v>2.999250187453072E-2</v>
      </c>
      <c r="L132" s="103">
        <v>9.9282956425813432E-2</v>
      </c>
      <c r="M132" s="103">
        <v>-5.0009600000000064E-2</v>
      </c>
      <c r="N132" s="103">
        <v>-0.11636363636363631</v>
      </c>
      <c r="O132" s="103">
        <v>-0.14174135723431558</v>
      </c>
      <c r="P132" s="103">
        <v>-0.50700955697316541</v>
      </c>
      <c r="Q132" s="103">
        <v>-0.42803982701397969</v>
      </c>
      <c r="R132" s="103">
        <v>-0.54142166092170441</v>
      </c>
      <c r="S132" s="103">
        <v>-3.4285714285714287E-2</v>
      </c>
      <c r="T132" s="103">
        <v>-7.3214285714285718E-2</v>
      </c>
      <c r="U132" s="103">
        <v>-4.2600896860986032E-2</v>
      </c>
      <c r="V132" s="103">
        <v>0.35808012049937765</v>
      </c>
      <c r="X132" s="103">
        <f t="shared" si="11"/>
        <v>4.5899894990491337</v>
      </c>
      <c r="Y132" s="103">
        <f t="shared" si="12"/>
        <v>1.3242452948530438E-37</v>
      </c>
      <c r="Z132" s="103">
        <f t="shared" si="13"/>
        <v>4.7418591475171183E-38</v>
      </c>
      <c r="AA132" s="59">
        <v>7.896610341282204E-3</v>
      </c>
      <c r="AC132" s="99">
        <f t="shared" si="14"/>
        <v>1</v>
      </c>
      <c r="AD132" s="102">
        <f t="shared" si="15"/>
        <v>-373.82999999999993</v>
      </c>
      <c r="AE132" s="102">
        <f t="shared" si="16"/>
        <v>1359.8900000000008</v>
      </c>
      <c r="AF132" s="102">
        <f t="shared" si="17"/>
        <v>1733.7200000000007</v>
      </c>
      <c r="AG132" s="102">
        <f t="shared" si="18"/>
        <v>-373.82999999999993</v>
      </c>
    </row>
    <row r="133" spans="1:33" x14ac:dyDescent="0.2">
      <c r="A133" s="9">
        <v>34241</v>
      </c>
      <c r="B133" s="3">
        <v>3626.07</v>
      </c>
      <c r="D133" s="103">
        <v>0.18956641990930292</v>
      </c>
      <c r="E133" s="103">
        <v>5.7438843017590918E-2</v>
      </c>
      <c r="F133" s="103">
        <v>0.67323438886310893</v>
      </c>
      <c r="G133" s="103">
        <v>-0.32432432432432429</v>
      </c>
      <c r="H133" s="103">
        <v>-4.1067761806981851E-2</v>
      </c>
      <c r="I133" s="103">
        <v>-7.9710144927536142E-2</v>
      </c>
      <c r="J133" s="103">
        <v>7.2727272727272821E-2</v>
      </c>
      <c r="K133" s="103">
        <v>5.9985003749063216E-2</v>
      </c>
      <c r="L133" s="103">
        <v>0.11031439602868186</v>
      </c>
      <c r="M133" s="103">
        <v>-9.9967999999999793E-3</v>
      </c>
      <c r="N133" s="103">
        <v>0.16</v>
      </c>
      <c r="O133" s="103">
        <v>0.16357234314980834</v>
      </c>
      <c r="P133" s="103">
        <v>0.24909972266225225</v>
      </c>
      <c r="Q133" s="103">
        <v>-7.9452881424117466E-2</v>
      </c>
      <c r="R133" s="103">
        <v>0.35808012049937765</v>
      </c>
      <c r="S133" s="103">
        <v>6.8571428571428575E-2</v>
      </c>
      <c r="T133" s="103">
        <v>0.13125000000000001</v>
      </c>
      <c r="U133" s="103">
        <v>5.9977578475335927E-2</v>
      </c>
      <c r="V133" s="103">
        <v>-0.21912927613475108</v>
      </c>
      <c r="X133" s="103">
        <f t="shared" si="11"/>
        <v>4.5652502803355324</v>
      </c>
      <c r="Y133" s="103">
        <f t="shared" si="12"/>
        <v>2.0928321713791266E-37</v>
      </c>
      <c r="Z133" s="103">
        <f t="shared" si="13"/>
        <v>-4.5860079878582733E-38</v>
      </c>
      <c r="AA133" s="59">
        <v>2.2574188842203004E-2</v>
      </c>
      <c r="AC133" s="99">
        <f t="shared" si="14"/>
        <v>1</v>
      </c>
      <c r="AD133" s="102">
        <f t="shared" si="15"/>
        <v>247.24000000000024</v>
      </c>
      <c r="AE133" s="102">
        <f t="shared" si="16"/>
        <v>1607.130000000001</v>
      </c>
      <c r="AF133" s="102">
        <f t="shared" si="17"/>
        <v>1733.7200000000007</v>
      </c>
      <c r="AG133" s="102">
        <f t="shared" si="18"/>
        <v>-126.58999999999969</v>
      </c>
    </row>
    <row r="134" spans="1:33" x14ac:dyDescent="0.2">
      <c r="A134" s="9">
        <v>34272</v>
      </c>
      <c r="B134" s="3">
        <v>3474.77</v>
      </c>
      <c r="D134" s="103">
        <v>0.21854972717672613</v>
      </c>
      <c r="E134" s="103">
        <v>-5.3336068516334288E-2</v>
      </c>
      <c r="F134" s="103">
        <v>-0.90800858944469398</v>
      </c>
      <c r="G134" s="103">
        <v>-0.37065637065637103</v>
      </c>
      <c r="H134" s="103">
        <v>0.24640657084188988</v>
      </c>
      <c r="I134" s="103">
        <v>-0.21739130434782614</v>
      </c>
      <c r="J134" s="103">
        <v>9.090909090909062E-2</v>
      </c>
      <c r="K134" s="103">
        <v>-2.9992501874531608E-2</v>
      </c>
      <c r="L134" s="103">
        <v>0.30888030888030871</v>
      </c>
      <c r="M134" s="103">
        <v>-0.04</v>
      </c>
      <c r="N134" s="103">
        <v>0.25454545454545446</v>
      </c>
      <c r="O134" s="103">
        <v>-0.19526248399487831</v>
      </c>
      <c r="P134" s="103">
        <v>-0.41972665819906502</v>
      </c>
      <c r="Q134" s="103">
        <v>-0.25847329779744543</v>
      </c>
      <c r="R134" s="103">
        <v>-0.21912927613475108</v>
      </c>
      <c r="S134" s="103">
        <v>-0.33142857142857141</v>
      </c>
      <c r="T134" s="103">
        <v>-3.5714285714284946E-3</v>
      </c>
      <c r="U134" s="103">
        <v>-0.16928251121076288</v>
      </c>
      <c r="V134" s="103">
        <v>0.23155577441126227</v>
      </c>
      <c r="X134" s="103">
        <f t="shared" ref="X134:X197" si="19">IF(AA134&lt;&gt;"",((D$4-D134)^2+(E$4-E134)^2+(F$4-F134)^2+(G$4-G134)^2+(H$4-H134)^2+(I$4-I134)^2+(J$4-J134)^2+(K$4-K134)^2+(L$4-L134)^2+(M$4-M134)^2+(N$4-N134)^2+(O$4-O134)^2+(P$4-P134)^2+(Q$4-Q134)^2+(R$4-R134)^2+(S$4-S134)^2+(T$4-T134)^2+(U$4-U134)^2)^0.5,0)</f>
        <v>4.247380370607738</v>
      </c>
      <c r="Y134" s="103">
        <f t="shared" ref="Y134:Y197" si="20">IF(X134=0,0,EXP(-$Y$2*X134))</f>
        <v>7.4927913016233202E-35</v>
      </c>
      <c r="Z134" s="103">
        <f t="shared" si="13"/>
        <v>1.7349990923493578E-35</v>
      </c>
      <c r="AA134" s="59">
        <v>0.13609472268038375</v>
      </c>
      <c r="AC134" s="99">
        <f t="shared" si="14"/>
        <v>1</v>
      </c>
      <c r="AD134" s="102">
        <f t="shared" si="15"/>
        <v>-151.30000000000018</v>
      </c>
      <c r="AE134" s="102">
        <f t="shared" si="16"/>
        <v>1455.8300000000008</v>
      </c>
      <c r="AF134" s="102">
        <f t="shared" si="17"/>
        <v>1733.7200000000007</v>
      </c>
      <c r="AG134" s="102">
        <f t="shared" si="18"/>
        <v>-277.88999999999987</v>
      </c>
    </row>
    <row r="135" spans="1:33" x14ac:dyDescent="0.2">
      <c r="A135" s="9">
        <v>34300</v>
      </c>
      <c r="B135" s="3">
        <v>3634.65</v>
      </c>
      <c r="D135" s="103">
        <v>-0.20700813535131801</v>
      </c>
      <c r="E135" s="103">
        <v>0.49643571465203418</v>
      </c>
      <c r="F135" s="103">
        <v>-7.8870247298749932E-2</v>
      </c>
      <c r="G135" s="103">
        <v>-0.15444015444015527</v>
      </c>
      <c r="H135" s="103">
        <v>-8.2135523613963701E-2</v>
      </c>
      <c r="I135" s="103">
        <v>0.10144927536231878</v>
      </c>
      <c r="J135" s="103">
        <v>-9.090909090909062E-2</v>
      </c>
      <c r="K135" s="103">
        <v>0.12996750812296912</v>
      </c>
      <c r="L135" s="103">
        <v>6.6188637617209112E-2</v>
      </c>
      <c r="M135" s="103">
        <v>0.08</v>
      </c>
      <c r="N135" s="103">
        <v>0</v>
      </c>
      <c r="O135" s="103">
        <v>0.19910371318822032</v>
      </c>
      <c r="P135" s="103">
        <v>0.21164247691627044</v>
      </c>
      <c r="Q135" s="103">
        <v>3.2183445640148849E-2</v>
      </c>
      <c r="R135" s="103">
        <v>0.23155577441126227</v>
      </c>
      <c r="S135" s="103">
        <v>-0.4</v>
      </c>
      <c r="T135" s="103">
        <v>-6.4285714285714488E-2</v>
      </c>
      <c r="U135" s="103">
        <v>-0.25168161434977465</v>
      </c>
      <c r="V135" s="103">
        <v>0.38162963821220647</v>
      </c>
      <c r="X135" s="103">
        <f t="shared" si="19"/>
        <v>3.9415255376955209</v>
      </c>
      <c r="Y135" s="103">
        <f t="shared" si="20"/>
        <v>2.1479212810996279E-32</v>
      </c>
      <c r="Z135" s="103">
        <f t="shared" ref="Z135:Z198" si="21">Y135*V135</f>
        <v>8.1971042141435003E-33</v>
      </c>
      <c r="AA135" s="59">
        <v>0.1032084020772174</v>
      </c>
      <c r="AC135" s="99">
        <f t="shared" si="14"/>
        <v>1</v>
      </c>
      <c r="AD135" s="102">
        <f t="shared" si="15"/>
        <v>159.88000000000011</v>
      </c>
      <c r="AE135" s="102">
        <f t="shared" si="16"/>
        <v>1615.7100000000009</v>
      </c>
      <c r="AF135" s="102">
        <f t="shared" si="17"/>
        <v>1733.7200000000007</v>
      </c>
      <c r="AG135" s="102">
        <f t="shared" si="18"/>
        <v>-118.00999999999976</v>
      </c>
    </row>
    <row r="136" spans="1:33" x14ac:dyDescent="0.2">
      <c r="A136" s="9">
        <v>34333</v>
      </c>
      <c r="B136" s="3">
        <v>3898.15</v>
      </c>
      <c r="D136" s="103">
        <v>-0.14394145570834385</v>
      </c>
      <c r="E136" s="103">
        <v>0.17163273330256204</v>
      </c>
      <c r="F136" s="103">
        <v>6.6030410080070531E-2</v>
      </c>
      <c r="G136" s="103">
        <v>-0.21621621621621573</v>
      </c>
      <c r="H136" s="103">
        <v>-0.24640657084188869</v>
      </c>
      <c r="I136" s="103">
        <v>-1.449275362318842E-2</v>
      </c>
      <c r="J136" s="103">
        <v>-0.56363636363636394</v>
      </c>
      <c r="K136" s="103">
        <v>-0.12996750812296912</v>
      </c>
      <c r="L136" s="103">
        <v>-0.13237727523441822</v>
      </c>
      <c r="M136" s="103">
        <v>0.23000320000000002</v>
      </c>
      <c r="N136" s="103">
        <v>-0.27636363636363631</v>
      </c>
      <c r="O136" s="103">
        <v>0.14724711907810495</v>
      </c>
      <c r="P136" s="103">
        <v>0.28594806220357422</v>
      </c>
      <c r="Q136" s="103">
        <v>-0.29568540681886757</v>
      </c>
      <c r="R136" s="103">
        <v>0.38162963821220647</v>
      </c>
      <c r="S136" s="103">
        <v>-0.14857142857142858</v>
      </c>
      <c r="T136" s="103">
        <v>-0.23839285714285691</v>
      </c>
      <c r="U136" s="103">
        <v>-0.35930493273542735</v>
      </c>
      <c r="V136" s="103">
        <v>0.26107232859253227</v>
      </c>
      <c r="X136" s="103">
        <f t="shared" si="19"/>
        <v>4.1185902331756612</v>
      </c>
      <c r="Y136" s="103">
        <f t="shared" si="20"/>
        <v>8.1171073096310432E-34</v>
      </c>
      <c r="Z136" s="103">
        <f t="shared" si="21"/>
        <v>2.1191521067608413E-34</v>
      </c>
      <c r="AA136" s="59">
        <v>0.11815140511564866</v>
      </c>
      <c r="AC136" s="99">
        <f t="shared" si="14"/>
        <v>1</v>
      </c>
      <c r="AD136" s="102">
        <f t="shared" si="15"/>
        <v>263.5</v>
      </c>
      <c r="AE136" s="102">
        <f t="shared" si="16"/>
        <v>1879.2100000000009</v>
      </c>
      <c r="AF136" s="102">
        <f t="shared" si="17"/>
        <v>1879.2100000000009</v>
      </c>
      <c r="AG136" s="102">
        <f t="shared" si="18"/>
        <v>0</v>
      </c>
    </row>
    <row r="137" spans="1:33" x14ac:dyDescent="0.2">
      <c r="A137" s="9">
        <v>34363</v>
      </c>
      <c r="B137" s="3">
        <v>4078.41</v>
      </c>
      <c r="D137" s="103">
        <v>-0.17466987424414274</v>
      </c>
      <c r="E137" s="103">
        <v>-0.20035215481135749</v>
      </c>
      <c r="F137" s="103">
        <v>-0.10087464465396706</v>
      </c>
      <c r="G137" s="103">
        <v>-0.16988416988417038</v>
      </c>
      <c r="H137" s="103">
        <v>-0.38329911019849444</v>
      </c>
      <c r="I137" s="103">
        <v>8.6956521739130516E-2</v>
      </c>
      <c r="J137" s="103">
        <v>-0.4</v>
      </c>
      <c r="K137" s="103">
        <v>-0.11997000749812554</v>
      </c>
      <c r="L137" s="103">
        <v>-0.11031439602868186</v>
      </c>
      <c r="M137" s="103">
        <v>1.9993599999999959E-2</v>
      </c>
      <c r="N137" s="103">
        <v>-0.26909090909090916</v>
      </c>
      <c r="O137" s="103">
        <v>6.274007682458356E-2</v>
      </c>
      <c r="P137" s="103">
        <v>0.18142550651006409</v>
      </c>
      <c r="Q137" s="103">
        <v>0.30674846625766872</v>
      </c>
      <c r="R137" s="103">
        <v>0.26107232859253227</v>
      </c>
      <c r="S137" s="103">
        <v>0.2857142857142857</v>
      </c>
      <c r="T137" s="103">
        <v>-5.1785714285714282E-2</v>
      </c>
      <c r="U137" s="103">
        <v>0.29428251121076227</v>
      </c>
      <c r="V137" s="103">
        <v>0.50362077455609389</v>
      </c>
      <c r="X137" s="103">
        <f t="shared" si="19"/>
        <v>4.6604610403788707</v>
      </c>
      <c r="Y137" s="103">
        <f t="shared" si="20"/>
        <v>3.5955763088405397E-38</v>
      </c>
      <c r="Z137" s="103">
        <f t="shared" si="21"/>
        <v>1.8108069256338138E-38</v>
      </c>
      <c r="AA137" s="59">
        <v>5.2034197987350407E-2</v>
      </c>
      <c r="AC137" s="99">
        <f t="shared" si="14"/>
        <v>1</v>
      </c>
      <c r="AD137" s="102">
        <f t="shared" si="15"/>
        <v>180.25999999999976</v>
      </c>
      <c r="AE137" s="102">
        <f t="shared" si="16"/>
        <v>2059.4700000000007</v>
      </c>
      <c r="AF137" s="102">
        <f t="shared" si="17"/>
        <v>2059.4700000000007</v>
      </c>
      <c r="AG137" s="102">
        <f t="shared" si="18"/>
        <v>0</v>
      </c>
    </row>
    <row r="138" spans="1:33" x14ac:dyDescent="0.2">
      <c r="A138" s="9">
        <v>34391</v>
      </c>
      <c r="B138" s="3">
        <v>4426.1400000000003</v>
      </c>
      <c r="D138" s="103">
        <v>6.7839812172348718E-2</v>
      </c>
      <c r="E138" s="103">
        <v>-6.5644392020104192E-2</v>
      </c>
      <c r="F138" s="103">
        <v>3.9022904127700354E-2</v>
      </c>
      <c r="G138" s="103">
        <v>0.16988416988417038</v>
      </c>
      <c r="H138" s="103">
        <v>-0.12320328542094434</v>
      </c>
      <c r="I138" s="103">
        <v>-0.11594202898550736</v>
      </c>
      <c r="J138" s="103">
        <v>-0.25454545454545402</v>
      </c>
      <c r="K138" s="103">
        <v>2.9992501874531608E-2</v>
      </c>
      <c r="L138" s="103">
        <v>-3.3094318808604313E-2</v>
      </c>
      <c r="M138" s="103">
        <v>3.0003200000000022E-2</v>
      </c>
      <c r="N138" s="103">
        <v>-0.13818181818181816</v>
      </c>
      <c r="O138" s="103">
        <v>0.39948783610755489</v>
      </c>
      <c r="P138" s="103">
        <v>0.25635902632092195</v>
      </c>
      <c r="Q138" s="103">
        <v>6.3361158604043039E-2</v>
      </c>
      <c r="R138" s="103">
        <v>0.50362077455609389</v>
      </c>
      <c r="S138" s="103">
        <v>-0.13714285714285715</v>
      </c>
      <c r="T138" s="103">
        <v>-0.1866071428571428</v>
      </c>
      <c r="U138" s="103">
        <v>-0.37780269058295851</v>
      </c>
      <c r="V138" s="103">
        <v>0.42073400341801132</v>
      </c>
      <c r="X138" s="103">
        <f t="shared" si="19"/>
        <v>4.1756044575635354</v>
      </c>
      <c r="Y138" s="103">
        <f t="shared" si="20"/>
        <v>2.8269847855812143E-34</v>
      </c>
      <c r="Z138" s="103">
        <f t="shared" si="21"/>
        <v>1.1894086264393926E-34</v>
      </c>
      <c r="AA138" s="59">
        <v>0.27308711855120882</v>
      </c>
      <c r="AC138" s="99">
        <f t="shared" si="14"/>
        <v>1</v>
      </c>
      <c r="AD138" s="102">
        <f t="shared" si="15"/>
        <v>347.73000000000047</v>
      </c>
      <c r="AE138" s="102">
        <f t="shared" si="16"/>
        <v>2407.2000000000012</v>
      </c>
      <c r="AF138" s="102">
        <f t="shared" si="17"/>
        <v>2407.2000000000012</v>
      </c>
      <c r="AG138" s="102">
        <f t="shared" si="18"/>
        <v>0</v>
      </c>
    </row>
    <row r="139" spans="1:33" x14ac:dyDescent="0.2">
      <c r="A139" s="9">
        <v>34423</v>
      </c>
      <c r="B139" s="3">
        <v>4716.6400000000003</v>
      </c>
      <c r="D139" s="103">
        <v>-0.17692597894035703</v>
      </c>
      <c r="E139" s="103">
        <v>0.46634870164282016</v>
      </c>
      <c r="F139" s="103">
        <v>0.28562146357539669</v>
      </c>
      <c r="G139" s="103">
        <v>3.0888030888031603E-2</v>
      </c>
      <c r="H139" s="103">
        <v>0.10951403148528413</v>
      </c>
      <c r="I139" s="103">
        <v>-1.449275362318842E-2</v>
      </c>
      <c r="J139" s="103">
        <v>0.27272727272727265</v>
      </c>
      <c r="K139" s="103">
        <v>4.9987503124218749E-2</v>
      </c>
      <c r="L139" s="103">
        <v>9.9282956425813432E-2</v>
      </c>
      <c r="M139" s="103">
        <v>-0.13500159999999994</v>
      </c>
      <c r="N139" s="103">
        <v>0.34909090909090906</v>
      </c>
      <c r="O139" s="103">
        <v>0.38668373879641388</v>
      </c>
      <c r="P139" s="103">
        <v>0.3734497866449748</v>
      </c>
      <c r="Q139" s="103">
        <v>-0.14482550538066982</v>
      </c>
      <c r="R139" s="103">
        <v>0.42073400341801132</v>
      </c>
      <c r="S139" s="103">
        <v>0.10285714285714286</v>
      </c>
      <c r="T139" s="103">
        <v>1.6071428571428542E-2</v>
      </c>
      <c r="U139" s="103">
        <v>6.9506726457398013E-2</v>
      </c>
      <c r="V139" s="103">
        <v>-8.5508211916693194E-2</v>
      </c>
      <c r="X139" s="103">
        <f t="shared" si="19"/>
        <v>4.6376435357936465</v>
      </c>
      <c r="Y139" s="103">
        <f t="shared" si="20"/>
        <v>5.4839635857642492E-38</v>
      </c>
      <c r="Z139" s="103">
        <f t="shared" si="21"/>
        <v>-4.6892392043495813E-39</v>
      </c>
      <c r="AA139" s="59">
        <v>-2.9804557038770482E-2</v>
      </c>
      <c r="AC139" s="99">
        <f t="shared" si="14"/>
        <v>1</v>
      </c>
      <c r="AD139" s="102">
        <f t="shared" si="15"/>
        <v>290.5</v>
      </c>
      <c r="AE139" s="102">
        <f t="shared" si="16"/>
        <v>2697.7000000000012</v>
      </c>
      <c r="AF139" s="102">
        <f t="shared" si="17"/>
        <v>2697.7000000000012</v>
      </c>
      <c r="AG139" s="102">
        <f t="shared" si="18"/>
        <v>0</v>
      </c>
    </row>
    <row r="140" spans="1:33" x14ac:dyDescent="0.2">
      <c r="A140" s="9">
        <v>34453</v>
      </c>
      <c r="B140" s="3">
        <v>4657.6000000000004</v>
      </c>
      <c r="D140" s="103">
        <v>0.27301883576045433</v>
      </c>
      <c r="E140" s="103">
        <v>-7.179855377198914E-2</v>
      </c>
      <c r="F140" s="103">
        <v>0.21169340536308992</v>
      </c>
      <c r="G140" s="103">
        <v>1.5444015444015117E-2</v>
      </c>
      <c r="H140" s="103">
        <v>0.19164955509924661</v>
      </c>
      <c r="I140" s="103">
        <v>-0.13043478260869562</v>
      </c>
      <c r="J140" s="103">
        <v>0.43636363636363606</v>
      </c>
      <c r="K140" s="103">
        <v>-1.9995001249687144E-2</v>
      </c>
      <c r="L140" s="103">
        <v>7.7220077220077551E-2</v>
      </c>
      <c r="M140" s="103">
        <v>-0.11499520000000003</v>
      </c>
      <c r="N140" s="103">
        <v>3.6363636363636397E-2</v>
      </c>
      <c r="O140" s="103">
        <v>4.8655569782331202E-2</v>
      </c>
      <c r="P140" s="103">
        <v>4.8427071589285491E-3</v>
      </c>
      <c r="Q140" s="103">
        <v>-0.15387709946696168</v>
      </c>
      <c r="R140" s="103">
        <v>-8.5508211916693194E-2</v>
      </c>
      <c r="S140" s="103">
        <v>0.25142857142857145</v>
      </c>
      <c r="T140" s="103">
        <v>2.6785714285714343E-2</v>
      </c>
      <c r="U140" s="103">
        <v>-0.27578475336322794</v>
      </c>
      <c r="V140" s="103">
        <v>0.24094082206065481</v>
      </c>
      <c r="X140" s="103">
        <f t="shared" si="19"/>
        <v>4.7204911075267324</v>
      </c>
      <c r="Y140" s="103">
        <f t="shared" si="20"/>
        <v>1.1842954544093675E-38</v>
      </c>
      <c r="Z140" s="103">
        <f t="shared" si="21"/>
        <v>2.8534512034808975E-39</v>
      </c>
      <c r="AA140" s="59">
        <v>3.3647184557169467E-4</v>
      </c>
      <c r="AC140" s="99">
        <f t="shared" si="14"/>
        <v>-1</v>
      </c>
      <c r="AD140" s="102">
        <f t="shared" si="15"/>
        <v>-59.039999999999964</v>
      </c>
      <c r="AE140" s="102">
        <f t="shared" si="16"/>
        <v>2756.7400000000011</v>
      </c>
      <c r="AF140" s="102">
        <f t="shared" si="17"/>
        <v>2756.7400000000011</v>
      </c>
      <c r="AG140" s="102">
        <f t="shared" si="18"/>
        <v>0</v>
      </c>
    </row>
    <row r="141" spans="1:33" x14ac:dyDescent="0.2">
      <c r="A141" s="9">
        <v>34482</v>
      </c>
      <c r="B141" s="3">
        <v>4823.96</v>
      </c>
      <c r="D141" s="103">
        <v>4.0929405802669128E-2</v>
      </c>
      <c r="E141" s="103">
        <v>0.45814315264030786</v>
      </c>
      <c r="F141" s="103">
        <v>-0.10897943412742672</v>
      </c>
      <c r="G141" s="103">
        <v>-0.23166023166023222</v>
      </c>
      <c r="H141" s="103">
        <v>-0.24640657084188869</v>
      </c>
      <c r="I141" s="103">
        <v>-0.17391304347826086</v>
      </c>
      <c r="J141" s="103">
        <v>-0.29090909090909045</v>
      </c>
      <c r="K141" s="103">
        <v>0</v>
      </c>
      <c r="L141" s="103">
        <v>-7.7220077220077551E-2</v>
      </c>
      <c r="M141" s="103">
        <v>-0.08</v>
      </c>
      <c r="N141" s="103">
        <v>0.11636363636363631</v>
      </c>
      <c r="O141" s="103">
        <v>-0.17989756722151171</v>
      </c>
      <c r="P141" s="103">
        <v>0.43921165674815571</v>
      </c>
      <c r="Q141" s="103">
        <v>2.9367394146635823E-2</v>
      </c>
      <c r="R141" s="103">
        <v>0.24094082206065481</v>
      </c>
      <c r="S141" s="103">
        <v>-0.42285714285714288</v>
      </c>
      <c r="T141" s="103">
        <v>1.6964285714285664E-2</v>
      </c>
      <c r="U141" s="103">
        <v>-0.45235426008968566</v>
      </c>
      <c r="V141" s="103">
        <v>0.1569967847521937</v>
      </c>
      <c r="X141" s="103">
        <f t="shared" si="19"/>
        <v>3.8912599733804525</v>
      </c>
      <c r="Y141" s="103">
        <f t="shared" si="20"/>
        <v>5.443452271231028E-32</v>
      </c>
      <c r="Z141" s="103">
        <f t="shared" si="21"/>
        <v>8.5460450453529754E-33</v>
      </c>
      <c r="AA141" s="59">
        <v>0.36599574519022665</v>
      </c>
      <c r="AC141" s="99">
        <f t="shared" si="14"/>
        <v>1</v>
      </c>
      <c r="AD141" s="102">
        <f t="shared" si="15"/>
        <v>166.35999999999967</v>
      </c>
      <c r="AE141" s="102">
        <f t="shared" si="16"/>
        <v>2923.1000000000008</v>
      </c>
      <c r="AF141" s="102">
        <f t="shared" si="17"/>
        <v>2923.1000000000008</v>
      </c>
      <c r="AG141" s="102">
        <f t="shared" si="18"/>
        <v>0</v>
      </c>
    </row>
    <row r="142" spans="1:33" x14ac:dyDescent="0.2">
      <c r="A142" s="9">
        <v>34514</v>
      </c>
      <c r="B142" s="3">
        <v>4932.3599999999997</v>
      </c>
      <c r="D142" s="103">
        <v>-0.12491827071095882</v>
      </c>
      <c r="E142" s="103">
        <v>3.2138400259842333E-2</v>
      </c>
      <c r="F142" s="103">
        <v>0.18341780577797578</v>
      </c>
      <c r="G142" s="103">
        <v>-0.26254826254826247</v>
      </c>
      <c r="H142" s="103">
        <v>-0.12320328542094434</v>
      </c>
      <c r="I142" s="103">
        <v>0.11594202898550736</v>
      </c>
      <c r="J142" s="103">
        <v>0.23636363636363625</v>
      </c>
      <c r="K142" s="103">
        <v>2.999250187453072E-2</v>
      </c>
      <c r="L142" s="103">
        <v>-3.3094318808604313E-2</v>
      </c>
      <c r="M142" s="103">
        <v>0.13999359999999997</v>
      </c>
      <c r="N142" s="103">
        <v>0.34181818181818197</v>
      </c>
      <c r="O142" s="103">
        <v>0.33738796414852773</v>
      </c>
      <c r="P142" s="103">
        <v>0.31240693962790089</v>
      </c>
      <c r="Q142" s="103">
        <v>6.8389821985316299E-3</v>
      </c>
      <c r="R142" s="103">
        <v>0.1569967847521937</v>
      </c>
      <c r="S142" s="103">
        <v>6.8571428571428575E-2</v>
      </c>
      <c r="T142" s="103">
        <v>-0.20267857142857135</v>
      </c>
      <c r="U142" s="103">
        <v>-7.1188340807175454E-2</v>
      </c>
      <c r="V142" s="103">
        <v>0.31048865973409057</v>
      </c>
      <c r="X142" s="103">
        <f t="shared" si="19"/>
        <v>4.4777590776580727</v>
      </c>
      <c r="Y142" s="103">
        <f t="shared" si="20"/>
        <v>1.056034031021892E-36</v>
      </c>
      <c r="Z142" s="103">
        <f t="shared" si="21"/>
        <v>3.2788659092557627E-37</v>
      </c>
      <c r="AA142" s="59">
        <v>3.3513105278755928E-3</v>
      </c>
      <c r="AC142" s="99">
        <f t="shared" si="14"/>
        <v>1</v>
      </c>
      <c r="AD142" s="102">
        <f t="shared" si="15"/>
        <v>108.39999999999964</v>
      </c>
      <c r="AE142" s="102">
        <f t="shared" si="16"/>
        <v>3031.5000000000005</v>
      </c>
      <c r="AF142" s="102">
        <f t="shared" si="17"/>
        <v>3031.5000000000005</v>
      </c>
      <c r="AG142" s="102">
        <f t="shared" si="18"/>
        <v>0</v>
      </c>
    </row>
    <row r="143" spans="1:33" x14ac:dyDescent="0.2">
      <c r="A143" s="9">
        <v>34545</v>
      </c>
      <c r="B143" s="3">
        <v>5146.74</v>
      </c>
      <c r="D143" s="103">
        <v>0.14823047940197712</v>
      </c>
      <c r="E143" s="103">
        <v>0.36241174761098771</v>
      </c>
      <c r="F143" s="103">
        <v>-3.3014698627846222E-2</v>
      </c>
      <c r="G143" s="103">
        <v>0.12355212355212367</v>
      </c>
      <c r="H143" s="103">
        <v>-0.12320328542094434</v>
      </c>
      <c r="I143" s="103">
        <v>-5.0724637681159472E-2</v>
      </c>
      <c r="J143" s="103">
        <v>-0.21818181818181845</v>
      </c>
      <c r="K143" s="103">
        <v>-2.999250187453072E-2</v>
      </c>
      <c r="L143" s="103">
        <v>-3.3094318808604806E-2</v>
      </c>
      <c r="M143" s="103">
        <v>-1.500159999999994E-2</v>
      </c>
      <c r="N143" s="103">
        <v>-0.16</v>
      </c>
      <c r="O143" s="103">
        <v>-0.128681177976952</v>
      </c>
      <c r="P143" s="103">
        <v>-2.237730302122088E-2</v>
      </c>
      <c r="Q143" s="103">
        <v>0.12189480036206377</v>
      </c>
      <c r="R143" s="103">
        <v>0.31048865973409057</v>
      </c>
      <c r="S143" s="103">
        <v>-5.7142857142857141E-2</v>
      </c>
      <c r="T143" s="103">
        <v>4.6428571428571382E-2</v>
      </c>
      <c r="U143" s="103">
        <v>-0.48374439461883373</v>
      </c>
      <c r="V143" s="103">
        <v>-1.3469715841612837</v>
      </c>
      <c r="X143" s="103">
        <f t="shared" si="19"/>
        <v>4.2332117320384004</v>
      </c>
      <c r="Y143" s="103">
        <f t="shared" si="20"/>
        <v>9.7382478773296105E-35</v>
      </c>
      <c r="Z143" s="103">
        <f t="shared" si="21"/>
        <v>-1.3117143170281924E-34</v>
      </c>
      <c r="AA143" s="59">
        <v>0.13155863286971273</v>
      </c>
      <c r="AC143" s="99">
        <f t="shared" si="14"/>
        <v>1</v>
      </c>
      <c r="AD143" s="102">
        <f t="shared" si="15"/>
        <v>214.38000000000011</v>
      </c>
      <c r="AE143" s="102">
        <f t="shared" si="16"/>
        <v>3245.8800000000006</v>
      </c>
      <c r="AF143" s="102">
        <f t="shared" si="17"/>
        <v>3245.8800000000006</v>
      </c>
      <c r="AG143" s="102">
        <f t="shared" si="18"/>
        <v>0</v>
      </c>
    </row>
    <row r="144" spans="1:33" x14ac:dyDescent="0.2">
      <c r="A144" s="9">
        <v>34576</v>
      </c>
      <c r="B144" s="3">
        <v>4216.71</v>
      </c>
      <c r="D144" s="103">
        <v>7.7790874599024312E-2</v>
      </c>
      <c r="E144" s="103">
        <v>-0.18804383130758856</v>
      </c>
      <c r="F144" s="103">
        <v>0.15106031763513464</v>
      </c>
      <c r="G144" s="103">
        <v>-0.60231660231660189</v>
      </c>
      <c r="H144" s="103">
        <v>-0.57494866529774102</v>
      </c>
      <c r="I144" s="103">
        <v>-0.1811594202898551</v>
      </c>
      <c r="J144" s="103">
        <v>-0.36363636363636409</v>
      </c>
      <c r="K144" s="103">
        <v>-5.9985003749063216E-2</v>
      </c>
      <c r="L144" s="103">
        <v>-3.3094318808604313E-2</v>
      </c>
      <c r="M144" s="103">
        <v>-2.4998400000000059E-2</v>
      </c>
      <c r="N144" s="103">
        <v>-0.24</v>
      </c>
      <c r="O144" s="103">
        <v>-1.0781049935979516</v>
      </c>
      <c r="P144" s="103">
        <v>-0.98950112504935439</v>
      </c>
      <c r="Q144" s="103">
        <v>-0.45760836769586644</v>
      </c>
      <c r="R144" s="103">
        <v>-1.3469715841612837</v>
      </c>
      <c r="S144" s="103">
        <v>-0.4</v>
      </c>
      <c r="T144" s="103">
        <v>-5.1785714285714282E-2</v>
      </c>
      <c r="U144" s="103">
        <v>-0.57847533632286952</v>
      </c>
      <c r="V144" s="103">
        <v>-0.75930539060915925</v>
      </c>
      <c r="X144" s="103">
        <f t="shared" si="19"/>
        <v>4.4150910907254231</v>
      </c>
      <c r="Y144" s="103">
        <f t="shared" si="20"/>
        <v>3.3665152851637773E-36</v>
      </c>
      <c r="Z144" s="103">
        <f t="shared" si="21"/>
        <v>-2.5562132035929872E-36</v>
      </c>
      <c r="AA144" s="59">
        <v>0.15182300087745104</v>
      </c>
      <c r="AC144" s="99">
        <f t="shared" si="14"/>
        <v>1</v>
      </c>
      <c r="AD144" s="102">
        <f t="shared" si="15"/>
        <v>-930.02999999999975</v>
      </c>
      <c r="AE144" s="102">
        <f t="shared" si="16"/>
        <v>2315.8500000000008</v>
      </c>
      <c r="AF144" s="102">
        <f t="shared" si="17"/>
        <v>3245.8800000000006</v>
      </c>
      <c r="AG144" s="102">
        <f t="shared" si="18"/>
        <v>-930.02999999999975</v>
      </c>
    </row>
    <row r="145" spans="1:35" x14ac:dyDescent="0.2">
      <c r="A145" s="9">
        <v>34606</v>
      </c>
      <c r="B145" s="3">
        <v>3692.44</v>
      </c>
      <c r="D145" s="103">
        <v>0.53596741300540041</v>
      </c>
      <c r="E145" s="103">
        <v>-0.36172795186077888</v>
      </c>
      <c r="F145" s="103">
        <v>-0.33814698594085896</v>
      </c>
      <c r="G145" s="103">
        <v>-0.55598455598455654</v>
      </c>
      <c r="H145" s="103">
        <v>-0.21902806297056826</v>
      </c>
      <c r="I145" s="103">
        <v>-0.37681159420289861</v>
      </c>
      <c r="J145" s="103">
        <v>-9.090909090909062E-2</v>
      </c>
      <c r="K145" s="103">
        <v>-0.31992001999500141</v>
      </c>
      <c r="L145" s="103">
        <v>6.6188637617209112E-2</v>
      </c>
      <c r="M145" s="103">
        <v>-0.24</v>
      </c>
      <c r="N145" s="103">
        <v>-2.9090909090909115E-2</v>
      </c>
      <c r="O145" s="103">
        <v>0.45134443021766951</v>
      </c>
      <c r="P145" s="103">
        <v>-0.34191986223497128</v>
      </c>
      <c r="Q145" s="103">
        <v>-0.13979684199939657</v>
      </c>
      <c r="R145" s="103">
        <v>-0.75930539060915925</v>
      </c>
      <c r="S145" s="103">
        <v>0.41142857142857142</v>
      </c>
      <c r="T145" s="103">
        <v>0.24464285714285711</v>
      </c>
      <c r="U145" s="103">
        <v>0.42713004484304951</v>
      </c>
      <c r="V145" s="103">
        <v>0.65302841583871618</v>
      </c>
      <c r="X145" s="103">
        <f t="shared" si="19"/>
        <v>5.1006621940221466</v>
      </c>
      <c r="Y145" s="103">
        <f t="shared" si="20"/>
        <v>1.0447088387058981E-41</v>
      </c>
      <c r="Z145" s="103">
        <f t="shared" si="21"/>
        <v>6.8222455795281745E-42</v>
      </c>
      <c r="AA145" s="59">
        <v>4.3413093532300433E-2</v>
      </c>
      <c r="AC145" s="99">
        <f t="shared" si="14"/>
        <v>1</v>
      </c>
      <c r="AD145" s="102">
        <f t="shared" si="15"/>
        <v>-524.27</v>
      </c>
      <c r="AE145" s="102">
        <f t="shared" si="16"/>
        <v>1791.5800000000008</v>
      </c>
      <c r="AF145" s="102">
        <f t="shared" si="17"/>
        <v>3245.8800000000006</v>
      </c>
      <c r="AG145" s="102">
        <f t="shared" si="18"/>
        <v>-1454.2999999999997</v>
      </c>
    </row>
    <row r="146" spans="1:35" x14ac:dyDescent="0.2">
      <c r="A146" s="9">
        <v>34636</v>
      </c>
      <c r="B146" s="3">
        <v>4143.33</v>
      </c>
      <c r="D146" s="103">
        <v>0.12629240366286792</v>
      </c>
      <c r="E146" s="103">
        <v>-1.349129015163171</v>
      </c>
      <c r="F146" s="103">
        <v>-0.21643301081800689</v>
      </c>
      <c r="G146" s="103">
        <v>0.29343629343629407</v>
      </c>
      <c r="H146" s="103">
        <v>9.5824777549623305E-2</v>
      </c>
      <c r="I146" s="103">
        <v>4.3478260869565181E-2</v>
      </c>
      <c r="J146" s="103">
        <v>-0.34545454545454546</v>
      </c>
      <c r="K146" s="103">
        <v>-8.9977505623593926E-2</v>
      </c>
      <c r="L146" s="103">
        <v>4.4125758411472746E-2</v>
      </c>
      <c r="M146" s="103">
        <v>-5.359359999999995E-2</v>
      </c>
      <c r="N146" s="103">
        <v>-0.22545454545454549</v>
      </c>
      <c r="O146" s="103">
        <v>0.51664532650448158</v>
      </c>
      <c r="P146" s="103">
        <v>0.1870578889031598</v>
      </c>
      <c r="Q146" s="103">
        <v>3.2183445640148849E-2</v>
      </c>
      <c r="R146" s="103">
        <v>0.65302841583871618</v>
      </c>
      <c r="S146" s="103">
        <v>-1.1428571428571429E-2</v>
      </c>
      <c r="T146" s="103">
        <v>-0.2160714285714285</v>
      </c>
      <c r="U146" s="103">
        <v>-1.1210762331844298E-3</v>
      </c>
      <c r="V146" s="103">
        <v>0.4629087854473829</v>
      </c>
      <c r="X146" s="103">
        <f t="shared" si="19"/>
        <v>4.627098631032954</v>
      </c>
      <c r="Y146" s="103">
        <f t="shared" si="20"/>
        <v>6.6652593137571189E-38</v>
      </c>
      <c r="Z146" s="103">
        <f t="shared" si="21"/>
        <v>3.085407093623165E-38</v>
      </c>
      <c r="AA146" s="59">
        <v>0.50985639948002537</v>
      </c>
      <c r="AC146" s="99">
        <f t="shared" si="14"/>
        <v>1</v>
      </c>
      <c r="AD146" s="102">
        <f t="shared" si="15"/>
        <v>450.88999999999987</v>
      </c>
      <c r="AE146" s="102">
        <f t="shared" si="16"/>
        <v>2242.4700000000007</v>
      </c>
      <c r="AF146" s="102">
        <f t="shared" si="17"/>
        <v>3245.8800000000006</v>
      </c>
      <c r="AG146" s="102">
        <f t="shared" si="18"/>
        <v>-1003.4099999999999</v>
      </c>
    </row>
    <row r="147" spans="1:35" x14ac:dyDescent="0.2">
      <c r="A147" s="9">
        <v>34667</v>
      </c>
      <c r="B147" s="3">
        <v>4462.95</v>
      </c>
      <c r="D147" s="103">
        <v>-0.24895887291434665</v>
      </c>
      <c r="E147" s="103">
        <v>0.42942373113151044</v>
      </c>
      <c r="F147" s="103">
        <v>0.18677751304246923</v>
      </c>
      <c r="G147" s="103">
        <v>-0.12355212355212367</v>
      </c>
      <c r="H147" s="103">
        <v>-0.19164955509924722</v>
      </c>
      <c r="I147" s="103">
        <v>0.18115942028985516</v>
      </c>
      <c r="J147" s="103">
        <v>-0.18181818181818205</v>
      </c>
      <c r="K147" s="103">
        <v>5.9985003749063216E-2</v>
      </c>
      <c r="L147" s="103">
        <v>5.5157198014340686E-2</v>
      </c>
      <c r="M147" s="103">
        <v>1.9391999999999996E-2</v>
      </c>
      <c r="N147" s="103">
        <v>0.35636363636363638</v>
      </c>
      <c r="O147" s="103">
        <v>0.36043533930857835</v>
      </c>
      <c r="P147" s="103">
        <v>0.33449881786568852</v>
      </c>
      <c r="Q147" s="103">
        <v>0.28059941667504779</v>
      </c>
      <c r="R147" s="103">
        <v>0.4629087854473829</v>
      </c>
      <c r="S147" s="103">
        <v>5.7142857142857141E-2</v>
      </c>
      <c r="T147" s="103">
        <v>-0.19017857142857145</v>
      </c>
      <c r="U147" s="103">
        <v>-0.44058295964125627</v>
      </c>
      <c r="V147" s="103">
        <v>4.9488746632679784E-2</v>
      </c>
      <c r="X147" s="103">
        <f t="shared" si="19"/>
        <v>4.371202517289567</v>
      </c>
      <c r="Y147" s="103">
        <f t="shared" si="20"/>
        <v>7.5823014726406432E-36</v>
      </c>
      <c r="Z147" s="103">
        <f t="shared" si="21"/>
        <v>3.752385964721076E-37</v>
      </c>
      <c r="AA147" s="59">
        <v>0.30636322271091881</v>
      </c>
      <c r="AC147" s="99">
        <f t="shared" si="14"/>
        <v>1</v>
      </c>
      <c r="AD147" s="102">
        <f t="shared" si="15"/>
        <v>319.61999999999989</v>
      </c>
      <c r="AE147" s="102">
        <f t="shared" si="16"/>
        <v>2562.0900000000006</v>
      </c>
      <c r="AF147" s="102">
        <f t="shared" si="17"/>
        <v>3245.8800000000006</v>
      </c>
      <c r="AG147" s="102">
        <f t="shared" si="18"/>
        <v>-683.79</v>
      </c>
    </row>
    <row r="148" spans="1:35" x14ac:dyDescent="0.2">
      <c r="A148" s="9">
        <v>34698</v>
      </c>
      <c r="B148" s="3">
        <v>4497.12</v>
      </c>
      <c r="D148" s="103">
        <v>0.12943136680779194</v>
      </c>
      <c r="E148" s="103">
        <v>-0.70841239721695182</v>
      </c>
      <c r="F148" s="103">
        <v>1.8295359460490549E-2</v>
      </c>
      <c r="G148" s="103">
        <v>3.0888030888030233E-2</v>
      </c>
      <c r="H148" s="103">
        <v>-0.17796030116358641</v>
      </c>
      <c r="I148" s="103">
        <v>0.81884057971014512</v>
      </c>
      <c r="J148" s="103">
        <v>-5.454545454545421E-2</v>
      </c>
      <c r="K148" s="103">
        <v>-0.20994751312171947</v>
      </c>
      <c r="L148" s="103">
        <v>-0.45228902371759488</v>
      </c>
      <c r="M148" s="103">
        <v>0.15359999999999999</v>
      </c>
      <c r="N148" s="103">
        <v>-0.24727272727272734</v>
      </c>
      <c r="O148" s="103">
        <v>0.5313700384122918</v>
      </c>
      <c r="P148" s="103">
        <v>-1.9323257838477631E-2</v>
      </c>
      <c r="Q148" s="103">
        <v>-0.23956552348385798</v>
      </c>
      <c r="R148" s="103">
        <v>4.9488746632679784E-2</v>
      </c>
      <c r="S148" s="103">
        <v>-0.18285714285714286</v>
      </c>
      <c r="T148" s="103">
        <v>1.8750000000000072E-2</v>
      </c>
      <c r="U148" s="103">
        <v>-0.23542600896860919</v>
      </c>
      <c r="V148" s="103">
        <v>5.0864640963994873E-2</v>
      </c>
      <c r="X148" s="103">
        <f t="shared" si="19"/>
        <v>4.343403904296383</v>
      </c>
      <c r="Y148" s="103">
        <f t="shared" si="20"/>
        <v>1.2680826373568106E-35</v>
      </c>
      <c r="Z148" s="103">
        <f t="shared" si="21"/>
        <v>6.4500568061829885E-37</v>
      </c>
      <c r="AA148" s="59">
        <v>3.2237193220452286E-2</v>
      </c>
      <c r="AC148" s="99">
        <f t="shared" si="14"/>
        <v>1</v>
      </c>
      <c r="AD148" s="102">
        <f t="shared" si="15"/>
        <v>34.170000000000073</v>
      </c>
      <c r="AE148" s="102">
        <f t="shared" si="16"/>
        <v>2596.2600000000007</v>
      </c>
      <c r="AF148" s="102">
        <f t="shared" si="17"/>
        <v>3245.8800000000006</v>
      </c>
      <c r="AG148" s="102">
        <f t="shared" si="18"/>
        <v>-649.61999999999989</v>
      </c>
    </row>
    <row r="149" spans="1:35" x14ac:dyDescent="0.2">
      <c r="A149" s="9">
        <v>34727</v>
      </c>
      <c r="B149" s="3">
        <v>4532.24</v>
      </c>
      <c r="D149" s="103">
        <v>-0.29141184383167151</v>
      </c>
      <c r="E149" s="103">
        <v>0.23180675932099104</v>
      </c>
      <c r="F149" s="103">
        <v>-7.7986351713232302E-2</v>
      </c>
      <c r="G149" s="103">
        <v>1.5444015444015117E-2</v>
      </c>
      <c r="H149" s="103">
        <v>-6.8446269678302279E-2</v>
      </c>
      <c r="I149" s="103">
        <v>8.6956521739130196E-2</v>
      </c>
      <c r="J149" s="103">
        <v>5.454545454545421E-2</v>
      </c>
      <c r="K149" s="103">
        <v>-9.9975006248438386E-2</v>
      </c>
      <c r="L149" s="103">
        <v>-0.18753447324875941</v>
      </c>
      <c r="M149" s="103">
        <v>-7.7388800000000021E-2</v>
      </c>
      <c r="N149" s="103">
        <v>-0.10181818181818175</v>
      </c>
      <c r="O149" s="103">
        <v>0.23687580025608188</v>
      </c>
      <c r="P149" s="103">
        <v>0.16925689657632936</v>
      </c>
      <c r="Q149" s="103">
        <v>0.19330182037614402</v>
      </c>
      <c r="R149" s="103">
        <v>5.0864640963994873E-2</v>
      </c>
      <c r="S149" s="103">
        <v>-5.7142857142857141E-2</v>
      </c>
      <c r="T149" s="103">
        <v>9.3749999999999875E-2</v>
      </c>
      <c r="U149" s="103">
        <v>-8.2959641255604788E-2</v>
      </c>
      <c r="V149" s="103">
        <v>-8.9534513223068282E-2</v>
      </c>
      <c r="X149" s="103">
        <f t="shared" si="19"/>
        <v>4.314999647877217</v>
      </c>
      <c r="Y149" s="103">
        <f t="shared" si="20"/>
        <v>2.1446680154787628E-35</v>
      </c>
      <c r="Z149" s="103">
        <f t="shared" si="21"/>
        <v>-1.9202180679097489E-36</v>
      </c>
      <c r="AA149" s="59">
        <v>8.1399546812563159E-2</v>
      </c>
      <c r="AC149" s="99">
        <f t="shared" si="14"/>
        <v>1</v>
      </c>
      <c r="AD149" s="102">
        <f t="shared" si="15"/>
        <v>35.119999999999891</v>
      </c>
      <c r="AE149" s="102">
        <f t="shared" si="16"/>
        <v>2631.3800000000006</v>
      </c>
      <c r="AF149" s="102">
        <f t="shared" si="17"/>
        <v>3245.8800000000006</v>
      </c>
      <c r="AG149" s="102">
        <f t="shared" si="18"/>
        <v>-614.5</v>
      </c>
    </row>
    <row r="150" spans="1:35" x14ac:dyDescent="0.2">
      <c r="A150" s="9">
        <v>34755</v>
      </c>
      <c r="B150" s="3">
        <v>4470.42</v>
      </c>
      <c r="D150" s="103">
        <v>-0.32853035604855951</v>
      </c>
      <c r="E150" s="103">
        <v>0.24479887857496971</v>
      </c>
      <c r="F150" s="103">
        <v>-0.1884978702718175</v>
      </c>
      <c r="G150" s="103">
        <v>0.74131274131274205</v>
      </c>
      <c r="H150" s="103">
        <v>0.34223134839151259</v>
      </c>
      <c r="I150" s="103">
        <v>-0.10869565217391298</v>
      </c>
      <c r="J150" s="103">
        <v>-3.636363636363641E-2</v>
      </c>
      <c r="K150" s="103">
        <v>5.9985003749063216E-2</v>
      </c>
      <c r="L150" s="103">
        <v>3.3094318808604806E-2</v>
      </c>
      <c r="M150" s="103">
        <v>-0.26079999999999998</v>
      </c>
      <c r="N150" s="103">
        <v>-7.2727272727272788E-3</v>
      </c>
      <c r="O150" s="103">
        <v>-0.2944942381562099</v>
      </c>
      <c r="P150" s="103">
        <v>-0.26290476802100721</v>
      </c>
      <c r="Q150" s="103">
        <v>-5.7527909081766068E-2</v>
      </c>
      <c r="R150" s="103">
        <v>-8.9534513223068282E-2</v>
      </c>
      <c r="S150" s="103">
        <v>3.4285714285714287E-2</v>
      </c>
      <c r="T150" s="103">
        <v>-7.8571428571428459E-2</v>
      </c>
      <c r="U150" s="103">
        <v>-0.38172645739910321</v>
      </c>
      <c r="V150" s="103">
        <v>9.9701648176578173E-2</v>
      </c>
      <c r="X150" s="103">
        <f t="shared" si="19"/>
        <v>4.5108769933098758</v>
      </c>
      <c r="Y150" s="103">
        <f t="shared" si="20"/>
        <v>5.7226046752243475E-37</v>
      </c>
      <c r="Z150" s="103">
        <f t="shared" si="21"/>
        <v>5.7055311798285931E-38</v>
      </c>
      <c r="AA150" s="59">
        <v>6.1915713150529655E-2</v>
      </c>
      <c r="AC150" s="99">
        <f t="shared" si="14"/>
        <v>1</v>
      </c>
      <c r="AD150" s="102">
        <f t="shared" si="15"/>
        <v>-61.819999999999709</v>
      </c>
      <c r="AE150" s="102">
        <f t="shared" si="16"/>
        <v>2569.5600000000009</v>
      </c>
      <c r="AF150" s="102">
        <f t="shared" si="17"/>
        <v>3245.8800000000006</v>
      </c>
      <c r="AG150" s="102">
        <f t="shared" si="18"/>
        <v>-676.31999999999971</v>
      </c>
    </row>
    <row r="151" spans="1:35" x14ac:dyDescent="0.2">
      <c r="A151" s="9">
        <v>34788</v>
      </c>
      <c r="B151" s="3">
        <v>4539.26</v>
      </c>
      <c r="D151" s="103">
        <v>-0.12154742395362322</v>
      </c>
      <c r="E151" s="103">
        <v>-5.401986426654308E-2</v>
      </c>
      <c r="F151" s="103">
        <v>7.0335026220825908E-2</v>
      </c>
      <c r="G151" s="103">
        <v>7.7220077220076955E-2</v>
      </c>
      <c r="H151" s="103">
        <v>0.10951403148528413</v>
      </c>
      <c r="I151" s="103">
        <v>-0.14492753623188404</v>
      </c>
      <c r="J151" s="103">
        <v>9.0909090909091425E-2</v>
      </c>
      <c r="K151" s="103">
        <v>-2.9992501874531608E-2</v>
      </c>
      <c r="L151" s="103">
        <v>-0.14340871483728618</v>
      </c>
      <c r="M151" s="103">
        <v>-0.11160320000000003</v>
      </c>
      <c r="N151" s="103">
        <v>-7.2727272727272788E-3</v>
      </c>
      <c r="O151" s="103">
        <v>0.37451984635083213</v>
      </c>
      <c r="P151" s="103">
        <v>-3.6810282903530799E-2</v>
      </c>
      <c r="Q151" s="103">
        <v>0.27577189982902545</v>
      </c>
      <c r="R151" s="103">
        <v>9.9701648176578173E-2</v>
      </c>
      <c r="S151" s="103">
        <v>-0.16</v>
      </c>
      <c r="T151" s="103">
        <v>0.38839285714285704</v>
      </c>
      <c r="U151" s="103">
        <v>0.49887892376681636</v>
      </c>
      <c r="V151" s="103">
        <v>0.25390319497146763</v>
      </c>
      <c r="X151" s="103">
        <f t="shared" si="19"/>
        <v>4.45033987676576</v>
      </c>
      <c r="Y151" s="103">
        <f t="shared" si="20"/>
        <v>1.753783804180701E-36</v>
      </c>
      <c r="Z151" s="103">
        <f t="shared" si="21"/>
        <v>4.4529131117069474E-37</v>
      </c>
      <c r="AA151" s="59">
        <v>1.0746214697732391E-2</v>
      </c>
      <c r="AC151" s="99">
        <f t="shared" si="14"/>
        <v>1</v>
      </c>
      <c r="AD151" s="102">
        <f t="shared" si="15"/>
        <v>68.840000000000146</v>
      </c>
      <c r="AE151" s="102">
        <f t="shared" si="16"/>
        <v>2638.400000000001</v>
      </c>
      <c r="AF151" s="102">
        <f t="shared" si="17"/>
        <v>3245.8800000000006</v>
      </c>
      <c r="AG151" s="102">
        <f t="shared" si="18"/>
        <v>-607.47999999999956</v>
      </c>
    </row>
    <row r="152" spans="1:35" x14ac:dyDescent="0.2">
      <c r="A152" s="9">
        <v>34818</v>
      </c>
      <c r="B152" s="3">
        <v>4714.57</v>
      </c>
      <c r="D152" s="103">
        <v>-0.24045251260390516</v>
      </c>
      <c r="E152" s="103">
        <v>5.2652272766124525E-2</v>
      </c>
      <c r="F152" s="103">
        <v>0.13035424859593367</v>
      </c>
      <c r="G152" s="103">
        <v>4.6332046332046718E-2</v>
      </c>
      <c r="H152" s="103">
        <v>-0.19164955509924722</v>
      </c>
      <c r="I152" s="103">
        <v>-0.18840579710144931</v>
      </c>
      <c r="J152" s="103">
        <v>-9.0909090909091425E-2</v>
      </c>
      <c r="K152" s="103">
        <v>-9.9975006248435722E-3</v>
      </c>
      <c r="L152" s="103">
        <v>-0.43022614451185898</v>
      </c>
      <c r="M152" s="103">
        <v>-6.6803199999999979E-2</v>
      </c>
      <c r="N152" s="103">
        <v>-0.18909090909090909</v>
      </c>
      <c r="O152" s="103">
        <v>0.25928297055057609</v>
      </c>
      <c r="P152" s="103">
        <v>0.47111263337662196</v>
      </c>
      <c r="Q152" s="103">
        <v>0.20295685406818867</v>
      </c>
      <c r="R152" s="103">
        <v>0.25390319497146763</v>
      </c>
      <c r="S152" s="103">
        <v>9.1428571428571428E-2</v>
      </c>
      <c r="T152" s="103">
        <v>0.15982142857142845</v>
      </c>
      <c r="U152" s="103">
        <v>3.0829596412555092E-2</v>
      </c>
      <c r="V152" s="103">
        <v>-0.31903368768646961</v>
      </c>
      <c r="X152" s="103">
        <f t="shared" si="19"/>
        <v>4.4961359829553444</v>
      </c>
      <c r="Y152" s="103">
        <f t="shared" si="20"/>
        <v>7.5167416745439947E-37</v>
      </c>
      <c r="Z152" s="103">
        <f t="shared" si="21"/>
        <v>-2.3980938158163393E-37</v>
      </c>
      <c r="AA152" s="59">
        <v>-6.0824267685845729E-2</v>
      </c>
      <c r="AC152" s="99">
        <f t="shared" si="14"/>
        <v>1</v>
      </c>
      <c r="AD152" s="102">
        <f t="shared" si="15"/>
        <v>175.30999999999949</v>
      </c>
      <c r="AE152" s="102">
        <f t="shared" si="16"/>
        <v>2813.7100000000005</v>
      </c>
      <c r="AF152" s="102">
        <f t="shared" si="17"/>
        <v>3245.8800000000006</v>
      </c>
      <c r="AG152" s="102">
        <f t="shared" si="18"/>
        <v>-432.17000000000007</v>
      </c>
    </row>
    <row r="153" spans="1:35" x14ac:dyDescent="0.2">
      <c r="A153" s="9">
        <v>34849</v>
      </c>
      <c r="B153" s="3">
        <v>4494.29</v>
      </c>
      <c r="D153" s="103">
        <v>-0.13211676516698254</v>
      </c>
      <c r="E153" s="103">
        <v>0.13607535429167381</v>
      </c>
      <c r="F153" s="103">
        <v>-0.16599066188115313</v>
      </c>
      <c r="G153" s="103">
        <v>0.26254826254826247</v>
      </c>
      <c r="H153" s="103">
        <v>0.30116358658453135</v>
      </c>
      <c r="I153" s="103">
        <v>7.2463768115942101E-2</v>
      </c>
      <c r="J153" s="103">
        <v>0.29090909090909128</v>
      </c>
      <c r="K153" s="103">
        <v>7.9980004998750354E-2</v>
      </c>
      <c r="L153" s="103">
        <v>0</v>
      </c>
      <c r="M153" s="103">
        <v>-5.2800000000000014E-2</v>
      </c>
      <c r="N153" s="103">
        <v>2.1818181818181837E-2</v>
      </c>
      <c r="O153" s="103">
        <v>-0.24967989756722145</v>
      </c>
      <c r="P153" s="103">
        <v>-0.27767074348398951</v>
      </c>
      <c r="Q153" s="103">
        <v>-0.14884843608568843</v>
      </c>
      <c r="R153" s="103">
        <v>-0.31903368768646961</v>
      </c>
      <c r="S153" s="103">
        <v>-0.32</v>
      </c>
      <c r="T153" s="103">
        <v>-0.16875000000000001</v>
      </c>
      <c r="U153" s="103">
        <v>-0.31726457399103114</v>
      </c>
      <c r="V153" s="103">
        <v>5.2950207108305204E-2</v>
      </c>
      <c r="X153" s="103">
        <f t="shared" si="19"/>
        <v>4.1791233920215083</v>
      </c>
      <c r="Y153" s="103">
        <f t="shared" si="20"/>
        <v>2.6488098062697751E-34</v>
      </c>
      <c r="Z153" s="103">
        <f t="shared" si="21"/>
        <v>1.4025502783249437E-35</v>
      </c>
      <c r="AA153" s="59">
        <v>0.23160557209532814</v>
      </c>
      <c r="AC153" s="99">
        <f t="shared" si="14"/>
        <v>-1</v>
      </c>
      <c r="AD153" s="102">
        <f t="shared" si="15"/>
        <v>-220.27999999999975</v>
      </c>
      <c r="AE153" s="102">
        <f t="shared" si="16"/>
        <v>3033.9900000000002</v>
      </c>
      <c r="AF153" s="102">
        <f t="shared" si="17"/>
        <v>3245.8800000000006</v>
      </c>
      <c r="AG153" s="102">
        <f t="shared" si="18"/>
        <v>-211.89000000000033</v>
      </c>
      <c r="AI153" s="105"/>
    </row>
    <row r="154" spans="1:35" x14ac:dyDescent="0.2">
      <c r="A154" s="9">
        <v>34879</v>
      </c>
      <c r="B154" s="3">
        <v>4530.8500000000004</v>
      </c>
      <c r="D154" s="103">
        <v>-5.5489041370131956E-2</v>
      </c>
      <c r="E154" s="103">
        <v>-2.6668034258167144E-2</v>
      </c>
      <c r="F154" s="103">
        <v>9.2842234611492352E-2</v>
      </c>
      <c r="G154" s="103">
        <v>0.23166023166023222</v>
      </c>
      <c r="H154" s="103">
        <v>0.61601642710472171</v>
      </c>
      <c r="I154" s="103">
        <v>0.36956521739130421</v>
      </c>
      <c r="J154" s="103">
        <v>0.56363636363636394</v>
      </c>
      <c r="K154" s="103">
        <v>0.29992501874531341</v>
      </c>
      <c r="L154" s="103">
        <v>9.9282956425813432E-2</v>
      </c>
      <c r="M154" s="103">
        <v>0.04</v>
      </c>
      <c r="N154" s="103">
        <v>0.14545454545454542</v>
      </c>
      <c r="O154" s="103">
        <v>0.55377720870678604</v>
      </c>
      <c r="P154" s="103">
        <v>0.29487234376560945</v>
      </c>
      <c r="Q154" s="103">
        <v>0.29970833752388615</v>
      </c>
      <c r="R154" s="103">
        <v>5.2950207108305204E-2</v>
      </c>
      <c r="S154" s="103">
        <v>-0.19428571428571428</v>
      </c>
      <c r="T154" s="103">
        <v>0.23035714285714282</v>
      </c>
      <c r="U154" s="103">
        <v>0.27017937219730898</v>
      </c>
      <c r="V154" s="103">
        <v>9.5588448280835194E-4</v>
      </c>
      <c r="X154" s="103">
        <f t="shared" si="19"/>
        <v>4.6285002709144347</v>
      </c>
      <c r="Y154" s="103">
        <f t="shared" si="20"/>
        <v>6.4946484464277519E-38</v>
      </c>
      <c r="Z154" s="103">
        <f t="shared" si="21"/>
        <v>6.2081336712356584E-41</v>
      </c>
      <c r="AA154" s="59">
        <v>2.1797519955130303E-3</v>
      </c>
      <c r="AC154" s="99">
        <f t="shared" si="14"/>
        <v>1</v>
      </c>
      <c r="AD154" s="102">
        <f t="shared" si="15"/>
        <v>36.5600000000004</v>
      </c>
      <c r="AE154" s="102">
        <f t="shared" si="16"/>
        <v>3070.5500000000006</v>
      </c>
      <c r="AF154" s="102">
        <f t="shared" si="17"/>
        <v>3245.8800000000006</v>
      </c>
      <c r="AG154" s="102">
        <f t="shared" si="18"/>
        <v>-175.32999999999993</v>
      </c>
      <c r="AI154" s="105"/>
    </row>
    <row r="155" spans="1:35" x14ac:dyDescent="0.2">
      <c r="A155" s="9">
        <v>34909</v>
      </c>
      <c r="B155" s="3">
        <v>4531.51</v>
      </c>
      <c r="D155" s="103">
        <v>0.29065688336735845</v>
      </c>
      <c r="E155" s="103">
        <v>-0.40275569687334428</v>
      </c>
      <c r="F155" s="103">
        <v>-5.1579019228605243E-2</v>
      </c>
      <c r="G155" s="103">
        <v>0.18532818532818413</v>
      </c>
      <c r="H155" s="103">
        <v>0.30116358658453196</v>
      </c>
      <c r="I155" s="103">
        <v>-5.0724637681159306E-2</v>
      </c>
      <c r="J155" s="103">
        <v>5.454545454545421E-2</v>
      </c>
      <c r="K155" s="103">
        <v>-2.9992501874531608E-2</v>
      </c>
      <c r="L155" s="103">
        <v>2.2062879205736373E-2</v>
      </c>
      <c r="M155" s="103">
        <v>-2.7200000000000005E-2</v>
      </c>
      <c r="N155" s="103">
        <v>-7.2727272727272627E-2</v>
      </c>
      <c r="O155" s="103">
        <v>-0.32970550576184371</v>
      </c>
      <c r="P155" s="103">
        <v>-0.26320922112333733</v>
      </c>
      <c r="Q155" s="103">
        <v>3.8217841697676759E-2</v>
      </c>
      <c r="R155" s="103">
        <v>9.5588448280835194E-4</v>
      </c>
      <c r="S155" s="103">
        <v>-0.10285714285714286</v>
      </c>
      <c r="T155" s="103">
        <v>0.1875</v>
      </c>
      <c r="U155" s="103">
        <v>-6.6143497757846309E-2</v>
      </c>
      <c r="V155" s="103">
        <v>0.109637053558497</v>
      </c>
      <c r="X155" s="103">
        <f t="shared" si="19"/>
        <v>4.4191793249206262</v>
      </c>
      <c r="Y155" s="103">
        <f t="shared" si="20"/>
        <v>3.1212883109014866E-36</v>
      </c>
      <c r="Z155" s="103">
        <f t="shared" si="21"/>
        <v>3.4220885371381693E-37</v>
      </c>
      <c r="AA155" s="59">
        <v>-3.1484205716824699E-3</v>
      </c>
      <c r="AC155" s="99">
        <f t="shared" si="14"/>
        <v>1</v>
      </c>
      <c r="AD155" s="102">
        <f t="shared" si="15"/>
        <v>0.65999999999985448</v>
      </c>
      <c r="AE155" s="102">
        <f t="shared" si="16"/>
        <v>3071.2100000000005</v>
      </c>
      <c r="AF155" s="102">
        <f t="shared" si="17"/>
        <v>3245.8800000000006</v>
      </c>
      <c r="AG155" s="102">
        <f t="shared" si="18"/>
        <v>-174.67000000000007</v>
      </c>
      <c r="AI155" s="105"/>
    </row>
    <row r="156" spans="1:35" x14ac:dyDescent="0.2">
      <c r="A156" s="9">
        <v>34941</v>
      </c>
      <c r="B156" s="3">
        <v>4607.21</v>
      </c>
      <c r="D156" s="103">
        <v>-0.10833574743692458</v>
      </c>
      <c r="E156" s="103">
        <v>-0.38292562011727183</v>
      </c>
      <c r="F156" s="103">
        <v>4.2201015732495961E-2</v>
      </c>
      <c r="G156" s="103">
        <v>-4.6332046332045344E-2</v>
      </c>
      <c r="H156" s="103">
        <v>0.13689253935660456</v>
      </c>
      <c r="I156" s="103">
        <v>6.5217391304347727E-2</v>
      </c>
      <c r="J156" s="103">
        <v>0.25454545454545485</v>
      </c>
      <c r="K156" s="103">
        <v>0.17995501124718785</v>
      </c>
      <c r="L156" s="103">
        <v>1.1031439602868431E-2</v>
      </c>
      <c r="M156" s="103">
        <v>-1.9199999999999998E-2</v>
      </c>
      <c r="N156" s="103">
        <v>-1.4545454545454558E-2</v>
      </c>
      <c r="O156" s="103">
        <v>-6.9782330345711185E-2</v>
      </c>
      <c r="P156" s="103">
        <v>0.16069415307331186</v>
      </c>
      <c r="Q156" s="103">
        <v>-2.6149049582620938E-2</v>
      </c>
      <c r="R156" s="103">
        <v>0.109637053558497</v>
      </c>
      <c r="S156" s="103">
        <v>-4.5714285714285714E-2</v>
      </c>
      <c r="T156" s="103">
        <v>0.15803571428571453</v>
      </c>
      <c r="U156" s="103">
        <v>0.50392376681614237</v>
      </c>
      <c r="V156" s="103">
        <v>-5.3008139501202638E-2</v>
      </c>
      <c r="X156" s="103">
        <f t="shared" si="19"/>
        <v>4.5661387957987687</v>
      </c>
      <c r="Y156" s="103">
        <f t="shared" si="20"/>
        <v>2.0587123581442043E-37</v>
      </c>
      <c r="Z156" s="103">
        <f t="shared" si="21"/>
        <v>-1.0912851187335783E-38</v>
      </c>
      <c r="AA156" s="59">
        <v>4.8060432263651351E-2</v>
      </c>
      <c r="AC156" s="99">
        <f t="shared" si="14"/>
        <v>-1</v>
      </c>
      <c r="AD156" s="102">
        <f t="shared" si="15"/>
        <v>75.699999999999818</v>
      </c>
      <c r="AE156" s="102">
        <f t="shared" si="16"/>
        <v>2995.5100000000007</v>
      </c>
      <c r="AF156" s="102">
        <f t="shared" si="17"/>
        <v>3245.8800000000006</v>
      </c>
      <c r="AG156" s="102">
        <f t="shared" si="18"/>
        <v>-250.36999999999989</v>
      </c>
      <c r="AI156" s="105"/>
    </row>
    <row r="157" spans="1:35" x14ac:dyDescent="0.2">
      <c r="A157" s="9">
        <v>34971</v>
      </c>
      <c r="B157" s="3">
        <v>4570.6099999999997</v>
      </c>
      <c r="D157" s="103">
        <v>6.6939161017937704E-2</v>
      </c>
      <c r="E157" s="103">
        <v>-0.25984238507957674</v>
      </c>
      <c r="F157" s="103">
        <v>-4.3138816082106887E-2</v>
      </c>
      <c r="G157" s="103">
        <v>-3.0888030888031603E-2</v>
      </c>
      <c r="H157" s="103">
        <v>0.35592060232717282</v>
      </c>
      <c r="I157" s="103">
        <v>-0.14492753623188387</v>
      </c>
      <c r="J157" s="103">
        <v>0.38181818181818189</v>
      </c>
      <c r="K157" s="103">
        <v>0.55986003499125248</v>
      </c>
      <c r="L157" s="103">
        <v>0.43022614451185853</v>
      </c>
      <c r="M157" s="103">
        <v>0.1888</v>
      </c>
      <c r="N157" s="103">
        <v>0.59636363636363621</v>
      </c>
      <c r="O157" s="103">
        <v>-0.16581306017925643</v>
      </c>
      <c r="P157" s="103">
        <v>-0.11506424436167173</v>
      </c>
      <c r="Q157" s="103">
        <v>-2.011465352509303E-3</v>
      </c>
      <c r="R157" s="103">
        <v>-5.3008139501202638E-2</v>
      </c>
      <c r="S157" s="103">
        <v>1.0171428571428571</v>
      </c>
      <c r="T157" s="103">
        <v>0.24017857142857116</v>
      </c>
      <c r="U157" s="103">
        <v>0.32735426008968621</v>
      </c>
      <c r="V157" s="103">
        <v>0.19498595139472258</v>
      </c>
      <c r="X157" s="103">
        <f t="shared" si="19"/>
        <v>5.6307370436129709</v>
      </c>
      <c r="Y157" s="103">
        <f t="shared" si="20"/>
        <v>5.7562082665597463E-46</v>
      </c>
      <c r="Z157" s="103">
        <f t="shared" si="21"/>
        <v>1.1223797452813191E-46</v>
      </c>
      <c r="AA157" s="59">
        <v>2.1064143033168323E-2</v>
      </c>
      <c r="AC157" s="99">
        <f t="shared" si="14"/>
        <v>1</v>
      </c>
      <c r="AD157" s="102">
        <f t="shared" si="15"/>
        <v>-36.600000000000364</v>
      </c>
      <c r="AE157" s="102">
        <f t="shared" si="16"/>
        <v>2958.9100000000003</v>
      </c>
      <c r="AF157" s="102">
        <f t="shared" si="17"/>
        <v>3245.8800000000006</v>
      </c>
      <c r="AG157" s="102">
        <f t="shared" si="18"/>
        <v>-286.97000000000025</v>
      </c>
      <c r="AI157" s="105"/>
    </row>
    <row r="158" spans="1:35" x14ac:dyDescent="0.2">
      <c r="A158" s="9">
        <v>35000</v>
      </c>
      <c r="B158" s="3">
        <v>4705.24</v>
      </c>
      <c r="D158" s="103">
        <v>-0.14092454951144698</v>
      </c>
      <c r="E158" s="103">
        <v>-0.11829666478622872</v>
      </c>
      <c r="F158" s="103">
        <v>3.5636413285217376E-2</v>
      </c>
      <c r="G158" s="103">
        <v>0.16988416988417038</v>
      </c>
      <c r="H158" s="103">
        <v>0.19164955509924783</v>
      </c>
      <c r="I158" s="103">
        <v>-0.25362318840579717</v>
      </c>
      <c r="J158" s="103">
        <v>0.27272727272727265</v>
      </c>
      <c r="K158" s="103">
        <v>9.9975006248437498E-2</v>
      </c>
      <c r="L158" s="103">
        <v>0.44125758411472743</v>
      </c>
      <c r="M158" s="103">
        <v>5.8406400000000039E-2</v>
      </c>
      <c r="N158" s="103">
        <v>8.7272727272727349E-2</v>
      </c>
      <c r="O158" s="103">
        <v>0.52048655569782287</v>
      </c>
      <c r="P158" s="103">
        <v>0.35732328638095617</v>
      </c>
      <c r="Q158" s="103">
        <v>9.4538871567937235E-2</v>
      </c>
      <c r="R158" s="103">
        <v>0.19498595139472258</v>
      </c>
      <c r="S158" s="103">
        <v>-6.2857142857142861E-2</v>
      </c>
      <c r="T158" s="103">
        <v>-0.21517857142857139</v>
      </c>
      <c r="U158" s="103">
        <v>-0.20571748878923693</v>
      </c>
      <c r="V158" s="103">
        <v>0.24948585001303517</v>
      </c>
      <c r="X158" s="103">
        <f t="shared" si="19"/>
        <v>4.4350492657287779</v>
      </c>
      <c r="Y158" s="103">
        <f t="shared" si="20"/>
        <v>2.32716766053287E-36</v>
      </c>
      <c r="Z158" s="103">
        <f t="shared" si="21"/>
        <v>5.8059540191088955E-37</v>
      </c>
      <c r="AA158" s="59">
        <v>0.18404227783973451</v>
      </c>
      <c r="AC158" s="99">
        <f t="shared" si="14"/>
        <v>1</v>
      </c>
      <c r="AD158" s="102">
        <f t="shared" si="15"/>
        <v>134.63000000000011</v>
      </c>
      <c r="AE158" s="102">
        <f t="shared" si="16"/>
        <v>3093.5400000000004</v>
      </c>
      <c r="AF158" s="102">
        <f t="shared" si="17"/>
        <v>3245.8800000000006</v>
      </c>
      <c r="AG158" s="102">
        <f t="shared" si="18"/>
        <v>-152.34000000000015</v>
      </c>
      <c r="AI158" s="105"/>
    </row>
    <row r="159" spans="1:35" x14ac:dyDescent="0.2">
      <c r="A159" s="9">
        <v>35032</v>
      </c>
      <c r="B159" s="3">
        <v>4877.5</v>
      </c>
      <c r="D159" s="103">
        <v>-0.37256927777088766</v>
      </c>
      <c r="E159" s="103">
        <v>-0.14086192454313923</v>
      </c>
      <c r="F159" s="103">
        <v>1.5004805593776942E-2</v>
      </c>
      <c r="G159" s="103">
        <v>0.21621621621621573</v>
      </c>
      <c r="H159" s="103">
        <v>-5.4757015742642065E-2</v>
      </c>
      <c r="I159" s="103">
        <v>4.3478260869565258E-2</v>
      </c>
      <c r="J159" s="103">
        <v>7.2727272727272821E-2</v>
      </c>
      <c r="K159" s="103">
        <v>-5.9985003749062328E-2</v>
      </c>
      <c r="L159" s="103">
        <v>-4.4125758411472746E-2</v>
      </c>
      <c r="M159" s="103">
        <v>5.5193599999999989E-2</v>
      </c>
      <c r="N159" s="103">
        <v>-0.13090909090909086</v>
      </c>
      <c r="O159" s="103">
        <v>9.6030729833546713E-2</v>
      </c>
      <c r="P159" s="103">
        <v>0.35263280577319223</v>
      </c>
      <c r="Q159" s="103">
        <v>0.10560193100673841</v>
      </c>
      <c r="R159" s="103">
        <v>0.24948585001303517</v>
      </c>
      <c r="S159" s="103">
        <v>-0.14514285714285766</v>
      </c>
      <c r="T159" s="103">
        <v>0.2991071428571429</v>
      </c>
      <c r="U159" s="103">
        <v>0.14293721973094073</v>
      </c>
      <c r="V159" s="103">
        <v>0.21052631578947326</v>
      </c>
      <c r="X159" s="103">
        <f t="shared" si="19"/>
        <v>4.3264790747482067</v>
      </c>
      <c r="Y159" s="103">
        <f t="shared" si="20"/>
        <v>1.7343199414002047E-35</v>
      </c>
      <c r="Z159" s="103">
        <f t="shared" si="21"/>
        <v>3.6511998766320026E-36</v>
      </c>
      <c r="AA159" s="59">
        <v>-9.3971266210992568E-2</v>
      </c>
      <c r="AC159" s="99">
        <f t="shared" si="14"/>
        <v>1</v>
      </c>
      <c r="AD159" s="102">
        <f t="shared" si="15"/>
        <v>172.26000000000022</v>
      </c>
      <c r="AE159" s="102">
        <f t="shared" si="16"/>
        <v>3265.8000000000006</v>
      </c>
      <c r="AF159" s="102">
        <f t="shared" si="17"/>
        <v>3265.8000000000006</v>
      </c>
      <c r="AG159" s="102">
        <f t="shared" si="18"/>
        <v>0</v>
      </c>
      <c r="AI159" s="105"/>
    </row>
    <row r="160" spans="1:35" x14ac:dyDescent="0.2">
      <c r="A160" s="9">
        <v>35063</v>
      </c>
      <c r="B160" s="3">
        <v>5022.8599999999997</v>
      </c>
      <c r="D160" s="103">
        <v>-1.7615568688930872E-2</v>
      </c>
      <c r="E160" s="103">
        <v>1.572730225481677E-2</v>
      </c>
      <c r="F160" s="103">
        <v>2.9071810837942955E-2</v>
      </c>
      <c r="G160" s="103">
        <v>0.20077220077220062</v>
      </c>
      <c r="H160" s="103">
        <v>0.10951403148528413</v>
      </c>
      <c r="I160" s="103">
        <v>-0.10144927536231894</v>
      </c>
      <c r="J160" s="103">
        <v>0.12727272727272701</v>
      </c>
      <c r="K160" s="103">
        <v>-0.11997000749812554</v>
      </c>
      <c r="L160" s="103">
        <v>-0.12134583563155028</v>
      </c>
      <c r="M160" s="103">
        <v>-0.16800000000000001</v>
      </c>
      <c r="N160" s="103">
        <v>-7.2727272727272788E-3</v>
      </c>
      <c r="O160" s="103">
        <v>0.59859154929577452</v>
      </c>
      <c r="P160" s="103">
        <v>1.0104988749506456</v>
      </c>
      <c r="Q160" s="103">
        <v>-8.749874283415468E-2</v>
      </c>
      <c r="R160" s="103">
        <v>0.21052631578947326</v>
      </c>
      <c r="S160" s="103">
        <v>-9.1428571428566231E-3</v>
      </c>
      <c r="T160" s="103">
        <v>6.6964285714285698E-2</v>
      </c>
      <c r="U160" s="103">
        <v>1.3452914798206785E-2</v>
      </c>
      <c r="V160" s="103">
        <v>-0.44266141412970988</v>
      </c>
      <c r="X160" s="103">
        <f t="shared" si="19"/>
        <v>4.6075430851786541</v>
      </c>
      <c r="Y160" s="103">
        <f t="shared" si="20"/>
        <v>9.5705096400307326E-38</v>
      </c>
      <c r="Z160" s="103">
        <f t="shared" si="21"/>
        <v>-4.2364953311980246E-38</v>
      </c>
      <c r="AA160" s="59">
        <v>-0.14924333672091264</v>
      </c>
      <c r="AC160" s="99">
        <f t="shared" si="14"/>
        <v>-1</v>
      </c>
      <c r="AD160" s="102">
        <f t="shared" si="15"/>
        <v>145.35999999999967</v>
      </c>
      <c r="AE160" s="102">
        <f t="shared" si="16"/>
        <v>3120.440000000001</v>
      </c>
      <c r="AF160" s="102">
        <f t="shared" si="17"/>
        <v>3265.8000000000006</v>
      </c>
      <c r="AG160" s="102">
        <f t="shared" si="18"/>
        <v>-145.35999999999967</v>
      </c>
      <c r="AI160" s="105"/>
    </row>
    <row r="161" spans="1:35" x14ac:dyDescent="0.2">
      <c r="A161" s="9">
        <v>35094</v>
      </c>
      <c r="B161" s="3">
        <v>4717.22</v>
      </c>
      <c r="D161" s="103">
        <v>-0.24926029694837157</v>
      </c>
      <c r="E161" s="103">
        <v>0.34394926235533479</v>
      </c>
      <c r="F161" s="103">
        <v>2.9071810837940873E-2</v>
      </c>
      <c r="G161" s="103">
        <v>9.2664092664093436E-2</v>
      </c>
      <c r="H161" s="103">
        <v>0.47912388774811715</v>
      </c>
      <c r="I161" s="103">
        <v>0.19565217391304351</v>
      </c>
      <c r="J161" s="103">
        <v>0.47272727272727327</v>
      </c>
      <c r="K161" s="103">
        <v>7.9980004998750354E-2</v>
      </c>
      <c r="L161" s="103">
        <v>0.16547159404302303</v>
      </c>
      <c r="M161" s="103">
        <v>-8.48E-2</v>
      </c>
      <c r="N161" s="103">
        <v>0.2036363636363635</v>
      </c>
      <c r="O161" s="103">
        <v>-0.5377720870678615</v>
      </c>
      <c r="P161" s="103">
        <v>-0.11658650987331892</v>
      </c>
      <c r="Q161" s="103">
        <v>0.27355928794126522</v>
      </c>
      <c r="R161" s="103">
        <v>-0.44266141412970988</v>
      </c>
      <c r="S161" s="103">
        <v>-0.17028571428571401</v>
      </c>
      <c r="T161" s="103">
        <v>0.1053571428571428</v>
      </c>
      <c r="U161" s="103">
        <v>0.34473094170403612</v>
      </c>
      <c r="V161" s="103">
        <v>4.8808041016133924E-2</v>
      </c>
      <c r="X161" s="103">
        <f t="shared" si="19"/>
        <v>4.6253877997471715</v>
      </c>
      <c r="Y161" s="103">
        <f t="shared" si="20"/>
        <v>6.8795912473028291E-38</v>
      </c>
      <c r="Z161" s="103">
        <f t="shared" si="21"/>
        <v>3.3577937177259242E-39</v>
      </c>
      <c r="AA161" s="59">
        <v>3.7831507184405914E-2</v>
      </c>
      <c r="AC161" s="99">
        <f t="shared" si="14"/>
        <v>-1</v>
      </c>
      <c r="AD161" s="102">
        <f t="shared" si="15"/>
        <v>-305.63999999999942</v>
      </c>
      <c r="AE161" s="102">
        <f t="shared" si="16"/>
        <v>3426.0800000000004</v>
      </c>
      <c r="AF161" s="102">
        <f t="shared" si="17"/>
        <v>3426.0800000000004</v>
      </c>
      <c r="AG161" s="102">
        <f t="shared" si="18"/>
        <v>0</v>
      </c>
      <c r="AI161" s="105"/>
    </row>
    <row r="162" spans="1:35" x14ac:dyDescent="0.2">
      <c r="A162" s="9">
        <v>35123</v>
      </c>
      <c r="B162" s="3">
        <v>4750.92</v>
      </c>
      <c r="D162" s="103">
        <v>-0.10128951996135203</v>
      </c>
      <c r="E162" s="103">
        <v>0.17436791630340009</v>
      </c>
      <c r="F162" s="103">
        <v>-2.6258409789108088E-2</v>
      </c>
      <c r="G162" s="103">
        <v>-0.52509652509652494</v>
      </c>
      <c r="H162" s="103">
        <v>-0.21902806297056826</v>
      </c>
      <c r="I162" s="103">
        <v>0.13043478260869579</v>
      </c>
      <c r="J162" s="103">
        <v>0.12727272727272701</v>
      </c>
      <c r="K162" s="103">
        <v>2.9992501874531608E-2</v>
      </c>
      <c r="L162" s="103">
        <v>0.1544401544401541</v>
      </c>
      <c r="M162" s="103">
        <v>3.2000000000000028E-3</v>
      </c>
      <c r="N162" s="103">
        <v>0.22545454545454549</v>
      </c>
      <c r="O162" s="103">
        <v>-0.17285531370038407</v>
      </c>
      <c r="P162" s="103">
        <v>0.76964792852963404</v>
      </c>
      <c r="Q162" s="103">
        <v>9.0515940862918642E-2</v>
      </c>
      <c r="R162" s="103">
        <v>4.8808041016133924E-2</v>
      </c>
      <c r="S162" s="103">
        <v>0.22742857142857117</v>
      </c>
      <c r="T162" s="103">
        <v>0.1875</v>
      </c>
      <c r="U162" s="103">
        <v>-9.4170403587444315E-2</v>
      </c>
      <c r="V162" s="103">
        <v>0.47049792891695358</v>
      </c>
      <c r="X162" s="103">
        <f t="shared" si="19"/>
        <v>4.6802440365631162</v>
      </c>
      <c r="Y162" s="103">
        <f t="shared" si="20"/>
        <v>2.4935785747943069E-38</v>
      </c>
      <c r="Z162" s="103">
        <f t="shared" si="21"/>
        <v>1.1732235550324102E-38</v>
      </c>
      <c r="AA162" s="59">
        <v>9.306453004739949E-3</v>
      </c>
      <c r="AC162" s="99">
        <f t="shared" si="14"/>
        <v>1</v>
      </c>
      <c r="AD162" s="102">
        <f t="shared" si="15"/>
        <v>33.699999999999818</v>
      </c>
      <c r="AE162" s="102">
        <f t="shared" si="16"/>
        <v>3459.78</v>
      </c>
      <c r="AF162" s="102">
        <f t="shared" si="17"/>
        <v>3459.78</v>
      </c>
      <c r="AG162" s="102">
        <f t="shared" si="18"/>
        <v>0</v>
      </c>
      <c r="AI162" s="105"/>
    </row>
    <row r="163" spans="1:35" x14ac:dyDescent="0.2">
      <c r="A163" s="9">
        <v>35154</v>
      </c>
      <c r="B163" s="3">
        <v>5075.78</v>
      </c>
      <c r="D163" s="103">
        <v>-5.9892933542365162E-2</v>
      </c>
      <c r="E163" s="103">
        <v>-0.50669265090517479</v>
      </c>
      <c r="F163" s="103">
        <v>-0.14254565314087783</v>
      </c>
      <c r="G163" s="103">
        <v>-0.20077220077220198</v>
      </c>
      <c r="H163" s="103">
        <v>-0.30116358658453074</v>
      </c>
      <c r="I163" s="103">
        <v>-6.5217391304348046E-2</v>
      </c>
      <c r="J163" s="103">
        <v>0.56363636363636471</v>
      </c>
      <c r="K163" s="103">
        <v>0.17995501124718785</v>
      </c>
      <c r="L163" s="103">
        <v>0.22062879205736372</v>
      </c>
      <c r="M163" s="103">
        <v>-1.6000000000000014E-2</v>
      </c>
      <c r="N163" s="103">
        <v>0.30545454545454542</v>
      </c>
      <c r="O163" s="103">
        <v>0.92189500640204836</v>
      </c>
      <c r="P163" s="103">
        <v>-4.2965944066256465E-2</v>
      </c>
      <c r="Q163" s="103">
        <v>9.0515940862918642E-2</v>
      </c>
      <c r="R163" s="103">
        <v>0.47049792891695358</v>
      </c>
      <c r="S163" s="103">
        <v>-0.39199999999999946</v>
      </c>
      <c r="T163" s="103">
        <v>-0.37232142857142864</v>
      </c>
      <c r="U163" s="103">
        <v>0.31334080717488805</v>
      </c>
      <c r="V163" s="103">
        <v>2.8966196449376592E-5</v>
      </c>
      <c r="X163" s="103">
        <f t="shared" si="19"/>
        <v>4.3104116462568767</v>
      </c>
      <c r="Y163" s="103">
        <f t="shared" si="20"/>
        <v>2.3346518959401755E-35</v>
      </c>
      <c r="Z163" s="103">
        <f t="shared" si="21"/>
        <v>6.762598545871264E-40</v>
      </c>
      <c r="AA163" s="59">
        <v>0.23073688588876973</v>
      </c>
      <c r="AC163" s="99">
        <f t="shared" si="14"/>
        <v>1</v>
      </c>
      <c r="AD163" s="102">
        <f t="shared" si="15"/>
        <v>324.85999999999967</v>
      </c>
      <c r="AE163" s="102">
        <f t="shared" si="16"/>
        <v>3784.64</v>
      </c>
      <c r="AF163" s="102">
        <f t="shared" si="17"/>
        <v>3784.64</v>
      </c>
      <c r="AG163" s="102">
        <f t="shared" si="18"/>
        <v>0</v>
      </c>
      <c r="AI163" s="105"/>
    </row>
    <row r="164" spans="1:35" x14ac:dyDescent="0.2">
      <c r="A164" s="9">
        <v>35182</v>
      </c>
      <c r="B164" s="3">
        <v>5075.8</v>
      </c>
      <c r="D164" s="103">
        <v>-0.3408612541308117</v>
      </c>
      <c r="E164" s="103">
        <v>0.37813904986580543</v>
      </c>
      <c r="F164" s="103">
        <v>-5.5330220627051042E-2</v>
      </c>
      <c r="G164" s="103">
        <v>0.30888030888030915</v>
      </c>
      <c r="H164" s="103">
        <v>4.1067761806981851E-2</v>
      </c>
      <c r="I164" s="103">
        <v>-1.449275362318842E-2</v>
      </c>
      <c r="J164" s="103">
        <v>-0.14545454545454564</v>
      </c>
      <c r="K164" s="103">
        <v>0.20994751312171947</v>
      </c>
      <c r="L164" s="103">
        <v>0.28681742967457236</v>
      </c>
      <c r="M164" s="103">
        <v>-6.3999999999999882E-3</v>
      </c>
      <c r="N164" s="103">
        <v>0.27636363636363659</v>
      </c>
      <c r="O164" s="103">
        <v>-0.35851472471190771</v>
      </c>
      <c r="P164" s="103">
        <v>-0.1757360391602803</v>
      </c>
      <c r="Q164" s="103">
        <v>-0.46263703107713972</v>
      </c>
      <c r="R164" s="103">
        <v>2.8966196449376592E-5</v>
      </c>
      <c r="S164" s="103">
        <v>1.3714285714284935E-2</v>
      </c>
      <c r="T164" s="103">
        <v>-6.607142857142842E-2</v>
      </c>
      <c r="U164" s="103">
        <v>-0.18721973094170419</v>
      </c>
      <c r="V164" s="103">
        <v>0.28076934217767824</v>
      </c>
      <c r="X164" s="103">
        <f t="shared" si="19"/>
        <v>4.4354437591747802</v>
      </c>
      <c r="Y164" s="103">
        <f t="shared" si="20"/>
        <v>2.3102455164240891E-36</v>
      </c>
      <c r="Z164" s="103">
        <f t="shared" si="21"/>
        <v>6.4864611391532206E-37</v>
      </c>
      <c r="AA164" s="59">
        <v>3.4595134236784987E-2</v>
      </c>
      <c r="AC164" s="99">
        <f t="shared" si="14"/>
        <v>1</v>
      </c>
      <c r="AD164" s="102">
        <f t="shared" si="15"/>
        <v>2.0000000000436557E-2</v>
      </c>
      <c r="AE164" s="102">
        <f t="shared" si="16"/>
        <v>3784.6600000000003</v>
      </c>
      <c r="AF164" s="102">
        <f t="shared" si="17"/>
        <v>3784.6600000000003</v>
      </c>
      <c r="AG164" s="102">
        <f t="shared" si="18"/>
        <v>0</v>
      </c>
      <c r="AI164" s="105"/>
    </row>
    <row r="165" spans="1:35" x14ac:dyDescent="0.2">
      <c r="A165" s="9">
        <v>35215</v>
      </c>
      <c r="B165" s="3">
        <v>5269.66</v>
      </c>
      <c r="D165" s="103">
        <v>0.10657419056803169</v>
      </c>
      <c r="E165" s="103">
        <v>4.8549498264867895E-2</v>
      </c>
      <c r="F165" s="103">
        <v>-0.13691885104321017</v>
      </c>
      <c r="G165" s="103">
        <v>0.13899613899613877</v>
      </c>
      <c r="H165" s="103">
        <v>-5.4757015742642065E-2</v>
      </c>
      <c r="I165" s="103">
        <v>-0.28260869565217389</v>
      </c>
      <c r="J165" s="103">
        <v>0.14545454545454564</v>
      </c>
      <c r="K165" s="103">
        <v>0.35991002249437659</v>
      </c>
      <c r="L165" s="103">
        <v>0.39713182570325467</v>
      </c>
      <c r="M165" s="103">
        <v>-1.2800000000000011E-2</v>
      </c>
      <c r="N165" s="103">
        <v>-5.818181818181823E-2</v>
      </c>
      <c r="O165" s="103">
        <v>-0.2445582586427659</v>
      </c>
      <c r="P165" s="103">
        <v>-0.29019137731729266</v>
      </c>
      <c r="Q165" s="103">
        <v>-0.35401790204163736</v>
      </c>
      <c r="R165" s="103">
        <v>0.28076934217767824</v>
      </c>
      <c r="S165" s="103">
        <v>-9.5999999999999738E-2</v>
      </c>
      <c r="T165" s="103">
        <v>0.39285714285714263</v>
      </c>
      <c r="U165" s="103">
        <v>0.63004484304932773</v>
      </c>
      <c r="V165" s="103">
        <v>3.42959765953137E-2</v>
      </c>
      <c r="X165" s="103">
        <f t="shared" si="19"/>
        <v>4.6086864658238875</v>
      </c>
      <c r="Y165" s="103">
        <f t="shared" si="20"/>
        <v>9.3701950833833007E-38</v>
      </c>
      <c r="Z165" s="103">
        <f t="shared" si="21"/>
        <v>3.2135999127323716E-39</v>
      </c>
      <c r="AA165" s="59">
        <v>1.3514693098270518E-2</v>
      </c>
      <c r="AC165" s="99">
        <f t="shared" si="14"/>
        <v>1</v>
      </c>
      <c r="AD165" s="102">
        <f t="shared" si="15"/>
        <v>193.85999999999967</v>
      </c>
      <c r="AE165" s="102">
        <f t="shared" si="16"/>
        <v>3978.52</v>
      </c>
      <c r="AF165" s="102">
        <f t="shared" si="17"/>
        <v>3978.52</v>
      </c>
      <c r="AG165" s="102">
        <f t="shared" si="18"/>
        <v>0</v>
      </c>
      <c r="AI165" s="105"/>
    </row>
    <row r="166" spans="1:35" x14ac:dyDescent="0.2">
      <c r="A166" s="9">
        <v>35245</v>
      </c>
      <c r="B166" s="3">
        <v>5293.34</v>
      </c>
      <c r="D166" s="103">
        <v>0.20874448896383016</v>
      </c>
      <c r="E166" s="103">
        <v>-0.17983828230507529</v>
      </c>
      <c r="F166" s="103">
        <v>-0.12566524684787694</v>
      </c>
      <c r="G166" s="103">
        <v>-0.43243243243243146</v>
      </c>
      <c r="H166" s="103">
        <v>2.7378507871320425E-2</v>
      </c>
      <c r="I166" s="103">
        <v>2.1739130434782629E-2</v>
      </c>
      <c r="J166" s="103">
        <v>-0.29090909090909128</v>
      </c>
      <c r="K166" s="103">
        <v>-8.9977505623594814E-2</v>
      </c>
      <c r="L166" s="103">
        <v>0.11031439602868137</v>
      </c>
      <c r="M166" s="103">
        <v>0.1696</v>
      </c>
      <c r="N166" s="103">
        <v>0.17454545454545436</v>
      </c>
      <c r="O166" s="103">
        <v>0.30217669654289392</v>
      </c>
      <c r="P166" s="103">
        <v>-0.20118641568314047</v>
      </c>
      <c r="Q166" s="103">
        <v>0.21522679271849543</v>
      </c>
      <c r="R166" s="103">
        <v>3.42959765953137E-2</v>
      </c>
      <c r="S166" s="103">
        <v>0.36914285714285661</v>
      </c>
      <c r="T166" s="103">
        <v>0.32500000000000001</v>
      </c>
      <c r="U166" s="103">
        <v>9.3049327354259886E-2</v>
      </c>
      <c r="V166" s="103">
        <v>0.30530371056976541</v>
      </c>
      <c r="X166" s="103">
        <f t="shared" si="19"/>
        <v>4.7783607483003703</v>
      </c>
      <c r="Y166" s="103">
        <f t="shared" si="20"/>
        <v>4.0598449499257117E-39</v>
      </c>
      <c r="Z166" s="103">
        <f t="shared" si="21"/>
        <v>1.2394857275502432E-39</v>
      </c>
      <c r="AA166" s="59">
        <v>4.8760082734113898E-2</v>
      </c>
      <c r="AC166" s="99">
        <f t="shared" ref="AC166:AC229" si="22">IF(AA165&gt;0,1,IF(AA165&lt;0,-1,0))</f>
        <v>1</v>
      </c>
      <c r="AD166" s="102">
        <f t="shared" ref="AD166:AD204" si="23">B166-B165</f>
        <v>23.680000000000291</v>
      </c>
      <c r="AE166" s="102">
        <f t="shared" ref="AE166:AE204" si="24">AC166*AD166+AE165</f>
        <v>4002.2000000000003</v>
      </c>
      <c r="AF166" s="102">
        <f t="shared" ref="AF166:AF204" si="25">MAX(AE166,AF165)</f>
        <v>4002.2000000000003</v>
      </c>
      <c r="AG166" s="102">
        <f t="shared" ref="AG166:AG204" si="26">AE166-AF166</f>
        <v>0</v>
      </c>
      <c r="AI166" s="105"/>
    </row>
    <row r="167" spans="1:35" x14ac:dyDescent="0.2">
      <c r="A167" s="9">
        <v>35276</v>
      </c>
      <c r="B167" s="3">
        <v>5504.14</v>
      </c>
      <c r="D167" s="103">
        <v>-0.2439756263416919</v>
      </c>
      <c r="E167" s="103">
        <v>0.24548267432517948</v>
      </c>
      <c r="F167" s="103">
        <v>-0.10315803845721465</v>
      </c>
      <c r="G167" s="103">
        <v>-3.0888030888031603E-2</v>
      </c>
      <c r="H167" s="103">
        <v>-5.4757015742642065E-2</v>
      </c>
      <c r="I167" s="103">
        <v>-5.0724637681159472E-2</v>
      </c>
      <c r="J167" s="103">
        <v>-0.18181818181818205</v>
      </c>
      <c r="K167" s="103">
        <v>-4.9987503124218749E-2</v>
      </c>
      <c r="L167" s="103">
        <v>9.9282956425813432E-2</v>
      </c>
      <c r="M167" s="103">
        <v>-4.7193599999999981E-2</v>
      </c>
      <c r="N167" s="103">
        <v>2.9090909090909115E-2</v>
      </c>
      <c r="O167" s="103">
        <v>-0.20486555697823297</v>
      </c>
      <c r="P167" s="103">
        <v>0.27796568242687164</v>
      </c>
      <c r="Q167" s="103">
        <v>-0.30976566428643265</v>
      </c>
      <c r="R167" s="103">
        <v>0.30530371056976541</v>
      </c>
      <c r="S167" s="103">
        <v>-0.25257142857142756</v>
      </c>
      <c r="T167" s="103">
        <v>-0.50624999999999998</v>
      </c>
      <c r="U167" s="103">
        <v>-0.29820627802690541</v>
      </c>
      <c r="V167" s="103">
        <v>0.25733568925064365</v>
      </c>
      <c r="X167" s="103">
        <f t="shared" si="19"/>
        <v>4.0847103476817122</v>
      </c>
      <c r="Y167" s="103">
        <f t="shared" si="20"/>
        <v>1.5191738034082925E-33</v>
      </c>
      <c r="Z167" s="103">
        <f t="shared" si="21"/>
        <v>3.9093763779159479E-34</v>
      </c>
      <c r="AA167" s="59">
        <v>0.18679013083454765</v>
      </c>
      <c r="AC167" s="99">
        <f t="shared" si="22"/>
        <v>1</v>
      </c>
      <c r="AD167" s="102">
        <f t="shared" si="23"/>
        <v>210.80000000000018</v>
      </c>
      <c r="AE167" s="102">
        <f t="shared" si="24"/>
        <v>4213</v>
      </c>
      <c r="AF167" s="102">
        <f t="shared" si="25"/>
        <v>4213</v>
      </c>
      <c r="AG167" s="102">
        <f t="shared" si="26"/>
        <v>0</v>
      </c>
      <c r="AI167" s="105"/>
    </row>
    <row r="168" spans="1:35" x14ac:dyDescent="0.2">
      <c r="A168" s="9">
        <v>35307</v>
      </c>
      <c r="B168" s="3">
        <v>5681.82</v>
      </c>
      <c r="D168" s="103">
        <v>-0.3426228109997056</v>
      </c>
      <c r="E168" s="103">
        <v>-0.20513872506282388</v>
      </c>
      <c r="F168" s="103">
        <v>2.813401048832786E-3</v>
      </c>
      <c r="G168" s="103">
        <v>-0.46332046332046306</v>
      </c>
      <c r="H168" s="103">
        <v>0.10951403148528413</v>
      </c>
      <c r="I168" s="103">
        <v>0.17391304347826086</v>
      </c>
      <c r="J168" s="103">
        <v>-9.0909090909091425E-2</v>
      </c>
      <c r="K168" s="103">
        <v>-3.9990002499375177E-2</v>
      </c>
      <c r="L168" s="103">
        <v>0.2757859900717044</v>
      </c>
      <c r="M168" s="103">
        <v>0.2583936</v>
      </c>
      <c r="N168" s="103">
        <v>3.6363636363636556E-2</v>
      </c>
      <c r="O168" s="103">
        <v>0.51011523687580052</v>
      </c>
      <c r="P168" s="103">
        <v>2.4812927839857599E-2</v>
      </c>
      <c r="Q168" s="103">
        <v>0.19712360454591168</v>
      </c>
      <c r="R168" s="103">
        <v>0.25733568925064365</v>
      </c>
      <c r="S168" s="103">
        <v>-5.7142857142857141E-2</v>
      </c>
      <c r="T168" s="103">
        <v>0.73928571428571421</v>
      </c>
      <c r="U168" s="103">
        <v>0.49327354260089579</v>
      </c>
      <c r="V168" s="103">
        <v>-0.37398256234973704</v>
      </c>
      <c r="X168" s="103">
        <f t="shared" si="19"/>
        <v>4.5818804553014427</v>
      </c>
      <c r="Y168" s="103">
        <f t="shared" si="20"/>
        <v>1.5385801608968411E-37</v>
      </c>
      <c r="Z168" s="103">
        <f t="shared" si="21"/>
        <v>-5.7540215095267136E-38</v>
      </c>
      <c r="AA168" s="59">
        <v>0.17704151128223111</v>
      </c>
      <c r="AC168" s="99">
        <f t="shared" si="22"/>
        <v>1</v>
      </c>
      <c r="AD168" s="102">
        <f t="shared" si="23"/>
        <v>177.67999999999938</v>
      </c>
      <c r="AE168" s="102">
        <f t="shared" si="24"/>
        <v>4390.6799999999994</v>
      </c>
      <c r="AF168" s="102">
        <f t="shared" si="25"/>
        <v>4390.6799999999994</v>
      </c>
      <c r="AG168" s="102">
        <f t="shared" si="26"/>
        <v>0</v>
      </c>
      <c r="AI168" s="105"/>
    </row>
    <row r="169" spans="1:35" x14ac:dyDescent="0.2">
      <c r="A169" s="9">
        <v>35336</v>
      </c>
      <c r="B169" s="3">
        <v>5423.6</v>
      </c>
      <c r="D169" s="103">
        <v>-3.5231137377861745E-2</v>
      </c>
      <c r="E169" s="103">
        <v>8.1371694274919984E-2</v>
      </c>
      <c r="F169" s="103">
        <v>-0.19881367411753773</v>
      </c>
      <c r="G169" s="103">
        <v>0.13899613899613877</v>
      </c>
      <c r="H169" s="103">
        <v>-6.8446269678302279E-2</v>
      </c>
      <c r="I169" s="103">
        <v>-3.6231884057970891E-2</v>
      </c>
      <c r="J169" s="103">
        <v>0.10909090909090922</v>
      </c>
      <c r="K169" s="103">
        <v>0.12996750812296912</v>
      </c>
      <c r="L169" s="103">
        <v>0.12134583563155028</v>
      </c>
      <c r="M169" s="103">
        <v>-2.5600000000000022E-2</v>
      </c>
      <c r="N169" s="103">
        <v>7.2727272727272474E-2</v>
      </c>
      <c r="O169" s="103">
        <v>-0.40128040973111423</v>
      </c>
      <c r="P169" s="103">
        <v>-0.39800583217974139</v>
      </c>
      <c r="Q169" s="103">
        <v>-0.21924972342351404</v>
      </c>
      <c r="R169" s="103">
        <v>-0.37398256234973704</v>
      </c>
      <c r="S169" s="103">
        <v>-5.7142857142857143E-3</v>
      </c>
      <c r="T169" s="103">
        <v>-0.46875</v>
      </c>
      <c r="U169" s="103">
        <v>-4.7085201793722158E-2</v>
      </c>
      <c r="V169" s="103">
        <v>0.21623265648987533</v>
      </c>
      <c r="X169" s="103">
        <f t="shared" si="19"/>
        <v>4.4688757399146803</v>
      </c>
      <c r="Y169" s="103">
        <f t="shared" si="20"/>
        <v>1.2446597001780855E-36</v>
      </c>
      <c r="Z169" s="103">
        <f t="shared" si="21"/>
        <v>2.6913607339539919E-37</v>
      </c>
      <c r="AA169" s="59">
        <v>0.11499506330072211</v>
      </c>
      <c r="AC169" s="99">
        <f t="shared" si="22"/>
        <v>1</v>
      </c>
      <c r="AD169" s="102">
        <f t="shared" si="23"/>
        <v>-258.21999999999935</v>
      </c>
      <c r="AE169" s="102">
        <f t="shared" si="24"/>
        <v>4132.46</v>
      </c>
      <c r="AF169" s="102">
        <f t="shared" si="25"/>
        <v>4390.6799999999994</v>
      </c>
      <c r="AG169" s="102">
        <f t="shared" si="26"/>
        <v>-258.21999999999935</v>
      </c>
      <c r="AI169" s="105"/>
    </row>
    <row r="170" spans="1:35" x14ac:dyDescent="0.2">
      <c r="A170" s="9">
        <v>35368</v>
      </c>
      <c r="B170" s="3">
        <v>5572.9</v>
      </c>
      <c r="D170" s="103">
        <v>-0.31267634422852253</v>
      </c>
      <c r="E170" s="103">
        <v>8.6158264526386377E-2</v>
      </c>
      <c r="F170" s="103">
        <v>-1.8756006992218576E-3</v>
      </c>
      <c r="G170" s="103">
        <v>-6.1776061776061833E-2</v>
      </c>
      <c r="H170" s="103">
        <v>-5.4757015742642065E-2</v>
      </c>
      <c r="I170" s="103">
        <v>-5.0724637681159472E-2</v>
      </c>
      <c r="J170" s="103">
        <v>-9.090909090909062E-2</v>
      </c>
      <c r="K170" s="103">
        <v>-4.9987503124218749E-2</v>
      </c>
      <c r="L170" s="103">
        <v>0.1544401544401541</v>
      </c>
      <c r="M170" s="103">
        <v>0.17920000000000003</v>
      </c>
      <c r="N170" s="103">
        <v>-7.2727272727272474E-2</v>
      </c>
      <c r="O170" s="103">
        <v>-0.29193341869398143</v>
      </c>
      <c r="P170" s="103">
        <v>0.26574950169589862</v>
      </c>
      <c r="Q170" s="103">
        <v>-0.25344463441617215</v>
      </c>
      <c r="R170" s="103">
        <v>0.21623265648987533</v>
      </c>
      <c r="S170" s="103">
        <v>-0.24457142857142961</v>
      </c>
      <c r="T170" s="103">
        <v>0.15625</v>
      </c>
      <c r="U170" s="103">
        <v>-0.40863228699551518</v>
      </c>
      <c r="V170" s="103">
        <v>-5.7483416852532533E-2</v>
      </c>
      <c r="X170" s="103">
        <f t="shared" si="19"/>
        <v>4.0722274052503113</v>
      </c>
      <c r="Y170" s="103">
        <f t="shared" si="20"/>
        <v>1.9138196688164192E-33</v>
      </c>
      <c r="Z170" s="103">
        <f t="shared" si="21"/>
        <v>-1.1001289380314998E-34</v>
      </c>
      <c r="AA170" s="59">
        <v>4.9309883243444791E-2</v>
      </c>
      <c r="AC170" s="99">
        <f t="shared" si="22"/>
        <v>1</v>
      </c>
      <c r="AD170" s="102">
        <f t="shared" si="23"/>
        <v>149.29999999999927</v>
      </c>
      <c r="AE170" s="102">
        <f t="shared" si="24"/>
        <v>4281.7599999999993</v>
      </c>
      <c r="AF170" s="102">
        <f t="shared" si="25"/>
        <v>4390.6799999999994</v>
      </c>
      <c r="AG170" s="102">
        <f t="shared" si="26"/>
        <v>-108.92000000000007</v>
      </c>
      <c r="AI170" s="105"/>
    </row>
    <row r="171" spans="1:35" x14ac:dyDescent="0.2">
      <c r="A171" s="9">
        <v>35398</v>
      </c>
      <c r="B171" s="3">
        <v>5533.21</v>
      </c>
      <c r="D171" s="103">
        <v>0.18232113593043386</v>
      </c>
      <c r="E171" s="103">
        <v>0.1237670307879039</v>
      </c>
      <c r="F171" s="103">
        <v>-0.14535905418971062</v>
      </c>
      <c r="G171" s="103">
        <v>-0.4787644787644782</v>
      </c>
      <c r="H171" s="103">
        <v>-0.12320328542094434</v>
      </c>
      <c r="I171" s="103">
        <v>-0.13768115942028983</v>
      </c>
      <c r="J171" s="103">
        <v>-0.27272727272727265</v>
      </c>
      <c r="K171" s="103">
        <v>-4.9987503124218749E-2</v>
      </c>
      <c r="L171" s="103">
        <v>-9.9282956425813432E-2</v>
      </c>
      <c r="M171" s="103">
        <v>5.1200000000000044E-2</v>
      </c>
      <c r="N171" s="103">
        <v>-7.272727272727441E-3</v>
      </c>
      <c r="O171" s="103">
        <v>-0.55953905249679936</v>
      </c>
      <c r="P171" s="103">
        <v>-0.67085289682369753</v>
      </c>
      <c r="Q171" s="103">
        <v>2.6149049582620938E-2</v>
      </c>
      <c r="R171" s="103">
        <v>-5.7483416852532533E-2</v>
      </c>
      <c r="S171" s="103">
        <v>7.4285714285714288E-2</v>
      </c>
      <c r="T171" s="103">
        <v>0.11339285714285739</v>
      </c>
      <c r="U171" s="103">
        <v>0.58912556053811593</v>
      </c>
      <c r="V171" s="103">
        <v>0.12733539958868015</v>
      </c>
      <c r="X171" s="103">
        <f t="shared" si="19"/>
        <v>4.676656648002246</v>
      </c>
      <c r="Y171" s="103">
        <f t="shared" si="20"/>
        <v>2.6646841845391355E-38</v>
      </c>
      <c r="Z171" s="103">
        <f t="shared" si="21"/>
        <v>3.3930862541592711E-39</v>
      </c>
      <c r="AA171" s="59">
        <v>5.8623366366400531E-2</v>
      </c>
      <c r="AC171" s="99">
        <f t="shared" si="22"/>
        <v>1</v>
      </c>
      <c r="AD171" s="102">
        <f t="shared" si="23"/>
        <v>-39.6899999999996</v>
      </c>
      <c r="AE171" s="102">
        <f t="shared" si="24"/>
        <v>4242.07</v>
      </c>
      <c r="AF171" s="102">
        <f t="shared" si="25"/>
        <v>4390.6799999999994</v>
      </c>
      <c r="AG171" s="102">
        <f t="shared" si="26"/>
        <v>-148.60999999999967</v>
      </c>
      <c r="AI171" s="105"/>
    </row>
    <row r="172" spans="1:35" x14ac:dyDescent="0.2">
      <c r="A172" s="9">
        <v>35429</v>
      </c>
      <c r="B172" s="3">
        <v>5621.13</v>
      </c>
      <c r="D172" s="103">
        <v>0.61302179037479376</v>
      </c>
      <c r="E172" s="103">
        <v>0.23249055507119981</v>
      </c>
      <c r="F172" s="103">
        <v>0.10972264090449116</v>
      </c>
      <c r="G172" s="103">
        <v>-0.52509652509652494</v>
      </c>
      <c r="H172" s="103">
        <v>-0.28747433264887051</v>
      </c>
      <c r="I172" s="103">
        <v>3.623188405797105E-2</v>
      </c>
      <c r="J172" s="103">
        <v>-0.4363636363636369</v>
      </c>
      <c r="K172" s="103">
        <v>-0.30992251937015697</v>
      </c>
      <c r="L172" s="103">
        <v>-0.20959735245449479</v>
      </c>
      <c r="M172" s="103">
        <v>-1.2800000000000011E-2</v>
      </c>
      <c r="N172" s="103">
        <v>-7.9999999999999905E-2</v>
      </c>
      <c r="O172" s="103">
        <v>5.1216389244558243E-2</v>
      </c>
      <c r="P172" s="103">
        <v>5.8302769096107036E-2</v>
      </c>
      <c r="Q172" s="103">
        <v>-0.17499748566830936</v>
      </c>
      <c r="R172" s="103">
        <v>0.12733539958868015</v>
      </c>
      <c r="S172" s="103">
        <v>0.13714285714285715</v>
      </c>
      <c r="T172" s="103">
        <v>-0.90535714285714297</v>
      </c>
      <c r="U172" s="103">
        <v>-0.10986547085201677</v>
      </c>
      <c r="V172" s="103">
        <v>-8.261159227181876E-2</v>
      </c>
      <c r="X172" s="103">
        <f t="shared" si="19"/>
        <v>4.6081415244109802</v>
      </c>
      <c r="Y172" s="103">
        <f t="shared" si="20"/>
        <v>9.4651376931772403E-38</v>
      </c>
      <c r="Z172" s="103">
        <f t="shared" si="21"/>
        <v>-7.8193009590538139E-39</v>
      </c>
      <c r="AA172" s="59">
        <v>8.6746090823086153E-2</v>
      </c>
      <c r="AC172" s="99">
        <f t="shared" si="22"/>
        <v>1</v>
      </c>
      <c r="AD172" s="102">
        <f t="shared" si="23"/>
        <v>87.920000000000073</v>
      </c>
      <c r="AE172" s="102">
        <f t="shared" si="24"/>
        <v>4329.99</v>
      </c>
      <c r="AF172" s="102">
        <f t="shared" si="25"/>
        <v>4390.6799999999994</v>
      </c>
      <c r="AG172" s="102">
        <f t="shared" si="26"/>
        <v>-60.6899999999996</v>
      </c>
      <c r="AI172" s="105"/>
    </row>
    <row r="173" spans="1:35" x14ac:dyDescent="0.2">
      <c r="A173" s="9">
        <v>35460</v>
      </c>
      <c r="B173" s="3">
        <v>5564.09</v>
      </c>
      <c r="D173" s="103">
        <v>-6.7819939452383182E-2</v>
      </c>
      <c r="E173" s="103">
        <v>0.13881053729251092</v>
      </c>
      <c r="F173" s="103">
        <v>6.8459425521604042E-2</v>
      </c>
      <c r="G173" s="103">
        <v>4.6332046332045344E-2</v>
      </c>
      <c r="H173" s="103">
        <v>-0.12320328542094434</v>
      </c>
      <c r="I173" s="103">
        <v>-0.16666666666666682</v>
      </c>
      <c r="J173" s="103">
        <v>-7.2727272727272821E-2</v>
      </c>
      <c r="K173" s="103">
        <v>-0.97975506123469147</v>
      </c>
      <c r="L173" s="103">
        <v>-0.13237727523441822</v>
      </c>
      <c r="M173" s="103">
        <v>-0.10240000000000009</v>
      </c>
      <c r="N173" s="103">
        <v>3.6363636363636237E-2</v>
      </c>
      <c r="O173" s="103">
        <v>0.27208706786171566</v>
      </c>
      <c r="P173" s="103">
        <v>0.34396540651624841</v>
      </c>
      <c r="Q173" s="103">
        <v>2.0114653525093031E-2</v>
      </c>
      <c r="R173" s="103">
        <v>-8.261159227181876E-2</v>
      </c>
      <c r="S173" s="103">
        <v>-0.1577142857142852</v>
      </c>
      <c r="T173" s="103">
        <v>0.41607142857142848</v>
      </c>
      <c r="U173" s="103">
        <v>-0.20795964125560579</v>
      </c>
      <c r="V173" s="103">
        <v>-0.35233033050430224</v>
      </c>
      <c r="X173" s="103">
        <f t="shared" si="19"/>
        <v>4.3567292413463168</v>
      </c>
      <c r="Y173" s="103">
        <f t="shared" si="20"/>
        <v>9.9102778261548744E-36</v>
      </c>
      <c r="Z173" s="103">
        <f t="shared" si="21"/>
        <v>-3.4916914618786049E-36</v>
      </c>
      <c r="AA173" s="59">
        <v>7.6496224429948592E-2</v>
      </c>
      <c r="AC173" s="99">
        <f t="shared" si="22"/>
        <v>1</v>
      </c>
      <c r="AD173" s="102">
        <f t="shared" si="23"/>
        <v>-57.039999999999964</v>
      </c>
      <c r="AE173" s="102">
        <f t="shared" si="24"/>
        <v>4272.95</v>
      </c>
      <c r="AF173" s="102">
        <f t="shared" si="25"/>
        <v>4390.6799999999994</v>
      </c>
      <c r="AG173" s="102">
        <f t="shared" si="26"/>
        <v>-117.72999999999956</v>
      </c>
      <c r="AI173" s="105"/>
    </row>
    <row r="174" spans="1:35" x14ac:dyDescent="0.2">
      <c r="A174" s="9">
        <v>35488</v>
      </c>
      <c r="B174" s="3">
        <v>5320.82</v>
      </c>
      <c r="D174" s="103">
        <v>-9.5124070920226914E-2</v>
      </c>
      <c r="E174" s="103">
        <v>6.4960596269894422E-2</v>
      </c>
      <c r="F174" s="103">
        <v>0.10409583880682559</v>
      </c>
      <c r="G174" s="103">
        <v>-0.3552123552123545</v>
      </c>
      <c r="H174" s="103">
        <v>-0.12320328542094434</v>
      </c>
      <c r="I174" s="103">
        <v>-0.11594202898550719</v>
      </c>
      <c r="J174" s="103">
        <v>0.10909090909090922</v>
      </c>
      <c r="K174" s="103">
        <v>-0.36990752311922021</v>
      </c>
      <c r="L174" s="103">
        <v>3.309431880860382E-2</v>
      </c>
      <c r="M174" s="103">
        <v>-0.21759999999999999</v>
      </c>
      <c r="N174" s="103">
        <v>7.272727272727441E-3</v>
      </c>
      <c r="O174" s="103">
        <v>-0.86107554417413545</v>
      </c>
      <c r="P174" s="103">
        <v>-0.55838601799127596</v>
      </c>
      <c r="Q174" s="103">
        <v>-0.19712360454591168</v>
      </c>
      <c r="R174" s="103">
        <v>-0.35233033050430224</v>
      </c>
      <c r="S174" s="103">
        <v>-6.857142857143117E-3</v>
      </c>
      <c r="T174" s="103">
        <v>-0.14196428571428565</v>
      </c>
      <c r="U174" s="103">
        <v>-0.13116591928251137</v>
      </c>
      <c r="V174" s="103">
        <v>-0.53376010196101165</v>
      </c>
      <c r="X174" s="103">
        <f t="shared" si="19"/>
        <v>4.5066931719628283</v>
      </c>
      <c r="Y174" s="103">
        <f t="shared" si="20"/>
        <v>6.1831308886380735E-37</v>
      </c>
      <c r="Z174" s="103">
        <f t="shared" si="21"/>
        <v>-3.3003085735577387E-37</v>
      </c>
      <c r="AA174" s="59">
        <v>0.20378832148986117</v>
      </c>
      <c r="AC174" s="99">
        <f t="shared" si="22"/>
        <v>1</v>
      </c>
      <c r="AD174" s="102">
        <f t="shared" si="23"/>
        <v>-243.27000000000044</v>
      </c>
      <c r="AE174" s="102">
        <f t="shared" si="24"/>
        <v>4029.6799999999994</v>
      </c>
      <c r="AF174" s="102">
        <f t="shared" si="25"/>
        <v>4390.6799999999994</v>
      </c>
      <c r="AG174" s="102">
        <f t="shared" si="26"/>
        <v>-361</v>
      </c>
      <c r="AI174" s="105"/>
    </row>
    <row r="175" spans="1:35" x14ac:dyDescent="0.2">
      <c r="A175" s="9">
        <v>35519</v>
      </c>
      <c r="B175" s="3">
        <v>4952.28</v>
      </c>
      <c r="D175" s="103">
        <v>-0.36640382872976157</v>
      </c>
      <c r="E175" s="103">
        <v>0.56276390242234708</v>
      </c>
      <c r="F175" s="103">
        <v>-0.14348345349048874</v>
      </c>
      <c r="G175" s="103">
        <v>0</v>
      </c>
      <c r="H175" s="103">
        <v>-0.19164955509924783</v>
      </c>
      <c r="I175" s="103">
        <v>-2.1739130434782629E-2</v>
      </c>
      <c r="J175" s="103">
        <v>-0.36363636363636409</v>
      </c>
      <c r="K175" s="103">
        <v>-0.16995751062234429</v>
      </c>
      <c r="L175" s="103">
        <v>-0.23166023166023167</v>
      </c>
      <c r="M175" s="103">
        <v>-0.21759999999999999</v>
      </c>
      <c r="N175" s="103">
        <v>-7.2727272727272793E-2</v>
      </c>
      <c r="O175" s="103">
        <v>-0.39052496798975661</v>
      </c>
      <c r="P175" s="103">
        <v>-0.3599111377507575</v>
      </c>
      <c r="Q175" s="103">
        <v>2.0114653525093031E-2</v>
      </c>
      <c r="R175" s="103">
        <v>-0.53376010196101165</v>
      </c>
      <c r="S175" s="103">
        <v>-0.15657142857142778</v>
      </c>
      <c r="T175" s="103">
        <v>-9.7321428571428531E-2</v>
      </c>
      <c r="U175" s="103">
        <v>-0.64573991031390177</v>
      </c>
      <c r="V175" s="103">
        <v>0.16196448744315378</v>
      </c>
      <c r="X175" s="103">
        <f t="shared" si="19"/>
        <v>4.1833476527099744</v>
      </c>
      <c r="Y175" s="103">
        <f t="shared" si="20"/>
        <v>2.4496902467433593E-34</v>
      </c>
      <c r="Z175" s="103">
        <f t="shared" si="21"/>
        <v>3.9676282520828109E-35</v>
      </c>
      <c r="AA175" s="59">
        <v>-0.21646032950494576</v>
      </c>
      <c r="AC175" s="99">
        <f t="shared" si="22"/>
        <v>1</v>
      </c>
      <c r="AD175" s="102">
        <f t="shared" si="23"/>
        <v>-368.53999999999996</v>
      </c>
      <c r="AE175" s="102">
        <f t="shared" si="24"/>
        <v>3661.1399999999994</v>
      </c>
      <c r="AF175" s="102">
        <f t="shared" si="25"/>
        <v>4390.6799999999994</v>
      </c>
      <c r="AG175" s="102">
        <f t="shared" si="26"/>
        <v>-729.54</v>
      </c>
      <c r="AI175" s="106"/>
    </row>
    <row r="176" spans="1:35" x14ac:dyDescent="0.2">
      <c r="A176" s="9">
        <v>35549</v>
      </c>
      <c r="B176" s="3">
        <v>5064.1099999999997</v>
      </c>
      <c r="D176" s="103">
        <v>6.3416047280150947E-2</v>
      </c>
      <c r="E176" s="103">
        <v>-0.13128878404020741</v>
      </c>
      <c r="F176" s="103">
        <v>7.7837429017715412E-2</v>
      </c>
      <c r="G176" s="103">
        <v>0.64864864864864857</v>
      </c>
      <c r="H176" s="103">
        <v>0.58863791923340125</v>
      </c>
      <c r="I176" s="103">
        <v>7.2463768115942101E-2</v>
      </c>
      <c r="J176" s="103">
        <v>0.4545454545454547</v>
      </c>
      <c r="K176" s="103">
        <v>-0.53986503374156447</v>
      </c>
      <c r="L176" s="103">
        <v>0.2757859900717044</v>
      </c>
      <c r="M176" s="103">
        <v>-6.4000000000000001E-2</v>
      </c>
      <c r="N176" s="103">
        <v>-0.11636363636363646</v>
      </c>
      <c r="O176" s="103">
        <v>0.4839948783610748</v>
      </c>
      <c r="P176" s="103">
        <v>0.41344731296351833</v>
      </c>
      <c r="Q176" s="103">
        <v>0.19195413858996263</v>
      </c>
      <c r="R176" s="103">
        <v>0.16196448744315378</v>
      </c>
      <c r="S176" s="103">
        <v>0.10285714285714286</v>
      </c>
      <c r="T176" s="103">
        <v>0.26874999999999999</v>
      </c>
      <c r="U176" s="103">
        <v>0.23766816143497804</v>
      </c>
      <c r="V176" s="103">
        <v>0.17284129420965758</v>
      </c>
      <c r="X176" s="103">
        <f t="shared" si="19"/>
        <v>4.9373419015340074</v>
      </c>
      <c r="Y176" s="103">
        <f t="shared" si="20"/>
        <v>2.1437969688992105E-40</v>
      </c>
      <c r="Z176" s="103">
        <f t="shared" si="21"/>
        <v>3.7053664262728058E-41</v>
      </c>
      <c r="AA176" s="59">
        <v>6.5140309355726012E-2</v>
      </c>
      <c r="AC176" s="99">
        <f t="shared" si="22"/>
        <v>-1</v>
      </c>
      <c r="AD176" s="102">
        <f t="shared" si="23"/>
        <v>111.82999999999993</v>
      </c>
      <c r="AE176" s="102">
        <f t="shared" si="24"/>
        <v>3549.3099999999995</v>
      </c>
      <c r="AF176" s="102">
        <f t="shared" si="25"/>
        <v>4390.6799999999994</v>
      </c>
      <c r="AG176" s="102">
        <f t="shared" si="26"/>
        <v>-841.36999999999989</v>
      </c>
      <c r="AI176" s="106"/>
    </row>
    <row r="177" spans="1:35" x14ac:dyDescent="0.2">
      <c r="A177" s="9">
        <v>35580</v>
      </c>
      <c r="B177" s="3">
        <v>5183.45</v>
      </c>
      <c r="D177" s="103">
        <v>-0.35583448751640323</v>
      </c>
      <c r="E177" s="103">
        <v>-0.32480298134947116</v>
      </c>
      <c r="F177" s="103">
        <v>-0.11816284405098952</v>
      </c>
      <c r="G177" s="103">
        <v>9.2664092664092063E-2</v>
      </c>
      <c r="H177" s="103">
        <v>0.20533880903490803</v>
      </c>
      <c r="I177" s="103">
        <v>-2.898550724637684E-2</v>
      </c>
      <c r="J177" s="103">
        <v>-5.454545454545421E-2</v>
      </c>
      <c r="K177" s="103">
        <v>-0.28992751812046985</v>
      </c>
      <c r="L177" s="103">
        <v>-0.30888030888030821</v>
      </c>
      <c r="M177" s="103">
        <v>-1.2799999999999994E-2</v>
      </c>
      <c r="N177" s="103">
        <v>2.9090909090909115E-2</v>
      </c>
      <c r="O177" s="103">
        <v>1.8565941101152946E-2</v>
      </c>
      <c r="P177" s="103">
        <v>-0.13438750220014936</v>
      </c>
      <c r="Q177" s="103">
        <v>-0.12758724730966495</v>
      </c>
      <c r="R177" s="103">
        <v>0.17284129420965758</v>
      </c>
      <c r="S177" s="103">
        <v>4.7999999999999224E-2</v>
      </c>
      <c r="T177" s="103">
        <v>0.14821428571428569</v>
      </c>
      <c r="U177" s="103">
        <v>-0.30829596412556048</v>
      </c>
      <c r="V177" s="103">
        <v>-0.25622049068736769</v>
      </c>
      <c r="X177" s="103">
        <f t="shared" si="19"/>
        <v>4.3876597347305362</v>
      </c>
      <c r="Y177" s="103">
        <f t="shared" si="20"/>
        <v>5.5921188331595537E-36</v>
      </c>
      <c r="Z177" s="103">
        <f t="shared" si="21"/>
        <v>-1.4328154314142109E-36</v>
      </c>
      <c r="AA177" s="59">
        <v>2.8440151984509696E-2</v>
      </c>
      <c r="AC177" s="99">
        <f t="shared" si="22"/>
        <v>1</v>
      </c>
      <c r="AD177" s="102">
        <f t="shared" si="23"/>
        <v>119.34000000000015</v>
      </c>
      <c r="AE177" s="102">
        <f t="shared" si="24"/>
        <v>3668.6499999999996</v>
      </c>
      <c r="AF177" s="102">
        <f t="shared" si="25"/>
        <v>4390.6799999999994</v>
      </c>
      <c r="AG177" s="102">
        <f t="shared" si="26"/>
        <v>-722.02999999999975</v>
      </c>
      <c r="AI177" s="106"/>
    </row>
    <row r="178" spans="1:35" x14ac:dyDescent="0.2">
      <c r="A178" s="9">
        <v>35610</v>
      </c>
      <c r="B178" s="3">
        <v>5006.54</v>
      </c>
      <c r="D178" s="103">
        <v>1.4092454951144112E-2</v>
      </c>
      <c r="E178" s="103">
        <v>0.4000205138725062</v>
      </c>
      <c r="F178" s="103">
        <v>1.594260594338787E-2</v>
      </c>
      <c r="G178" s="103">
        <v>3.0888030888031603E-2</v>
      </c>
      <c r="H178" s="103">
        <v>-0.32854209445585236</v>
      </c>
      <c r="I178" s="103">
        <v>-0.11594202898550719</v>
      </c>
      <c r="J178" s="103">
        <v>-0.25454545454545485</v>
      </c>
      <c r="K178" s="103">
        <v>-0.20994751312171947</v>
      </c>
      <c r="L178" s="103">
        <v>-9.9282956425813432E-2</v>
      </c>
      <c r="M178" s="103">
        <v>1.2799999999999994E-2</v>
      </c>
      <c r="N178" s="103">
        <v>2.1818181818182E-2</v>
      </c>
      <c r="O178" s="103">
        <v>-0.15364916773367474</v>
      </c>
      <c r="P178" s="103">
        <v>-6.172786649731473E-2</v>
      </c>
      <c r="Q178" s="103">
        <v>-7.6435683395353518E-2</v>
      </c>
      <c r="R178" s="103">
        <v>-0.25622049068736769</v>
      </c>
      <c r="S178" s="103">
        <v>0.10628571428571507</v>
      </c>
      <c r="T178" s="103">
        <v>-0.24196428571428574</v>
      </c>
      <c r="U178" s="103">
        <v>-0.19282511210762315</v>
      </c>
      <c r="V178" s="103">
        <v>-0.39311473510413403</v>
      </c>
      <c r="X178" s="103">
        <f t="shared" si="19"/>
        <v>4.4382044066419084</v>
      </c>
      <c r="Y178" s="103">
        <f t="shared" si="20"/>
        <v>2.1952190244778984E-36</v>
      </c>
      <c r="Z178" s="103">
        <f t="shared" si="21"/>
        <v>-8.6297294530318457E-37</v>
      </c>
      <c r="AA178" s="59">
        <v>-3.8720547979814758E-2</v>
      </c>
      <c r="AC178" s="99">
        <f t="shared" si="22"/>
        <v>1</v>
      </c>
      <c r="AD178" s="102">
        <f t="shared" si="23"/>
        <v>-176.90999999999985</v>
      </c>
      <c r="AE178" s="102">
        <f t="shared" si="24"/>
        <v>3491.74</v>
      </c>
      <c r="AF178" s="102">
        <f t="shared" si="25"/>
        <v>4390.6799999999994</v>
      </c>
      <c r="AG178" s="102">
        <f t="shared" si="26"/>
        <v>-898.9399999999996</v>
      </c>
      <c r="AI178" s="106"/>
    </row>
    <row r="179" spans="1:35" x14ac:dyDescent="0.2">
      <c r="A179" s="9">
        <v>35641</v>
      </c>
      <c r="B179" s="3">
        <v>4735.1099999999997</v>
      </c>
      <c r="D179" s="103">
        <v>0.24661796164503222</v>
      </c>
      <c r="E179" s="103">
        <v>1.7094893755235322E-2</v>
      </c>
      <c r="F179" s="103">
        <v>-9.1904434261881426E-2</v>
      </c>
      <c r="G179" s="103">
        <v>-0.50965250965250974</v>
      </c>
      <c r="H179" s="103">
        <v>-1.3689253935660213E-2</v>
      </c>
      <c r="I179" s="103">
        <v>0.13768115942028983</v>
      </c>
      <c r="J179" s="103">
        <v>-5.454545454545421E-2</v>
      </c>
      <c r="K179" s="103">
        <v>-0.16995751062234429</v>
      </c>
      <c r="L179" s="103">
        <v>0</v>
      </c>
      <c r="M179" s="103">
        <v>1.2799999999999994E-2</v>
      </c>
      <c r="N179" s="103">
        <v>-3.6363636363636556E-2</v>
      </c>
      <c r="O179" s="103">
        <v>-0.14404609475032007</v>
      </c>
      <c r="P179" s="103">
        <v>-0.1876097101511329</v>
      </c>
      <c r="Q179" s="103">
        <v>-0.199135069898421</v>
      </c>
      <c r="R179" s="103">
        <v>-0.39311473510413403</v>
      </c>
      <c r="S179" s="103">
        <v>-0.10057142857142935</v>
      </c>
      <c r="T179" s="103">
        <v>-0.13660714285714293</v>
      </c>
      <c r="U179" s="103">
        <v>-0.16255605381165947</v>
      </c>
      <c r="V179" s="103">
        <v>-0.28155142948179429</v>
      </c>
      <c r="X179" s="103">
        <f t="shared" si="19"/>
        <v>4.3233968175956266</v>
      </c>
      <c r="Y179" s="103">
        <f t="shared" si="20"/>
        <v>1.8360878309690266E-35</v>
      </c>
      <c r="Z179" s="103">
        <f t="shared" si="21"/>
        <v>-5.1695315346345652E-36</v>
      </c>
      <c r="AA179" s="59">
        <v>-6.7642045189038767E-3</v>
      </c>
      <c r="AC179" s="99">
        <f t="shared" si="22"/>
        <v>-1</v>
      </c>
      <c r="AD179" s="102">
        <f t="shared" si="23"/>
        <v>-271.43000000000029</v>
      </c>
      <c r="AE179" s="102">
        <f t="shared" si="24"/>
        <v>3763.17</v>
      </c>
      <c r="AF179" s="102">
        <f t="shared" si="25"/>
        <v>4390.6799999999994</v>
      </c>
      <c r="AG179" s="102">
        <f t="shared" si="26"/>
        <v>-627.50999999999931</v>
      </c>
      <c r="AI179" s="106"/>
    </row>
    <row r="180" spans="1:35" x14ac:dyDescent="0.2">
      <c r="A180" s="9">
        <v>35672</v>
      </c>
      <c r="B180" s="3">
        <v>4540.71</v>
      </c>
      <c r="D180" s="103">
        <v>0.29329921867069875</v>
      </c>
      <c r="E180" s="103">
        <v>-0.42600475238046454</v>
      </c>
      <c r="F180" s="103">
        <v>3.4698612935608525E-2</v>
      </c>
      <c r="G180" s="103">
        <v>-0.37065637065637103</v>
      </c>
      <c r="H180" s="103">
        <v>-0.19164955509924661</v>
      </c>
      <c r="I180" s="103">
        <v>7.2463768115942099E-3</v>
      </c>
      <c r="J180" s="103">
        <v>-0.10909090909090922</v>
      </c>
      <c r="K180" s="103">
        <v>-0.20994751312171947</v>
      </c>
      <c r="L180" s="103">
        <v>-0.20959735245449576</v>
      </c>
      <c r="M180" s="103">
        <v>-2.5599999999999987E-2</v>
      </c>
      <c r="N180" s="103">
        <v>-2.1818181818181678E-2</v>
      </c>
      <c r="O180" s="103">
        <v>-0.45134443021766951</v>
      </c>
      <c r="P180" s="103">
        <v>-0.64032195915571299</v>
      </c>
      <c r="Q180" s="103">
        <v>-0.24741023835864429</v>
      </c>
      <c r="R180" s="103">
        <v>-0.28155142948179429</v>
      </c>
      <c r="S180" s="103">
        <v>0.22857142857142856</v>
      </c>
      <c r="T180" s="103">
        <v>0.15357142857142875</v>
      </c>
      <c r="U180" s="103">
        <v>-0.16984304932735428</v>
      </c>
      <c r="V180" s="107">
        <v>-0.65927063117342055</v>
      </c>
      <c r="X180" s="103">
        <f t="shared" si="19"/>
        <v>4.6637311866215452</v>
      </c>
      <c r="Y180" s="103">
        <f t="shared" si="20"/>
        <v>3.3845013413068159E-38</v>
      </c>
      <c r="Z180" s="103">
        <f t="shared" si="21"/>
        <v>-2.2313023354906331E-38</v>
      </c>
      <c r="AA180" s="59">
        <v>-0.25733838391645647</v>
      </c>
      <c r="AC180" s="99">
        <f t="shared" si="22"/>
        <v>-1</v>
      </c>
      <c r="AD180" s="102">
        <f t="shared" si="23"/>
        <v>-194.39999999999964</v>
      </c>
      <c r="AE180" s="102">
        <f t="shared" si="24"/>
        <v>3957.5699999999997</v>
      </c>
      <c r="AF180" s="102">
        <f t="shared" si="25"/>
        <v>4390.6799999999994</v>
      </c>
      <c r="AG180" s="102">
        <f t="shared" si="26"/>
        <v>-433.10999999999967</v>
      </c>
      <c r="AI180" s="106"/>
    </row>
    <row r="181" spans="1:35" x14ac:dyDescent="0.2">
      <c r="A181" s="9">
        <v>35700</v>
      </c>
      <c r="B181" s="3">
        <v>4085.51</v>
      </c>
      <c r="D181" s="107">
        <v>1.2330898082252198E-2</v>
      </c>
      <c r="E181" s="107">
        <v>3.2822196010052096E-2</v>
      </c>
      <c r="F181" s="107">
        <v>-0.4070053517311889</v>
      </c>
      <c r="G181" s="107">
        <v>-0.38610038610038611</v>
      </c>
      <c r="H181" s="107">
        <v>-4.1067761806981851E-2</v>
      </c>
      <c r="I181" s="107">
        <v>2.898550724637684E-2</v>
      </c>
      <c r="J181" s="107">
        <v>-0.14545454545454564</v>
      </c>
      <c r="K181" s="107">
        <v>-0.8697825543614095</v>
      </c>
      <c r="L181" s="107">
        <v>-0.65085493656922222</v>
      </c>
      <c r="M181" s="107">
        <v>2.5599999999999987E-2</v>
      </c>
      <c r="N181" s="107">
        <v>-0.64</v>
      </c>
      <c r="O181" s="107">
        <v>-0.60819462227912913</v>
      </c>
      <c r="P181" s="107">
        <v>-0.83726505972513632</v>
      </c>
      <c r="Q181" s="107">
        <v>-0.21120386201347682</v>
      </c>
      <c r="R181" s="107">
        <v>-0.65927063117342055</v>
      </c>
      <c r="S181" s="107">
        <v>0.33599999999999974</v>
      </c>
      <c r="T181" s="107">
        <v>-0.41785714285714304</v>
      </c>
      <c r="U181" s="107">
        <v>-0.51233183856502151</v>
      </c>
      <c r="V181" s="107">
        <v>7.6007299481504476E-2</v>
      </c>
      <c r="X181" s="103">
        <f t="shared" si="19"/>
        <v>4.932393026597949</v>
      </c>
      <c r="Y181" s="103">
        <f t="shared" si="20"/>
        <v>2.349335982757922E-40</v>
      </c>
      <c r="Z181" s="103">
        <f t="shared" si="21"/>
        <v>1.7856668362415601E-41</v>
      </c>
      <c r="AA181" s="59">
        <v>-0.50701665805720586</v>
      </c>
      <c r="AC181" s="99">
        <f t="shared" si="22"/>
        <v>-1</v>
      </c>
      <c r="AD181" s="102">
        <f t="shared" si="23"/>
        <v>-455.19999999999982</v>
      </c>
      <c r="AE181" s="102">
        <f t="shared" si="24"/>
        <v>4412.7699999999995</v>
      </c>
      <c r="AF181" s="102">
        <f t="shared" si="25"/>
        <v>4412.7699999999995</v>
      </c>
      <c r="AG181" s="102">
        <f t="shared" si="26"/>
        <v>0</v>
      </c>
      <c r="AI181" s="103"/>
    </row>
    <row r="182" spans="1:35" x14ac:dyDescent="0.2">
      <c r="A182" s="9">
        <v>35733</v>
      </c>
      <c r="B182" s="3">
        <v>4137.99</v>
      </c>
      <c r="D182" s="107">
        <v>-9.3362514051334014E-2</v>
      </c>
      <c r="E182" s="107">
        <v>0.22702018906952559</v>
      </c>
      <c r="F182" s="107">
        <v>-1.8756006992220658E-2</v>
      </c>
      <c r="G182" s="107">
        <v>-0.54054054054054002</v>
      </c>
      <c r="H182" s="107">
        <v>-0.49281314168377854</v>
      </c>
      <c r="I182" s="107">
        <v>-5.0724637681159472E-2</v>
      </c>
      <c r="J182" s="107">
        <v>-0.58181818181818168</v>
      </c>
      <c r="K182" s="107">
        <v>-0.38990252436890732</v>
      </c>
      <c r="L182" s="107">
        <v>-0.1544401544401546</v>
      </c>
      <c r="M182" s="107">
        <v>-1.2799999999999994E-2</v>
      </c>
      <c r="N182" s="107">
        <v>-0.13818181818181816</v>
      </c>
      <c r="O182" s="107">
        <v>8.6427656850192033E-2</v>
      </c>
      <c r="P182" s="107">
        <v>0.23878637382083931</v>
      </c>
      <c r="Q182" s="107">
        <v>0.14683697073317911</v>
      </c>
      <c r="R182" s="107">
        <v>7.6007299481504476E-2</v>
      </c>
      <c r="S182" s="107">
        <v>-0.23199999999999948</v>
      </c>
      <c r="T182" s="107">
        <v>-0.15178571428571419</v>
      </c>
      <c r="U182" s="107">
        <v>-0.26961883408071757</v>
      </c>
      <c r="V182" s="107">
        <v>0.17709932508762374</v>
      </c>
      <c r="X182" s="103">
        <f t="shared" si="19"/>
        <v>4.0493391489428081</v>
      </c>
      <c r="Y182" s="103">
        <f t="shared" si="20"/>
        <v>2.9227758940919804E-33</v>
      </c>
      <c r="Z182" s="103">
        <f t="shared" si="21"/>
        <v>5.1762163822606575E-34</v>
      </c>
      <c r="AA182" s="59">
        <v>0.11343134662148298</v>
      </c>
      <c r="AC182" s="99">
        <f t="shared" si="22"/>
        <v>-1</v>
      </c>
      <c r="AD182" s="102">
        <f t="shared" si="23"/>
        <v>52.479999999999563</v>
      </c>
      <c r="AE182" s="102">
        <f t="shared" si="24"/>
        <v>4360.29</v>
      </c>
      <c r="AF182" s="102">
        <f t="shared" si="25"/>
        <v>4412.7699999999995</v>
      </c>
      <c r="AG182" s="102">
        <f t="shared" si="26"/>
        <v>-52.479999999999563</v>
      </c>
      <c r="AI182" s="103"/>
    </row>
    <row r="183" spans="1:35" x14ac:dyDescent="0.2">
      <c r="A183" s="9">
        <v>35734</v>
      </c>
      <c r="B183" s="3">
        <v>4260.2700000000004</v>
      </c>
      <c r="D183" s="107">
        <v>-2.9065688336735649E-2</v>
      </c>
      <c r="E183" s="107">
        <v>4.6498111014239576E-2</v>
      </c>
      <c r="F183" s="107">
        <v>-9.3780034961092878E-4</v>
      </c>
      <c r="G183" s="107">
        <v>0.74131274131274061</v>
      </c>
      <c r="H183" s="107">
        <v>0.28747433264887051</v>
      </c>
      <c r="I183" s="107">
        <v>4.3478260869565258E-2</v>
      </c>
      <c r="J183" s="107">
        <v>0.49090909090909107</v>
      </c>
      <c r="K183" s="107">
        <v>-0.16995751062234474</v>
      </c>
      <c r="L183" s="107">
        <v>-0.17650303364589098</v>
      </c>
      <c r="M183" s="107">
        <v>0</v>
      </c>
      <c r="N183" s="107">
        <v>-6.5454545454545349E-2</v>
      </c>
      <c r="O183" s="107">
        <v>0.51216389244558247</v>
      </c>
      <c r="P183" s="107">
        <v>0.40985096069224997</v>
      </c>
      <c r="Q183" s="107">
        <v>5.6321029870260483E-2</v>
      </c>
      <c r="R183" s="107">
        <v>0.17709932508762374</v>
      </c>
      <c r="S183" s="107">
        <v>-0.13257142857142884</v>
      </c>
      <c r="T183" s="107">
        <v>-0.15178571428571419</v>
      </c>
      <c r="U183" s="107">
        <v>0.20291479820627825</v>
      </c>
      <c r="V183" s="107">
        <v>0.17766416591837209</v>
      </c>
      <c r="X183" s="103">
        <f t="shared" si="19"/>
        <v>4.6100472091399425</v>
      </c>
      <c r="Y183" s="103">
        <f t="shared" si="20"/>
        <v>9.1372563939237165E-38</v>
      </c>
      <c r="Z183" s="103">
        <f t="shared" si="21"/>
        <v>1.6233630360087694E-38</v>
      </c>
      <c r="AA183" s="59">
        <v>0.11391880980752613</v>
      </c>
      <c r="AC183" s="99">
        <f t="shared" si="22"/>
        <v>1</v>
      </c>
      <c r="AD183" s="102">
        <f t="shared" si="23"/>
        <v>122.28000000000065</v>
      </c>
      <c r="AE183" s="102">
        <f t="shared" si="24"/>
        <v>4482.5700000000006</v>
      </c>
      <c r="AF183" s="102">
        <f t="shared" si="25"/>
        <v>4482.5700000000006</v>
      </c>
      <c r="AG183" s="102">
        <f t="shared" si="26"/>
        <v>0</v>
      </c>
      <c r="AI183" s="103"/>
    </row>
    <row r="184" spans="1:35" x14ac:dyDescent="0.2">
      <c r="A184" s="9">
        <v>35791</v>
      </c>
      <c r="B184" s="3">
        <v>4382.9399999999996</v>
      </c>
      <c r="D184" s="107">
        <v>-0.11890508865028389</v>
      </c>
      <c r="E184" s="107">
        <v>0.55182317041899576</v>
      </c>
      <c r="F184" s="107">
        <v>0.1012824377579928</v>
      </c>
      <c r="G184" s="107">
        <v>0.6177606177606183</v>
      </c>
      <c r="H184" s="107">
        <v>0.43805612594113652</v>
      </c>
      <c r="I184" s="107">
        <v>-3.623188405797105E-2</v>
      </c>
      <c r="J184" s="107">
        <v>0.6</v>
      </c>
      <c r="K184" s="107">
        <v>-0.1499625093726567</v>
      </c>
      <c r="L184" s="107">
        <v>-7.7220077220077052E-2</v>
      </c>
      <c r="M184" s="107">
        <v>2.5600000000000005E-2</v>
      </c>
      <c r="N184" s="107">
        <v>-0.11636363636363631</v>
      </c>
      <c r="O184" s="107">
        <v>0.14724711907810495</v>
      </c>
      <c r="P184" s="107">
        <v>0.16192147964207779</v>
      </c>
      <c r="Q184" s="107">
        <v>-4.0229307050186063E-2</v>
      </c>
      <c r="R184" s="107">
        <v>0.17766416591837209</v>
      </c>
      <c r="S184" s="107">
        <v>6.9714285714285978E-2</v>
      </c>
      <c r="T184" s="107">
        <v>0.12767857142857136</v>
      </c>
      <c r="U184" s="107">
        <v>0.15526905829596307</v>
      </c>
      <c r="V184" s="107">
        <v>-0.17059641398487965</v>
      </c>
      <c r="X184" s="103">
        <f t="shared" si="19"/>
        <v>4.797089879430759</v>
      </c>
      <c r="Y184" s="103">
        <f t="shared" si="20"/>
        <v>2.8709869546644726E-39</v>
      </c>
      <c r="Z184" s="103">
        <f t="shared" si="21"/>
        <v>-4.8978007906312929E-40</v>
      </c>
      <c r="AA184" s="59">
        <v>0.16500130208348168</v>
      </c>
      <c r="AC184" s="99">
        <f t="shared" si="22"/>
        <v>1</v>
      </c>
      <c r="AD184" s="102">
        <f t="shared" si="23"/>
        <v>122.66999999999916</v>
      </c>
      <c r="AE184" s="102">
        <f t="shared" si="24"/>
        <v>4605.24</v>
      </c>
      <c r="AF184" s="102">
        <f t="shared" si="25"/>
        <v>4605.24</v>
      </c>
      <c r="AG184" s="102">
        <f t="shared" si="26"/>
        <v>0</v>
      </c>
      <c r="AH184" s="103"/>
      <c r="AI184" s="103"/>
    </row>
    <row r="185" spans="1:35" x14ac:dyDescent="0.2">
      <c r="A185" s="9">
        <v>35825</v>
      </c>
      <c r="B185" s="3">
        <v>4265.1499999999996</v>
      </c>
      <c r="D185" s="107">
        <v>-0.20522137522604439</v>
      </c>
      <c r="E185" s="107">
        <v>0.19009521855821687</v>
      </c>
      <c r="F185" s="107">
        <v>-3.7512013984441317E-2</v>
      </c>
      <c r="G185" s="107">
        <v>-0.13899613899613877</v>
      </c>
      <c r="H185" s="107">
        <v>1.3689253935660213E-2</v>
      </c>
      <c r="I185" s="107">
        <v>0.15217391304347824</v>
      </c>
      <c r="J185" s="107">
        <v>0.12727272727272701</v>
      </c>
      <c r="K185" s="107">
        <v>0</v>
      </c>
      <c r="L185" s="107">
        <v>8.8251516822945492E-2</v>
      </c>
      <c r="M185" s="107">
        <v>-1.2800000000000011E-2</v>
      </c>
      <c r="N185" s="107">
        <v>-0.1018181818181819</v>
      </c>
      <c r="O185" s="107">
        <v>-0.19078104993597916</v>
      </c>
      <c r="P185" s="107">
        <v>-4.993982294149333E-2</v>
      </c>
      <c r="Q185" s="107">
        <v>-9.2969928592980131E-2</v>
      </c>
      <c r="R185" s="107">
        <v>-0.17059641398487965</v>
      </c>
      <c r="S185" s="107">
        <v>9.0285714285714025E-2</v>
      </c>
      <c r="T185" s="107">
        <v>-6.7857142857142658E-2</v>
      </c>
      <c r="U185" s="107">
        <v>-0.28811659192825029</v>
      </c>
      <c r="V185" s="103">
        <v>9.806505807722396E-2</v>
      </c>
      <c r="X185" s="103">
        <f t="shared" si="19"/>
        <v>4.4341711985257319</v>
      </c>
      <c r="Y185" s="103">
        <f t="shared" si="20"/>
        <v>2.3652794486271693E-36</v>
      </c>
      <c r="Z185" s="103">
        <f t="shared" si="21"/>
        <v>2.3195126649848764E-37</v>
      </c>
      <c r="AA185" s="59">
        <v>-2.7807669709576981E-2</v>
      </c>
      <c r="AC185" s="99">
        <f t="shared" si="22"/>
        <v>1</v>
      </c>
      <c r="AD185" s="102">
        <f t="shared" si="23"/>
        <v>-117.78999999999996</v>
      </c>
      <c r="AE185" s="102">
        <f t="shared" si="24"/>
        <v>4487.45</v>
      </c>
      <c r="AF185" s="102">
        <f t="shared" si="25"/>
        <v>4605.24</v>
      </c>
      <c r="AG185" s="102">
        <f t="shared" si="26"/>
        <v>-117.78999999999996</v>
      </c>
      <c r="AH185" s="103"/>
      <c r="AI185" s="103"/>
    </row>
    <row r="186" spans="1:35" x14ac:dyDescent="0.2">
      <c r="A186" s="9">
        <v>35853</v>
      </c>
      <c r="B186" s="3">
        <v>4332.8599999999997</v>
      </c>
      <c r="D186" s="103">
        <v>5.9012155107918719E-2</v>
      </c>
      <c r="E186" s="103">
        <v>-5.4703660016742154E-3</v>
      </c>
      <c r="F186" s="103">
        <v>-2.8134010488332029E-2</v>
      </c>
      <c r="G186" s="103">
        <v>-0.20077220077220062</v>
      </c>
      <c r="H186" s="103">
        <v>8.2135523613963701E-2</v>
      </c>
      <c r="I186" s="103">
        <v>1.449275362318842E-2</v>
      </c>
      <c r="J186" s="103">
        <v>3.636363636363641E-2</v>
      </c>
      <c r="K186" s="103">
        <v>1.9995001249687588E-2</v>
      </c>
      <c r="L186" s="103">
        <v>0</v>
      </c>
      <c r="M186" s="103">
        <v>2.5600000000000005E-2</v>
      </c>
      <c r="N186" s="103">
        <v>2.9090909090909115E-2</v>
      </c>
      <c r="O186" s="103">
        <v>-0.15025608194622292</v>
      </c>
      <c r="P186" s="103">
        <v>-6.5200534695760717E-2</v>
      </c>
      <c r="Q186" s="103">
        <v>0.11868249019410654</v>
      </c>
      <c r="R186" s="103">
        <v>9.806505807722396E-2</v>
      </c>
      <c r="S186" s="103">
        <v>0.34628571428571508</v>
      </c>
      <c r="T186" s="103">
        <v>0.15178571428571419</v>
      </c>
      <c r="U186" s="103">
        <v>0.25280269058295907</v>
      </c>
      <c r="V186" s="103">
        <v>0.33130087188251323</v>
      </c>
      <c r="X186" s="103">
        <f t="shared" si="19"/>
        <v>4.7869080048418278</v>
      </c>
      <c r="Y186" s="103">
        <f t="shared" si="20"/>
        <v>3.4660670535399425E-39</v>
      </c>
      <c r="Z186" s="103">
        <f t="shared" si="21"/>
        <v>1.1483110368410366E-39</v>
      </c>
      <c r="AA186" s="59">
        <v>3.676998747005629E-2</v>
      </c>
      <c r="AC186" s="99">
        <f t="shared" si="22"/>
        <v>-1</v>
      </c>
      <c r="AD186" s="102">
        <f t="shared" si="23"/>
        <v>67.710000000000036</v>
      </c>
      <c r="AE186" s="102">
        <f t="shared" si="24"/>
        <v>4419.74</v>
      </c>
      <c r="AF186" s="102">
        <f t="shared" si="25"/>
        <v>4605.24</v>
      </c>
      <c r="AG186" s="102">
        <f t="shared" si="26"/>
        <v>-185.5</v>
      </c>
      <c r="AH186" s="103"/>
      <c r="AI186" s="103"/>
    </row>
    <row r="187" spans="1:35" x14ac:dyDescent="0.2">
      <c r="A187" s="9">
        <v>35882</v>
      </c>
      <c r="B187" s="3">
        <v>4561.6099999999997</v>
      </c>
      <c r="D187" s="103">
        <v>4.1396586418987844E-2</v>
      </c>
      <c r="E187" s="103">
        <v>-9.3680017778689881E-2</v>
      </c>
      <c r="F187" s="103">
        <v>-7.7837429017715412E-2</v>
      </c>
      <c r="G187" s="103">
        <v>0.83397683397683409</v>
      </c>
      <c r="H187" s="103">
        <v>0.30116358658453074</v>
      </c>
      <c r="I187" s="103">
        <v>-0.10869565217391298</v>
      </c>
      <c r="J187" s="103">
        <v>3.636363636363641E-2</v>
      </c>
      <c r="K187" s="103">
        <v>0.12996750812296912</v>
      </c>
      <c r="L187" s="103">
        <v>8.8251516822945492E-2</v>
      </c>
      <c r="M187" s="103">
        <v>-2.5600000000000005E-2</v>
      </c>
      <c r="N187" s="103">
        <v>-7.2727272727272793E-2</v>
      </c>
      <c r="O187" s="103">
        <v>0.26030729833546778</v>
      </c>
      <c r="P187" s="103">
        <v>0.34080670557957882</v>
      </c>
      <c r="Q187" s="103">
        <v>8.7923162023534257E-2</v>
      </c>
      <c r="R187" s="103">
        <v>0.33130087188251323</v>
      </c>
      <c r="S187" s="103">
        <v>0.14971428571428466</v>
      </c>
      <c r="T187" s="103">
        <v>0.39196428571428565</v>
      </c>
      <c r="U187" s="103">
        <v>0.75560538116591858</v>
      </c>
      <c r="V187" s="103">
        <v>-6.1480751962459564E-2</v>
      </c>
      <c r="X187" s="103">
        <f t="shared" si="19"/>
        <v>4.9811019729597197</v>
      </c>
      <c r="Y187" s="103">
        <f t="shared" si="20"/>
        <v>9.5410382712350479E-41</v>
      </c>
      <c r="Z187" s="103">
        <f t="shared" si="21"/>
        <v>-5.8659020741813598E-42</v>
      </c>
      <c r="AA187" s="59">
        <v>8.0397484373242248E-2</v>
      </c>
      <c r="AC187" s="99">
        <f t="shared" si="22"/>
        <v>1</v>
      </c>
      <c r="AD187" s="102">
        <f t="shared" si="23"/>
        <v>228.75</v>
      </c>
      <c r="AE187" s="102">
        <f t="shared" si="24"/>
        <v>4648.49</v>
      </c>
      <c r="AF187" s="102">
        <f t="shared" si="25"/>
        <v>4648.49</v>
      </c>
      <c r="AG187" s="102">
        <f t="shared" si="26"/>
        <v>0</v>
      </c>
      <c r="AH187" s="103"/>
      <c r="AI187" s="103"/>
    </row>
    <row r="188" spans="1:35" x14ac:dyDescent="0.2">
      <c r="A188" s="9">
        <v>35914</v>
      </c>
      <c r="B188" s="3">
        <v>4519.16</v>
      </c>
      <c r="D188" s="103">
        <v>0.26159119503062278</v>
      </c>
      <c r="E188" s="103">
        <v>-0.28445903208711554</v>
      </c>
      <c r="F188" s="103">
        <v>-5.4392420277440116E-2</v>
      </c>
      <c r="G188" s="103">
        <v>-0.58687258687258814</v>
      </c>
      <c r="H188" s="103">
        <v>-0.13689253935660456</v>
      </c>
      <c r="I188" s="103">
        <v>1.4492753623188259E-2</v>
      </c>
      <c r="J188" s="103">
        <v>-0.2</v>
      </c>
      <c r="K188" s="103">
        <v>-0.10997250687328153</v>
      </c>
      <c r="L188" s="103">
        <v>-7.7220077220077551E-2</v>
      </c>
      <c r="M188" s="103">
        <v>-1.2799999999999994E-2</v>
      </c>
      <c r="N188" s="103">
        <v>-5.0909090909090793E-2</v>
      </c>
      <c r="O188" s="103">
        <v>-0.45115236875800263</v>
      </c>
      <c r="P188" s="103">
        <v>-0.33878970377664569</v>
      </c>
      <c r="Q188" s="103">
        <v>9.4056119883335079E-2</v>
      </c>
      <c r="R188" s="103">
        <v>-6.1480751962459564E-2</v>
      </c>
      <c r="S188" s="103">
        <v>0.1577142857142865</v>
      </c>
      <c r="T188" s="103">
        <v>0.17589285714285699</v>
      </c>
      <c r="U188" s="103">
        <v>-0.21076233183856447</v>
      </c>
      <c r="V188" s="103">
        <v>3.8945051125337214E-2</v>
      </c>
      <c r="X188" s="103">
        <f t="shared" si="19"/>
        <v>4.5252471005304562</v>
      </c>
      <c r="Y188" s="103">
        <f t="shared" si="20"/>
        <v>4.3866993199819753E-37</v>
      </c>
      <c r="Z188" s="103">
        <f t="shared" si="21"/>
        <v>1.7084022928818003E-38</v>
      </c>
      <c r="AA188" s="59">
        <v>-0.63557798797205034</v>
      </c>
      <c r="AC188" s="99">
        <f t="shared" si="22"/>
        <v>1</v>
      </c>
      <c r="AD188" s="102">
        <f t="shared" si="23"/>
        <v>-42.449999999999818</v>
      </c>
      <c r="AE188" s="102">
        <f t="shared" si="24"/>
        <v>4606.04</v>
      </c>
      <c r="AF188" s="102">
        <f t="shared" si="25"/>
        <v>4648.49</v>
      </c>
      <c r="AG188" s="102">
        <f t="shared" si="26"/>
        <v>-42.449999999999818</v>
      </c>
      <c r="AH188" s="103"/>
      <c r="AI188" s="103"/>
    </row>
    <row r="189" spans="1:35" x14ac:dyDescent="0.2">
      <c r="A189" s="9">
        <v>35945</v>
      </c>
      <c r="B189" s="3">
        <v>4546.05</v>
      </c>
      <c r="D189" s="103">
        <v>0.29682233240848549</v>
      </c>
      <c r="E189" s="103">
        <v>-0.29608355984067664</v>
      </c>
      <c r="F189" s="103">
        <v>4.8765618179774539E-2</v>
      </c>
      <c r="G189" s="103">
        <v>-3.0888030888030233E-2</v>
      </c>
      <c r="H189" s="103">
        <v>4.1067761806980636E-2</v>
      </c>
      <c r="I189" s="103">
        <v>-3.6231884057970891E-2</v>
      </c>
      <c r="J189" s="103">
        <v>-0.12727272727272784</v>
      </c>
      <c r="K189" s="103">
        <v>-1.9995001249687588E-2</v>
      </c>
      <c r="L189" s="103">
        <v>0.11031439602868186</v>
      </c>
      <c r="M189" s="103">
        <v>-1.2799999999999994E-2</v>
      </c>
      <c r="N189" s="103">
        <v>-0.24727272727272734</v>
      </c>
      <c r="O189" s="103">
        <v>-6.2612035851472278E-2</v>
      </c>
      <c r="P189" s="103">
        <v>-0.21207061409142119</v>
      </c>
      <c r="Q189" s="103">
        <v>5.4542894498642233E-2</v>
      </c>
      <c r="R189" s="103">
        <v>3.8945051125337214E-2</v>
      </c>
      <c r="S189" s="103">
        <v>0.40114285714285741</v>
      </c>
      <c r="T189" s="103">
        <v>-0.30714285714285716</v>
      </c>
      <c r="U189" s="103">
        <v>0.17040358744394571</v>
      </c>
      <c r="V189" s="103">
        <v>-0.5780494163311416</v>
      </c>
      <c r="X189" s="103">
        <f t="shared" si="19"/>
        <v>4.8407138618138497</v>
      </c>
      <c r="Y189" s="103">
        <f t="shared" si="20"/>
        <v>1.2809630568731277E-39</v>
      </c>
      <c r="Z189" s="103">
        <f t="shared" si="21"/>
        <v>-7.4045994736726639E-40</v>
      </c>
      <c r="AA189" s="59">
        <v>0.17199728785957147</v>
      </c>
      <c r="AC189" s="99">
        <f t="shared" si="22"/>
        <v>-1</v>
      </c>
      <c r="AD189" s="102">
        <f t="shared" si="23"/>
        <v>26.890000000000327</v>
      </c>
      <c r="AE189" s="102">
        <f t="shared" si="24"/>
        <v>4579.1499999999996</v>
      </c>
      <c r="AF189" s="102">
        <f t="shared" si="25"/>
        <v>4648.49</v>
      </c>
      <c r="AG189" s="102">
        <f t="shared" si="26"/>
        <v>-69.340000000000146</v>
      </c>
      <c r="AH189" s="103"/>
    </row>
    <row r="190" spans="1:35" x14ac:dyDescent="0.2">
      <c r="A190" s="9">
        <v>35973</v>
      </c>
      <c r="B190" s="3">
        <v>4146.93</v>
      </c>
      <c r="D190" s="103">
        <v>0.45712400747775528</v>
      </c>
      <c r="E190" s="103">
        <v>-0.29266458108962884</v>
      </c>
      <c r="F190" s="103">
        <v>4.7827817830161531E-2</v>
      </c>
      <c r="G190" s="103">
        <v>-0.37065637065637103</v>
      </c>
      <c r="H190" s="103">
        <v>-0.31485284052019097</v>
      </c>
      <c r="I190" s="103">
        <v>-4.3478260869565258E-2</v>
      </c>
      <c r="J190" s="103">
        <v>-0.34545454545454546</v>
      </c>
      <c r="K190" s="103">
        <v>-3.9990002499374955E-2</v>
      </c>
      <c r="L190" s="103">
        <v>-4.4125758411472746E-2</v>
      </c>
      <c r="M190" s="103">
        <v>0</v>
      </c>
      <c r="N190" s="103">
        <v>7.2727272727272788E-3</v>
      </c>
      <c r="O190" s="103">
        <v>-0.49500640204865576</v>
      </c>
      <c r="P190" s="103">
        <v>-0.41456998377835791</v>
      </c>
      <c r="Q190" s="103">
        <v>-0.22968118274162738</v>
      </c>
      <c r="R190" s="103">
        <v>-0.5780494163311416</v>
      </c>
      <c r="S190" s="103">
        <v>-0.19200000000000078</v>
      </c>
      <c r="T190" s="103">
        <v>0.15</v>
      </c>
      <c r="U190" s="103">
        <v>0.20347533632287126</v>
      </c>
      <c r="V190" s="103">
        <v>-0.7581177765547612</v>
      </c>
      <c r="X190" s="103">
        <f t="shared" si="19"/>
        <v>4.3929050579765159</v>
      </c>
      <c r="Y190" s="103">
        <f t="shared" si="20"/>
        <v>5.0749657453487888E-36</v>
      </c>
      <c r="Z190" s="103">
        <f t="shared" si="21"/>
        <v>-3.8474217469553999E-36</v>
      </c>
      <c r="AA190" s="59">
        <v>-0.52349248875316223</v>
      </c>
      <c r="AC190" s="99">
        <f t="shared" si="22"/>
        <v>1</v>
      </c>
      <c r="AD190" s="102">
        <f t="shared" si="23"/>
        <v>-399.11999999999989</v>
      </c>
      <c r="AE190" s="102">
        <f t="shared" si="24"/>
        <v>4180.03</v>
      </c>
      <c r="AF190" s="102">
        <f t="shared" si="25"/>
        <v>4648.49</v>
      </c>
      <c r="AG190" s="102">
        <f t="shared" si="26"/>
        <v>-468.46000000000004</v>
      </c>
    </row>
    <row r="191" spans="1:35" x14ac:dyDescent="0.2">
      <c r="A191" s="9">
        <v>36006</v>
      </c>
      <c r="B191" s="3">
        <v>3623.48</v>
      </c>
      <c r="D191" s="103">
        <v>-5.6369819804578405E-2</v>
      </c>
      <c r="E191" s="103">
        <v>-6.1541617518839778E-3</v>
      </c>
      <c r="F191" s="103">
        <v>-0.16974186327959684</v>
      </c>
      <c r="G191" s="103">
        <v>-0.32432432432432429</v>
      </c>
      <c r="H191" s="103">
        <v>-0.32854209445585236</v>
      </c>
      <c r="I191" s="103">
        <v>1.449275362318842E-2</v>
      </c>
      <c r="J191" s="103">
        <v>-0.25454545454545485</v>
      </c>
      <c r="K191" s="103">
        <v>-3.9990002499375177E-2</v>
      </c>
      <c r="L191" s="103">
        <v>-6.6188637617209112E-2</v>
      </c>
      <c r="M191" s="103">
        <v>0</v>
      </c>
      <c r="N191" s="103">
        <v>-0.30545454545454548</v>
      </c>
      <c r="O191" s="103">
        <v>-0.50064020486555716</v>
      </c>
      <c r="P191" s="103">
        <v>-0.64926526903664428</v>
      </c>
      <c r="Q191" s="103">
        <v>-0.14963290757316697</v>
      </c>
      <c r="R191" s="103">
        <v>-0.7581177765547612</v>
      </c>
      <c r="S191" s="103">
        <v>-0.30171428571428544</v>
      </c>
      <c r="T191" s="103">
        <v>7.8571428571428778E-2</v>
      </c>
      <c r="U191" s="103">
        <v>-3.0829596412556684E-2</v>
      </c>
      <c r="V191" s="103">
        <v>4.1870636966659706E-2</v>
      </c>
      <c r="X191" s="103">
        <f t="shared" si="19"/>
        <v>4.2129618144688976</v>
      </c>
      <c r="Y191" s="103">
        <f t="shared" si="20"/>
        <v>1.4163733051728658E-34</v>
      </c>
      <c r="Z191" s="103">
        <f t="shared" si="21"/>
        <v>5.9304452470160984E-36</v>
      </c>
      <c r="AA191" s="59">
        <v>-0.71562876997578084</v>
      </c>
      <c r="AC191" s="99">
        <f t="shared" si="22"/>
        <v>-1</v>
      </c>
      <c r="AD191" s="102">
        <f t="shared" si="23"/>
        <v>-523.45000000000027</v>
      </c>
      <c r="AE191" s="102">
        <f t="shared" si="24"/>
        <v>4703.4799999999996</v>
      </c>
      <c r="AF191" s="102">
        <f t="shared" si="25"/>
        <v>4703.4799999999996</v>
      </c>
      <c r="AG191" s="102">
        <f t="shared" si="26"/>
        <v>0</v>
      </c>
    </row>
    <row r="192" spans="1:35" x14ac:dyDescent="0.2">
      <c r="A192" s="9">
        <v>36036</v>
      </c>
      <c r="B192" s="3">
        <v>3652.39</v>
      </c>
      <c r="D192" s="103">
        <v>1.0569341213358329E-2</v>
      </c>
      <c r="E192" s="103">
        <v>-6.9747166521360815E-2</v>
      </c>
      <c r="F192" s="103">
        <v>0.18005766712531915</v>
      </c>
      <c r="G192" s="103">
        <v>-0.71042471042471045</v>
      </c>
      <c r="H192" s="103">
        <v>-0.19164955509924661</v>
      </c>
      <c r="I192" s="103">
        <v>-0.15217391304347824</v>
      </c>
      <c r="J192" s="103">
        <v>-0.12727272727272701</v>
      </c>
      <c r="K192" s="103">
        <v>-9.9975006248437942E-3</v>
      </c>
      <c r="L192" s="103">
        <v>-2.2062879205736373E-2</v>
      </c>
      <c r="M192" s="103">
        <v>-1.2800000000000011E-2</v>
      </c>
      <c r="N192" s="103">
        <v>-5.0909090909090876E-2</v>
      </c>
      <c r="O192" s="103">
        <v>2.8489116517285813E-2</v>
      </c>
      <c r="P192" s="103">
        <v>1.217812409318185E-2</v>
      </c>
      <c r="Q192" s="103">
        <v>-5.2024539877300865E-2</v>
      </c>
      <c r="R192" s="103">
        <v>4.1870636966659706E-2</v>
      </c>
      <c r="S192" s="103">
        <v>0.1657142857142857</v>
      </c>
      <c r="T192" s="103">
        <v>0.11964285714285711</v>
      </c>
      <c r="U192" s="103">
        <v>0.56782511210762299</v>
      </c>
      <c r="V192" s="103">
        <v>-0.45792659965819876</v>
      </c>
      <c r="X192" s="103">
        <f t="shared" si="19"/>
        <v>4.6903939156518071</v>
      </c>
      <c r="Y192" s="103">
        <f t="shared" si="20"/>
        <v>2.066685454472305E-38</v>
      </c>
      <c r="Z192" s="103">
        <f t="shared" si="21"/>
        <v>-9.4639024272956177E-39</v>
      </c>
      <c r="AA192" s="59">
        <v>6.2608792896213891E-2</v>
      </c>
      <c r="AC192" s="99">
        <f t="shared" si="22"/>
        <v>-1</v>
      </c>
      <c r="AD192" s="102">
        <f t="shared" si="23"/>
        <v>28.909999999999854</v>
      </c>
      <c r="AE192" s="102">
        <f t="shared" si="24"/>
        <v>4674.57</v>
      </c>
      <c r="AF192" s="102">
        <f t="shared" si="25"/>
        <v>4703.4799999999996</v>
      </c>
      <c r="AG192" s="102">
        <f t="shared" si="26"/>
        <v>-28.909999999999854</v>
      </c>
    </row>
    <row r="193" spans="1:33" x14ac:dyDescent="0.2">
      <c r="A193" s="9">
        <v>36067</v>
      </c>
      <c r="B193" s="3">
        <v>3336.21</v>
      </c>
      <c r="D193" s="103">
        <v>6.2535268845704498E-2</v>
      </c>
      <c r="E193" s="103">
        <v>0.20582252081303365</v>
      </c>
      <c r="F193" s="103">
        <v>-0.12941644824632273</v>
      </c>
      <c r="G193" s="103">
        <v>-0.81853281853281823</v>
      </c>
      <c r="H193" s="103">
        <v>-0.35592060232717404</v>
      </c>
      <c r="I193" s="103">
        <v>1.449275362318842E-2</v>
      </c>
      <c r="J193" s="103">
        <v>-0.72727272727272729</v>
      </c>
      <c r="K193" s="103">
        <v>-1.9995001249687588E-2</v>
      </c>
      <c r="L193" s="103">
        <v>-6.6188637617209112E-2</v>
      </c>
      <c r="M193" s="103">
        <v>1.2800000000000011E-2</v>
      </c>
      <c r="N193" s="103">
        <v>0</v>
      </c>
      <c r="O193" s="103">
        <v>-0.64526248399487862</v>
      </c>
      <c r="P193" s="103">
        <v>-0.89805102443711837</v>
      </c>
      <c r="Q193" s="103">
        <v>-4.7472593784571741E-2</v>
      </c>
      <c r="R193" s="103">
        <v>-0.45792659965819876</v>
      </c>
      <c r="S193" s="103">
        <v>0.21828571428571455</v>
      </c>
      <c r="T193" s="103">
        <v>0.15267857142857114</v>
      </c>
      <c r="U193" s="103">
        <v>0.54147982062780242</v>
      </c>
      <c r="V193" s="103">
        <v>0.15398430032152505</v>
      </c>
      <c r="X193" s="103">
        <f t="shared" si="19"/>
        <v>4.868339187819883</v>
      </c>
      <c r="Y193" s="103">
        <f t="shared" si="20"/>
        <v>7.6839116359502042E-40</v>
      </c>
      <c r="Z193" s="103">
        <f t="shared" si="21"/>
        <v>1.1832017569942172E-40</v>
      </c>
      <c r="AA193" s="59">
        <v>0.12585986152427775</v>
      </c>
      <c r="AC193" s="99">
        <f t="shared" si="22"/>
        <v>1</v>
      </c>
      <c r="AD193" s="102">
        <f t="shared" si="23"/>
        <v>-316.17999999999984</v>
      </c>
      <c r="AE193" s="102">
        <f t="shared" si="24"/>
        <v>4358.3899999999994</v>
      </c>
      <c r="AF193" s="102">
        <f t="shared" si="25"/>
        <v>4703.4799999999996</v>
      </c>
      <c r="AG193" s="102">
        <f t="shared" si="26"/>
        <v>-345.09000000000015</v>
      </c>
    </row>
    <row r="194" spans="1:33" x14ac:dyDescent="0.2">
      <c r="A194" s="9">
        <v>36098</v>
      </c>
      <c r="B194" s="3">
        <v>3442.53</v>
      </c>
      <c r="D194" s="103">
        <v>5.2846706066786752E-3</v>
      </c>
      <c r="E194" s="103">
        <v>6.7011983520522747E-2</v>
      </c>
      <c r="F194" s="103">
        <v>4.3138816082106887E-2</v>
      </c>
      <c r="G194" s="103">
        <v>0.44787644787644798</v>
      </c>
      <c r="H194" s="103">
        <v>0.30116358658453196</v>
      </c>
      <c r="I194" s="103">
        <v>-0.12318840579710148</v>
      </c>
      <c r="J194" s="103">
        <v>0.12727272727272701</v>
      </c>
      <c r="K194" s="103">
        <v>-9.9975006248437942E-2</v>
      </c>
      <c r="L194" s="103">
        <v>-4.4125758411472746E-2</v>
      </c>
      <c r="M194" s="103">
        <v>0</v>
      </c>
      <c r="N194" s="103">
        <v>-7.2727272727272788E-3</v>
      </c>
      <c r="O194" s="103">
        <v>0.45121638924455826</v>
      </c>
      <c r="P194" s="103">
        <v>0.36517246792538965</v>
      </c>
      <c r="Q194" s="103">
        <v>-0.14941365784974381</v>
      </c>
      <c r="R194" s="103">
        <v>0.15398430032152505</v>
      </c>
      <c r="S194" s="103">
        <v>-0.13257142857142884</v>
      </c>
      <c r="T194" s="103">
        <v>-0.34642857142857125</v>
      </c>
      <c r="U194" s="103">
        <v>3.4192825112108381E-2</v>
      </c>
      <c r="V194" s="103">
        <v>0.17258059844161847</v>
      </c>
      <c r="X194" s="103">
        <f t="shared" si="19"/>
        <v>4.4369622290292732</v>
      </c>
      <c r="Y194" s="103">
        <f t="shared" si="20"/>
        <v>2.2462498913454248E-36</v>
      </c>
      <c r="Z194" s="103">
        <f t="shared" si="21"/>
        <v>3.8765915049781391E-37</v>
      </c>
      <c r="AA194" s="59">
        <v>0.17106703922048849</v>
      </c>
      <c r="AC194" s="99">
        <f t="shared" si="22"/>
        <v>1</v>
      </c>
      <c r="AD194" s="102">
        <f t="shared" si="23"/>
        <v>106.32000000000016</v>
      </c>
      <c r="AE194" s="102">
        <f t="shared" si="24"/>
        <v>4464.7099999999991</v>
      </c>
      <c r="AF194" s="102">
        <f t="shared" si="25"/>
        <v>4703.4799999999996</v>
      </c>
      <c r="AG194" s="102">
        <f t="shared" si="26"/>
        <v>-238.77000000000044</v>
      </c>
    </row>
    <row r="195" spans="1:33" x14ac:dyDescent="0.2">
      <c r="A195" s="9">
        <v>36127</v>
      </c>
      <c r="B195" s="3">
        <v>3561.69</v>
      </c>
      <c r="D195" s="103">
        <v>4.4919700156774607E-2</v>
      </c>
      <c r="E195" s="103">
        <v>-2.7351830008380791E-3</v>
      </c>
      <c r="F195" s="103">
        <v>0.12754084754710088</v>
      </c>
      <c r="G195" s="103">
        <v>0.494208494208494</v>
      </c>
      <c r="H195" s="103">
        <v>-5.4757015742642065E-2</v>
      </c>
      <c r="I195" s="103">
        <v>-5.0724637681159472E-2</v>
      </c>
      <c r="J195" s="103">
        <v>-0.2</v>
      </c>
      <c r="K195" s="103">
        <v>-0.25993501624593846</v>
      </c>
      <c r="L195" s="103">
        <v>-0.23166023166023167</v>
      </c>
      <c r="M195" s="103">
        <v>0</v>
      </c>
      <c r="N195" s="103">
        <v>7.2727272727272788E-3</v>
      </c>
      <c r="O195" s="103">
        <v>0.32362355953905209</v>
      </c>
      <c r="P195" s="103">
        <v>0.15933362827227646</v>
      </c>
      <c r="Q195" s="103">
        <v>0.11567534949210498</v>
      </c>
      <c r="R195" s="103">
        <v>0.17258059844161847</v>
      </c>
      <c r="S195" s="103">
        <v>4.1142857142857404E-2</v>
      </c>
      <c r="T195" s="103">
        <v>1.1607142857142766E-2</v>
      </c>
      <c r="U195" s="103">
        <v>0.17544843049327324</v>
      </c>
      <c r="V195" s="103">
        <v>-0.45794108275642348</v>
      </c>
      <c r="X195" s="103">
        <f t="shared" si="19"/>
        <v>4.523738571293598</v>
      </c>
      <c r="Y195" s="103">
        <f t="shared" si="20"/>
        <v>4.510846689151323E-37</v>
      </c>
      <c r="Z195" s="103">
        <f t="shared" si="21"/>
        <v>-2.065702016978185E-37</v>
      </c>
      <c r="AA195" s="59">
        <v>2.5494766395404763E-2</v>
      </c>
      <c r="AC195" s="99">
        <f t="shared" si="22"/>
        <v>1</v>
      </c>
      <c r="AD195" s="102">
        <f t="shared" si="23"/>
        <v>119.15999999999985</v>
      </c>
      <c r="AE195" s="102">
        <f t="shared" si="24"/>
        <v>4583.869999999999</v>
      </c>
      <c r="AF195" s="102">
        <f t="shared" si="25"/>
        <v>4703.4799999999996</v>
      </c>
      <c r="AG195" s="102">
        <f t="shared" si="26"/>
        <v>-119.61000000000058</v>
      </c>
    </row>
    <row r="196" spans="1:33" x14ac:dyDescent="0.2">
      <c r="A196" s="9">
        <v>36159</v>
      </c>
      <c r="B196" s="3">
        <v>3245.5</v>
      </c>
      <c r="D196" s="103">
        <v>0.37785394837756636</v>
      </c>
      <c r="E196" s="103">
        <v>-0.18804383130758856</v>
      </c>
      <c r="F196" s="103">
        <v>-0.2185074814593693</v>
      </c>
      <c r="G196" s="103">
        <v>-0.64864864864864857</v>
      </c>
      <c r="H196" s="103">
        <v>-0.43805612594113652</v>
      </c>
      <c r="I196" s="103">
        <v>7.2463768115942099E-3</v>
      </c>
      <c r="J196" s="103">
        <v>-0.65454545454545454</v>
      </c>
      <c r="K196" s="103">
        <v>-4.9987503124218971E-2</v>
      </c>
      <c r="L196" s="103">
        <v>-0.20959735245449529</v>
      </c>
      <c r="M196" s="103">
        <v>0</v>
      </c>
      <c r="N196" s="103">
        <v>-0.10909090909090911</v>
      </c>
      <c r="O196" s="103">
        <v>-0.36165172855313621</v>
      </c>
      <c r="P196" s="103">
        <v>-0.40691108542288063</v>
      </c>
      <c r="Q196" s="103">
        <v>-0.1280518958060945</v>
      </c>
      <c r="R196" s="103">
        <v>-0.45794108275642348</v>
      </c>
      <c r="S196" s="103">
        <v>0.56571428571428573</v>
      </c>
      <c r="T196" s="103">
        <v>0.45982142857142866</v>
      </c>
      <c r="U196" s="103">
        <v>0.20795964125560579</v>
      </c>
      <c r="V196" s="103">
        <v>-0.22567563653216727</v>
      </c>
      <c r="X196" s="103">
        <f t="shared" si="19"/>
        <v>5.0538092198399953</v>
      </c>
      <c r="Y196" s="103">
        <f t="shared" si="20"/>
        <v>2.4856103565703986E-41</v>
      </c>
      <c r="Z196" s="103">
        <f t="shared" si="21"/>
        <v>-5.6094169938997196E-42</v>
      </c>
      <c r="AA196" s="59">
        <v>-0.21639626195751324</v>
      </c>
      <c r="AC196" s="99">
        <f t="shared" si="22"/>
        <v>1</v>
      </c>
      <c r="AD196" s="102">
        <f t="shared" si="23"/>
        <v>-316.19000000000005</v>
      </c>
      <c r="AE196" s="102">
        <f t="shared" si="24"/>
        <v>4267.6799999999985</v>
      </c>
      <c r="AF196" s="102">
        <f t="shared" si="25"/>
        <v>4703.4799999999996</v>
      </c>
      <c r="AG196" s="102">
        <f t="shared" si="26"/>
        <v>-435.80000000000109</v>
      </c>
    </row>
    <row r="197" spans="1:33" x14ac:dyDescent="0.2">
      <c r="A197" s="9">
        <v>36190</v>
      </c>
      <c r="B197" s="3">
        <v>3089.68</v>
      </c>
      <c r="D197" s="103">
        <v>0.33029191291745436</v>
      </c>
      <c r="E197" s="103">
        <v>0</v>
      </c>
      <c r="F197" s="103">
        <v>0.15473705768581991</v>
      </c>
      <c r="G197" s="103">
        <v>0.27799227799227827</v>
      </c>
      <c r="H197" s="103">
        <v>-0.12320328542094434</v>
      </c>
      <c r="I197" s="103">
        <v>-5.7971014492753596E-2</v>
      </c>
      <c r="J197" s="103">
        <v>5.454545454545421E-2</v>
      </c>
      <c r="K197" s="103">
        <v>-2.9992501874531164E-2</v>
      </c>
      <c r="L197" s="103">
        <v>-5.5157198014340686E-2</v>
      </c>
      <c r="M197" s="103">
        <v>-1.2800000000000011E-2</v>
      </c>
      <c r="N197" s="103">
        <v>0</v>
      </c>
      <c r="O197" s="103">
        <v>-0.15441741357234312</v>
      </c>
      <c r="P197" s="103">
        <v>-0.13776502880411789</v>
      </c>
      <c r="Q197" s="103">
        <v>-4.8076033390324895E-2</v>
      </c>
      <c r="R197" s="103">
        <v>-0.22567563653216727</v>
      </c>
      <c r="S197" s="103">
        <v>0.62514285714285633</v>
      </c>
      <c r="T197" s="103">
        <v>7.76785714285715E-2</v>
      </c>
      <c r="U197" s="103">
        <v>0.71636771300448421</v>
      </c>
      <c r="V197" s="103">
        <v>-0.26441792428236216</v>
      </c>
      <c r="X197" s="103">
        <f t="shared" si="19"/>
        <v>5.25617595427053</v>
      </c>
      <c r="Y197" s="103">
        <f t="shared" si="20"/>
        <v>5.882041201244745E-43</v>
      </c>
      <c r="Z197" s="103">
        <f t="shared" si="21"/>
        <v>-1.5553171249764675E-43</v>
      </c>
      <c r="AA197" s="59">
        <v>1.4986989600062792E-2</v>
      </c>
      <c r="AC197" s="99">
        <f t="shared" si="22"/>
        <v>-1</v>
      </c>
      <c r="AD197" s="102">
        <f t="shared" si="23"/>
        <v>-155.82000000000016</v>
      </c>
      <c r="AE197" s="102">
        <f t="shared" si="24"/>
        <v>4423.4999999999982</v>
      </c>
      <c r="AF197" s="102">
        <f t="shared" si="25"/>
        <v>4703.4799999999996</v>
      </c>
      <c r="AG197" s="102">
        <f t="shared" si="26"/>
        <v>-279.98000000000138</v>
      </c>
    </row>
    <row r="198" spans="1:33" x14ac:dyDescent="0.2">
      <c r="A198" s="9">
        <v>36218</v>
      </c>
      <c r="B198" s="3">
        <v>2907.11</v>
      </c>
      <c r="D198" s="103">
        <v>3.6992694246754637E-2</v>
      </c>
      <c r="E198" s="103">
        <v>-0.11829666478622872</v>
      </c>
      <c r="F198" s="103">
        <v>-6.7521625171995198E-2</v>
      </c>
      <c r="G198" s="103">
        <v>-0.41698841698841704</v>
      </c>
      <c r="H198" s="103">
        <v>-0.12320328542094434</v>
      </c>
      <c r="I198" s="103">
        <v>-7.2463768115942099E-3</v>
      </c>
      <c r="J198" s="103">
        <v>-0.10909090909090922</v>
      </c>
      <c r="K198" s="103">
        <v>-9.9975006248437942E-3</v>
      </c>
      <c r="L198" s="103">
        <v>-0.30888030888030921</v>
      </c>
      <c r="M198" s="103">
        <v>0</v>
      </c>
      <c r="N198" s="103">
        <v>-2.1818181818181837E-2</v>
      </c>
      <c r="O198" s="103">
        <v>-9.3149807938540746E-2</v>
      </c>
      <c r="P198" s="103">
        <v>-0.19102529339289173</v>
      </c>
      <c r="Q198" s="103">
        <v>4.6464849642965629E-3</v>
      </c>
      <c r="R198" s="103">
        <v>-0.26441792428236216</v>
      </c>
      <c r="S198" s="103">
        <v>-0.53142857142857147</v>
      </c>
      <c r="T198" s="103">
        <v>0.20892857142857105</v>
      </c>
      <c r="U198" s="103">
        <v>-6.7264573991032334E-2</v>
      </c>
      <c r="V198" s="103">
        <v>-3.5744286417750917E-2</v>
      </c>
      <c r="X198" s="103">
        <f t="shared" ref="X198:X205" si="27">IF(AA198&lt;&gt;"",((D$4-D198)^2+(E$4-E198)^2+(F$4-F198)^2+(G$4-G198)^2+(H$4-H198)^2+(I$4-I198)^2+(J$4-J198)^2+(K$4-K198)^2+(L$4-L198)^2+(M$4-M198)^2+(N$4-N198)^2+(O$4-O198)^2+(P$4-P198)^2+(Q$4-Q198)^2+(R$4-R198)^2+(S$4-S198)^2+(T$4-T198)^2+(U$4-U198)^2)^0.5,0)</f>
        <v>3.8725258640313469</v>
      </c>
      <c r="Y198" s="103">
        <f t="shared" ref="Y198:Y258" si="28">IF(X198=0,0,EXP(-$Y$2*X198))</f>
        <v>7.6982612465936656E-32</v>
      </c>
      <c r="Z198" s="103">
        <f t="shared" si="21"/>
        <v>-2.751688549169162E-33</v>
      </c>
      <c r="AA198" s="59">
        <v>-0.12995387697893984</v>
      </c>
      <c r="AC198" s="99">
        <f t="shared" si="22"/>
        <v>1</v>
      </c>
      <c r="AD198" s="102">
        <f t="shared" si="23"/>
        <v>-182.56999999999971</v>
      </c>
      <c r="AE198" s="102">
        <f t="shared" si="24"/>
        <v>4240.9299999999985</v>
      </c>
      <c r="AF198" s="102">
        <f t="shared" si="25"/>
        <v>4703.4799999999996</v>
      </c>
      <c r="AG198" s="102">
        <f t="shared" si="26"/>
        <v>-462.55000000000109</v>
      </c>
    </row>
    <row r="199" spans="1:33" x14ac:dyDescent="0.2">
      <c r="A199" s="9">
        <v>36249</v>
      </c>
      <c r="B199" s="3">
        <v>2882.43</v>
      </c>
      <c r="D199" s="103">
        <v>0.10657419056803169</v>
      </c>
      <c r="E199" s="103">
        <v>6.8379575020976276E-4</v>
      </c>
      <c r="F199" s="103">
        <v>0.12097624509982438</v>
      </c>
      <c r="G199" s="103">
        <v>0.18532818532818482</v>
      </c>
      <c r="H199" s="103">
        <v>0.15058179329226476</v>
      </c>
      <c r="I199" s="103">
        <v>-4.3478260869565258E-2</v>
      </c>
      <c r="J199" s="103">
        <v>0.16363636363636344</v>
      </c>
      <c r="K199" s="103">
        <v>-5.9985003749062772E-2</v>
      </c>
      <c r="L199" s="103">
        <v>-1.103143960286794E-2</v>
      </c>
      <c r="M199" s="103">
        <v>0</v>
      </c>
      <c r="N199" s="103">
        <v>-0.18909090909090906</v>
      </c>
      <c r="O199" s="103">
        <v>4.5006402048655379E-2</v>
      </c>
      <c r="P199" s="103">
        <v>-0.11719541607797831</v>
      </c>
      <c r="Q199" s="103">
        <v>-7.8513527104495787E-2</v>
      </c>
      <c r="R199" s="103">
        <v>-3.5744286417750917E-2</v>
      </c>
      <c r="S199" s="103">
        <v>-0.26971428571428469</v>
      </c>
      <c r="T199" s="103">
        <v>-0.55714285714285683</v>
      </c>
      <c r="U199" s="103">
        <v>-0.91367713004484197</v>
      </c>
      <c r="V199" s="103">
        <v>0.51107957014164496</v>
      </c>
      <c r="X199" s="103">
        <f t="shared" si="27"/>
        <v>4.0982248998644897</v>
      </c>
      <c r="Y199" s="103">
        <f t="shared" si="28"/>
        <v>1.1831110135681736E-33</v>
      </c>
      <c r="Z199" s="103">
        <f t="shared" ref="Z199:Z256" si="29">Y199*V199</f>
        <v>6.0466386824426798E-34</v>
      </c>
      <c r="AA199" s="59">
        <v>-1.2347823707080397E-2</v>
      </c>
      <c r="AC199" s="99">
        <f t="shared" si="22"/>
        <v>-1</v>
      </c>
      <c r="AD199" s="102">
        <f t="shared" si="23"/>
        <v>-24.680000000000291</v>
      </c>
      <c r="AE199" s="102">
        <f t="shared" si="24"/>
        <v>4265.6099999999988</v>
      </c>
      <c r="AF199" s="102">
        <f t="shared" si="25"/>
        <v>4703.4799999999996</v>
      </c>
      <c r="AG199" s="102">
        <f t="shared" si="26"/>
        <v>-437.8700000000008</v>
      </c>
    </row>
    <row r="200" spans="1:33" x14ac:dyDescent="0.2">
      <c r="A200" s="9">
        <v>36279</v>
      </c>
      <c r="B200" s="3">
        <v>3235.31</v>
      </c>
      <c r="D200" s="103">
        <v>9.6004849354672378E-2</v>
      </c>
      <c r="E200" s="103">
        <v>0.13060498828999764</v>
      </c>
      <c r="F200" s="103">
        <v>0.30572291397319606</v>
      </c>
      <c r="G200" s="103">
        <v>6.1776061776061833E-2</v>
      </c>
      <c r="H200" s="103">
        <v>0.10951403148528413</v>
      </c>
      <c r="I200" s="103">
        <v>-9.4202898550724654E-2</v>
      </c>
      <c r="J200" s="103">
        <v>0.4</v>
      </c>
      <c r="K200" s="103">
        <v>2.9992501874531386E-2</v>
      </c>
      <c r="L200" s="103">
        <v>1.103143960286794E-2</v>
      </c>
      <c r="M200" s="103">
        <v>0</v>
      </c>
      <c r="N200" s="103">
        <v>0</v>
      </c>
      <c r="O200" s="103">
        <v>0.44007682458386677</v>
      </c>
      <c r="P200" s="103">
        <v>0.49299520010655862</v>
      </c>
      <c r="Q200" s="103">
        <v>-2.8419993965603935E-2</v>
      </c>
      <c r="R200" s="103">
        <v>0.51107957014164496</v>
      </c>
      <c r="S200" s="103">
        <v>0.21714285714285714</v>
      </c>
      <c r="T200" s="103">
        <v>-0.14910714285714266</v>
      </c>
      <c r="U200" s="103">
        <v>0.1530269058295958</v>
      </c>
      <c r="V200" s="103">
        <v>0.10892738174550308</v>
      </c>
      <c r="X200" s="103">
        <f t="shared" si="27"/>
        <v>4.7899485915719131</v>
      </c>
      <c r="Y200" s="103">
        <f t="shared" si="28"/>
        <v>3.2764800238628404E-39</v>
      </c>
      <c r="Z200" s="103">
        <f t="shared" si="29"/>
        <v>3.5689839034082265E-40</v>
      </c>
      <c r="AA200" s="59">
        <v>-6.2634763218986103E-2</v>
      </c>
      <c r="AC200" s="99">
        <f t="shared" si="22"/>
        <v>-1</v>
      </c>
      <c r="AD200" s="102">
        <f t="shared" si="23"/>
        <v>352.88000000000011</v>
      </c>
      <c r="AE200" s="102">
        <f t="shared" si="24"/>
        <v>3912.7299999999987</v>
      </c>
      <c r="AF200" s="102">
        <f t="shared" si="25"/>
        <v>4703.4799999999996</v>
      </c>
      <c r="AG200" s="102">
        <f t="shared" si="26"/>
        <v>-790.75000000000091</v>
      </c>
    </row>
    <row r="201" spans="1:33" x14ac:dyDescent="0.2">
      <c r="A201" s="9">
        <v>36309</v>
      </c>
      <c r="B201" s="3">
        <v>3310.52</v>
      </c>
      <c r="D201" s="103">
        <v>0.66939161017937321</v>
      </c>
      <c r="E201" s="103">
        <v>-4.6498111014239576E-2</v>
      </c>
      <c r="F201" s="103">
        <v>0.21756968110975838</v>
      </c>
      <c r="G201" s="103">
        <v>-0.7876447876447874</v>
      </c>
      <c r="H201" s="103">
        <v>-0.6707734428473644</v>
      </c>
      <c r="I201" s="103">
        <v>-5.0724637681159389E-2</v>
      </c>
      <c r="J201" s="103">
        <v>-0.50909090909090893</v>
      </c>
      <c r="K201" s="103">
        <v>-2.9992501874531386E-2</v>
      </c>
      <c r="L201" s="103">
        <v>-0.28681742967457236</v>
      </c>
      <c r="M201" s="103">
        <v>0</v>
      </c>
      <c r="N201" s="103">
        <v>-2.1818181818181796E-2</v>
      </c>
      <c r="O201" s="103">
        <v>0.29878361075544213</v>
      </c>
      <c r="P201" s="103">
        <v>3.8665543995851703E-2</v>
      </c>
      <c r="Q201" s="103">
        <v>0.11929799859197428</v>
      </c>
      <c r="R201" s="103">
        <v>0.10892738174550308</v>
      </c>
      <c r="S201" s="103">
        <v>0.4777142857142852</v>
      </c>
      <c r="T201" s="103">
        <v>0.31517857142857114</v>
      </c>
      <c r="U201" s="103">
        <v>0.16928251121076288</v>
      </c>
      <c r="V201" s="103">
        <v>0.18423949251223831</v>
      </c>
      <c r="X201" s="103">
        <f t="shared" si="27"/>
        <v>4.9543782275269095</v>
      </c>
      <c r="Y201" s="103">
        <f t="shared" si="28"/>
        <v>1.5642500541506795E-40</v>
      </c>
      <c r="Z201" s="103">
        <f t="shared" si="29"/>
        <v>2.8819663613896247E-41</v>
      </c>
      <c r="AA201" s="59">
        <v>-6.3522568593284576E-2</v>
      </c>
      <c r="AC201" s="99">
        <f t="shared" si="22"/>
        <v>-1</v>
      </c>
      <c r="AD201" s="102">
        <f t="shared" si="23"/>
        <v>75.210000000000036</v>
      </c>
      <c r="AE201" s="102">
        <f t="shared" si="24"/>
        <v>3837.5199999999986</v>
      </c>
      <c r="AF201" s="102">
        <f t="shared" si="25"/>
        <v>4703.4799999999996</v>
      </c>
      <c r="AG201" s="102">
        <f t="shared" si="26"/>
        <v>-865.96000000000095</v>
      </c>
    </row>
    <row r="202" spans="1:33" x14ac:dyDescent="0.2">
      <c r="A202" s="9">
        <v>36340</v>
      </c>
      <c r="B202" s="3">
        <v>3437.73</v>
      </c>
      <c r="D202" s="103">
        <v>-0.2439756263416929</v>
      </c>
      <c r="E202" s="103">
        <v>3.6241174761098963E-2</v>
      </c>
      <c r="F202" s="103">
        <v>0.22038308215859323</v>
      </c>
      <c r="G202" s="103">
        <v>0.24710424710424664</v>
      </c>
      <c r="H202" s="103">
        <v>0.24640657084188927</v>
      </c>
      <c r="I202" s="103">
        <v>0.22463768115942026</v>
      </c>
      <c r="J202" s="103">
        <v>0.36363636363636326</v>
      </c>
      <c r="K202" s="103">
        <v>-0.15996000999750049</v>
      </c>
      <c r="L202" s="103">
        <v>-0.13237727523441822</v>
      </c>
      <c r="M202" s="103">
        <v>0</v>
      </c>
      <c r="N202" s="103">
        <v>7.2727272727272389E-3</v>
      </c>
      <c r="O202" s="103">
        <v>6.9846350832266105E-2</v>
      </c>
      <c r="P202" s="103">
        <v>0.22634185326311893</v>
      </c>
      <c r="Q202" s="103">
        <v>0.13247510811626276</v>
      </c>
      <c r="R202" s="103">
        <v>0.18423949251223831</v>
      </c>
      <c r="S202" s="103">
        <v>-0.42285714285714288</v>
      </c>
      <c r="T202" s="103">
        <v>5.6250000000000216E-2</v>
      </c>
      <c r="U202" s="103">
        <v>-9.9215246636771851E-2</v>
      </c>
      <c r="V202" s="103">
        <v>0.26453378906815767</v>
      </c>
      <c r="X202" s="103">
        <f t="shared" si="27"/>
        <v>4.114592360975883</v>
      </c>
      <c r="Y202" s="103">
        <f t="shared" si="28"/>
        <v>8.7402123328058498E-34</v>
      </c>
      <c r="Z202" s="103">
        <f t="shared" si="29"/>
        <v>2.3120814856573728E-34</v>
      </c>
      <c r="AA202" s="59">
        <v>6.9653979623184134E-2</v>
      </c>
      <c r="AC202" s="99">
        <f t="shared" si="22"/>
        <v>-1</v>
      </c>
      <c r="AD202" s="102">
        <f t="shared" si="23"/>
        <v>127.21000000000004</v>
      </c>
      <c r="AE202" s="102">
        <f t="shared" si="24"/>
        <v>3710.3099999999986</v>
      </c>
      <c r="AF202" s="102">
        <f t="shared" si="25"/>
        <v>4703.4799999999996</v>
      </c>
      <c r="AG202" s="102">
        <f t="shared" si="26"/>
        <v>-993.17000000000098</v>
      </c>
    </row>
    <row r="203" spans="1:33" x14ac:dyDescent="0.2">
      <c r="A203" s="9">
        <v>36371</v>
      </c>
      <c r="B203" s="3">
        <v>3620.38</v>
      </c>
      <c r="D203" s="103">
        <v>-0.22195616548052782</v>
      </c>
      <c r="E203" s="103">
        <v>2.9403217259004251E-2</v>
      </c>
      <c r="F203" s="103">
        <v>-0.1247274464982681</v>
      </c>
      <c r="G203" s="103">
        <v>1.2355212355212353</v>
      </c>
      <c r="H203" s="103">
        <v>0.35592060232717282</v>
      </c>
      <c r="I203" s="103">
        <v>8.6956521739130432E-2</v>
      </c>
      <c r="J203" s="103">
        <v>0.16363636363636425</v>
      </c>
      <c r="K203" s="103">
        <v>-9.9975006248437942E-3</v>
      </c>
      <c r="L203" s="103">
        <v>-3.3094318808604313E-2</v>
      </c>
      <c r="M203" s="103">
        <v>-1.2799999999999994E-2</v>
      </c>
      <c r="N203" s="103">
        <v>0</v>
      </c>
      <c r="O203" s="103">
        <v>0.10121638924455788</v>
      </c>
      <c r="P203" s="103">
        <v>0.2542944537207501</v>
      </c>
      <c r="Q203" s="103">
        <v>9.6568440108619161E-2</v>
      </c>
      <c r="R203" s="103">
        <v>0.26453378906815767</v>
      </c>
      <c r="S203" s="103">
        <v>2.2857142857148054E-3</v>
      </c>
      <c r="T203" s="103">
        <v>0.18928571428571433</v>
      </c>
      <c r="U203" s="103">
        <v>2.4103139013453293E-2</v>
      </c>
      <c r="V203" s="103">
        <v>7.8672189554789163E-2</v>
      </c>
      <c r="X203" s="103">
        <f t="shared" si="27"/>
        <v>4.7185645779214704</v>
      </c>
      <c r="Y203" s="103">
        <f t="shared" si="28"/>
        <v>1.2272658908678545E-38</v>
      </c>
      <c r="Z203" s="103">
        <f t="shared" si="29"/>
        <v>9.6551694800483033E-40</v>
      </c>
      <c r="AA203" s="59">
        <v>0.10283858617654645</v>
      </c>
      <c r="AC203" s="99">
        <f t="shared" si="22"/>
        <v>1</v>
      </c>
      <c r="AD203" s="102">
        <f t="shared" si="23"/>
        <v>182.65000000000009</v>
      </c>
      <c r="AE203" s="102">
        <f t="shared" si="24"/>
        <v>3892.9599999999987</v>
      </c>
      <c r="AF203" s="102">
        <f t="shared" si="25"/>
        <v>4703.4799999999996</v>
      </c>
      <c r="AG203" s="102">
        <f t="shared" si="26"/>
        <v>-810.52000000000089</v>
      </c>
    </row>
    <row r="204" spans="1:33" x14ac:dyDescent="0.2">
      <c r="A204" s="9">
        <v>36400</v>
      </c>
      <c r="B204" s="3">
        <v>3674.7</v>
      </c>
      <c r="D204" s="103">
        <v>-0.23428706356278198</v>
      </c>
      <c r="E204" s="103">
        <v>-0.24890165307622636</v>
      </c>
      <c r="F204" s="103">
        <v>-1.4067005244163931E-2</v>
      </c>
      <c r="G204" s="103">
        <v>0.23166023166023222</v>
      </c>
      <c r="H204" s="103">
        <v>8.2135523613963701E-2</v>
      </c>
      <c r="I204" s="103">
        <v>0.35507246376811596</v>
      </c>
      <c r="J204" s="103">
        <v>0.32727272727272688</v>
      </c>
      <c r="K204" s="103">
        <v>2.9992501874531164E-2</v>
      </c>
      <c r="L204" s="103">
        <v>3.3094318808604313E-2</v>
      </c>
      <c r="M204" s="103">
        <v>1.2799999999999994E-2</v>
      </c>
      <c r="N204" s="103">
        <v>-1.4545454545454518E-2</v>
      </c>
      <c r="O204" s="103">
        <v>0.1133162612035854</v>
      </c>
      <c r="P204" s="103">
        <v>-3.1206442988779949E-3</v>
      </c>
      <c r="Q204" s="103">
        <v>0.15696469878306316</v>
      </c>
      <c r="R204" s="103">
        <v>7.8672189554789163E-2</v>
      </c>
      <c r="S204" s="103">
        <v>0.67657142857142782</v>
      </c>
      <c r="T204" s="103">
        <v>-6.6071428571428739E-2</v>
      </c>
      <c r="U204" s="103">
        <v>0.5319506726457387</v>
      </c>
      <c r="V204" s="103">
        <v>-6.9909915129044403E-2</v>
      </c>
      <c r="X204" s="103">
        <f t="shared" si="27"/>
        <v>5.2383766822230395</v>
      </c>
      <c r="Y204" s="103">
        <f t="shared" si="28"/>
        <v>8.1758965264774234E-43</v>
      </c>
      <c r="Z204" s="103">
        <f t="shared" si="29"/>
        <v>-5.7157623226988559E-44</v>
      </c>
      <c r="AA204" s="59">
        <v>3.2623917229788094E-2</v>
      </c>
      <c r="AC204" s="99">
        <f t="shared" si="22"/>
        <v>1</v>
      </c>
      <c r="AD204" s="102">
        <f t="shared" si="23"/>
        <v>54.319999999999709</v>
      </c>
      <c r="AE204" s="102">
        <f t="shared" si="24"/>
        <v>3947.2799999999984</v>
      </c>
      <c r="AF204" s="102">
        <f t="shared" si="25"/>
        <v>4703.4799999999996</v>
      </c>
      <c r="AG204" s="102">
        <f t="shared" si="26"/>
        <v>-756.20000000000118</v>
      </c>
    </row>
    <row r="205" spans="1:33" x14ac:dyDescent="0.2">
      <c r="A205" s="9">
        <v>36432</v>
      </c>
      <c r="B205" s="3">
        <v>3626.43</v>
      </c>
      <c r="D205" s="103">
        <v>0.61037945507145541</v>
      </c>
      <c r="E205" s="103">
        <v>-0.36241174761098865</v>
      </c>
      <c r="F205" s="103">
        <v>-2.0631607691444596E-2</v>
      </c>
      <c r="G205" s="103">
        <v>-0.81853281853281823</v>
      </c>
      <c r="H205" s="103">
        <v>-0.23271731690622907</v>
      </c>
      <c r="I205" s="103">
        <v>-5.0724637681159306E-2</v>
      </c>
      <c r="J205" s="103">
        <v>-0.30909090909090908</v>
      </c>
      <c r="K205" s="103">
        <v>1.9995001249687588E-2</v>
      </c>
      <c r="L205" s="103">
        <v>-2.2062879205736373E-2</v>
      </c>
      <c r="M205" s="103">
        <v>0</v>
      </c>
      <c r="N205" s="103">
        <v>-1.4545454545454558E-2</v>
      </c>
      <c r="O205" s="103">
        <v>-7.7080665813059918E-2</v>
      </c>
      <c r="P205" s="103">
        <v>-0.21673255222084239</v>
      </c>
      <c r="Q205" s="103">
        <v>-2.5042743638740823E-2</v>
      </c>
      <c r="R205" s="103">
        <v>-6.9909915129044403E-2</v>
      </c>
      <c r="S205" s="103">
        <v>0.22171428571428545</v>
      </c>
      <c r="T205" s="103">
        <v>-0.21160714285714288</v>
      </c>
      <c r="U205" s="103">
        <v>-2.2421524663672663E-3</v>
      </c>
      <c r="V205" s="103">
        <v>0.20719520319786808</v>
      </c>
      <c r="X205" s="103">
        <f t="shared" si="27"/>
        <v>4.6648535558791</v>
      </c>
      <c r="Y205" s="103">
        <f t="shared" si="28"/>
        <v>3.3149506942916944E-38</v>
      </c>
      <c r="Z205" s="103">
        <f t="shared" si="29"/>
        <v>6.8684188269468143E-39</v>
      </c>
      <c r="AA205" s="59">
        <v>1.335480154189711E-2</v>
      </c>
      <c r="AC205" s="99">
        <f t="shared" si="22"/>
        <v>1</v>
      </c>
      <c r="AD205" s="102">
        <f>B205-B204</f>
        <v>-48.269999999999982</v>
      </c>
      <c r="AE205" s="102">
        <f>AC205*AD205+AE204</f>
        <v>3899.0099999999984</v>
      </c>
      <c r="AF205" s="102">
        <f>MAX(AE205,AF204)</f>
        <v>4703.4799999999996</v>
      </c>
      <c r="AG205" s="102">
        <f>AE205-AF205</f>
        <v>-804.47000000000116</v>
      </c>
    </row>
    <row r="206" spans="1:33" x14ac:dyDescent="0.2">
      <c r="A206" s="9">
        <v>36463</v>
      </c>
      <c r="B206" s="3">
        <v>3769.49</v>
      </c>
      <c r="D206" s="103">
        <v>-5.8131376673471298E-2</v>
      </c>
      <c r="E206" s="103">
        <v>-8.8893447527223488E-2</v>
      </c>
      <c r="F206" s="103">
        <v>0.12941644824632273</v>
      </c>
      <c r="G206" s="103">
        <v>0.55598455598455587</v>
      </c>
      <c r="H206" s="103">
        <v>0.42436687200547568</v>
      </c>
      <c r="I206" s="103">
        <v>5.797101449275352E-2</v>
      </c>
      <c r="J206" s="103">
        <v>0.4545454545454547</v>
      </c>
      <c r="K206" s="103">
        <v>9.9975006248437942E-3</v>
      </c>
      <c r="L206" s="103">
        <v>3.3094318808604806E-2</v>
      </c>
      <c r="M206" s="103">
        <v>0</v>
      </c>
      <c r="N206" s="103">
        <v>0</v>
      </c>
      <c r="O206" s="103">
        <v>0.35044814340588987</v>
      </c>
      <c r="P206" s="103">
        <v>0.37981475931555098</v>
      </c>
      <c r="Q206" s="103">
        <v>6.8498441114351979E-2</v>
      </c>
      <c r="R206" s="103">
        <v>0.20719520319786808</v>
      </c>
      <c r="S206" s="103">
        <v>-2.0571428571428053E-2</v>
      </c>
      <c r="T206" s="103">
        <v>-8.035714285714271E-3</v>
      </c>
      <c r="U206" s="103">
        <v>0.21973094170403673</v>
      </c>
      <c r="V206" s="103">
        <v>0.10608869449352608</v>
      </c>
      <c r="X206" s="103">
        <f>IF(AA206&lt;&gt;"",((D$4-D206)^2+(E$4-E206)^2+(F$4-F206)^2+(G$4-G206)^2+(H$4-H206)^2+(I$4-I206)^2+(J$4-J206)^2+(K$4-K206)^2+(L$4-L206)^2+(M$4-M206)^2+(N$4-N206)^2+(O$4-O206)^2+(P$4-P206)^2+(Q$4-Q206)^2+(R$4-R206)^2+(S$4-S206)^2+(T$4-T206)^2+(U$4-U206)^2)^0.5,0)</f>
        <v>4.6774266170881829</v>
      </c>
      <c r="Y206" s="103">
        <f t="shared" si="28"/>
        <v>2.6269963404311608E-38</v>
      </c>
      <c r="Z206" s="103">
        <f t="shared" si="29"/>
        <v>2.7869461219561245E-39</v>
      </c>
      <c r="AA206" s="59">
        <v>0.17500817524351095</v>
      </c>
      <c r="AC206" s="99">
        <f t="shared" si="22"/>
        <v>1</v>
      </c>
      <c r="AD206" s="102">
        <f>B206-B205</f>
        <v>143.05999999999995</v>
      </c>
      <c r="AE206" s="102">
        <f>AC206*AD206+AE205</f>
        <v>4042.0699999999983</v>
      </c>
      <c r="AF206" s="102">
        <f>MAX(AE206,AF205)</f>
        <v>4703.4799999999996</v>
      </c>
      <c r="AG206" s="102">
        <f>AE206-AF206</f>
        <v>-661.41000000000122</v>
      </c>
    </row>
    <row r="207" spans="1:33" x14ac:dyDescent="0.2">
      <c r="A207" s="9">
        <v>36491</v>
      </c>
      <c r="B207" s="3">
        <v>3842.74</v>
      </c>
      <c r="D207" s="103">
        <v>0.33998047569636525</v>
      </c>
      <c r="E207" s="103">
        <v>-4.03439492623556E-2</v>
      </c>
      <c r="F207" s="103">
        <v>-2.8134010488329943E-2</v>
      </c>
      <c r="G207" s="103">
        <v>6.1776061776061833E-2</v>
      </c>
      <c r="H207" s="103">
        <v>9.5824777549623916E-2</v>
      </c>
      <c r="I207" s="103">
        <v>-0.10869565217391298</v>
      </c>
      <c r="J207" s="103">
        <v>0.25454545454545485</v>
      </c>
      <c r="K207" s="103">
        <v>0</v>
      </c>
      <c r="L207" s="103">
        <v>-1.1031439602868431E-2</v>
      </c>
      <c r="M207" s="103">
        <v>0</v>
      </c>
      <c r="N207" s="103">
        <v>1.4545454545454558E-2</v>
      </c>
      <c r="O207" s="103">
        <v>4.7951344430217716E-2</v>
      </c>
      <c r="P207" s="103">
        <v>8.5589378392392515E-2</v>
      </c>
      <c r="Q207" s="103">
        <v>-9.2330282610882122E-2</v>
      </c>
      <c r="R207" s="103">
        <v>0.10608869449352608</v>
      </c>
      <c r="S207" s="103">
        <v>0.35085714285714337</v>
      </c>
      <c r="T207" s="103">
        <v>0.1160714285714286</v>
      </c>
      <c r="U207" s="103">
        <v>0.12892376681614251</v>
      </c>
      <c r="V207" s="103">
        <v>0.17211713929843897</v>
      </c>
      <c r="X207" s="103">
        <f t="shared" ref="X207:X256" si="30">IF(AA207&lt;&gt;"",((D$4-D207)^2+(E$4-E207)^2+(F$4-F207)^2+(G$4-G207)^2+(H$4-H207)^2+(I$4-I207)^2+(J$4-J207)^2+(K$4-K207)^2+(L$4-L207)^2+(M$4-M207)^2+(N$4-N207)^2+(O$4-O207)^2+(P$4-P207)^2+(Q$4-Q207)^2+(R$4-R207)^2+(S$4-S207)^2+(T$4-T207)^2+(U$4-U207)^2)^0.5,0)</f>
        <v>4.8400164517715476</v>
      </c>
      <c r="Y207" s="103">
        <f t="shared" si="28"/>
        <v>1.2975972291275572E-39</v>
      </c>
      <c r="Z207" s="103">
        <f t="shared" si="29"/>
        <v>2.2333872303901619E-40</v>
      </c>
      <c r="AA207" s="59">
        <v>0.20138354444666284</v>
      </c>
      <c r="AC207" s="99">
        <f t="shared" si="22"/>
        <v>1</v>
      </c>
      <c r="AD207" s="102">
        <f t="shared" ref="AD207:AD256" si="31">B207-B206</f>
        <v>73.25</v>
      </c>
      <c r="AE207" s="102">
        <f t="shared" ref="AE207:AE256" si="32">AC207*AD207+AE206</f>
        <v>4115.3199999999979</v>
      </c>
      <c r="AF207" s="102">
        <f t="shared" ref="AF207:AF256" si="33">MAX(AE207,AF206)</f>
        <v>4703.4799999999996</v>
      </c>
      <c r="AG207" s="102">
        <f t="shared" ref="AG207:AG256" si="34">AE207-AF207</f>
        <v>-588.16000000000167</v>
      </c>
    </row>
    <row r="208" spans="1:33" x14ac:dyDescent="0.2">
      <c r="A208" s="9">
        <v>36524</v>
      </c>
      <c r="B208" s="3">
        <v>3961.58</v>
      </c>
      <c r="D208" s="103">
        <v>0.48090502520781225</v>
      </c>
      <c r="E208" s="103">
        <v>-0.13334017129083572</v>
      </c>
      <c r="F208" s="103">
        <v>0.12003844475021137</v>
      </c>
      <c r="G208" s="103">
        <v>-0.32432432432432429</v>
      </c>
      <c r="H208" s="103">
        <v>-0.19164955509924783</v>
      </c>
      <c r="I208" s="103">
        <v>3.623188405797105E-2</v>
      </c>
      <c r="J208" s="103">
        <v>-0.36363636363636409</v>
      </c>
      <c r="K208" s="103">
        <v>-1.9995001249687588E-2</v>
      </c>
      <c r="L208" s="103">
        <v>-3.3094318808604313E-2</v>
      </c>
      <c r="M208" s="103">
        <v>0</v>
      </c>
      <c r="N208" s="103">
        <v>-7.2727272727272788E-3</v>
      </c>
      <c r="O208" s="103">
        <v>0.34385403329065312</v>
      </c>
      <c r="P208" s="103">
        <v>0.20855988925518404</v>
      </c>
      <c r="Q208" s="103">
        <v>8.0464648496429786E-2</v>
      </c>
      <c r="R208" s="103">
        <v>0.17211713929843897</v>
      </c>
      <c r="S208" s="103">
        <v>0.38971428571428468</v>
      </c>
      <c r="T208" s="103">
        <v>0.21249999999999999</v>
      </c>
      <c r="U208" s="103">
        <v>0.3301569506726465</v>
      </c>
      <c r="V208" s="103">
        <v>0.27625061553167429</v>
      </c>
      <c r="X208" s="103">
        <f t="shared" si="30"/>
        <v>4.868910019226691</v>
      </c>
      <c r="Y208" s="103">
        <f t="shared" si="28"/>
        <v>7.6031935582825346E-40</v>
      </c>
      <c r="Z208" s="103">
        <f t="shared" si="29"/>
        <v>2.1003869004820111E-40</v>
      </c>
      <c r="AA208" s="59">
        <v>0.18812900425030774</v>
      </c>
      <c r="AC208" s="99">
        <f t="shared" si="22"/>
        <v>1</v>
      </c>
      <c r="AD208" s="102">
        <f t="shared" si="31"/>
        <v>118.84000000000015</v>
      </c>
      <c r="AE208" s="102">
        <f t="shared" si="32"/>
        <v>4234.159999999998</v>
      </c>
      <c r="AF208" s="102">
        <f t="shared" si="33"/>
        <v>4703.4799999999996</v>
      </c>
      <c r="AG208" s="102">
        <f t="shared" si="34"/>
        <v>-469.32000000000153</v>
      </c>
    </row>
    <row r="209" spans="1:33" x14ac:dyDescent="0.2">
      <c r="A209" s="9">
        <v>36544</v>
      </c>
      <c r="B209" s="3">
        <v>4152.32</v>
      </c>
      <c r="D209" s="103">
        <v>-5.9012155107919698E-2</v>
      </c>
      <c r="E209" s="103">
        <v>-0.12650221378874102</v>
      </c>
      <c r="F209" s="103">
        <v>6.6583824822384272E-2</v>
      </c>
      <c r="G209" s="103">
        <v>1.5444015444015117E-2</v>
      </c>
      <c r="H209" s="103">
        <v>-9.5824777549622694E-2</v>
      </c>
      <c r="I209" s="103">
        <v>-2.1739130434782629E-2</v>
      </c>
      <c r="J209" s="103">
        <v>-1.8181818181817799E-2</v>
      </c>
      <c r="K209" s="103">
        <v>-1.9995001249687588E-2</v>
      </c>
      <c r="L209" s="103">
        <v>-3.3094318808604806E-2</v>
      </c>
      <c r="M209" s="103">
        <v>-1.2799999999999994E-2</v>
      </c>
      <c r="N209" s="103">
        <v>-7.2727272727272788E-3</v>
      </c>
      <c r="O209" s="103">
        <v>0.12304737516005136</v>
      </c>
      <c r="P209" s="103">
        <v>8.8900305880226294E-2</v>
      </c>
      <c r="Q209" s="103">
        <v>5.6926480941365827E-2</v>
      </c>
      <c r="R209" s="103">
        <v>0.27625061553167429</v>
      </c>
      <c r="S209" s="103">
        <v>-0.33599999999999974</v>
      </c>
      <c r="T209" s="103">
        <v>2.3214285714285531E-2</v>
      </c>
      <c r="U209" s="103">
        <v>0.3811659192825102</v>
      </c>
      <c r="V209" s="103">
        <v>9.9889928453495175E-2</v>
      </c>
      <c r="X209" s="103">
        <f t="shared" si="30"/>
        <v>4.1611980007844682</v>
      </c>
      <c r="Y209" s="103">
        <f t="shared" si="28"/>
        <v>3.6903826331048743E-34</v>
      </c>
      <c r="Z209" s="103">
        <f t="shared" si="29"/>
        <v>3.68632057186867E-35</v>
      </c>
      <c r="AA209" s="59">
        <v>5.3468666781549483E-2</v>
      </c>
      <c r="AC209" s="99">
        <f t="shared" si="22"/>
        <v>1</v>
      </c>
      <c r="AD209" s="102">
        <f t="shared" si="31"/>
        <v>190.73999999999978</v>
      </c>
      <c r="AE209" s="102">
        <f t="shared" si="32"/>
        <v>4424.8999999999978</v>
      </c>
      <c r="AF209" s="102">
        <f t="shared" si="33"/>
        <v>4703.4799999999996</v>
      </c>
      <c r="AG209" s="102">
        <f t="shared" si="34"/>
        <v>-278.58000000000175</v>
      </c>
    </row>
    <row r="210" spans="1:33" x14ac:dyDescent="0.2">
      <c r="A210" s="9">
        <v>36582</v>
      </c>
      <c r="B210" s="3">
        <v>4221.29</v>
      </c>
      <c r="D210" s="103">
        <v>1.0569341213359307E-2</v>
      </c>
      <c r="E210" s="103">
        <v>0.23249055507120078</v>
      </c>
      <c r="F210" s="103">
        <v>7.1272826570436834E-2</v>
      </c>
      <c r="G210" s="103">
        <v>-0.24710424710424664</v>
      </c>
      <c r="H210" s="103">
        <v>-0.27378507871321034</v>
      </c>
      <c r="I210" s="103">
        <v>-7.2463768115942101E-2</v>
      </c>
      <c r="J210" s="103">
        <v>-0.23636363636363705</v>
      </c>
      <c r="K210" s="103">
        <v>-9.9975006248435722E-3</v>
      </c>
      <c r="L210" s="103">
        <v>-4.4125758411472746E-2</v>
      </c>
      <c r="M210" s="103">
        <v>0</v>
      </c>
      <c r="N210" s="103">
        <v>7.2727272727272788E-3</v>
      </c>
      <c r="O210" s="103">
        <v>8.8412291933418319E-2</v>
      </c>
      <c r="P210" s="103">
        <v>-3.8475260806895915E-2</v>
      </c>
      <c r="Q210" s="103">
        <v>5.1958161520667706E-2</v>
      </c>
      <c r="R210" s="103">
        <v>9.9889928453495175E-2</v>
      </c>
      <c r="S210" s="103">
        <v>-0.13257142857142884</v>
      </c>
      <c r="T210" s="103">
        <v>0.27767857142857133</v>
      </c>
      <c r="U210" s="103">
        <v>0.68161434977578605</v>
      </c>
      <c r="V210" s="103">
        <v>-0.1784897025171622</v>
      </c>
      <c r="X210" s="103">
        <f t="shared" si="30"/>
        <v>4.4357026533691739</v>
      </c>
      <c r="Y210" s="103">
        <f t="shared" si="28"/>
        <v>2.2992069530518228E-36</v>
      </c>
      <c r="Z210" s="103">
        <f t="shared" si="29"/>
        <v>-4.1038476507561077E-37</v>
      </c>
      <c r="AA210" s="59">
        <v>-6.4217493128391936E-2</v>
      </c>
      <c r="AC210" s="99">
        <f t="shared" si="22"/>
        <v>1</v>
      </c>
      <c r="AD210" s="102">
        <f t="shared" si="31"/>
        <v>68.970000000000255</v>
      </c>
      <c r="AE210" s="102">
        <f t="shared" si="32"/>
        <v>4493.8699999999981</v>
      </c>
      <c r="AF210" s="102">
        <f t="shared" si="33"/>
        <v>4703.4799999999996</v>
      </c>
      <c r="AG210" s="102">
        <f t="shared" si="34"/>
        <v>-209.61000000000149</v>
      </c>
    </row>
    <row r="211" spans="1:33" x14ac:dyDescent="0.2">
      <c r="A211" s="9">
        <v>36615</v>
      </c>
      <c r="B211" s="3">
        <v>4098.05</v>
      </c>
      <c r="D211" s="103">
        <v>-0.15765933976593141</v>
      </c>
      <c r="E211" s="103">
        <v>-0.35488999435868612</v>
      </c>
      <c r="F211" s="103">
        <v>-0.1678662625803729</v>
      </c>
      <c r="G211" s="103">
        <v>-0.20077220077220131</v>
      </c>
      <c r="H211" s="103">
        <v>-0.15058179329226598</v>
      </c>
      <c r="I211" s="103">
        <v>0.16666666666666666</v>
      </c>
      <c r="J211" s="103">
        <v>-5.454545454545421E-2</v>
      </c>
      <c r="K211" s="103">
        <v>-9.9975006248437942E-3</v>
      </c>
      <c r="L211" s="103">
        <v>-9.9282956425813432E-2</v>
      </c>
      <c r="M211" s="103">
        <v>0</v>
      </c>
      <c r="N211" s="103">
        <v>-7.2727272727272788E-3</v>
      </c>
      <c r="O211" s="103">
        <v>-0.12330345710627391</v>
      </c>
      <c r="P211" s="103">
        <v>-0.15361561844414953</v>
      </c>
      <c r="Q211" s="103">
        <v>0.13546615709544391</v>
      </c>
      <c r="R211" s="103">
        <v>-0.1784897025171622</v>
      </c>
      <c r="S211" s="103">
        <v>0.70628571428571507</v>
      </c>
      <c r="T211" s="103">
        <v>-3.571428571428558E-2</v>
      </c>
      <c r="U211" s="103">
        <v>0.50672645739910105</v>
      </c>
      <c r="V211" s="103">
        <v>0.22354662109318352</v>
      </c>
      <c r="X211" s="103">
        <f t="shared" si="30"/>
        <v>5.1666424793042829</v>
      </c>
      <c r="Y211" s="103">
        <f t="shared" si="28"/>
        <v>3.0823368863203374E-42</v>
      </c>
      <c r="Z211" s="103">
        <f t="shared" si="29"/>
        <v>6.8904599600779557E-43</v>
      </c>
      <c r="AA211" s="59">
        <v>9.9236795517423537E-2</v>
      </c>
      <c r="AC211" s="99">
        <f t="shared" si="22"/>
        <v>-1</v>
      </c>
      <c r="AD211" s="102">
        <f t="shared" si="31"/>
        <v>-123.23999999999978</v>
      </c>
      <c r="AE211" s="102">
        <f t="shared" si="32"/>
        <v>4617.1099999999979</v>
      </c>
      <c r="AF211" s="102">
        <f t="shared" si="33"/>
        <v>4703.4799999999996</v>
      </c>
      <c r="AG211" s="102">
        <f t="shared" si="34"/>
        <v>-86.37000000000171</v>
      </c>
    </row>
    <row r="212" spans="1:33" x14ac:dyDescent="0.2">
      <c r="A212" s="9">
        <v>36645</v>
      </c>
      <c r="B212" s="3">
        <v>4252.3999999999996</v>
      </c>
      <c r="D212" s="103">
        <v>-0.28537221276067976</v>
      </c>
      <c r="E212" s="103">
        <v>0.43694548438381492</v>
      </c>
      <c r="F212" s="103">
        <v>-3.4698612935608525E-2</v>
      </c>
      <c r="G212" s="103">
        <v>1.0656370656370664</v>
      </c>
      <c r="H212" s="103">
        <v>0.38329911019849444</v>
      </c>
      <c r="I212" s="103">
        <v>4.3478260869565258E-2</v>
      </c>
      <c r="J212" s="103">
        <v>0.34545454545454546</v>
      </c>
      <c r="K212" s="103">
        <v>6.9982504373906337E-2</v>
      </c>
      <c r="L212" s="103">
        <v>0.1213458356315498</v>
      </c>
      <c r="M212" s="103">
        <v>0</v>
      </c>
      <c r="N212" s="103">
        <v>1.4545454545454558E-2</v>
      </c>
      <c r="O212" s="103">
        <v>-0.11766965428937326</v>
      </c>
      <c r="P212" s="103">
        <v>0.12226646306365468</v>
      </c>
      <c r="Q212" s="103">
        <v>9.3331992356434582E-3</v>
      </c>
      <c r="R212" s="103">
        <v>0.22354662109318352</v>
      </c>
      <c r="S212" s="103">
        <v>-0.92114285714285737</v>
      </c>
      <c r="T212" s="103">
        <v>0.14464285714285752</v>
      </c>
      <c r="U212" s="103">
        <v>-0.62948430493273311</v>
      </c>
      <c r="V212" s="103">
        <v>-0.13191205862758154</v>
      </c>
      <c r="X212" s="103">
        <f t="shared" si="30"/>
        <v>3.8109981975587499</v>
      </c>
      <c r="Y212" s="103">
        <f t="shared" si="28"/>
        <v>2.4028877133753145E-31</v>
      </c>
      <c r="Z212" s="103">
        <f t="shared" si="29"/>
        <v>-3.1696986492225986E-32</v>
      </c>
      <c r="AA212" s="59">
        <v>0.13304588390310082</v>
      </c>
      <c r="AC212" s="99">
        <f t="shared" si="22"/>
        <v>1</v>
      </c>
      <c r="AD212" s="102">
        <f t="shared" si="31"/>
        <v>154.34999999999945</v>
      </c>
      <c r="AE212" s="102">
        <f t="shared" si="32"/>
        <v>4771.4599999999973</v>
      </c>
      <c r="AF212" s="102">
        <f t="shared" si="33"/>
        <v>4771.4599999999973</v>
      </c>
      <c r="AG212" s="102">
        <f t="shared" si="34"/>
        <v>0</v>
      </c>
    </row>
    <row r="213" spans="1:33" x14ac:dyDescent="0.2">
      <c r="A213" s="9">
        <v>36673</v>
      </c>
      <c r="B213" s="3">
        <v>4161.32</v>
      </c>
      <c r="D213" s="103">
        <v>0.20698293209493826</v>
      </c>
      <c r="E213" s="103">
        <v>-2.1197668256491956E-2</v>
      </c>
      <c r="F213" s="103">
        <v>-0.22132088250820417</v>
      </c>
      <c r="G213" s="103">
        <v>0.18532818532818551</v>
      </c>
      <c r="H213" s="103">
        <v>8.2135523613962494E-2</v>
      </c>
      <c r="I213" s="103">
        <v>0</v>
      </c>
      <c r="J213" s="103">
        <v>0.10909090909090922</v>
      </c>
      <c r="K213" s="103">
        <v>0.12996750812296934</v>
      </c>
      <c r="L213" s="103">
        <v>2.2062879205736373E-2</v>
      </c>
      <c r="M213" s="103">
        <v>0</v>
      </c>
      <c r="N213" s="103">
        <v>-7.2727272727272788E-3</v>
      </c>
      <c r="O213" s="103">
        <v>8.5659411011524356E-2</v>
      </c>
      <c r="P213" s="103">
        <v>-7.8482301284887451E-2</v>
      </c>
      <c r="Q213" s="103">
        <v>-9.096248617117593E-2</v>
      </c>
      <c r="R213" s="103">
        <v>-0.13191205862758154</v>
      </c>
      <c r="S213" s="103">
        <v>0.16</v>
      </c>
      <c r="T213" s="103">
        <v>0.22321428571428567</v>
      </c>
      <c r="U213" s="103">
        <v>0.264013452914797</v>
      </c>
      <c r="V213" s="103">
        <v>7.4587955855524536E-3</v>
      </c>
      <c r="X213" s="103">
        <f t="shared" si="30"/>
        <v>4.6852691033072178</v>
      </c>
      <c r="Y213" s="103">
        <f t="shared" si="28"/>
        <v>2.2722149907447566E-38</v>
      </c>
      <c r="Z213" s="103">
        <f t="shared" si="29"/>
        <v>1.69479871423931E-40</v>
      </c>
      <c r="AA213" s="59">
        <v>0.15357007632051051</v>
      </c>
      <c r="AC213" s="99">
        <f t="shared" si="22"/>
        <v>1</v>
      </c>
      <c r="AD213" s="102">
        <f t="shared" si="31"/>
        <v>-91.079999999999927</v>
      </c>
      <c r="AE213" s="102">
        <f t="shared" si="32"/>
        <v>4680.3799999999974</v>
      </c>
      <c r="AF213" s="102">
        <f t="shared" si="33"/>
        <v>4771.4599999999973</v>
      </c>
      <c r="AG213" s="102">
        <f t="shared" si="34"/>
        <v>-91.079999999999927</v>
      </c>
    </row>
    <row r="214" spans="1:33" x14ac:dyDescent="0.2">
      <c r="A214" s="9">
        <v>36706</v>
      </c>
      <c r="B214" s="3">
        <v>4166.47</v>
      </c>
      <c r="D214" s="103">
        <v>-2.7304131467843735E-2</v>
      </c>
      <c r="E214" s="103">
        <v>-4.718190676444934E-2</v>
      </c>
      <c r="F214" s="103">
        <v>-4.5014416781328746E-2</v>
      </c>
      <c r="G214" s="103">
        <v>-9.2664092664093436E-2</v>
      </c>
      <c r="H214" s="103">
        <v>5.4757015742642065E-2</v>
      </c>
      <c r="I214" s="103">
        <v>0.20289855072463772</v>
      </c>
      <c r="J214" s="103">
        <v>0.2</v>
      </c>
      <c r="K214" s="103">
        <v>0.29992501874531363</v>
      </c>
      <c r="L214" s="103">
        <v>3.3094318808604806E-2</v>
      </c>
      <c r="M214" s="103">
        <v>0</v>
      </c>
      <c r="N214" s="103">
        <v>0.17454545454545453</v>
      </c>
      <c r="O214" s="103">
        <v>0.12906530089628585</v>
      </c>
      <c r="P214" s="103">
        <v>0.14272190587642078</v>
      </c>
      <c r="Q214" s="103">
        <v>0.11048979181333624</v>
      </c>
      <c r="R214" s="103">
        <v>7.4587955855524536E-3</v>
      </c>
      <c r="S214" s="103">
        <v>-3.199999999999948E-2</v>
      </c>
      <c r="T214" s="103">
        <v>-0.25267857142857186</v>
      </c>
      <c r="U214" s="103">
        <v>-0.63396860986547088</v>
      </c>
      <c r="V214" s="103">
        <v>-9.8282304550590338E-2</v>
      </c>
      <c r="X214" s="103">
        <f t="shared" si="30"/>
        <v>4.2938917634224243</v>
      </c>
      <c r="Y214" s="103">
        <f t="shared" si="28"/>
        <v>3.1692045679861148E-35</v>
      </c>
      <c r="Z214" s="103">
        <f t="shared" si="29"/>
        <v>-3.1147672853393344E-36</v>
      </c>
      <c r="AA214" s="59">
        <v>3.0356812842734917E-2</v>
      </c>
      <c r="AC214" s="99">
        <f t="shared" si="22"/>
        <v>1</v>
      </c>
      <c r="AD214" s="102">
        <f t="shared" si="31"/>
        <v>5.1500000000005457</v>
      </c>
      <c r="AE214" s="102">
        <f t="shared" si="32"/>
        <v>4685.5299999999979</v>
      </c>
      <c r="AF214" s="102">
        <f t="shared" si="33"/>
        <v>4771.4599999999973</v>
      </c>
      <c r="AG214" s="102">
        <f t="shared" si="34"/>
        <v>-85.929999999999382</v>
      </c>
    </row>
    <row r="215" spans="1:33" x14ac:dyDescent="0.2">
      <c r="A215" s="9">
        <v>36736</v>
      </c>
      <c r="B215" s="3">
        <v>4098.6099999999997</v>
      </c>
      <c r="D215" s="103">
        <v>-0.13652065733921476</v>
      </c>
      <c r="E215" s="103">
        <v>0.13265637554062595</v>
      </c>
      <c r="F215" s="103">
        <v>0.13222984929515552</v>
      </c>
      <c r="G215" s="103">
        <v>-0.18532818532818551</v>
      </c>
      <c r="H215" s="103">
        <v>-0.13689253935660456</v>
      </c>
      <c r="I215" s="103">
        <v>5.0724637681159472E-2</v>
      </c>
      <c r="J215" s="103">
        <v>-0.2</v>
      </c>
      <c r="K215" s="103">
        <v>8.9977505623593926E-2</v>
      </c>
      <c r="L215" s="103">
        <v>0</v>
      </c>
      <c r="M215" s="103">
        <v>0</v>
      </c>
      <c r="N215" s="103">
        <v>2.1818181818181837E-2</v>
      </c>
      <c r="O215" s="103">
        <v>-0.25044814340588911</v>
      </c>
      <c r="P215" s="103">
        <v>-0.14948647324380498</v>
      </c>
      <c r="Q215" s="103">
        <v>-0.10722920647691847</v>
      </c>
      <c r="R215" s="103">
        <v>-9.8282304550590338E-2</v>
      </c>
      <c r="S215" s="103">
        <v>-3.6571428571429095E-2</v>
      </c>
      <c r="T215" s="103">
        <v>0.60267857142857129</v>
      </c>
      <c r="U215" s="103">
        <v>0.10313901345291338</v>
      </c>
      <c r="V215" s="107">
        <v>-0.11925383077947993</v>
      </c>
      <c r="X215" s="103">
        <f t="shared" si="30"/>
        <v>4.3978204630601097</v>
      </c>
      <c r="Y215" s="103">
        <f t="shared" si="28"/>
        <v>4.6338348247711632E-36</v>
      </c>
      <c r="Z215" s="103">
        <f t="shared" si="29"/>
        <v>-5.5260255405332137E-37</v>
      </c>
      <c r="AA215" s="59">
        <v>6.1031021631967504E-2</v>
      </c>
      <c r="AC215" s="99">
        <f t="shared" si="22"/>
        <v>1</v>
      </c>
      <c r="AD215" s="102">
        <f t="shared" si="31"/>
        <v>-67.860000000000582</v>
      </c>
      <c r="AE215" s="102">
        <f t="shared" si="32"/>
        <v>4617.6699999999973</v>
      </c>
      <c r="AF215" s="102">
        <f t="shared" si="33"/>
        <v>4771.4599999999973</v>
      </c>
      <c r="AG215" s="102">
        <f t="shared" si="34"/>
        <v>-153.78999999999996</v>
      </c>
    </row>
    <row r="216" spans="1:33" x14ac:dyDescent="0.2">
      <c r="A216" s="9">
        <v>36768</v>
      </c>
      <c r="B216" s="3">
        <v>4016.27</v>
      </c>
      <c r="D216" s="107">
        <v>0.13916299264255411</v>
      </c>
      <c r="E216" s="107">
        <v>-0.16479477580046828</v>
      </c>
      <c r="F216" s="107">
        <v>1.500480559377486E-2</v>
      </c>
      <c r="G216" s="107">
        <v>-0.54054054054054002</v>
      </c>
      <c r="H216" s="107">
        <v>-0.27378507871321034</v>
      </c>
      <c r="I216" s="107">
        <v>-0.23188405797101455</v>
      </c>
      <c r="J216" s="107">
        <v>-0.29090909090909128</v>
      </c>
      <c r="K216" s="107">
        <v>9.9975006248437942E-2</v>
      </c>
      <c r="L216" s="107">
        <v>0</v>
      </c>
      <c r="M216" s="107">
        <v>0</v>
      </c>
      <c r="N216" s="107">
        <v>6.5454545454545432E-2</v>
      </c>
      <c r="O216" s="107">
        <v>-3.7900128040973563E-2</v>
      </c>
      <c r="P216" s="107">
        <v>-0.10503632030369205</v>
      </c>
      <c r="Q216" s="107">
        <v>-4.9077743135874444E-2</v>
      </c>
      <c r="R216" s="107">
        <v>-0.11925383077947993</v>
      </c>
      <c r="S216" s="107">
        <v>0.44342857142857089</v>
      </c>
      <c r="T216" s="107">
        <v>-0.15</v>
      </c>
      <c r="U216" s="107">
        <v>0.48878923766816285</v>
      </c>
      <c r="V216" s="107">
        <v>5.9482084407496708E-2</v>
      </c>
      <c r="X216" s="103">
        <f t="shared" si="30"/>
        <v>4.9020253476271556</v>
      </c>
      <c r="Y216" s="103">
        <f t="shared" si="28"/>
        <v>4.1203363099533534E-40</v>
      </c>
      <c r="Z216" s="103">
        <f t="shared" si="29"/>
        <v>2.450861921759189E-41</v>
      </c>
      <c r="AA216" s="59">
        <v>-0.42231240030169626</v>
      </c>
      <c r="AC216" s="99">
        <f t="shared" si="22"/>
        <v>1</v>
      </c>
      <c r="AD216" s="102">
        <f t="shared" si="31"/>
        <v>-82.339999999999691</v>
      </c>
      <c r="AE216" s="102">
        <f t="shared" si="32"/>
        <v>4535.3299999999981</v>
      </c>
      <c r="AF216" s="102">
        <f t="shared" si="33"/>
        <v>4771.4599999999973</v>
      </c>
      <c r="AG216" s="102">
        <f t="shared" si="34"/>
        <v>-236.1299999999992</v>
      </c>
    </row>
    <row r="217" spans="1:33" x14ac:dyDescent="0.2">
      <c r="A217" s="9">
        <v>36798</v>
      </c>
      <c r="B217" s="3">
        <v>4057.34</v>
      </c>
      <c r="D217" s="107">
        <v>0.21931383017719044</v>
      </c>
      <c r="E217" s="107">
        <v>6.7011983520522747E-2</v>
      </c>
      <c r="F217" s="107">
        <v>6.377042377355148E-2</v>
      </c>
      <c r="G217" s="107">
        <v>0</v>
      </c>
      <c r="H217" s="107">
        <v>-9.5824777549623305E-2</v>
      </c>
      <c r="I217" s="107">
        <v>-6.5217391304347894E-2</v>
      </c>
      <c r="J217" s="107">
        <v>0</v>
      </c>
      <c r="K217" s="107">
        <v>0.21994501374656328</v>
      </c>
      <c r="L217" s="107">
        <v>3.3094318808604313E-2</v>
      </c>
      <c r="M217" s="107">
        <v>0</v>
      </c>
      <c r="N217" s="107">
        <v>5.8181818181818154E-2</v>
      </c>
      <c r="O217" s="107">
        <v>0.1202304737516003</v>
      </c>
      <c r="P217" s="107">
        <v>0.10245798309333871</v>
      </c>
      <c r="Q217" s="107">
        <v>-5.1940058332495459E-2</v>
      </c>
      <c r="R217" s="107">
        <v>5.9482084407496708E-2</v>
      </c>
      <c r="S217" s="107">
        <v>0.18971428571428597</v>
      </c>
      <c r="T217" s="107">
        <v>0.67142857142857149</v>
      </c>
      <c r="U217" s="107">
        <v>0.47533632286995608</v>
      </c>
      <c r="V217" s="107">
        <v>-0.10145410306172725</v>
      </c>
      <c r="X217" s="103">
        <f t="shared" si="30"/>
        <v>4.7807467966067865</v>
      </c>
      <c r="Y217" s="103">
        <f t="shared" si="28"/>
        <v>3.8845334617472347E-39</v>
      </c>
      <c r="Z217" s="103">
        <f t="shared" si="29"/>
        <v>-3.9410185817483209E-40</v>
      </c>
      <c r="AA217" s="59">
        <v>3.4351667645450702E-2</v>
      </c>
      <c r="AC217" s="99">
        <f t="shared" si="22"/>
        <v>-1</v>
      </c>
      <c r="AD217" s="102">
        <f t="shared" si="31"/>
        <v>41.070000000000164</v>
      </c>
      <c r="AE217" s="102">
        <f t="shared" si="32"/>
        <v>4494.2599999999984</v>
      </c>
      <c r="AF217" s="102">
        <f t="shared" si="33"/>
        <v>4771.4599999999973</v>
      </c>
      <c r="AG217" s="102">
        <f t="shared" si="34"/>
        <v>-277.19999999999891</v>
      </c>
    </row>
    <row r="218" spans="1:33" x14ac:dyDescent="0.2">
      <c r="A218" s="9">
        <v>36827</v>
      </c>
      <c r="B218" s="3">
        <v>3987.29</v>
      </c>
      <c r="D218" s="107">
        <v>0.28096832058844556</v>
      </c>
      <c r="E218" s="107">
        <v>-0.26599654683146168</v>
      </c>
      <c r="F218" s="107">
        <v>-0.18756006992220658</v>
      </c>
      <c r="G218" s="107">
        <v>-0.13899613899613877</v>
      </c>
      <c r="H218" s="107">
        <v>-0.17796030116358641</v>
      </c>
      <c r="I218" s="107">
        <v>3.623188405797105E-2</v>
      </c>
      <c r="J218" s="107">
        <v>-0.29090909090909045</v>
      </c>
      <c r="K218" s="107">
        <v>0.1499625093726567</v>
      </c>
      <c r="L218" s="107">
        <v>0</v>
      </c>
      <c r="M218" s="107">
        <v>0</v>
      </c>
      <c r="N218" s="107">
        <v>2.1818181818181837E-2</v>
      </c>
      <c r="O218" s="107">
        <v>0.10000000000000073</v>
      </c>
      <c r="P218" s="107">
        <v>6.4077863880920696E-2</v>
      </c>
      <c r="Q218" s="107">
        <v>-1.0489791813335942E-2</v>
      </c>
      <c r="R218" s="107">
        <v>-0.10145410306172725</v>
      </c>
      <c r="S218" s="107">
        <v>0.22400000000000025</v>
      </c>
      <c r="T218" s="107">
        <v>0.189285714285714</v>
      </c>
      <c r="U218" s="107">
        <v>-7.1748878923768453E-2</v>
      </c>
      <c r="V218" s="107">
        <v>9.4806360976740223E-2</v>
      </c>
      <c r="X218" s="103">
        <f t="shared" si="30"/>
        <v>4.5789969371225672</v>
      </c>
      <c r="Y218" s="103">
        <f t="shared" si="28"/>
        <v>1.6228844716355961E-37</v>
      </c>
      <c r="Z218" s="103">
        <f t="shared" si="29"/>
        <v>1.5385977104143064E-38</v>
      </c>
      <c r="AA218" s="59">
        <v>0.11199500405909192</v>
      </c>
      <c r="AC218" s="99">
        <f t="shared" si="22"/>
        <v>1</v>
      </c>
      <c r="AD218" s="102">
        <f t="shared" si="31"/>
        <v>-70.050000000000182</v>
      </c>
      <c r="AE218" s="102">
        <f t="shared" si="32"/>
        <v>4424.2099999999982</v>
      </c>
      <c r="AF218" s="102">
        <f t="shared" si="33"/>
        <v>4771.4599999999973</v>
      </c>
      <c r="AG218" s="102">
        <f t="shared" si="34"/>
        <v>-347.24999999999909</v>
      </c>
    </row>
    <row r="219" spans="1:33" x14ac:dyDescent="0.2">
      <c r="A219" s="9">
        <v>36859</v>
      </c>
      <c r="B219" s="3">
        <v>4052.75</v>
      </c>
      <c r="D219" s="107">
        <v>0.45712400747775628</v>
      </c>
      <c r="E219" s="107">
        <v>-0.19830076756073015</v>
      </c>
      <c r="F219" s="107">
        <v>-0.12941644824632273</v>
      </c>
      <c r="G219" s="107">
        <v>0.50965250965250974</v>
      </c>
      <c r="H219" s="107">
        <v>4.1067761806981247E-2</v>
      </c>
      <c r="I219" s="107">
        <v>-3.623188405797105E-2</v>
      </c>
      <c r="J219" s="107">
        <v>-0.29090909090909128</v>
      </c>
      <c r="K219" s="107">
        <v>0.23994001499625109</v>
      </c>
      <c r="L219" s="107">
        <v>3.3094318808604806E-2</v>
      </c>
      <c r="M219" s="107">
        <v>0</v>
      </c>
      <c r="N219" s="107">
        <v>7.2727272727272788E-3</v>
      </c>
      <c r="O219" s="107">
        <v>0.27925736235595311</v>
      </c>
      <c r="P219" s="107">
        <v>0.15769719284725492</v>
      </c>
      <c r="Q219" s="107">
        <v>2.5712561601126407E-2</v>
      </c>
      <c r="R219" s="107">
        <v>9.4806360976740223E-2</v>
      </c>
      <c r="S219" s="107">
        <v>0.52114285714285735</v>
      </c>
      <c r="T219" s="107">
        <v>-0.2348214285714281</v>
      </c>
      <c r="U219" s="107">
        <v>0.4058295964125565</v>
      </c>
      <c r="V219" s="107">
        <v>0.26331720881731085</v>
      </c>
      <c r="X219" s="103">
        <f t="shared" si="30"/>
        <v>5.0845792732717374</v>
      </c>
      <c r="Y219" s="103">
        <f t="shared" si="28"/>
        <v>1.4067361828251375E-41</v>
      </c>
      <c r="Z219" s="103">
        <f t="shared" si="29"/>
        <v>3.7041784520383354E-42</v>
      </c>
      <c r="AA219" s="59">
        <v>-2.3666087409572746E-2</v>
      </c>
      <c r="AC219" s="99">
        <f t="shared" si="22"/>
        <v>1</v>
      </c>
      <c r="AD219" s="102">
        <f t="shared" si="31"/>
        <v>65.460000000000036</v>
      </c>
      <c r="AE219" s="102">
        <f t="shared" si="32"/>
        <v>4489.6699999999983</v>
      </c>
      <c r="AF219" s="102">
        <f t="shared" si="33"/>
        <v>4771.4599999999973</v>
      </c>
      <c r="AG219" s="102">
        <f t="shared" si="34"/>
        <v>-281.78999999999905</v>
      </c>
    </row>
    <row r="220" spans="1:33" x14ac:dyDescent="0.2">
      <c r="A220" s="9">
        <v>36890</v>
      </c>
      <c r="B220" s="3">
        <v>4234.5600000000004</v>
      </c>
      <c r="D220" s="107">
        <v>0.23957173416946065</v>
      </c>
      <c r="E220" s="107">
        <v>-3.6924970511307754E-2</v>
      </c>
      <c r="F220" s="107">
        <v>0.27946450418408803</v>
      </c>
      <c r="G220" s="107">
        <v>-0.21621621621621712</v>
      </c>
      <c r="H220" s="107">
        <v>-0.12320328542094434</v>
      </c>
      <c r="I220" s="107">
        <v>-7.2463768115942099E-3</v>
      </c>
      <c r="J220" s="107">
        <v>-1.8181818181818608E-2</v>
      </c>
      <c r="K220" s="107">
        <v>0.1499625093726567</v>
      </c>
      <c r="L220" s="107">
        <v>-3.3094318808604806E-2</v>
      </c>
      <c r="M220" s="107">
        <v>0</v>
      </c>
      <c r="N220" s="107">
        <v>-1.4545454545454558E-2</v>
      </c>
      <c r="O220" s="107">
        <v>0.24391805377720951</v>
      </c>
      <c r="P220" s="107">
        <v>0.12376018609695873</v>
      </c>
      <c r="Q220" s="107">
        <v>0.11857789399577597</v>
      </c>
      <c r="R220" s="107">
        <v>0.26331720881731085</v>
      </c>
      <c r="S220" s="107">
        <v>-0.31542857142857167</v>
      </c>
      <c r="T220" s="107">
        <v>-0.50714285714285701</v>
      </c>
      <c r="U220" s="107">
        <v>-0.39237668161434969</v>
      </c>
      <c r="V220" s="107">
        <v>0.10306172696463209</v>
      </c>
      <c r="X220" s="103">
        <f t="shared" si="30"/>
        <v>4.0380740499313408</v>
      </c>
      <c r="Y220" s="103">
        <f t="shared" si="28"/>
        <v>3.6000154786351918E-33</v>
      </c>
      <c r="Z220" s="103">
        <f t="shared" si="29"/>
        <v>3.7102381232754942E-34</v>
      </c>
      <c r="AA220" s="59">
        <v>0.15121417092795905</v>
      </c>
      <c r="AC220" s="99">
        <f t="shared" si="22"/>
        <v>-1</v>
      </c>
      <c r="AD220" s="102">
        <f t="shared" si="31"/>
        <v>181.8100000000004</v>
      </c>
      <c r="AE220" s="102">
        <f t="shared" si="32"/>
        <v>4307.8599999999979</v>
      </c>
      <c r="AF220" s="102">
        <f t="shared" si="33"/>
        <v>4771.4599999999973</v>
      </c>
      <c r="AG220" s="102">
        <f t="shared" si="34"/>
        <v>-463.59999999999945</v>
      </c>
    </row>
    <row r="221" spans="1:33" x14ac:dyDescent="0.2">
      <c r="A221" s="9">
        <v>36921</v>
      </c>
      <c r="B221" s="3">
        <v>4305.72</v>
      </c>
      <c r="D221" s="107">
        <v>-0.44215077409216474</v>
      </c>
      <c r="E221" s="107">
        <v>6.9747166521359844E-2</v>
      </c>
      <c r="F221" s="107">
        <v>5.5330220627051042E-2</v>
      </c>
      <c r="G221" s="107">
        <v>-0.13899613899613877</v>
      </c>
      <c r="H221" s="107">
        <v>-0.15058179329226598</v>
      </c>
      <c r="I221" s="107">
        <v>-7.9710144927536142E-2</v>
      </c>
      <c r="J221" s="107">
        <v>-0.12727272727272701</v>
      </c>
      <c r="K221" s="107">
        <v>0.18995251187203188</v>
      </c>
      <c r="L221" s="107">
        <v>-1.103143960286794E-2</v>
      </c>
      <c r="M221" s="107">
        <v>0</v>
      </c>
      <c r="N221" s="107">
        <v>2.1818181818181837E-2</v>
      </c>
      <c r="O221" s="107">
        <v>-0.19622279129321435</v>
      </c>
      <c r="P221" s="107">
        <v>-1.1702416120787614E-3</v>
      </c>
      <c r="Q221" s="107">
        <v>-2.0349994971336632E-2</v>
      </c>
      <c r="R221" s="107">
        <v>0.10306172696463209</v>
      </c>
      <c r="S221" s="107">
        <v>-0.3588571428571426</v>
      </c>
      <c r="T221" s="107">
        <v>0.42410714285714274</v>
      </c>
      <c r="U221" s="107">
        <v>4.5403587443946306E-2</v>
      </c>
      <c r="V221" s="107">
        <v>0.18799061495235092</v>
      </c>
      <c r="X221" s="103">
        <f t="shared" si="30"/>
        <v>4.0310841332587888</v>
      </c>
      <c r="Y221" s="103">
        <f t="shared" si="28"/>
        <v>4.0969860905086187E-33</v>
      </c>
      <c r="Z221" s="103">
        <f t="shared" si="29"/>
        <v>7.7019493460594324E-34</v>
      </c>
      <c r="AA221" s="59">
        <v>-9.2339236644368092E-2</v>
      </c>
      <c r="AC221" s="99">
        <f t="shared" si="22"/>
        <v>1</v>
      </c>
      <c r="AD221" s="102">
        <f t="shared" si="31"/>
        <v>71.159999999999854</v>
      </c>
      <c r="AE221" s="102">
        <f t="shared" si="32"/>
        <v>4379.0199999999977</v>
      </c>
      <c r="AF221" s="102">
        <f t="shared" si="33"/>
        <v>4771.4599999999973</v>
      </c>
      <c r="AG221" s="102">
        <f t="shared" si="34"/>
        <v>-392.4399999999996</v>
      </c>
    </row>
    <row r="222" spans="1:33" x14ac:dyDescent="0.2">
      <c r="A222" s="9">
        <v>36949</v>
      </c>
      <c r="B222" s="3">
        <v>4435.5200000000004</v>
      </c>
      <c r="D222" s="107">
        <v>0.18672502810266609</v>
      </c>
      <c r="E222" s="107">
        <v>5.7438843017590918E-2</v>
      </c>
      <c r="F222" s="107">
        <v>-0.12191404544943531</v>
      </c>
      <c r="G222" s="107">
        <v>0.40154440154440124</v>
      </c>
      <c r="H222" s="107">
        <v>0.27378507871321034</v>
      </c>
      <c r="I222" s="107">
        <v>7.2463768115941934E-2</v>
      </c>
      <c r="J222" s="107">
        <v>0.21818181818181845</v>
      </c>
      <c r="K222" s="107">
        <v>0.16995751062234429</v>
      </c>
      <c r="L222" s="107">
        <v>0</v>
      </c>
      <c r="M222" s="107">
        <v>0</v>
      </c>
      <c r="N222" s="107">
        <v>7.2727272727272788E-3</v>
      </c>
      <c r="O222" s="107">
        <v>0.14295774647887274</v>
      </c>
      <c r="P222" s="107">
        <v>9.0993420958741286E-2</v>
      </c>
      <c r="Q222" s="107">
        <v>7.1006738408930944E-2</v>
      </c>
      <c r="R222" s="107">
        <v>0.18799061495235092</v>
      </c>
      <c r="S222" s="107">
        <v>0.33599999999999974</v>
      </c>
      <c r="T222" s="107">
        <v>0.31696428571428537</v>
      </c>
      <c r="U222" s="107">
        <v>1.1350896860986546</v>
      </c>
      <c r="V222" s="107">
        <v>3.0704168235668721E-2</v>
      </c>
      <c r="X222" s="103">
        <f t="shared" si="30"/>
        <v>5.2214888859765898</v>
      </c>
      <c r="Y222" s="103">
        <f t="shared" si="28"/>
        <v>1.1174278874563395E-42</v>
      </c>
      <c r="Z222" s="103">
        <f t="shared" si="29"/>
        <v>3.4309693847687342E-44</v>
      </c>
      <c r="AA222" s="59">
        <v>-8.3818907420423194E-2</v>
      </c>
      <c r="AC222" s="99">
        <f t="shared" si="22"/>
        <v>-1</v>
      </c>
      <c r="AD222" s="102">
        <f t="shared" si="31"/>
        <v>129.80000000000018</v>
      </c>
      <c r="AE222" s="102">
        <f t="shared" si="32"/>
        <v>4249.2199999999975</v>
      </c>
      <c r="AF222" s="102">
        <f t="shared" si="33"/>
        <v>4771.4599999999973</v>
      </c>
      <c r="AG222" s="102">
        <f t="shared" si="34"/>
        <v>-522.23999999999978</v>
      </c>
    </row>
    <row r="223" spans="1:33" x14ac:dyDescent="0.2">
      <c r="A223" s="9">
        <v>36980</v>
      </c>
      <c r="B223" s="3">
        <v>4456.72</v>
      </c>
      <c r="D223" s="107">
        <v>-0.24573718321058383</v>
      </c>
      <c r="E223" s="107">
        <v>0.18599244405696025</v>
      </c>
      <c r="F223" s="107">
        <v>0.1247274464982681</v>
      </c>
      <c r="G223" s="107">
        <v>0.18532818532818551</v>
      </c>
      <c r="H223" s="107">
        <v>0</v>
      </c>
      <c r="I223" s="107">
        <v>-7.2463768115941934E-2</v>
      </c>
      <c r="J223" s="107">
        <v>-3.636363636363641E-2</v>
      </c>
      <c r="K223" s="107">
        <v>0.19995001249687588</v>
      </c>
      <c r="L223" s="107">
        <v>1.103143960286794E-2</v>
      </c>
      <c r="M223" s="107">
        <v>0</v>
      </c>
      <c r="N223" s="107">
        <v>1.4545454545454558E-2</v>
      </c>
      <c r="O223" s="107">
        <v>-0.14743918053777186</v>
      </c>
      <c r="P223" s="107">
        <v>-1.6364354250206648E-3</v>
      </c>
      <c r="Q223" s="107">
        <v>-1.4412149250729082E-2</v>
      </c>
      <c r="R223" s="107">
        <v>3.0704168235668721E-2</v>
      </c>
      <c r="S223" s="107">
        <v>-0.17828571428571455</v>
      </c>
      <c r="T223" s="107">
        <v>0.32589285714285693</v>
      </c>
      <c r="U223" s="107">
        <v>0.48038116591928204</v>
      </c>
      <c r="V223" s="107">
        <v>-1.8335602352054947E-2</v>
      </c>
      <c r="X223" s="103">
        <f t="shared" si="30"/>
        <v>4.3921924803995225</v>
      </c>
      <c r="Y223" s="103">
        <f t="shared" si="28"/>
        <v>5.1423103370386641E-36</v>
      </c>
      <c r="Z223" s="103">
        <f t="shared" si="29"/>
        <v>-9.4287357510802603E-38</v>
      </c>
      <c r="AA223" s="59">
        <v>6.0353241345054091E-2</v>
      </c>
      <c r="AC223" s="99">
        <f t="shared" si="22"/>
        <v>-1</v>
      </c>
      <c r="AD223" s="102">
        <f t="shared" si="31"/>
        <v>21.199999999999818</v>
      </c>
      <c r="AE223" s="102">
        <f t="shared" si="32"/>
        <v>4228.0199999999977</v>
      </c>
      <c r="AF223" s="102">
        <f t="shared" si="33"/>
        <v>4771.4599999999973</v>
      </c>
      <c r="AG223" s="102">
        <f t="shared" si="34"/>
        <v>-543.4399999999996</v>
      </c>
    </row>
    <row r="224" spans="1:33" x14ac:dyDescent="0.2">
      <c r="A224" s="9">
        <v>37009</v>
      </c>
      <c r="B224" s="3">
        <v>4444.0600000000004</v>
      </c>
      <c r="D224" s="107">
        <v>-5.1965927632346177E-2</v>
      </c>
      <c r="E224" s="107">
        <v>-0.16411098005025951</v>
      </c>
      <c r="F224" s="107">
        <v>-0.11816284405098952</v>
      </c>
      <c r="G224" s="107">
        <v>-0.46332046332046306</v>
      </c>
      <c r="H224" s="107">
        <v>-0.30116358658453135</v>
      </c>
      <c r="I224" s="107">
        <v>-8.6956521739130516E-2</v>
      </c>
      <c r="J224" s="107">
        <v>-0.47272727272727327</v>
      </c>
      <c r="K224" s="107">
        <v>8.9977505623593926E-2</v>
      </c>
      <c r="L224" s="107">
        <v>-2.2062879205736373E-2</v>
      </c>
      <c r="M224" s="107">
        <v>0</v>
      </c>
      <c r="N224" s="107">
        <v>-1.4545454545454558E-2</v>
      </c>
      <c r="O224" s="107">
        <v>-0.15185659411011537</v>
      </c>
      <c r="P224" s="107">
        <v>-0.15596561582775592</v>
      </c>
      <c r="Q224" s="107">
        <v>-0.13276677059237676</v>
      </c>
      <c r="R224" s="107">
        <v>-1.8335602352054947E-2</v>
      </c>
      <c r="S224" s="107">
        <v>0.14400000000000027</v>
      </c>
      <c r="T224" s="107">
        <v>-0.50714285714285701</v>
      </c>
      <c r="U224" s="107">
        <v>-0.55100896860986448</v>
      </c>
      <c r="V224" s="107">
        <v>0.29158821655128464</v>
      </c>
      <c r="X224" s="103">
        <f t="shared" si="30"/>
        <v>4.3533162858609247</v>
      </c>
      <c r="Y224" s="103">
        <f t="shared" si="28"/>
        <v>1.055618621705594E-35</v>
      </c>
      <c r="Z224" s="103">
        <f t="shared" si="29"/>
        <v>3.0780595126145935E-36</v>
      </c>
      <c r="AA224" s="59">
        <v>2.924258689385402E-2</v>
      </c>
      <c r="AC224" s="99">
        <f t="shared" si="22"/>
        <v>1</v>
      </c>
      <c r="AD224" s="102">
        <f t="shared" si="31"/>
        <v>-12.659999999999854</v>
      </c>
      <c r="AE224" s="102">
        <f t="shared" si="32"/>
        <v>4215.3599999999979</v>
      </c>
      <c r="AF224" s="102">
        <f t="shared" si="33"/>
        <v>4771.4599999999973</v>
      </c>
      <c r="AG224" s="102">
        <f t="shared" si="34"/>
        <v>-556.09999999999945</v>
      </c>
    </row>
    <row r="225" spans="1:33" x14ac:dyDescent="0.2">
      <c r="A225" s="9">
        <v>37041</v>
      </c>
      <c r="B225" s="3">
        <v>4645.3900000000003</v>
      </c>
      <c r="D225" s="107">
        <v>-0.49763981546229669</v>
      </c>
      <c r="E225" s="107">
        <v>0.21881464006701234</v>
      </c>
      <c r="F225" s="107">
        <v>-3.7512013984457972E-3</v>
      </c>
      <c r="G225" s="107">
        <v>-0.32432432432432429</v>
      </c>
      <c r="H225" s="107">
        <v>-0.38329911019849383</v>
      </c>
      <c r="I225" s="107">
        <v>-7.2463768115942099E-3</v>
      </c>
      <c r="J225" s="107">
        <v>-0.14545454545454523</v>
      </c>
      <c r="K225" s="107">
        <v>0.12996750812296912</v>
      </c>
      <c r="L225" s="107">
        <v>0</v>
      </c>
      <c r="M225" s="107">
        <v>0</v>
      </c>
      <c r="N225" s="107">
        <v>-7.2727272727272788E-3</v>
      </c>
      <c r="O225" s="107">
        <v>0.22183098591549347</v>
      </c>
      <c r="P225" s="107">
        <v>0.26239100341082611</v>
      </c>
      <c r="Q225" s="107">
        <v>5.3844916021321639E-2</v>
      </c>
      <c r="R225" s="107">
        <v>0.29158821655128464</v>
      </c>
      <c r="S225" s="107">
        <v>-0.42742857142857116</v>
      </c>
      <c r="T225" s="107">
        <v>0.2008928571428571</v>
      </c>
      <c r="U225" s="107">
        <v>-0.16311659192825248</v>
      </c>
      <c r="V225" s="107">
        <v>0.15496915100078212</v>
      </c>
      <c r="X225" s="103">
        <f t="shared" si="30"/>
        <v>3.8782654495831999</v>
      </c>
      <c r="Y225" s="103">
        <f t="shared" si="28"/>
        <v>6.9227435548449696E-32</v>
      </c>
      <c r="Z225" s="103">
        <f t="shared" si="29"/>
        <v>1.0728116912904613E-32</v>
      </c>
      <c r="AA225" s="59">
        <v>0.29612285157028301</v>
      </c>
      <c r="AC225" s="99">
        <f t="shared" si="22"/>
        <v>1</v>
      </c>
      <c r="AD225" s="102">
        <f t="shared" si="31"/>
        <v>201.32999999999993</v>
      </c>
      <c r="AE225" s="102">
        <f t="shared" si="32"/>
        <v>4416.6899999999978</v>
      </c>
      <c r="AF225" s="102">
        <f t="shared" si="33"/>
        <v>4771.4599999999973</v>
      </c>
      <c r="AG225" s="102">
        <f t="shared" si="34"/>
        <v>-354.76999999999953</v>
      </c>
    </row>
    <row r="226" spans="1:33" x14ac:dyDescent="0.2">
      <c r="A226" s="9">
        <v>37071</v>
      </c>
      <c r="B226" s="3">
        <v>4752.3900000000003</v>
      </c>
      <c r="D226" s="107">
        <v>-0.21755227330829754</v>
      </c>
      <c r="E226" s="107">
        <v>0.20582252081303365</v>
      </c>
      <c r="F226" s="107">
        <v>0.13785665139282319</v>
      </c>
      <c r="G226" s="107">
        <v>-0.12355212355212367</v>
      </c>
      <c r="H226" s="107">
        <v>-0.20533880903490742</v>
      </c>
      <c r="I226" s="107">
        <v>-6.5217391304347727E-2</v>
      </c>
      <c r="J226" s="107">
        <v>-5.4545454545454612E-2</v>
      </c>
      <c r="K226" s="107">
        <v>0.1799550112471883</v>
      </c>
      <c r="L226" s="107">
        <v>-2.2062879205736373E-2</v>
      </c>
      <c r="M226" s="107">
        <v>1.2799999999999994E-2</v>
      </c>
      <c r="N226" s="107">
        <v>0</v>
      </c>
      <c r="O226" s="107">
        <v>-1.0883482714473284E-3</v>
      </c>
      <c r="P226" s="107">
        <v>0.11954541346158384</v>
      </c>
      <c r="Q226" s="107">
        <v>6.1836467866841008E-2</v>
      </c>
      <c r="R226" s="107">
        <v>0.15496915100078212</v>
      </c>
      <c r="S226" s="107">
        <v>0.44799999999999923</v>
      </c>
      <c r="T226" s="107">
        <v>0.40446428571428572</v>
      </c>
      <c r="U226" s="107">
        <v>0.34080717488789458</v>
      </c>
      <c r="V226" s="107">
        <v>0.39483822379283373</v>
      </c>
      <c r="X226" s="103">
        <f t="shared" si="30"/>
        <v>4.8802902958350813</v>
      </c>
      <c r="Y226" s="103">
        <f t="shared" si="28"/>
        <v>6.1597318565233879E-40</v>
      </c>
      <c r="Z226" s="103">
        <f t="shared" si="29"/>
        <v>2.4320975852698285E-40</v>
      </c>
      <c r="AA226" s="59">
        <v>0.11105982885173869</v>
      </c>
      <c r="AC226" s="99">
        <f t="shared" si="22"/>
        <v>1</v>
      </c>
      <c r="AD226" s="102">
        <f t="shared" si="31"/>
        <v>107</v>
      </c>
      <c r="AE226" s="102">
        <f t="shared" si="32"/>
        <v>4523.6899999999978</v>
      </c>
      <c r="AF226" s="102">
        <f t="shared" si="33"/>
        <v>4771.4599999999973</v>
      </c>
      <c r="AG226" s="102">
        <f t="shared" si="34"/>
        <v>-247.76999999999953</v>
      </c>
    </row>
    <row r="227" spans="1:33" x14ac:dyDescent="0.2">
      <c r="A227" s="9">
        <v>37100</v>
      </c>
      <c r="B227" s="3">
        <v>5025.01</v>
      </c>
      <c r="D227" s="107">
        <v>1.5854011820037983E-2</v>
      </c>
      <c r="E227" s="107">
        <v>9.1628630528061569E-2</v>
      </c>
      <c r="F227" s="107">
        <v>9.0028833562659574E-2</v>
      </c>
      <c r="G227" s="107">
        <v>0.55598455598455654</v>
      </c>
      <c r="H227" s="107">
        <v>0.12320328542094434</v>
      </c>
      <c r="I227" s="107">
        <v>8.6956521739130363E-2</v>
      </c>
      <c r="J227" s="107">
        <v>-5.4545454545454612E-2</v>
      </c>
      <c r="K227" s="107">
        <v>0.1799550112471883</v>
      </c>
      <c r="L227" s="107">
        <v>2.2062879205736373E-2</v>
      </c>
      <c r="M227" s="107">
        <v>0</v>
      </c>
      <c r="N227" s="107">
        <v>7.2727272727272788E-3</v>
      </c>
      <c r="O227" s="107">
        <v>0.27432778489116599</v>
      </c>
      <c r="P227" s="107">
        <v>0.28563409494179737</v>
      </c>
      <c r="Q227" s="107">
        <v>6.347983505984113E-2</v>
      </c>
      <c r="R227" s="107">
        <v>0.39483822379283373</v>
      </c>
      <c r="S227" s="107">
        <v>-0.13714285714285715</v>
      </c>
      <c r="T227" s="107">
        <v>0.36339285714285707</v>
      </c>
      <c r="U227" s="107">
        <v>0.46692825112107528</v>
      </c>
      <c r="V227" s="107">
        <v>-6.9287141905396629E-2</v>
      </c>
      <c r="X227" s="103">
        <f t="shared" si="30"/>
        <v>4.5272747379557332</v>
      </c>
      <c r="Y227" s="103">
        <f t="shared" si="28"/>
        <v>4.225196584483847E-37</v>
      </c>
      <c r="Z227" s="103">
        <f t="shared" si="29"/>
        <v>-2.9275179532732946E-38</v>
      </c>
      <c r="AA227" s="59">
        <v>-4.128553901417914E-2</v>
      </c>
      <c r="AC227" s="99">
        <f t="shared" si="22"/>
        <v>1</v>
      </c>
      <c r="AD227" s="102">
        <f t="shared" si="31"/>
        <v>272.61999999999989</v>
      </c>
      <c r="AE227" s="102">
        <f t="shared" si="32"/>
        <v>4796.3099999999977</v>
      </c>
      <c r="AF227" s="102">
        <f t="shared" si="33"/>
        <v>4796.3099999999977</v>
      </c>
      <c r="AG227" s="102">
        <f t="shared" si="34"/>
        <v>0</v>
      </c>
    </row>
    <row r="228" spans="1:33" x14ac:dyDescent="0.2">
      <c r="A228" s="9">
        <v>37133</v>
      </c>
      <c r="B228" s="3">
        <v>4977.17</v>
      </c>
      <c r="D228" s="107">
        <v>0.1972943693160254</v>
      </c>
      <c r="E228" s="107">
        <v>-0.11898046053643847</v>
      </c>
      <c r="F228" s="107">
        <v>-0.1387944517424341</v>
      </c>
      <c r="G228" s="107">
        <v>-0.38610038610038611</v>
      </c>
      <c r="H228" s="107">
        <v>-0.12320328542094434</v>
      </c>
      <c r="I228" s="107">
        <v>5.7971014492753679E-2</v>
      </c>
      <c r="J228" s="107">
        <v>-7.2727272727272418E-2</v>
      </c>
      <c r="K228" s="107">
        <v>0.16995751062234429</v>
      </c>
      <c r="L228" s="107">
        <v>0</v>
      </c>
      <c r="M228" s="107">
        <v>0</v>
      </c>
      <c r="N228" s="107">
        <v>0</v>
      </c>
      <c r="O228" s="107">
        <v>-8.8668373879642326E-2</v>
      </c>
      <c r="P228" s="107">
        <v>-5.4049939822941873E-2</v>
      </c>
      <c r="Q228" s="107">
        <v>0.10338931911897818</v>
      </c>
      <c r="R228" s="107">
        <v>-6.9287141905396629E-2</v>
      </c>
      <c r="S228" s="107">
        <v>8.9142857142857926E-2</v>
      </c>
      <c r="T228" s="107">
        <v>0.74732142857142814</v>
      </c>
      <c r="U228" s="107">
        <v>0.21020179372197306</v>
      </c>
      <c r="V228" s="103">
        <v>0.42557135822495179</v>
      </c>
      <c r="X228" s="103">
        <f t="shared" si="30"/>
        <v>4.5986073304294974</v>
      </c>
      <c r="Y228" s="103">
        <f t="shared" si="28"/>
        <v>1.1290909363325183E-37</v>
      </c>
      <c r="Z228" s="103">
        <f t="shared" si="29"/>
        <v>4.8050876333451234E-38</v>
      </c>
      <c r="AA228" s="59">
        <v>-6.3609280844095867E-2</v>
      </c>
      <c r="AC228" s="99">
        <f t="shared" si="22"/>
        <v>-1</v>
      </c>
      <c r="AD228" s="102">
        <f t="shared" si="31"/>
        <v>-47.840000000000146</v>
      </c>
      <c r="AE228" s="102">
        <f t="shared" si="32"/>
        <v>4844.1499999999978</v>
      </c>
      <c r="AF228" s="102">
        <f t="shared" si="33"/>
        <v>4844.1499999999978</v>
      </c>
      <c r="AG228" s="102">
        <f t="shared" si="34"/>
        <v>0</v>
      </c>
    </row>
    <row r="229" spans="1:33" x14ac:dyDescent="0.2">
      <c r="A229" s="9">
        <v>37163</v>
      </c>
      <c r="B229" s="3">
        <v>5271.01</v>
      </c>
      <c r="D229" s="103">
        <v>-0.26071041659617539</v>
      </c>
      <c r="E229" s="103">
        <v>0.20035215481135846</v>
      </c>
      <c r="F229" s="103">
        <v>7.6899628668104486E-2</v>
      </c>
      <c r="G229" s="103">
        <v>0.49420849420849328</v>
      </c>
      <c r="H229" s="103">
        <v>1.3689253935660213E-2</v>
      </c>
      <c r="I229" s="103">
        <v>6.5217391304347727E-2</v>
      </c>
      <c r="J229" s="103">
        <v>3.6363636363636001E-2</v>
      </c>
      <c r="K229" s="103">
        <v>0.19995001249687588</v>
      </c>
      <c r="L229" s="103">
        <v>5.5157198014341172E-2</v>
      </c>
      <c r="M229" s="103">
        <v>0</v>
      </c>
      <c r="N229" s="103">
        <v>2.1818181818181837E-2</v>
      </c>
      <c r="O229" s="103">
        <v>5.4289372599231854E-2</v>
      </c>
      <c r="P229" s="103">
        <v>0.20401212103913677</v>
      </c>
      <c r="Q229" s="103">
        <v>0.23347078346575459</v>
      </c>
      <c r="R229" s="103">
        <v>0.42557135822495179</v>
      </c>
      <c r="S229" s="103">
        <v>0.80457142857142827</v>
      </c>
      <c r="T229" s="103">
        <v>-0.24107142857142877</v>
      </c>
      <c r="U229" s="103">
        <v>0.8038116591928236</v>
      </c>
      <c r="V229" s="103">
        <v>9.6602265156562062E-2</v>
      </c>
      <c r="X229" s="103">
        <f t="shared" si="30"/>
        <v>5.4288973530985523</v>
      </c>
      <c r="Y229" s="103">
        <f t="shared" si="28"/>
        <v>2.4088345935778005E-44</v>
      </c>
      <c r="Z229" s="103">
        <f t="shared" si="29"/>
        <v>2.3269887812710208E-45</v>
      </c>
      <c r="AA229" s="59">
        <v>-5.8773292746187721E-2</v>
      </c>
      <c r="AC229" s="99">
        <f t="shared" si="22"/>
        <v>-1</v>
      </c>
      <c r="AD229" s="102">
        <f t="shared" si="31"/>
        <v>293.84000000000015</v>
      </c>
      <c r="AE229" s="102">
        <f t="shared" si="32"/>
        <v>4550.3099999999977</v>
      </c>
      <c r="AF229" s="102">
        <f t="shared" si="33"/>
        <v>4844.1499999999978</v>
      </c>
      <c r="AG229" s="102">
        <f t="shared" si="34"/>
        <v>-293.84000000000015</v>
      </c>
    </row>
    <row r="230" spans="1:33" x14ac:dyDescent="0.2">
      <c r="A230" s="9">
        <v>37194</v>
      </c>
      <c r="B230" s="3">
        <v>5337.71</v>
      </c>
      <c r="D230" s="103">
        <v>-5.1085149197899728E-2</v>
      </c>
      <c r="E230" s="103">
        <v>0.20171974631177703</v>
      </c>
      <c r="F230" s="103">
        <v>-7.8775229367326338E-2</v>
      </c>
      <c r="G230" s="103">
        <v>0.35521235521235589</v>
      </c>
      <c r="H230" s="103">
        <v>0.35592060232717343</v>
      </c>
      <c r="I230" s="103">
        <v>2.898550724637684E-2</v>
      </c>
      <c r="J230" s="103">
        <v>0.32727272727272727</v>
      </c>
      <c r="K230" s="103">
        <v>0.18995251187203144</v>
      </c>
      <c r="L230" s="103">
        <v>8.8251516822944992E-2</v>
      </c>
      <c r="M230" s="103">
        <v>0</v>
      </c>
      <c r="N230" s="103">
        <v>4.3636363636363591E-2</v>
      </c>
      <c r="O230" s="103">
        <v>-0.13956466069142093</v>
      </c>
      <c r="P230" s="103">
        <v>-0.10946040444691829</v>
      </c>
      <c r="Q230" s="103">
        <v>6.4769184350801021E-3</v>
      </c>
      <c r="R230" s="103">
        <v>9.6602265156562062E-2</v>
      </c>
      <c r="S230" s="103">
        <v>-8.9142857142856621E-2</v>
      </c>
      <c r="T230" s="103">
        <v>-0.57857142857142818</v>
      </c>
      <c r="U230" s="103">
        <v>-0.37275784753363095</v>
      </c>
      <c r="V230" s="103">
        <v>0.38231034382875234</v>
      </c>
      <c r="X230" s="103">
        <f t="shared" si="30"/>
        <v>4.399442660195378</v>
      </c>
      <c r="Y230" s="103">
        <f t="shared" si="28"/>
        <v>4.4968364308173079E-36</v>
      </c>
      <c r="Z230" s="103">
        <f t="shared" si="29"/>
        <v>1.7191870820074246E-36</v>
      </c>
      <c r="AA230" s="59">
        <v>2.8591930415585665E-2</v>
      </c>
      <c r="AC230" s="99">
        <f t="shared" ref="AC230:AC254" si="35">IF(AA229&gt;0,1,IF(AA229&lt;0,-1,0))</f>
        <v>-1</v>
      </c>
      <c r="AD230" s="102">
        <f t="shared" si="31"/>
        <v>66.699999999999818</v>
      </c>
      <c r="AE230" s="102">
        <f t="shared" si="32"/>
        <v>4483.6099999999979</v>
      </c>
      <c r="AF230" s="102">
        <f t="shared" si="33"/>
        <v>4844.1499999999978</v>
      </c>
      <c r="AG230" s="102">
        <f t="shared" si="34"/>
        <v>-360.53999999999996</v>
      </c>
    </row>
    <row r="231" spans="1:33" x14ac:dyDescent="0.2">
      <c r="A231" s="9">
        <v>37224</v>
      </c>
      <c r="B231" s="3">
        <v>5601.68</v>
      </c>
      <c r="D231" s="103">
        <v>-0.18144035749598741</v>
      </c>
      <c r="E231" s="103">
        <v>0.22838778056994319</v>
      </c>
      <c r="F231" s="103">
        <v>3.2823012236386673E-2</v>
      </c>
      <c r="G231" s="103">
        <v>-7.7220077220076955E-2</v>
      </c>
      <c r="H231" s="103">
        <v>2.7378507871321033E-2</v>
      </c>
      <c r="I231" s="103">
        <v>-4.3478260869565258E-2</v>
      </c>
      <c r="J231" s="103">
        <v>0.10909090909090922</v>
      </c>
      <c r="K231" s="103">
        <v>0.15996000999750071</v>
      </c>
      <c r="L231" s="103">
        <v>0.23166023166023214</v>
      </c>
      <c r="M231" s="103">
        <v>0</v>
      </c>
      <c r="N231" s="103">
        <v>0.11636363636363639</v>
      </c>
      <c r="O231" s="103">
        <v>0.27189500640204878</v>
      </c>
      <c r="P231" s="103">
        <v>0.25148777668364936</v>
      </c>
      <c r="Q231" s="103">
        <v>0.25458111234033987</v>
      </c>
      <c r="R231" s="103">
        <v>0.38231034382875234</v>
      </c>
      <c r="S231" s="103">
        <v>0.67428571428571427</v>
      </c>
      <c r="T231" s="103">
        <v>-0.21785714285714261</v>
      </c>
      <c r="U231" s="103">
        <v>0.32567264573991039</v>
      </c>
      <c r="V231" s="103">
        <v>0.20382064131158881</v>
      </c>
      <c r="X231" s="103">
        <f t="shared" si="30"/>
        <v>5.1336713567712273</v>
      </c>
      <c r="Y231" s="103">
        <f t="shared" si="28"/>
        <v>5.6726353917700066E-42</v>
      </c>
      <c r="Z231" s="103">
        <f t="shared" si="29"/>
        <v>1.1562001834773786E-42</v>
      </c>
      <c r="AA231" s="59">
        <v>0.13826966293414883</v>
      </c>
      <c r="AC231" s="99">
        <f t="shared" si="35"/>
        <v>1</v>
      </c>
      <c r="AD231" s="102">
        <f t="shared" si="31"/>
        <v>263.97000000000025</v>
      </c>
      <c r="AE231" s="102">
        <f t="shared" si="32"/>
        <v>4747.5799999999981</v>
      </c>
      <c r="AF231" s="102">
        <f t="shared" si="33"/>
        <v>4844.1499999999978</v>
      </c>
      <c r="AG231" s="102">
        <f t="shared" si="34"/>
        <v>-96.569999999999709</v>
      </c>
    </row>
    <row r="232" spans="1:33" x14ac:dyDescent="0.2">
      <c r="A232" s="9">
        <v>37254</v>
      </c>
      <c r="B232" s="3">
        <v>5742.41</v>
      </c>
      <c r="D232" s="103">
        <v>4.1396586418986865E-2</v>
      </c>
      <c r="E232" s="103">
        <v>-0.11966425628664727</v>
      </c>
      <c r="F232" s="103">
        <v>6.2832623423938472E-2</v>
      </c>
      <c r="G232" s="103">
        <v>-0.16988416988417038</v>
      </c>
      <c r="H232" s="103">
        <v>-0.16427104722792618</v>
      </c>
      <c r="I232" s="103">
        <v>4.3478260869565258E-2</v>
      </c>
      <c r="J232" s="103">
        <v>-0.43636363636363651</v>
      </c>
      <c r="K232" s="103">
        <v>0.10997250687328197</v>
      </c>
      <c r="L232" s="103">
        <v>2.2062879205736373E-2</v>
      </c>
      <c r="M232" s="103">
        <v>1.2800000000000011E-2</v>
      </c>
      <c r="N232" s="103">
        <v>-7.2727272727272788E-3</v>
      </c>
      <c r="O232" s="103">
        <v>-7.6184379001283881E-3</v>
      </c>
      <c r="P232" s="103">
        <v>0.20442122989539235</v>
      </c>
      <c r="Q232" s="103">
        <v>0.24927687820577304</v>
      </c>
      <c r="R232" s="103">
        <v>0.20382064131158881</v>
      </c>
      <c r="S232" s="103">
        <v>0.51428571428571423</v>
      </c>
      <c r="T232" s="103">
        <v>0.33214285714285696</v>
      </c>
      <c r="U232" s="103">
        <v>0.74831838565022213</v>
      </c>
      <c r="V232" s="103">
        <v>0.27016771427743824</v>
      </c>
      <c r="X232" s="103">
        <f t="shared" si="30"/>
        <v>5.0650510825784023</v>
      </c>
      <c r="Y232" s="103">
        <f t="shared" si="28"/>
        <v>2.0188817823793433E-41</v>
      </c>
      <c r="Z232" s="103">
        <f t="shared" si="29"/>
        <v>5.4543667654178769E-42</v>
      </c>
      <c r="AA232" s="59">
        <v>0.25075804538514929</v>
      </c>
      <c r="AC232" s="99">
        <f t="shared" si="35"/>
        <v>1</v>
      </c>
      <c r="AD232" s="102">
        <f t="shared" si="31"/>
        <v>140.72999999999956</v>
      </c>
      <c r="AE232" s="102">
        <f t="shared" si="32"/>
        <v>4888.3099999999977</v>
      </c>
      <c r="AF232" s="102">
        <f t="shared" si="33"/>
        <v>4888.3099999999977</v>
      </c>
      <c r="AG232" s="102">
        <f t="shared" si="34"/>
        <v>0</v>
      </c>
    </row>
    <row r="233" spans="1:33" x14ac:dyDescent="0.2">
      <c r="A233" s="9">
        <v>37286</v>
      </c>
      <c r="B233" s="3">
        <v>5928.95</v>
      </c>
      <c r="D233" s="103">
        <v>0.29770311084293194</v>
      </c>
      <c r="E233" s="103">
        <v>-8.2055490025129754E-2</v>
      </c>
      <c r="F233" s="103">
        <v>-2.6258409789108088E-2</v>
      </c>
      <c r="G233" s="103">
        <v>0.26254826254826247</v>
      </c>
      <c r="H233" s="103">
        <v>0.24640657084188927</v>
      </c>
      <c r="I233" s="103">
        <v>2.898550724637684E-2</v>
      </c>
      <c r="J233" s="103">
        <v>0.50909090909090926</v>
      </c>
      <c r="K233" s="103">
        <v>0.14996250937265626</v>
      </c>
      <c r="L233" s="103">
        <v>6.6188637617208626E-2</v>
      </c>
      <c r="M233" s="103">
        <v>0</v>
      </c>
      <c r="N233" s="103">
        <v>1.4545454545454558E-2</v>
      </c>
      <c r="O233" s="103">
        <v>0.20352112676056308</v>
      </c>
      <c r="P233" s="103">
        <v>0.25297198555750539</v>
      </c>
      <c r="Q233" s="103">
        <v>0.10829528311374825</v>
      </c>
      <c r="R233" s="103">
        <v>0.27016771427743824</v>
      </c>
      <c r="S233" s="103">
        <v>1.2274285714285698</v>
      </c>
      <c r="T233" s="103">
        <v>0.61428571428571432</v>
      </c>
      <c r="U233" s="103">
        <v>0.97869955156950861</v>
      </c>
      <c r="V233" s="103">
        <v>0.12065869130724506</v>
      </c>
      <c r="X233" s="103">
        <f t="shared" si="30"/>
        <v>6.0213327297617774</v>
      </c>
      <c r="Y233" s="103">
        <f t="shared" si="28"/>
        <v>4.1871238075615068E-49</v>
      </c>
      <c r="Z233" s="103">
        <f t="shared" si="29"/>
        <v>5.0521287896178043E-50</v>
      </c>
      <c r="AA233" s="59">
        <v>2.6880469092752657E-2</v>
      </c>
      <c r="AC233" s="99">
        <f t="shared" si="35"/>
        <v>1</v>
      </c>
      <c r="AD233" s="102">
        <f t="shared" si="31"/>
        <v>186.53999999999996</v>
      </c>
      <c r="AE233" s="102">
        <f t="shared" si="32"/>
        <v>5074.8499999999976</v>
      </c>
      <c r="AF233" s="102">
        <f t="shared" si="33"/>
        <v>5074.8499999999976</v>
      </c>
      <c r="AG233" s="102">
        <f t="shared" si="34"/>
        <v>0</v>
      </c>
    </row>
    <row r="234" spans="1:33" x14ac:dyDescent="0.2">
      <c r="A234" s="9">
        <v>37314</v>
      </c>
      <c r="B234" s="3">
        <v>6012.26</v>
      </c>
      <c r="D234" s="103">
        <v>-0.21755227330829754</v>
      </c>
      <c r="E234" s="103">
        <v>-6.3593004769474895E-2</v>
      </c>
      <c r="F234" s="103">
        <v>8.8153232863435627E-2</v>
      </c>
      <c r="G234" s="103">
        <v>0.12355212355212367</v>
      </c>
      <c r="H234" s="103">
        <v>2.7378507871321033E-2</v>
      </c>
      <c r="I234" s="103">
        <v>5.7971014492753679E-2</v>
      </c>
      <c r="J234" s="103">
        <v>0.14545454545454564</v>
      </c>
      <c r="K234" s="103">
        <v>0.13996500874781356</v>
      </c>
      <c r="L234" s="103">
        <v>0.12134583563155028</v>
      </c>
      <c r="M234" s="103">
        <v>2.5599999999999987E-2</v>
      </c>
      <c r="N234" s="103">
        <v>0.11636363636363631</v>
      </c>
      <c r="O234" s="103">
        <v>3.7131882202314625E-3</v>
      </c>
      <c r="P234" s="103">
        <v>0.11596808950921239</v>
      </c>
      <c r="Q234" s="103">
        <v>-8.9387508800160803E-2</v>
      </c>
      <c r="R234" s="103">
        <v>0.12065869130724506</v>
      </c>
      <c r="S234" s="103">
        <v>-0.21028571428571272</v>
      </c>
      <c r="T234" s="103">
        <v>-0.58125000000000004</v>
      </c>
      <c r="U234" s="103">
        <v>-0.56221973094170563</v>
      </c>
      <c r="V234" s="103">
        <v>0.21888306346493663</v>
      </c>
      <c r="X234" s="103">
        <f t="shared" si="30"/>
        <v>4.1297626405625962</v>
      </c>
      <c r="Y234" s="103">
        <f t="shared" si="28"/>
        <v>6.601416923631763E-34</v>
      </c>
      <c r="Z234" s="103">
        <f t="shared" si="29"/>
        <v>1.4449383594537979E-34</v>
      </c>
      <c r="AA234" s="59">
        <v>7.476606563601694E-2</v>
      </c>
      <c r="AC234" s="99">
        <f t="shared" si="35"/>
        <v>1</v>
      </c>
      <c r="AD234" s="102">
        <f t="shared" si="31"/>
        <v>83.3100000000004</v>
      </c>
      <c r="AE234" s="102">
        <f t="shared" si="32"/>
        <v>5158.159999999998</v>
      </c>
      <c r="AF234" s="102">
        <f t="shared" si="33"/>
        <v>5158.159999999998</v>
      </c>
      <c r="AG234" s="102">
        <f t="shared" si="34"/>
        <v>0</v>
      </c>
    </row>
    <row r="235" spans="1:33" x14ac:dyDescent="0.2">
      <c r="A235" s="9">
        <v>37345</v>
      </c>
      <c r="B235" s="3">
        <v>6163.39</v>
      </c>
      <c r="D235" s="103">
        <v>0.17703646532375517</v>
      </c>
      <c r="E235" s="103">
        <v>0.12308323503769414</v>
      </c>
      <c r="F235" s="103">
        <v>0.16599066188115313</v>
      </c>
      <c r="G235" s="103">
        <v>0.29343629343629407</v>
      </c>
      <c r="H235" s="103">
        <v>0.41067761806981484</v>
      </c>
      <c r="I235" s="103">
        <v>0.15217391304347824</v>
      </c>
      <c r="J235" s="103">
        <v>0.4545454545454547</v>
      </c>
      <c r="K235" s="103">
        <v>0.17995501124718785</v>
      </c>
      <c r="L235" s="103">
        <v>0.17650303364589048</v>
      </c>
      <c r="M235" s="103">
        <v>2.5600000000000005E-2</v>
      </c>
      <c r="N235" s="103">
        <v>5.0909090909090952E-2</v>
      </c>
      <c r="O235" s="103">
        <v>9.0973111395645359E-2</v>
      </c>
      <c r="P235" s="103">
        <v>0.16558443102947959</v>
      </c>
      <c r="Q235" s="103">
        <v>0.1718254048074021</v>
      </c>
      <c r="R235" s="103">
        <v>0.21888306346493663</v>
      </c>
      <c r="S235" s="103">
        <v>0.46171428571428413</v>
      </c>
      <c r="T235" s="103">
        <v>0.46607142857142836</v>
      </c>
      <c r="U235" s="103">
        <v>0.47533632286995608</v>
      </c>
      <c r="V235" s="103">
        <v>0.1276540277496154</v>
      </c>
      <c r="X235" s="103">
        <f t="shared" si="30"/>
        <v>5.1818514542301983</v>
      </c>
      <c r="Y235" s="103">
        <f t="shared" si="28"/>
        <v>2.3263999863537881E-42</v>
      </c>
      <c r="Z235" s="103">
        <f t="shared" si="29"/>
        <v>2.9697432841471136E-43</v>
      </c>
      <c r="AA235" s="59">
        <v>-4.3085179570167362E-3</v>
      </c>
      <c r="AC235" s="99">
        <f t="shared" si="35"/>
        <v>1</v>
      </c>
      <c r="AD235" s="102">
        <f t="shared" si="31"/>
        <v>151.13000000000011</v>
      </c>
      <c r="AE235" s="102">
        <f t="shared" si="32"/>
        <v>5309.2899999999981</v>
      </c>
      <c r="AF235" s="102">
        <f t="shared" si="33"/>
        <v>5309.2899999999981</v>
      </c>
      <c r="AG235" s="102">
        <f t="shared" si="34"/>
        <v>0</v>
      </c>
    </row>
    <row r="236" spans="1:33" x14ac:dyDescent="0.2">
      <c r="A236" s="9">
        <v>37373</v>
      </c>
      <c r="B236" s="3">
        <v>6251.53</v>
      </c>
      <c r="D236" s="103">
        <v>0.44126999565771829</v>
      </c>
      <c r="E236" s="103">
        <v>-0.2700993213327183</v>
      </c>
      <c r="F236" s="103">
        <v>-0.13410544999437737</v>
      </c>
      <c r="G236" s="103">
        <v>0.4787644787644782</v>
      </c>
      <c r="H236" s="103">
        <v>0.27378507871321034</v>
      </c>
      <c r="I236" s="103">
        <v>0.14492753623188404</v>
      </c>
      <c r="J236" s="103">
        <v>0.38181818181818189</v>
      </c>
      <c r="K236" s="103">
        <v>0.12996750812296912</v>
      </c>
      <c r="L236" s="103">
        <v>3.3094318808604806E-2</v>
      </c>
      <c r="M236" s="103">
        <v>0</v>
      </c>
      <c r="N236" s="103">
        <v>6.5454545454545515E-2</v>
      </c>
      <c r="O236" s="103">
        <v>0.10089628681178114</v>
      </c>
      <c r="P236" s="103">
        <v>3.7875868761684958E-2</v>
      </c>
      <c r="Q236" s="103">
        <v>-3.0861912903550295E-2</v>
      </c>
      <c r="R236" s="103">
        <v>0.1276540277496154</v>
      </c>
      <c r="S236" s="103">
        <v>1.6</v>
      </c>
      <c r="T236" s="103">
        <v>0.46875</v>
      </c>
      <c r="U236" s="103">
        <v>0.9966367713004467</v>
      </c>
      <c r="V236" s="103">
        <v>-0.47353937954407227</v>
      </c>
      <c r="X236" s="103">
        <f t="shared" si="30"/>
        <v>6.3625311909943196</v>
      </c>
      <c r="Y236" s="103">
        <f t="shared" si="28"/>
        <v>7.5958177691737393E-52</v>
      </c>
      <c r="Z236" s="103">
        <f t="shared" si="29"/>
        <v>-3.5969188335443713E-52</v>
      </c>
      <c r="AA236" s="59">
        <v>0.12065786145307855</v>
      </c>
      <c r="AC236" s="99">
        <f t="shared" si="35"/>
        <v>-1</v>
      </c>
      <c r="AD236" s="102">
        <f t="shared" si="31"/>
        <v>88.139999999999418</v>
      </c>
      <c r="AE236" s="102">
        <f t="shared" si="32"/>
        <v>5221.1499999999987</v>
      </c>
      <c r="AF236" s="102">
        <f t="shared" si="33"/>
        <v>5309.2899999999981</v>
      </c>
      <c r="AG236" s="102">
        <f t="shared" si="34"/>
        <v>-88.139999999999418</v>
      </c>
    </row>
    <row r="237" spans="1:33" x14ac:dyDescent="0.2">
      <c r="A237" s="9">
        <v>37406</v>
      </c>
      <c r="B237" s="3">
        <v>5924.57</v>
      </c>
      <c r="D237" s="103">
        <v>0.18760580653711448</v>
      </c>
      <c r="E237" s="103">
        <v>-9.5047609279108436E-2</v>
      </c>
      <c r="F237" s="103">
        <v>-5.2516819578218257E-2</v>
      </c>
      <c r="G237" s="103">
        <v>1.5444015444015117E-2</v>
      </c>
      <c r="H237" s="103">
        <v>-5.4757015742642065E-2</v>
      </c>
      <c r="I237" s="103">
        <v>-7.9710144927536142E-2</v>
      </c>
      <c r="J237" s="103">
        <v>-7.2727272727272821E-2</v>
      </c>
      <c r="K237" s="103">
        <v>0.10997250687328197</v>
      </c>
      <c r="L237" s="103">
        <v>8.8251516822945492E-2</v>
      </c>
      <c r="M237" s="103">
        <v>0.2432</v>
      </c>
      <c r="N237" s="103">
        <v>5.8181818181818071E-2</v>
      </c>
      <c r="O237" s="103">
        <v>-0.25953905249680015</v>
      </c>
      <c r="P237" s="103">
        <v>-0.30162739697354651</v>
      </c>
      <c r="Q237" s="103">
        <v>-0.28942974957256357</v>
      </c>
      <c r="R237" s="103">
        <v>-0.47353937954407227</v>
      </c>
      <c r="S237" s="103">
        <v>-0.21257142857142752</v>
      </c>
      <c r="T237" s="103">
        <v>-5.267857142857045E-2</v>
      </c>
      <c r="U237" s="103">
        <v>1.5134529147984226E-2</v>
      </c>
      <c r="V237" s="103">
        <v>4.49989861831252E-2</v>
      </c>
      <c r="X237" s="103">
        <f t="shared" si="30"/>
        <v>4.2812833048303949</v>
      </c>
      <c r="Y237" s="103">
        <f t="shared" si="28"/>
        <v>4.0017714093582297E-35</v>
      </c>
      <c r="Z237" s="103">
        <f t="shared" si="29"/>
        <v>1.8007565635773642E-36</v>
      </c>
      <c r="AA237" s="59">
        <v>5.3790275209990066E-2</v>
      </c>
      <c r="AC237" s="99">
        <f t="shared" si="35"/>
        <v>1</v>
      </c>
      <c r="AD237" s="102">
        <f t="shared" si="31"/>
        <v>-326.96000000000004</v>
      </c>
      <c r="AE237" s="102">
        <f t="shared" si="32"/>
        <v>4894.1899999999987</v>
      </c>
      <c r="AF237" s="102">
        <f t="shared" si="33"/>
        <v>5309.2899999999981</v>
      </c>
      <c r="AG237" s="102">
        <f t="shared" si="34"/>
        <v>-415.09999999999945</v>
      </c>
    </row>
    <row r="238" spans="1:33" x14ac:dyDescent="0.2">
      <c r="A238" s="9">
        <v>37436</v>
      </c>
      <c r="B238" s="3">
        <v>5955.64</v>
      </c>
      <c r="D238" s="103">
        <v>-5.284670606679262E-2</v>
      </c>
      <c r="E238" s="103">
        <v>0.14975126929586224</v>
      </c>
      <c r="F238" s="103">
        <v>4.4076616431719895E-2</v>
      </c>
      <c r="G238" s="103">
        <v>3.0888030888031603E-2</v>
      </c>
      <c r="H238" s="103">
        <v>0.15058179329226537</v>
      </c>
      <c r="I238" s="103">
        <v>3.6231884057970891E-2</v>
      </c>
      <c r="J238" s="103">
        <v>0.27272727272727265</v>
      </c>
      <c r="K238" s="103">
        <v>0.23994001499625109</v>
      </c>
      <c r="L238" s="103">
        <v>0.14340871483728618</v>
      </c>
      <c r="M238" s="103">
        <v>7.6799999999999993E-2</v>
      </c>
      <c r="N238" s="103">
        <v>7.2727272727272793E-2</v>
      </c>
      <c r="O238" s="103">
        <v>7.0422535211349098E-4</v>
      </c>
      <c r="P238" s="103">
        <v>-9.0860222726465746E-3</v>
      </c>
      <c r="Q238" s="103">
        <v>7.6133963592477849E-3</v>
      </c>
      <c r="R238" s="103">
        <v>4.49989861831252E-2</v>
      </c>
      <c r="S238" s="103">
        <v>-0.66285714285714281</v>
      </c>
      <c r="T238" s="103">
        <v>0.23571428571428571</v>
      </c>
      <c r="U238" s="103">
        <v>2.2982062780267268E-2</v>
      </c>
      <c r="V238" s="103">
        <v>0.31791848912319232</v>
      </c>
      <c r="X238" s="103">
        <f t="shared" si="30"/>
        <v>3.8764865092589176</v>
      </c>
      <c r="Y238" s="103">
        <f t="shared" si="28"/>
        <v>7.1543642457582473E-32</v>
      </c>
      <c r="Z238" s="103">
        <f t="shared" si="29"/>
        <v>2.2745046716484493E-32</v>
      </c>
      <c r="AA238" s="59">
        <v>8.5700701355856446E-2</v>
      </c>
      <c r="AC238" s="99">
        <f t="shared" si="35"/>
        <v>1</v>
      </c>
      <c r="AD238" s="102">
        <f t="shared" si="31"/>
        <v>31.070000000000618</v>
      </c>
      <c r="AE238" s="102">
        <f t="shared" si="32"/>
        <v>4925.2599999999993</v>
      </c>
      <c r="AF238" s="102">
        <f t="shared" si="33"/>
        <v>5309.2899999999981</v>
      </c>
      <c r="AG238" s="102">
        <f t="shared" si="34"/>
        <v>-384.02999999999884</v>
      </c>
    </row>
    <row r="239" spans="1:33" x14ac:dyDescent="0.2">
      <c r="A239" s="9">
        <v>37467</v>
      </c>
      <c r="B239" s="3">
        <v>6175.15</v>
      </c>
      <c r="D239" s="103">
        <v>-1.1450119647805752E-2</v>
      </c>
      <c r="E239" s="103">
        <v>-2.0513872506283167E-3</v>
      </c>
      <c r="F239" s="103">
        <v>5.7205821326272902E-2</v>
      </c>
      <c r="G239" s="103">
        <v>-0.23166023166023222</v>
      </c>
      <c r="H239" s="103">
        <v>-0.20533880903490742</v>
      </c>
      <c r="I239" s="103">
        <v>7.2463768115942099E-3</v>
      </c>
      <c r="J239" s="103">
        <v>-0.25454545454545402</v>
      </c>
      <c r="K239" s="103">
        <v>-9.9975006248444603E-3</v>
      </c>
      <c r="L239" s="103">
        <v>0.11031439602868186</v>
      </c>
      <c r="M239" s="103">
        <v>6.3999999999999987E-2</v>
      </c>
      <c r="N239" s="103">
        <v>2.1818181818181837E-2</v>
      </c>
      <c r="O239" s="103">
        <v>4.1357234314981013E-2</v>
      </c>
      <c r="P239" s="103">
        <v>-1.2748973660050953E-3</v>
      </c>
      <c r="Q239" s="103">
        <v>-9.7294579100876601E-3</v>
      </c>
      <c r="R239" s="103">
        <v>0.31791848912319232</v>
      </c>
      <c r="S239" s="103">
        <v>0.4731428571428582</v>
      </c>
      <c r="T239" s="103">
        <v>4.19642857142856E-2</v>
      </c>
      <c r="U239" s="103">
        <v>0.38845291479820659</v>
      </c>
      <c r="V239" s="103">
        <v>0.26463517075572851</v>
      </c>
      <c r="X239" s="103">
        <f t="shared" si="30"/>
        <v>4.8713888581917066</v>
      </c>
      <c r="Y239" s="103">
        <f t="shared" si="28"/>
        <v>7.2623962997732489E-40</v>
      </c>
      <c r="Z239" s="103">
        <f t="shared" si="29"/>
        <v>1.9218854848862644E-40</v>
      </c>
      <c r="AA239" s="59">
        <v>0.27112617090028518</v>
      </c>
      <c r="AC239" s="99">
        <f t="shared" si="35"/>
        <v>1</v>
      </c>
      <c r="AD239" s="102">
        <f t="shared" si="31"/>
        <v>219.50999999999931</v>
      </c>
      <c r="AE239" s="102">
        <f t="shared" si="32"/>
        <v>5144.7699999999986</v>
      </c>
      <c r="AF239" s="102">
        <f t="shared" si="33"/>
        <v>5309.2899999999981</v>
      </c>
      <c r="AG239" s="102">
        <f t="shared" si="34"/>
        <v>-164.51999999999953</v>
      </c>
    </row>
    <row r="240" spans="1:33" x14ac:dyDescent="0.2">
      <c r="A240" s="9">
        <v>37498</v>
      </c>
      <c r="B240" s="3">
        <v>6357.87</v>
      </c>
      <c r="D240" s="103">
        <v>3.1708023640075966E-2</v>
      </c>
      <c r="E240" s="103">
        <v>0.19351419730926375</v>
      </c>
      <c r="F240" s="103">
        <v>6.0957022724716613E-2</v>
      </c>
      <c r="G240" s="103">
        <v>-0.37065637065637103</v>
      </c>
      <c r="H240" s="103">
        <v>-0.17796030116358702</v>
      </c>
      <c r="I240" s="103">
        <v>-0.18840579710144931</v>
      </c>
      <c r="J240" s="103">
        <v>-0.38181818181818189</v>
      </c>
      <c r="K240" s="103">
        <v>-6.9982504373905893E-2</v>
      </c>
      <c r="L240" s="103">
        <v>0.11031439602868137</v>
      </c>
      <c r="M240" s="103">
        <v>-1.279999999999994E-2</v>
      </c>
      <c r="N240" s="103">
        <v>9.4545454545454474E-2</v>
      </c>
      <c r="O240" s="103">
        <v>0.17387964148527429</v>
      </c>
      <c r="P240" s="103">
        <v>0.16897147179289526</v>
      </c>
      <c r="Q240" s="103">
        <v>0.13757417278487394</v>
      </c>
      <c r="R240" s="103">
        <v>0.26463517075572851</v>
      </c>
      <c r="S240" s="103">
        <v>-0.18971428571428728</v>
      </c>
      <c r="T240" s="103">
        <v>-0.36964285714285711</v>
      </c>
      <c r="U240" s="103">
        <v>0.21356502242152475</v>
      </c>
      <c r="V240" s="107">
        <v>0.3036960866668606</v>
      </c>
      <c r="X240" s="103">
        <f t="shared" si="30"/>
        <v>4.224853760230471</v>
      </c>
      <c r="Y240" s="103">
        <f t="shared" si="28"/>
        <v>1.1366650695448636E-34</v>
      </c>
      <c r="Z240" s="103">
        <f t="shared" si="29"/>
        <v>3.4520073347169002E-35</v>
      </c>
      <c r="AA240" s="59">
        <v>7.5430915447702945E-2</v>
      </c>
      <c r="AC240" s="99">
        <f t="shared" si="35"/>
        <v>1</v>
      </c>
      <c r="AD240" s="102">
        <f t="shared" si="31"/>
        <v>182.72000000000025</v>
      </c>
      <c r="AE240" s="102">
        <f t="shared" si="32"/>
        <v>5327.4899999999989</v>
      </c>
      <c r="AF240" s="102">
        <f t="shared" si="33"/>
        <v>5327.4899999999989</v>
      </c>
      <c r="AG240" s="102">
        <f t="shared" si="34"/>
        <v>0</v>
      </c>
    </row>
    <row r="241" spans="1:33" x14ac:dyDescent="0.2">
      <c r="A241" s="9">
        <v>37527</v>
      </c>
      <c r="B241" s="3">
        <v>6567.56</v>
      </c>
      <c r="D241" s="107">
        <v>-9.5124070920225928E-2</v>
      </c>
      <c r="E241" s="107">
        <v>5.1968477015914762E-2</v>
      </c>
      <c r="F241" s="107">
        <v>7.5024027968882634E-2</v>
      </c>
      <c r="G241" s="107">
        <v>-0.16988416988416902</v>
      </c>
      <c r="H241" s="107">
        <v>-0.15058179329226537</v>
      </c>
      <c r="I241" s="107">
        <v>-2.898550724637668E-2</v>
      </c>
      <c r="J241" s="107">
        <v>-0.16363636363636425</v>
      </c>
      <c r="K241" s="107">
        <v>-2.9992501874531608E-2</v>
      </c>
      <c r="L241" s="107">
        <v>0.17650303364589098</v>
      </c>
      <c r="M241" s="107">
        <v>3.8399999999999962E-2</v>
      </c>
      <c r="N241" s="107">
        <v>9.4545454545454627E-2</v>
      </c>
      <c r="O241" s="107">
        <v>0.20505761843789988</v>
      </c>
      <c r="P241" s="107">
        <v>0.13772697216632673</v>
      </c>
      <c r="Q241" s="107">
        <v>-2.65111133460732E-3</v>
      </c>
      <c r="R241" s="107">
        <v>0.3036960866668606</v>
      </c>
      <c r="S241" s="107">
        <v>-0.623999999999999</v>
      </c>
      <c r="T241" s="107">
        <v>-0.65625000000000056</v>
      </c>
      <c r="U241" s="107">
        <v>-1.1687219730941683</v>
      </c>
      <c r="V241" s="103">
        <v>0.19239347681255869</v>
      </c>
      <c r="X241" s="103">
        <f t="shared" si="30"/>
        <v>3.6293667002944878</v>
      </c>
      <c r="Y241" s="103">
        <f t="shared" si="28"/>
        <v>6.9189832827244939E-30</v>
      </c>
      <c r="Z241" s="103">
        <f t="shared" si="29"/>
        <v>1.3311672497713362E-30</v>
      </c>
      <c r="AA241" s="59">
        <v>0.31077508050022462</v>
      </c>
      <c r="AC241" s="99">
        <f t="shared" si="35"/>
        <v>1</v>
      </c>
      <c r="AD241" s="102">
        <f t="shared" si="31"/>
        <v>209.69000000000051</v>
      </c>
      <c r="AE241" s="102">
        <f t="shared" si="32"/>
        <v>5537.1799999999994</v>
      </c>
      <c r="AF241" s="102">
        <f t="shared" si="33"/>
        <v>5537.1799999999994</v>
      </c>
      <c r="AG241" s="102">
        <f t="shared" si="34"/>
        <v>0</v>
      </c>
    </row>
    <row r="242" spans="1:33" x14ac:dyDescent="0.2">
      <c r="A242" s="9">
        <v>37559</v>
      </c>
      <c r="B242" s="3">
        <v>6700.4</v>
      </c>
      <c r="D242" s="103">
        <v>6.9581496321275096E-2</v>
      </c>
      <c r="E242" s="103">
        <v>-9.1628630528060598E-2</v>
      </c>
      <c r="F242" s="103">
        <v>0</v>
      </c>
      <c r="G242" s="103">
        <v>-4.6332046332046718E-2</v>
      </c>
      <c r="H242" s="103">
        <v>0.10951403148528413</v>
      </c>
      <c r="I242" s="103">
        <v>4.3478260869565098E-2</v>
      </c>
      <c r="J242" s="103">
        <v>3.636363636363641E-2</v>
      </c>
      <c r="K242" s="103">
        <v>0</v>
      </c>
      <c r="L242" s="103">
        <v>0.1544401544401546</v>
      </c>
      <c r="M242" s="103">
        <v>1.2800000000000011E-2</v>
      </c>
      <c r="N242" s="103">
        <v>3.6363636363636397E-2</v>
      </c>
      <c r="O242" s="103">
        <v>0.2693341869398217</v>
      </c>
      <c r="P242" s="103">
        <v>0.25173514482929232</v>
      </c>
      <c r="Q242" s="103">
        <v>5.4673639746555265E-2</v>
      </c>
      <c r="R242" s="103">
        <v>0.19239347681255869</v>
      </c>
      <c r="S242" s="103">
        <v>0.12571428571428572</v>
      </c>
      <c r="T242" s="103">
        <v>-0.37321428571428561</v>
      </c>
      <c r="U242" s="103">
        <v>0.77466367713004436</v>
      </c>
      <c r="V242" s="103">
        <v>-5.3080554992323448E-2</v>
      </c>
      <c r="X242" s="103">
        <f t="shared" si="30"/>
        <v>4.7926465755728032</v>
      </c>
      <c r="Y242" s="103">
        <f t="shared" si="28"/>
        <v>3.1169562933762295E-39</v>
      </c>
      <c r="Z242" s="103">
        <f t="shared" si="29"/>
        <v>-1.6544976993922561E-40</v>
      </c>
      <c r="AA242" s="59">
        <v>5.7004699182352556E-2</v>
      </c>
      <c r="AC242" s="99">
        <f t="shared" si="35"/>
        <v>1</v>
      </c>
      <c r="AD242" s="102">
        <f t="shared" si="31"/>
        <v>132.83999999999924</v>
      </c>
      <c r="AE242" s="102">
        <f t="shared" si="32"/>
        <v>5670.0199999999986</v>
      </c>
      <c r="AF242" s="102">
        <f t="shared" si="33"/>
        <v>5670.0199999999986</v>
      </c>
      <c r="AG242" s="102">
        <f t="shared" si="34"/>
        <v>0</v>
      </c>
    </row>
    <row r="243" spans="1:33" x14ac:dyDescent="0.2">
      <c r="A243" s="9">
        <v>37589</v>
      </c>
      <c r="B243" s="3">
        <v>6663.75</v>
      </c>
      <c r="D243" s="103">
        <v>0.43070065444436095</v>
      </c>
      <c r="E243" s="103">
        <v>-7.7952715523873117E-2</v>
      </c>
      <c r="F243" s="103">
        <v>9.3780034961092867E-3</v>
      </c>
      <c r="G243" s="103">
        <v>-0.32432432432432429</v>
      </c>
      <c r="H243" s="103">
        <v>-5.4757015742642065E-2</v>
      </c>
      <c r="I243" s="103">
        <v>-2.1739130434782629E-2</v>
      </c>
      <c r="J243" s="103">
        <v>-0.21818181818181845</v>
      </c>
      <c r="K243" s="103">
        <v>0</v>
      </c>
      <c r="L243" s="103">
        <v>8.8251516822945492E-2</v>
      </c>
      <c r="M243" s="103">
        <v>8.9600000000000013E-2</v>
      </c>
      <c r="N243" s="103">
        <v>6.5454545454545349E-2</v>
      </c>
      <c r="O243" s="103">
        <v>0.14539052496798996</v>
      </c>
      <c r="P243" s="103">
        <v>3.831352009628284E-2</v>
      </c>
      <c r="Q243" s="103">
        <v>-2.515538569848124E-2</v>
      </c>
      <c r="R243" s="103">
        <v>-5.3080554992323448E-2</v>
      </c>
      <c r="S243" s="103">
        <v>0.9782857142857132</v>
      </c>
      <c r="T243" s="103">
        <v>0.39285714285714324</v>
      </c>
      <c r="U243" s="103">
        <v>1.3940582959641254</v>
      </c>
      <c r="V243" s="103">
        <v>0.38442487616951071</v>
      </c>
      <c r="X243" s="103">
        <f t="shared" si="30"/>
        <v>5.8046823659733313</v>
      </c>
      <c r="Y243" s="103">
        <f t="shared" si="28"/>
        <v>2.3045273477446331E-47</v>
      </c>
      <c r="Z243" s="103">
        <f t="shared" si="29"/>
        <v>8.859176402859816E-48</v>
      </c>
      <c r="AA243" s="59">
        <v>0.19885546863049941</v>
      </c>
      <c r="AC243" s="99">
        <f t="shared" si="35"/>
        <v>1</v>
      </c>
      <c r="AD243" s="102">
        <f t="shared" si="31"/>
        <v>-36.649999999999636</v>
      </c>
      <c r="AE243" s="102">
        <f t="shared" si="32"/>
        <v>5633.369999999999</v>
      </c>
      <c r="AF243" s="102">
        <f t="shared" si="33"/>
        <v>5670.0199999999986</v>
      </c>
      <c r="AG243" s="102">
        <f t="shared" si="34"/>
        <v>-36.649999999999636</v>
      </c>
    </row>
    <row r="244" spans="1:33" x14ac:dyDescent="0.2">
      <c r="A244" s="9">
        <v>37618</v>
      </c>
      <c r="B244" s="3">
        <v>6929.18</v>
      </c>
      <c r="D244" s="103">
        <v>-5.4608262935685513E-2</v>
      </c>
      <c r="E244" s="103">
        <v>0.23317435082140958</v>
      </c>
      <c r="F244" s="103">
        <v>0.20631607691442722</v>
      </c>
      <c r="G244" s="103">
        <v>0.4787644787644782</v>
      </c>
      <c r="H244" s="103">
        <v>0.30116358658453135</v>
      </c>
      <c r="I244" s="103">
        <v>-2.1739130434782469E-2</v>
      </c>
      <c r="J244" s="103">
        <v>0.32727272727272766</v>
      </c>
      <c r="K244" s="103">
        <v>-9.9975006248435722E-3</v>
      </c>
      <c r="L244" s="103">
        <v>9.9282956425813432E-2</v>
      </c>
      <c r="M244" s="103">
        <v>7.6799999999999924E-2</v>
      </c>
      <c r="N244" s="103">
        <v>0.10909090909090918</v>
      </c>
      <c r="O244" s="103">
        <v>0.11312419974391703</v>
      </c>
      <c r="P244" s="103">
        <v>0.27375090979149763</v>
      </c>
      <c r="Q244" s="103">
        <v>0.19139092829126056</v>
      </c>
      <c r="R244" s="103">
        <v>0.38442487616951071</v>
      </c>
      <c r="S244" s="103">
        <v>-0.26742857142856985</v>
      </c>
      <c r="T244" s="103">
        <v>-0.18571428571428614</v>
      </c>
      <c r="U244" s="103">
        <v>-0.77914798206278202</v>
      </c>
      <c r="V244" s="103">
        <v>0.45274165049387299</v>
      </c>
      <c r="X244" s="103">
        <f t="shared" si="30"/>
        <v>4.2048545425086941</v>
      </c>
      <c r="Y244" s="103">
        <f t="shared" si="28"/>
        <v>1.6455655514197046E-34</v>
      </c>
      <c r="Z244" s="103">
        <f t="shared" si="29"/>
        <v>7.4501606374561733E-35</v>
      </c>
      <c r="AA244" s="59">
        <v>0.23973735609763552</v>
      </c>
      <c r="AC244" s="99">
        <f t="shared" si="35"/>
        <v>1</v>
      </c>
      <c r="AD244" s="102">
        <f t="shared" si="31"/>
        <v>265.43000000000029</v>
      </c>
      <c r="AE244" s="102">
        <f t="shared" si="32"/>
        <v>5898.7999999999993</v>
      </c>
      <c r="AF244" s="102">
        <f t="shared" si="33"/>
        <v>5898.7999999999993</v>
      </c>
      <c r="AG244" s="102">
        <f t="shared" si="34"/>
        <v>0</v>
      </c>
    </row>
    <row r="245" spans="1:33" x14ac:dyDescent="0.2">
      <c r="A245" s="9">
        <v>37651</v>
      </c>
      <c r="B245" s="3">
        <v>7241.78</v>
      </c>
      <c r="D245" s="103">
        <v>-0.17087101628263004</v>
      </c>
      <c r="E245" s="103">
        <v>0.12923739678957907</v>
      </c>
      <c r="F245" s="103">
        <v>0.11066044125410208</v>
      </c>
      <c r="G245" s="103">
        <v>0.21621621621621712</v>
      </c>
      <c r="H245" s="103">
        <v>0.24640657084188869</v>
      </c>
      <c r="I245" s="103">
        <v>0.10144927536231878</v>
      </c>
      <c r="J245" s="103">
        <v>0.4</v>
      </c>
      <c r="K245" s="103">
        <v>0</v>
      </c>
      <c r="L245" s="103">
        <v>5.5157198014340686E-2</v>
      </c>
      <c r="M245" s="103">
        <v>-6.3999999999999918E-2</v>
      </c>
      <c r="N245" s="103">
        <v>6.5454545454545349E-2</v>
      </c>
      <c r="O245" s="103">
        <v>0.12765685019206177</v>
      </c>
      <c r="P245" s="103">
        <v>0.18285263042723293</v>
      </c>
      <c r="Q245" s="103">
        <v>3.1698682490193406E-2</v>
      </c>
      <c r="R245" s="103">
        <v>0.45274165049387299</v>
      </c>
      <c r="S245" s="103">
        <v>0.38399999999999895</v>
      </c>
      <c r="T245" s="103">
        <v>-0.2598214285714282</v>
      </c>
      <c r="U245" s="103">
        <v>-2.9147982062779243E-2</v>
      </c>
      <c r="V245" s="103">
        <v>-0.38719114793036558</v>
      </c>
      <c r="X245" s="103">
        <f t="shared" si="30"/>
        <v>4.8564593370250133</v>
      </c>
      <c r="Y245" s="103">
        <f t="shared" si="28"/>
        <v>9.5726108543058536E-40</v>
      </c>
      <c r="Z245" s="103">
        <f t="shared" si="29"/>
        <v>-3.7064301853693606E-40</v>
      </c>
      <c r="AA245" s="59">
        <v>7.7242059752709105E-2</v>
      </c>
      <c r="AC245" s="99">
        <f t="shared" si="35"/>
        <v>1</v>
      </c>
      <c r="AD245" s="102">
        <f t="shared" si="31"/>
        <v>312.59999999999945</v>
      </c>
      <c r="AE245" s="102">
        <f t="shared" si="32"/>
        <v>6211.3999999999987</v>
      </c>
      <c r="AF245" s="102">
        <f t="shared" si="33"/>
        <v>6211.3999999999987</v>
      </c>
      <c r="AG245" s="102">
        <f t="shared" si="34"/>
        <v>0</v>
      </c>
    </row>
    <row r="246" spans="1:33" x14ac:dyDescent="0.2">
      <c r="A246" s="9">
        <v>37679</v>
      </c>
      <c r="B246" s="3">
        <v>6974.44</v>
      </c>
      <c r="D246" s="103">
        <v>0.18936736340600738</v>
      </c>
      <c r="E246" s="103">
        <v>-0.16137579704942143</v>
      </c>
      <c r="F246" s="103">
        <v>-6.8459425521606124E-2</v>
      </c>
      <c r="G246" s="103">
        <v>-0.44787644787644798</v>
      </c>
      <c r="H246" s="103">
        <v>-0.19164955509924661</v>
      </c>
      <c r="I246" s="103">
        <v>-5.7971014492753679E-2</v>
      </c>
      <c r="J246" s="103">
        <v>-0.16363636363636425</v>
      </c>
      <c r="K246" s="103">
        <v>-9.9975006248444603E-3</v>
      </c>
      <c r="L246" s="103">
        <v>7.7220077220077551E-2</v>
      </c>
      <c r="M246" s="103">
        <v>0.24319999999999994</v>
      </c>
      <c r="N246" s="103">
        <v>2.1818181818182E-2</v>
      </c>
      <c r="O246" s="103">
        <v>-0.20115236875800296</v>
      </c>
      <c r="P246" s="103">
        <v>-7.0090812651929305E-2</v>
      </c>
      <c r="Q246" s="103">
        <v>4.4393040329880465E-2</v>
      </c>
      <c r="R246" s="103">
        <v>-0.38719114793036558</v>
      </c>
      <c r="S246" s="103">
        <v>0.39771428571428519</v>
      </c>
      <c r="T246" s="103">
        <v>0.32589285714285693</v>
      </c>
      <c r="U246" s="103">
        <v>0.91199551569506609</v>
      </c>
      <c r="V246" s="103">
        <v>0.30282710077339775</v>
      </c>
      <c r="X246" s="103">
        <f t="shared" si="30"/>
        <v>5.0896884755371152</v>
      </c>
      <c r="Y246" s="103">
        <f t="shared" si="28"/>
        <v>1.2798616873296218E-41</v>
      </c>
      <c r="Z246" s="103">
        <f t="shared" si="29"/>
        <v>3.8757680416497827E-42</v>
      </c>
      <c r="AA246" s="59">
        <v>-2.3252433048595169E-2</v>
      </c>
      <c r="AC246" s="99">
        <f t="shared" si="35"/>
        <v>1</v>
      </c>
      <c r="AD246" s="102">
        <f t="shared" si="31"/>
        <v>-267.34000000000015</v>
      </c>
      <c r="AE246" s="102">
        <f t="shared" si="32"/>
        <v>5944.0599999999986</v>
      </c>
      <c r="AF246" s="102">
        <f t="shared" si="33"/>
        <v>6211.3999999999987</v>
      </c>
      <c r="AG246" s="102">
        <f t="shared" si="34"/>
        <v>-267.34000000000015</v>
      </c>
    </row>
    <row r="247" spans="1:33" x14ac:dyDescent="0.2">
      <c r="A247" s="9">
        <v>37709</v>
      </c>
      <c r="B247" s="3">
        <v>7183.53</v>
      </c>
      <c r="D247" s="103">
        <v>0.13652065733921281</v>
      </c>
      <c r="E247" s="103">
        <v>-7.2482349522197925E-2</v>
      </c>
      <c r="F247" s="103">
        <v>6.8459425521606124E-2</v>
      </c>
      <c r="G247" s="103">
        <v>0.13899613899613877</v>
      </c>
      <c r="H247" s="103">
        <v>0.15058179329226476</v>
      </c>
      <c r="I247" s="103">
        <v>0</v>
      </c>
      <c r="J247" s="103">
        <v>0.29090909090909128</v>
      </c>
      <c r="K247" s="103">
        <v>0</v>
      </c>
      <c r="L247" s="103">
        <v>7.7220077220077052E-2</v>
      </c>
      <c r="M247" s="103">
        <v>-5.1199999999999905E-2</v>
      </c>
      <c r="N247" s="103">
        <v>5.8181818181817911E-2</v>
      </c>
      <c r="O247" s="103">
        <v>8.988476312419949E-2</v>
      </c>
      <c r="P247" s="103">
        <v>0.19179594030816374</v>
      </c>
      <c r="Q247" s="103">
        <v>-6.3656844010861413E-2</v>
      </c>
      <c r="R247" s="103">
        <v>0.30282710077339775</v>
      </c>
      <c r="S247" s="103">
        <v>-0.14628571428571377</v>
      </c>
      <c r="T247" s="103">
        <v>0.36428571428571466</v>
      </c>
      <c r="U247" s="103">
        <v>-0.17881165919282496</v>
      </c>
      <c r="V247" s="103">
        <v>0.63230310227963971</v>
      </c>
      <c r="X247" s="103">
        <f t="shared" si="30"/>
        <v>4.3335472585845256</v>
      </c>
      <c r="Y247" s="103">
        <f t="shared" si="28"/>
        <v>1.5217393212876825E-35</v>
      </c>
      <c r="Z247" s="103">
        <f t="shared" si="29"/>
        <v>9.6220049371111495E-36</v>
      </c>
      <c r="AA247" s="59">
        <v>0.10599613730017778</v>
      </c>
      <c r="AC247" s="99">
        <f t="shared" si="35"/>
        <v>-1</v>
      </c>
      <c r="AD247" s="102">
        <f t="shared" si="31"/>
        <v>209.09000000000015</v>
      </c>
      <c r="AE247" s="102">
        <f t="shared" si="32"/>
        <v>5734.9699999999984</v>
      </c>
      <c r="AF247" s="102">
        <f t="shared" si="33"/>
        <v>6211.3999999999987</v>
      </c>
      <c r="AG247" s="102">
        <f t="shared" si="34"/>
        <v>-476.43000000000029</v>
      </c>
    </row>
    <row r="248" spans="1:33" x14ac:dyDescent="0.2">
      <c r="A248" s="9">
        <v>37740</v>
      </c>
      <c r="B248" s="3">
        <v>7620.11</v>
      </c>
      <c r="D248" s="103">
        <v>0.24926029694837157</v>
      </c>
      <c r="E248" s="103">
        <v>0.13402396704104452</v>
      </c>
      <c r="F248" s="103">
        <v>0.25320609439497993</v>
      </c>
      <c r="G248" s="103">
        <v>-3.0888030888030233E-2</v>
      </c>
      <c r="H248" s="103">
        <v>0.19164955509924783</v>
      </c>
      <c r="I248" s="103">
        <v>-2.1739130434782629E-2</v>
      </c>
      <c r="J248" s="103">
        <v>9.090909090909062E-2</v>
      </c>
      <c r="K248" s="103">
        <v>9.9975006248444603E-3</v>
      </c>
      <c r="L248" s="103">
        <v>0.11031439602868137</v>
      </c>
      <c r="M248" s="103">
        <v>0</v>
      </c>
      <c r="N248" s="103">
        <v>3.6363636363636556E-2</v>
      </c>
      <c r="O248" s="103">
        <v>0.41895006402048679</v>
      </c>
      <c r="P248" s="103">
        <v>0.46794441828050609</v>
      </c>
      <c r="Q248" s="103">
        <v>2.2681283314894579E-2</v>
      </c>
      <c r="R248" s="103">
        <v>0.63230310227963971</v>
      </c>
      <c r="S248" s="103">
        <v>0.4</v>
      </c>
      <c r="T248" s="103">
        <v>-1.4285714285715246E-2</v>
      </c>
      <c r="U248" s="103">
        <v>-0.21917040358744211</v>
      </c>
      <c r="V248" s="103">
        <v>9.0099354053819275E-2</v>
      </c>
      <c r="X248" s="103">
        <f t="shared" si="30"/>
        <v>4.8509696002818989</v>
      </c>
      <c r="Y248" s="103">
        <f t="shared" si="28"/>
        <v>1.0595889199657602E-39</v>
      </c>
      <c r="Z248" s="103">
        <f t="shared" si="29"/>
        <v>9.5468277251499E-41</v>
      </c>
      <c r="AA248" s="59">
        <v>9.8120593055062294E-2</v>
      </c>
      <c r="AC248" s="99">
        <f t="shared" si="35"/>
        <v>1</v>
      </c>
      <c r="AD248" s="102">
        <f t="shared" si="31"/>
        <v>436.57999999999993</v>
      </c>
      <c r="AE248" s="102">
        <f t="shared" si="32"/>
        <v>6171.5499999999984</v>
      </c>
      <c r="AF248" s="102">
        <f t="shared" si="33"/>
        <v>6211.3999999999987</v>
      </c>
      <c r="AG248" s="102">
        <f t="shared" si="34"/>
        <v>-39.850000000000364</v>
      </c>
    </row>
    <row r="249" spans="1:33" x14ac:dyDescent="0.2">
      <c r="A249" s="9">
        <v>37771</v>
      </c>
      <c r="B249" s="3">
        <v>7682.32</v>
      </c>
      <c r="D249" s="103">
        <v>-0.18144035749598741</v>
      </c>
      <c r="E249" s="103">
        <v>0.15932440979879406</v>
      </c>
      <c r="F249" s="103">
        <v>9.3780034961092878E-4</v>
      </c>
      <c r="G249" s="103">
        <v>0.43243243243243146</v>
      </c>
      <c r="H249" s="103">
        <v>0.27378507871321034</v>
      </c>
      <c r="I249" s="103">
        <v>7.2463768115942101E-2</v>
      </c>
      <c r="J249" s="103">
        <v>0.49090909090909107</v>
      </c>
      <c r="K249" s="103">
        <v>0</v>
      </c>
      <c r="L249" s="103">
        <v>0.11031439602868234</v>
      </c>
      <c r="M249" s="103">
        <v>2.559999999999988E-2</v>
      </c>
      <c r="N249" s="103">
        <v>8.7272727272727349E-2</v>
      </c>
      <c r="O249" s="103">
        <v>0.28373879641485228</v>
      </c>
      <c r="P249" s="103">
        <v>0.45113289853624661</v>
      </c>
      <c r="Q249" s="103">
        <v>9.5612994066177237E-2</v>
      </c>
      <c r="R249" s="103">
        <v>9.0099354053819275E-2</v>
      </c>
      <c r="S249" s="103">
        <v>-0.44571428571428573</v>
      </c>
      <c r="T249" s="103">
        <v>-0.15178571428571322</v>
      </c>
      <c r="U249" s="103">
        <v>0.22645739910313692</v>
      </c>
      <c r="V249" s="103">
        <v>-0.24367812762506161</v>
      </c>
      <c r="X249" s="103">
        <f t="shared" si="30"/>
        <v>4.2710327961062955</v>
      </c>
      <c r="Y249" s="103">
        <f t="shared" si="28"/>
        <v>4.8373716554225194E-35</v>
      </c>
      <c r="Z249" s="103">
        <f t="shared" si="29"/>
        <v>-1.1787616676199043E-35</v>
      </c>
      <c r="AA249" s="59">
        <v>0.14424863949859917</v>
      </c>
      <c r="AC249" s="99">
        <f t="shared" si="35"/>
        <v>1</v>
      </c>
      <c r="AD249" s="102">
        <f t="shared" si="31"/>
        <v>62.210000000000036</v>
      </c>
      <c r="AE249" s="102">
        <f t="shared" si="32"/>
        <v>6233.7599999999984</v>
      </c>
      <c r="AF249" s="102">
        <f t="shared" si="33"/>
        <v>6233.7599999999984</v>
      </c>
      <c r="AG249" s="102">
        <f t="shared" si="34"/>
        <v>0</v>
      </c>
    </row>
    <row r="250" spans="1:33" x14ac:dyDescent="0.2">
      <c r="A250" s="9">
        <v>37800</v>
      </c>
      <c r="B250" s="3">
        <v>7514.07</v>
      </c>
      <c r="D250" s="103">
        <v>6.9581496321277053E-2</v>
      </c>
      <c r="E250" s="103">
        <v>0.10188556678120218</v>
      </c>
      <c r="F250" s="103">
        <v>4.7827817830161531E-2</v>
      </c>
      <c r="G250" s="103">
        <v>0.20077220077220062</v>
      </c>
      <c r="H250" s="103">
        <v>0.21902806297056704</v>
      </c>
      <c r="I250" s="103">
        <v>0.12318840579710141</v>
      </c>
      <c r="J250" s="103">
        <v>0.27272727272727348</v>
      </c>
      <c r="K250" s="103">
        <v>0</v>
      </c>
      <c r="L250" s="103">
        <v>6.6188637617208626E-2</v>
      </c>
      <c r="M250" s="103">
        <v>8.9600000000000082E-2</v>
      </c>
      <c r="N250" s="103">
        <v>0.16727272727272727</v>
      </c>
      <c r="O250" s="103">
        <v>-0.1745838668373878</v>
      </c>
      <c r="P250" s="103">
        <v>0.1182419736172356</v>
      </c>
      <c r="Q250" s="103">
        <v>5.2823091622246923E-2</v>
      </c>
      <c r="R250" s="103">
        <v>-0.24367812762506161</v>
      </c>
      <c r="S250" s="103">
        <v>-0.29485714285714232</v>
      </c>
      <c r="T250" s="103">
        <v>0.59553571428571428</v>
      </c>
      <c r="U250" s="103">
        <v>0.15582959641255767</v>
      </c>
      <c r="V250" s="103">
        <v>-0.35108478405700538</v>
      </c>
      <c r="X250" s="103">
        <f t="shared" si="30"/>
        <v>4.3663476970267805</v>
      </c>
      <c r="Y250" s="103">
        <f t="shared" si="28"/>
        <v>8.294817753783004E-36</v>
      </c>
      <c r="Z250" s="103">
        <f t="shared" si="29"/>
        <v>-2.9121842998791204E-36</v>
      </c>
      <c r="AA250" s="59">
        <v>0.22936327191486197</v>
      </c>
      <c r="AC250" s="99">
        <f t="shared" si="35"/>
        <v>1</v>
      </c>
      <c r="AD250" s="102">
        <f t="shared" si="31"/>
        <v>-168.25</v>
      </c>
      <c r="AE250" s="102">
        <f t="shared" si="32"/>
        <v>6065.5099999999984</v>
      </c>
      <c r="AF250" s="102">
        <f t="shared" si="33"/>
        <v>6233.7599999999984</v>
      </c>
      <c r="AG250" s="102">
        <f t="shared" si="34"/>
        <v>-168.25</v>
      </c>
    </row>
    <row r="251" spans="1:33" x14ac:dyDescent="0.2">
      <c r="A251" s="9">
        <v>37832</v>
      </c>
      <c r="B251" s="3">
        <v>7271.66</v>
      </c>
      <c r="D251" s="103">
        <v>0.15677856133148496</v>
      </c>
      <c r="E251" s="103">
        <v>-0.28377523633690677</v>
      </c>
      <c r="F251" s="103">
        <v>-4.5014416781328746E-2</v>
      </c>
      <c r="G251" s="103">
        <v>-0.37065637065636964</v>
      </c>
      <c r="H251" s="103">
        <v>-0.30116358658453074</v>
      </c>
      <c r="I251" s="103">
        <v>-8.6956521739130363E-2</v>
      </c>
      <c r="J251" s="103">
        <v>-0.20000000000000065</v>
      </c>
      <c r="K251" s="103">
        <v>0</v>
      </c>
      <c r="L251" s="103">
        <v>8.8251516822945492E-2</v>
      </c>
      <c r="M251" s="103">
        <v>2.5600000000000022E-2</v>
      </c>
      <c r="N251" s="103">
        <v>7.2727272727271175E-3</v>
      </c>
      <c r="O251" s="103">
        <v>-0.3078104993597946</v>
      </c>
      <c r="P251" s="103">
        <v>-0.40262019951192302</v>
      </c>
      <c r="Q251" s="103">
        <v>-0.17078547722015514</v>
      </c>
      <c r="R251" s="103">
        <v>-0.35108478405700538</v>
      </c>
      <c r="S251" s="103">
        <v>0.35885714285714132</v>
      </c>
      <c r="T251" s="103">
        <v>0.52232142857142794</v>
      </c>
      <c r="U251" s="103">
        <v>0.79372197309416848</v>
      </c>
      <c r="V251" s="103">
        <v>-5.8236537960200514E-2</v>
      </c>
      <c r="X251" s="103">
        <f t="shared" si="30"/>
        <v>5.0225590616567475</v>
      </c>
      <c r="Y251" s="103">
        <f t="shared" si="28"/>
        <v>4.4310925197526635E-41</v>
      </c>
      <c r="Z251" s="103">
        <f t="shared" si="29"/>
        <v>-2.5805148773173654E-42</v>
      </c>
      <c r="AA251" s="59">
        <v>0.3014319690728457</v>
      </c>
      <c r="AC251" s="99">
        <f t="shared" si="35"/>
        <v>1</v>
      </c>
      <c r="AD251" s="102">
        <f t="shared" si="31"/>
        <v>-242.40999999999985</v>
      </c>
      <c r="AE251" s="102">
        <f t="shared" si="32"/>
        <v>5823.0999999999985</v>
      </c>
      <c r="AF251" s="102">
        <f t="shared" si="33"/>
        <v>6233.7599999999984</v>
      </c>
      <c r="AG251" s="102">
        <f t="shared" si="34"/>
        <v>-410.65999999999985</v>
      </c>
    </row>
    <row r="252" spans="1:33" x14ac:dyDescent="0.2">
      <c r="A252" s="9">
        <v>37863</v>
      </c>
      <c r="B252" s="3">
        <v>7231.45</v>
      </c>
      <c r="D252" s="103">
        <v>-5.9892933542364184E-2</v>
      </c>
      <c r="E252" s="103">
        <v>-0.21676325281638403</v>
      </c>
      <c r="F252" s="103">
        <v>-1.5004805593776942E-2</v>
      </c>
      <c r="G252" s="103">
        <v>-0.43243243243243285</v>
      </c>
      <c r="H252" s="103">
        <v>-0.12320328542094434</v>
      </c>
      <c r="I252" s="103">
        <v>-0.17391304347826086</v>
      </c>
      <c r="J252" s="103">
        <v>-0.18181818181818205</v>
      </c>
      <c r="K252" s="103">
        <v>0.25993501624593823</v>
      </c>
      <c r="L252" s="103">
        <v>0.52950910093767289</v>
      </c>
      <c r="M252" s="103">
        <v>0.24319999999999994</v>
      </c>
      <c r="N252" s="103">
        <v>0.13818181818181816</v>
      </c>
      <c r="O252" s="103">
        <v>0.11984635083226647</v>
      </c>
      <c r="P252" s="103">
        <v>5.1405003496453355E-2</v>
      </c>
      <c r="Q252" s="103">
        <v>-0.14486774615307232</v>
      </c>
      <c r="R252" s="103">
        <v>-5.8236537960200514E-2</v>
      </c>
      <c r="S252" s="103">
        <v>0.21028571428571532</v>
      </c>
      <c r="T252" s="103">
        <v>-0.22232142857142806</v>
      </c>
      <c r="U252" s="103">
        <v>-0.61827354260089518</v>
      </c>
      <c r="V252" s="103">
        <v>4.501346928134857E-2</v>
      </c>
      <c r="X252" s="103">
        <f t="shared" si="30"/>
        <v>4.4932110418607092</v>
      </c>
      <c r="Y252" s="103">
        <f t="shared" si="28"/>
        <v>7.9346890523137408E-37</v>
      </c>
      <c r="Z252" s="103">
        <f t="shared" si="29"/>
        <v>3.5716788191337739E-38</v>
      </c>
      <c r="AA252" s="59">
        <v>9.4722376853061535E-2</v>
      </c>
      <c r="AC252" s="99">
        <f t="shared" si="35"/>
        <v>1</v>
      </c>
      <c r="AD252" s="102">
        <f t="shared" si="31"/>
        <v>-40.210000000000036</v>
      </c>
      <c r="AE252" s="102">
        <f t="shared" si="32"/>
        <v>5782.8899999999985</v>
      </c>
      <c r="AF252" s="102">
        <f t="shared" si="33"/>
        <v>6233.7599999999984</v>
      </c>
      <c r="AG252" s="102">
        <f t="shared" si="34"/>
        <v>-450.86999999999989</v>
      </c>
    </row>
    <row r="253" spans="1:33" x14ac:dyDescent="0.2">
      <c r="A253" s="9">
        <v>37891</v>
      </c>
      <c r="B253" s="3">
        <v>7262.53</v>
      </c>
      <c r="D253" s="103">
        <v>0.53022861753681716</v>
      </c>
      <c r="E253" s="103">
        <v>-8.4790673025966851E-2</v>
      </c>
      <c r="F253" s="103">
        <v>0.12941644824632273</v>
      </c>
      <c r="G253" s="103">
        <v>9.2664092664092063E-2</v>
      </c>
      <c r="H253" s="103">
        <v>9.5824777549623916E-2</v>
      </c>
      <c r="I253" s="103">
        <v>0.10144927536231878</v>
      </c>
      <c r="J253" s="103">
        <v>-9.090909090909062E-2</v>
      </c>
      <c r="K253" s="103">
        <v>-0.38990252436890732</v>
      </c>
      <c r="L253" s="103">
        <v>5.5157198014340686E-2</v>
      </c>
      <c r="M253" s="103">
        <v>7.6800000000000063E-2</v>
      </c>
      <c r="N253" s="103">
        <v>-7.9999999999999905E-2</v>
      </c>
      <c r="O253" s="103">
        <v>0.33777208706786155</v>
      </c>
      <c r="P253" s="103">
        <v>0.21248923710712481</v>
      </c>
      <c r="Q253" s="103">
        <v>4.3568339535351212E-2</v>
      </c>
      <c r="R253" s="103">
        <v>4.501346928134857E-2</v>
      </c>
      <c r="S253" s="103">
        <v>1.5954285714285703</v>
      </c>
      <c r="T253" s="103">
        <v>0.68035714285714177</v>
      </c>
      <c r="U253" s="103">
        <v>1.9097533632286987</v>
      </c>
      <c r="V253" s="103">
        <v>0.15874923963734411</v>
      </c>
      <c r="X253" s="103">
        <f t="shared" si="30"/>
        <v>6.6738788721174096</v>
      </c>
      <c r="Y253" s="103">
        <f t="shared" si="28"/>
        <v>2.3936894713484974E-54</v>
      </c>
      <c r="Z253" s="103">
        <f t="shared" si="29"/>
        <v>3.7999638350449016E-55</v>
      </c>
      <c r="AA253" s="59">
        <v>0.36960516323602305</v>
      </c>
      <c r="AC253" s="99">
        <f t="shared" si="35"/>
        <v>1</v>
      </c>
      <c r="AD253" s="102">
        <f t="shared" si="31"/>
        <v>31.079999999999927</v>
      </c>
      <c r="AE253" s="102">
        <f t="shared" si="32"/>
        <v>5813.9699999999984</v>
      </c>
      <c r="AF253" s="102">
        <f t="shared" si="33"/>
        <v>6233.7599999999984</v>
      </c>
      <c r="AG253" s="102">
        <f t="shared" si="34"/>
        <v>-419.78999999999996</v>
      </c>
    </row>
    <row r="254" spans="1:33" x14ac:dyDescent="0.2">
      <c r="A254" s="9">
        <v>37924</v>
      </c>
      <c r="B254" s="3">
        <v>7372.14</v>
      </c>
      <c r="D254" s="103">
        <v>0.19993670461936669</v>
      </c>
      <c r="E254" s="103">
        <v>3.2822196010052096E-2</v>
      </c>
      <c r="F254" s="103">
        <v>0.15567485803543082</v>
      </c>
      <c r="G254" s="103">
        <v>-0.23166023166023084</v>
      </c>
      <c r="H254" s="103">
        <v>-0.15058179329226598</v>
      </c>
      <c r="I254" s="103">
        <v>-6.5217391304347727E-2</v>
      </c>
      <c r="J254" s="103">
        <v>5.4545454545455015E-2</v>
      </c>
      <c r="K254" s="103">
        <v>-0.33991502124468947</v>
      </c>
      <c r="L254" s="103">
        <v>-0.20959735245449576</v>
      </c>
      <c r="M254" s="103">
        <v>-0.16639999999999999</v>
      </c>
      <c r="N254" s="103">
        <v>-2.9090909090909115E-2</v>
      </c>
      <c r="O254" s="103">
        <v>0.14487836107554483</v>
      </c>
      <c r="P254" s="103">
        <v>0.15004780865122522</v>
      </c>
      <c r="Q254" s="103">
        <v>-9.6671024841592425E-3</v>
      </c>
      <c r="R254" s="103">
        <v>0.15874923963734411</v>
      </c>
      <c r="S254" s="103">
        <v>1.1245714285714297</v>
      </c>
      <c r="T254" s="103">
        <v>1.1491071428571429</v>
      </c>
      <c r="U254" s="103">
        <v>0.37724215246636866</v>
      </c>
      <c r="V254" s="103">
        <v>-0.31493497088897371</v>
      </c>
      <c r="X254" s="103">
        <f t="shared" si="30"/>
        <v>5.7015718515415728</v>
      </c>
      <c r="Y254" s="103">
        <f t="shared" si="28"/>
        <v>1.5524510805355266E-46</v>
      </c>
      <c r="Z254" s="103">
        <f t="shared" si="29"/>
        <v>-4.8892113585501188E-47</v>
      </c>
      <c r="AA254" s="59">
        <v>0.16040975881153019</v>
      </c>
      <c r="AC254" s="99">
        <f t="shared" si="35"/>
        <v>1</v>
      </c>
      <c r="AD254" s="102">
        <f t="shared" si="31"/>
        <v>109.61000000000058</v>
      </c>
      <c r="AE254" s="102">
        <f t="shared" si="32"/>
        <v>5923.579999999999</v>
      </c>
      <c r="AF254" s="102">
        <f t="shared" si="33"/>
        <v>6233.7599999999984</v>
      </c>
      <c r="AG254" s="102">
        <f t="shared" si="34"/>
        <v>-310.17999999999938</v>
      </c>
    </row>
    <row r="255" spans="1:33" x14ac:dyDescent="0.2">
      <c r="A255" s="9">
        <v>37954</v>
      </c>
      <c r="B255" s="3">
        <v>7154.69</v>
      </c>
      <c r="D255" s="103">
        <v>0.19289047714379315</v>
      </c>
      <c r="E255" s="103">
        <v>-0.29129698958921024</v>
      </c>
      <c r="F255" s="103">
        <v>-0.19318687201987214</v>
      </c>
      <c r="G255" s="103">
        <v>-0.71042471042471045</v>
      </c>
      <c r="H255" s="103">
        <v>-0.21902806297056826</v>
      </c>
      <c r="I255" s="103">
        <v>-9.4202898550724723E-2</v>
      </c>
      <c r="J255" s="103">
        <v>-0.25454545454545485</v>
      </c>
      <c r="K255" s="103">
        <v>0.23994001499625109</v>
      </c>
      <c r="L255" s="103">
        <v>0.23166023166023167</v>
      </c>
      <c r="M255" s="103">
        <v>0.11519999999999996</v>
      </c>
      <c r="N255" s="103">
        <v>0</v>
      </c>
      <c r="O255" s="103">
        <v>-0.43687580025608186</v>
      </c>
      <c r="P255" s="103">
        <v>-0.14147555098875883</v>
      </c>
      <c r="Q255" s="103">
        <v>-0.21260384189882348</v>
      </c>
      <c r="R255" s="103">
        <v>-0.31493497088897371</v>
      </c>
      <c r="S255" s="103">
        <v>-0.22399999999999895</v>
      </c>
      <c r="T255" s="103">
        <v>-0.51964285714285763</v>
      </c>
      <c r="U255" s="103">
        <v>-0.16984304932735589</v>
      </c>
      <c r="V255" s="103">
        <v>-0.3320250267937318</v>
      </c>
      <c r="X255" s="103">
        <f t="shared" si="30"/>
        <v>4.2192991182118647</v>
      </c>
      <c r="Y255" s="103">
        <f t="shared" si="28"/>
        <v>1.2596822100148097E-34</v>
      </c>
      <c r="Z255" s="103">
        <f t="shared" si="29"/>
        <v>-4.1824601953175447E-35</v>
      </c>
      <c r="AA255" s="59">
        <v>4.6011320173253045E-2</v>
      </c>
      <c r="AC255" s="99">
        <f>IF(AA254&gt;0,1,IF(AA254&lt;0,-1,0))</f>
        <v>1</v>
      </c>
      <c r="AD255" s="102">
        <f t="shared" si="31"/>
        <v>-217.45000000000073</v>
      </c>
      <c r="AE255" s="102">
        <f t="shared" si="32"/>
        <v>5706.1299999999983</v>
      </c>
      <c r="AF255" s="102">
        <f t="shared" si="33"/>
        <v>6233.7599999999984</v>
      </c>
      <c r="AG255" s="102">
        <f t="shared" si="34"/>
        <v>-527.63000000000011</v>
      </c>
    </row>
    <row r="256" spans="1:33" x14ac:dyDescent="0.2">
      <c r="A256" s="9">
        <v>37985</v>
      </c>
      <c r="B256" s="3">
        <v>6925.44</v>
      </c>
      <c r="D256" s="103">
        <v>-8.6316286575761472E-2</v>
      </c>
      <c r="E256" s="103">
        <v>5.128468126570597E-2</v>
      </c>
      <c r="F256" s="103">
        <v>-4.1263215382885028E-2</v>
      </c>
      <c r="G256" s="103">
        <v>4.6332046332045344E-2</v>
      </c>
      <c r="H256" s="103">
        <v>0.39698836413415467</v>
      </c>
      <c r="I256" s="103">
        <v>-2.898550724637684E-2</v>
      </c>
      <c r="J256" s="103">
        <v>0.38181818181818189</v>
      </c>
      <c r="K256" s="103">
        <v>-0.4298925268682825</v>
      </c>
      <c r="L256" s="103">
        <v>-0.14340871483728618</v>
      </c>
      <c r="M256" s="103">
        <v>-0.11519999999999996</v>
      </c>
      <c r="N256" s="103">
        <v>7.2727272727271175E-3</v>
      </c>
      <c r="O256" s="103">
        <v>-8.1818181818183081E-2</v>
      </c>
      <c r="P256" s="103">
        <v>0.18723865793266758</v>
      </c>
      <c r="Q256" s="103">
        <v>-7.5005531529719283E-2</v>
      </c>
      <c r="R256" s="103">
        <v>-0.3320250267937318</v>
      </c>
      <c r="S256" s="103">
        <v>1.2045714285714271</v>
      </c>
      <c r="T256" s="103">
        <v>0.48125000000000001</v>
      </c>
      <c r="U256" s="103">
        <v>1.3912556053811653</v>
      </c>
      <c r="V256" s="103">
        <v>-1.0011586478579491</v>
      </c>
      <c r="X256" s="103">
        <f t="shared" si="30"/>
        <v>6.13731194936494</v>
      </c>
      <c r="Y256" s="103">
        <f t="shared" si="28"/>
        <v>4.8987672236393819E-50</v>
      </c>
      <c r="Z256" s="103">
        <f t="shared" si="29"/>
        <v>-4.9044431697896428E-50</v>
      </c>
      <c r="AA256" s="59">
        <v>0.1069561307359187</v>
      </c>
      <c r="AC256" s="99">
        <f>IF(AA255&gt;0,1,IF(AA255&lt;0,-1,0))</f>
        <v>1</v>
      </c>
      <c r="AD256" s="102">
        <f t="shared" si="31"/>
        <v>-229.25</v>
      </c>
      <c r="AE256" s="102">
        <f t="shared" si="32"/>
        <v>5476.8799999999983</v>
      </c>
      <c r="AF256" s="102">
        <f t="shared" si="33"/>
        <v>6233.7599999999984</v>
      </c>
      <c r="AG256" s="102">
        <f t="shared" si="34"/>
        <v>-756.88000000000011</v>
      </c>
    </row>
    <row r="257" spans="1:36" x14ac:dyDescent="0.2">
      <c r="A257" s="9">
        <v>38016</v>
      </c>
      <c r="B257" s="3">
        <v>6234.18</v>
      </c>
      <c r="D257" s="103">
        <v>0.22371772234942072</v>
      </c>
      <c r="E257" s="103">
        <v>-0.35010342410721973</v>
      </c>
      <c r="F257" s="103">
        <v>-0.40231634998313426</v>
      </c>
      <c r="G257" s="103">
        <v>-0.67953667953667884</v>
      </c>
      <c r="H257" s="103">
        <v>-0.61601642710472226</v>
      </c>
      <c r="I257" s="103">
        <v>-5.797101449275352E-2</v>
      </c>
      <c r="J257" s="103">
        <v>-0.49090909090909107</v>
      </c>
      <c r="K257" s="103">
        <v>-1.5896025993501623</v>
      </c>
      <c r="L257" s="103">
        <v>-0.34197462768891301</v>
      </c>
      <c r="M257" s="103">
        <v>-3.8400000000000031E-2</v>
      </c>
      <c r="N257" s="103">
        <v>-7.9999999999999905E-2</v>
      </c>
      <c r="O257" s="103">
        <v>-0.57496798975672159</v>
      </c>
      <c r="P257" s="103">
        <v>-1.1565126799960037</v>
      </c>
      <c r="Q257" s="103">
        <v>-0.34502866338127353</v>
      </c>
      <c r="R257" s="103">
        <v>-1.0011586478579491</v>
      </c>
      <c r="S257" s="103">
        <v>2.0068571428571444</v>
      </c>
      <c r="T257" s="103">
        <v>-0.20982142857142802</v>
      </c>
      <c r="U257" s="103">
        <v>1.5241031390134525</v>
      </c>
      <c r="V257" s="103">
        <v>-6.6086377197810325E-2</v>
      </c>
      <c r="X257" s="103">
        <f>IF(AA257&lt;&gt;"",((D$4-D257)^2+(E$4-E257)^2+(F$4-F257)^2+(G$4-G257)^2+(H$4-H257)^2+(I$4-I257)^2+(J$4-J257)^2+(K$4-K257)^2+(L$4-L257)^2+(M$4-M257)^2+(N$4-N257)^2+(O$4-O257)^2+(P$4-P257)^2+(Q$4-Q257)^2+(R$4-R257)^2+(S$4-S257)^2+(T$4-T257)^2+(U$4-U257)^2)^0.5,0)</f>
        <v>7.1336604896518363</v>
      </c>
      <c r="Y257" s="103">
        <f t="shared" si="28"/>
        <v>4.8414600337094801E-58</v>
      </c>
      <c r="Z257" s="103">
        <f>Y257*V257</f>
        <v>-3.199545539758482E-59</v>
      </c>
      <c r="AA257" s="59">
        <v>-0.11292283207443733</v>
      </c>
      <c r="AC257" s="99">
        <f>IF(AA256&gt;0,1,IF(AA256&lt;0,-1,0))</f>
        <v>1</v>
      </c>
      <c r="AD257" s="102">
        <f>B257-B256</f>
        <v>-691.25999999999931</v>
      </c>
      <c r="AE257" s="102">
        <f>AC257*AD257+AE256</f>
        <v>4785.619999999999</v>
      </c>
      <c r="AF257" s="102">
        <f>MAX(AE257,AF256)</f>
        <v>6233.7599999999984</v>
      </c>
      <c r="AG257" s="102">
        <f>AE257-AF257</f>
        <v>-1448.1399999999994</v>
      </c>
    </row>
    <row r="258" spans="1:36" x14ac:dyDescent="0.2">
      <c r="A258" s="9">
        <v>38045</v>
      </c>
      <c r="B258" s="3">
        <v>6188.55</v>
      </c>
      <c r="D258" s="103">
        <v>0.29770311084293194</v>
      </c>
      <c r="E258" s="103">
        <v>-0.15522163529753646</v>
      </c>
      <c r="F258" s="103">
        <v>-0.22788548495548067</v>
      </c>
      <c r="G258" s="103">
        <v>-0.18532818532818551</v>
      </c>
      <c r="H258" s="103">
        <v>-0.12320328542094494</v>
      </c>
      <c r="I258" s="103">
        <v>7.2463768115942099E-3</v>
      </c>
      <c r="J258" s="103">
        <v>0.25454545454545485</v>
      </c>
      <c r="K258" s="103">
        <v>-4.9987503124218749E-2</v>
      </c>
      <c r="L258" s="103">
        <v>1.103143960286794E-2</v>
      </c>
      <c r="M258" s="103">
        <v>0.11519999999999996</v>
      </c>
      <c r="N258" s="103">
        <v>0.10909090909090903</v>
      </c>
      <c r="O258" s="103">
        <v>-0.3067861715749029</v>
      </c>
      <c r="P258" s="103">
        <v>-9.8585720198084689E-2</v>
      </c>
      <c r="Q258" s="103">
        <v>2.1220959468975344E-3</v>
      </c>
      <c r="R258" s="103">
        <v>-6.6086377197810325E-2</v>
      </c>
      <c r="S258" s="103">
        <v>1.1291428571428566</v>
      </c>
      <c r="T258" s="103">
        <v>0.90089285714285727</v>
      </c>
      <c r="U258" s="103">
        <v>3.4966367713004476</v>
      </c>
      <c r="V258" s="103">
        <v>-0.32888219447904293</v>
      </c>
      <c r="X258" s="103">
        <f>IF(AA258&lt;&gt;"",((D$4-D258)^2+(E$4-E258)^2+(F$4-F258)^2+(G$4-G258)^2+(H$4-H258)^2+(I$4-I258)^2+(J$4-J258)^2+(K$4-K258)^2+(L$4-L258)^2+(M$4-M258)^2+(N$4-N258)^2+(O$4-O258)^2+(P$4-P258)^2+(Q$4-Q258)^2+(R$4-R258)^2+(S$4-S258)^2+(T$4-T258)^2+(U$4-U258)^2)^0.5,0)</f>
        <v>7.1625187987230747</v>
      </c>
      <c r="Y258" s="103">
        <f t="shared" si="28"/>
        <v>2.8386756337865432E-58</v>
      </c>
      <c r="Z258" s="103">
        <f>Y258*V258</f>
        <v>-9.3358987185390641E-59</v>
      </c>
      <c r="AA258" s="59">
        <v>0.15859343825024136</v>
      </c>
      <c r="AC258" s="99">
        <f>IF(AA257&gt;0,1,IF(AA257&lt;0,-1,0))</f>
        <v>-1</v>
      </c>
      <c r="AD258" s="102">
        <f>B258-B257</f>
        <v>-45.630000000000109</v>
      </c>
      <c r="AE258" s="102">
        <f>AC258*AD258+AE257</f>
        <v>4831.2499999999991</v>
      </c>
      <c r="AF258" s="102">
        <f>MAX(AE258,AF257)</f>
        <v>6233.7599999999984</v>
      </c>
      <c r="AG258" s="102">
        <f>AE258-AF258</f>
        <v>-1402.5099999999993</v>
      </c>
    </row>
    <row r="259" spans="1:36" x14ac:dyDescent="0.2">
      <c r="A259" s="9">
        <v>38076</v>
      </c>
      <c r="B259" s="3">
        <v>5961.47</v>
      </c>
      <c r="D259" s="103">
        <v>0.53727484501239064</v>
      </c>
      <c r="E259" s="103">
        <v>-0.31044327059507293</v>
      </c>
      <c r="F259" s="103">
        <v>-0.16880406292998593</v>
      </c>
      <c r="G259" s="103">
        <v>-0.23166023166023153</v>
      </c>
      <c r="H259" s="103">
        <v>0.17796030116358702</v>
      </c>
      <c r="I259" s="103">
        <v>-0.1449275362318842</v>
      </c>
      <c r="J259" s="103">
        <v>-5.4545454545455015E-2</v>
      </c>
      <c r="K259" s="103">
        <v>-0.36990752311922021</v>
      </c>
      <c r="L259" s="103">
        <v>0.38610038610038677</v>
      </c>
      <c r="M259" s="103">
        <v>-6.3999999999999918E-2</v>
      </c>
      <c r="N259" s="103">
        <v>6.5454545454545668E-2</v>
      </c>
      <c r="O259" s="103">
        <v>-5.076824583866877E-2</v>
      </c>
      <c r="P259" s="103">
        <v>-0.20280382278926598</v>
      </c>
      <c r="Q259" s="103">
        <v>-0.21673136880217231</v>
      </c>
      <c r="R259" s="103">
        <v>-0.32888219447904293</v>
      </c>
      <c r="S259" s="103">
        <v>-1.2777142857142851</v>
      </c>
      <c r="T259" s="103">
        <v>-2.3214285714286166E-2</v>
      </c>
      <c r="U259" s="103">
        <v>-2.1698537682789607</v>
      </c>
      <c r="V259" s="103">
        <v>0.48259131593430488</v>
      </c>
      <c r="X259" s="103">
        <f t="shared" ref="X259:X304" si="36">IF(AA259&lt;&gt;"",((D$4-D259)^2+(E$4-E259)^2+(F$4-F259)^2+(G$4-G259)^2+(H$4-H259)^2+(I$4-I259)^2+(J$4-J259)^2+(K$4-K259)^2+(L$4-L259)^2+(M$4-M259)^2+(N$4-N259)^2+(O$4-O259)^2+(P$4-P259)^2+(Q$4-Q259)^2+(R$4-R259)^2+(S$4-S259)^2+(T$4-T259)^2+(U$4-U259)^2)^0.5,0)</f>
        <v>3.4586133087872444</v>
      </c>
      <c r="Y259" s="103">
        <f t="shared" ref="Y259:Y304" si="37">IF(X259=0,0,EXP(-$Y$2*X259))</f>
        <v>1.629114134424969E-28</v>
      </c>
      <c r="Z259" s="103">
        <f t="shared" ref="Z259:Z304" si="38">Y259*V259</f>
        <v>7.8619633393932184E-29</v>
      </c>
      <c r="AA259" s="59">
        <v>0.21118238750750043</v>
      </c>
      <c r="AC259" s="99">
        <f>IF(AA258&gt;0,1,IF(AA258&lt;0,-1,0))</f>
        <v>1</v>
      </c>
      <c r="AD259" s="102">
        <f>B259-B258</f>
        <v>-227.07999999999993</v>
      </c>
      <c r="AE259" s="102">
        <f>AC259*AD259+AE258</f>
        <v>4604.1699999999992</v>
      </c>
      <c r="AF259" s="102">
        <f>MAX(AE259,AF258)</f>
        <v>6233.7599999999984</v>
      </c>
      <c r="AG259" s="102">
        <f>AE259-AF259</f>
        <v>-1629.5899999999992</v>
      </c>
      <c r="AH259" s="102"/>
      <c r="AI259" s="102"/>
      <c r="AJ259" s="102"/>
    </row>
    <row r="260" spans="1:36" x14ac:dyDescent="0.2">
      <c r="A260" s="9">
        <v>38106</v>
      </c>
      <c r="B260" s="3">
        <v>6294.68</v>
      </c>
      <c r="D260" s="103">
        <v>-0.19112892027489831</v>
      </c>
      <c r="E260" s="103">
        <v>0.32411918559926139</v>
      </c>
      <c r="F260" s="103">
        <v>0.50453658809073587</v>
      </c>
      <c r="G260" s="103">
        <v>0.7876447876447874</v>
      </c>
      <c r="H260" s="103">
        <v>0.2600958247775495</v>
      </c>
      <c r="I260" s="103">
        <v>0.31884057971014507</v>
      </c>
      <c r="J260" s="103">
        <v>0.38181818181818189</v>
      </c>
      <c r="K260" s="103">
        <v>0.15996000999750071</v>
      </c>
      <c r="L260" s="103">
        <v>0.14340871483728618</v>
      </c>
      <c r="M260" s="103">
        <v>1.2800000000000011E-2</v>
      </c>
      <c r="N260" s="103">
        <v>-5.818181818181823E-2</v>
      </c>
      <c r="O260" s="103">
        <v>0.40262483994878268</v>
      </c>
      <c r="P260" s="103">
        <v>0.39374348874712739</v>
      </c>
      <c r="Q260" s="103">
        <v>0.26640852861309444</v>
      </c>
      <c r="R260" s="103">
        <v>0.48259131593430488</v>
      </c>
      <c r="S260" s="103">
        <v>-1.1977142857142877</v>
      </c>
      <c r="T260" s="103">
        <v>1.0625000000000002</v>
      </c>
      <c r="U260" s="103">
        <v>0.51518560179977324</v>
      </c>
      <c r="V260" s="103">
        <v>5.6295802798134432E-2</v>
      </c>
      <c r="X260" s="103">
        <f t="shared" si="36"/>
        <v>4.0744075772015567</v>
      </c>
      <c r="Y260" s="103">
        <f t="shared" si="37"/>
        <v>1.8381651823086379E-33</v>
      </c>
      <c r="Z260" s="103">
        <f t="shared" si="38"/>
        <v>1.034809846136439E-34</v>
      </c>
      <c r="AA260" s="59">
        <v>-4.1291678487295216E-2</v>
      </c>
      <c r="AC260" s="99">
        <f t="shared" ref="AC260:AC305" si="39">IF(AA259&gt;0,1,IF(AA259&lt;0,-1,0))</f>
        <v>1</v>
      </c>
      <c r="AD260" s="102">
        <f t="shared" ref="AD260:AD305" si="40">B260-B259</f>
        <v>333.21000000000004</v>
      </c>
      <c r="AE260" s="102">
        <f t="shared" ref="AE260:AE305" si="41">AC260*AD260+AE259</f>
        <v>4937.3799999999992</v>
      </c>
      <c r="AF260" s="102">
        <f t="shared" ref="AF260:AF305" si="42">MAX(AE260,AF259)</f>
        <v>6233.7599999999984</v>
      </c>
      <c r="AG260" s="102">
        <f t="shared" ref="AG260:AG305" si="43">AE260-AF260</f>
        <v>-1296.3799999999992</v>
      </c>
    </row>
    <row r="261" spans="1:36" x14ac:dyDescent="0.2">
      <c r="A261" s="9">
        <v>38136</v>
      </c>
      <c r="B261" s="3">
        <v>6333.55</v>
      </c>
      <c r="D261" s="103">
        <v>-2.378101773005795E-2</v>
      </c>
      <c r="E261" s="103">
        <v>6.564439202010322E-2</v>
      </c>
      <c r="F261" s="103">
        <v>1.7818206642609729E-2</v>
      </c>
      <c r="G261" s="103">
        <v>0.33976833976834009</v>
      </c>
      <c r="H261" s="103">
        <v>0.39698836413415467</v>
      </c>
      <c r="I261" s="103">
        <v>0.13043478260869562</v>
      </c>
      <c r="J261" s="103">
        <v>0.18181818181818205</v>
      </c>
      <c r="K261" s="103">
        <v>-0.16995751062234429</v>
      </c>
      <c r="L261" s="103">
        <v>0</v>
      </c>
      <c r="M261" s="103">
        <v>0</v>
      </c>
      <c r="N261" s="103">
        <v>-2.1818181818182E-2</v>
      </c>
      <c r="O261" s="103">
        <v>9.468629961587828E-2</v>
      </c>
      <c r="P261" s="103">
        <v>0.14078101734906998</v>
      </c>
      <c r="Q261" s="103">
        <v>9.8270139796842224E-2</v>
      </c>
      <c r="R261" s="103">
        <v>5.6295802798134432E-2</v>
      </c>
      <c r="S261" s="103">
        <v>0.53714285714285714</v>
      </c>
      <c r="T261" s="103">
        <v>1.238392857142856</v>
      </c>
      <c r="U261" s="103">
        <v>0.70978627671541084</v>
      </c>
      <c r="V261" s="103">
        <v>-0.69233554441966205</v>
      </c>
      <c r="X261" s="103">
        <f t="shared" si="36"/>
        <v>5.390085297202047</v>
      </c>
      <c r="Y261" s="103">
        <f t="shared" si="37"/>
        <v>4.9390158638053148E-44</v>
      </c>
      <c r="Z261" s="103">
        <f t="shared" si="38"/>
        <v>-3.4194562369649998E-44</v>
      </c>
      <c r="AA261" s="59">
        <v>7.0006127348017588E-2</v>
      </c>
      <c r="AC261" s="99">
        <f t="shared" si="39"/>
        <v>-1</v>
      </c>
      <c r="AD261" s="102">
        <f t="shared" si="40"/>
        <v>38.869999999999891</v>
      </c>
      <c r="AE261" s="102">
        <f t="shared" si="41"/>
        <v>4898.5099999999993</v>
      </c>
      <c r="AF261" s="102">
        <f t="shared" si="42"/>
        <v>6233.7599999999984</v>
      </c>
      <c r="AG261" s="102">
        <f t="shared" si="43"/>
        <v>-1335.2499999999991</v>
      </c>
    </row>
    <row r="262" spans="1:36" x14ac:dyDescent="0.2">
      <c r="A262" s="9">
        <v>38167</v>
      </c>
      <c r="B262" s="3">
        <v>5855.52</v>
      </c>
      <c r="D262" s="103">
        <v>0.16558634567595137</v>
      </c>
      <c r="E262" s="103">
        <v>5.3336068516334288E-2</v>
      </c>
      <c r="F262" s="103">
        <v>-0.14817245523854339</v>
      </c>
      <c r="G262" s="103">
        <v>-0.12355212355212367</v>
      </c>
      <c r="H262" s="103">
        <v>0.17796030116358641</v>
      </c>
      <c r="I262" s="103">
        <v>-0.13043478260869562</v>
      </c>
      <c r="J262" s="103">
        <v>0.10909090909090922</v>
      </c>
      <c r="K262" s="103">
        <v>9.9975006248437498E-2</v>
      </c>
      <c r="L262" s="103">
        <v>9.9282956425813432E-2</v>
      </c>
      <c r="M262" s="103">
        <v>1.2800000000000011E-2</v>
      </c>
      <c r="N262" s="103">
        <v>7.272727272727441E-3</v>
      </c>
      <c r="O262" s="103">
        <v>-0.77067861715749086</v>
      </c>
      <c r="P262" s="103">
        <v>-0.64550717605476371</v>
      </c>
      <c r="Q262" s="103">
        <v>-0.17241476415568777</v>
      </c>
      <c r="R262" s="103">
        <v>-0.69233554441966205</v>
      </c>
      <c r="S262" s="103">
        <v>0.88914285714285923</v>
      </c>
      <c r="T262" s="103">
        <v>1.129464285714286</v>
      </c>
      <c r="U262" s="103">
        <v>1.2964004499437545</v>
      </c>
      <c r="V262" s="103">
        <v>0.15780783825275782</v>
      </c>
      <c r="X262" s="103">
        <f t="shared" si="36"/>
        <v>5.9710035642988677</v>
      </c>
      <c r="Y262" s="103">
        <f t="shared" si="37"/>
        <v>1.0623872772466692E-48</v>
      </c>
      <c r="Z262" s="103">
        <f t="shared" si="38"/>
        <v>1.6765303960953015E-49</v>
      </c>
      <c r="AA262" s="59">
        <v>-5.6927903895925502E-2</v>
      </c>
      <c r="AC262" s="99">
        <f t="shared" si="39"/>
        <v>1</v>
      </c>
      <c r="AD262" s="102">
        <f t="shared" si="40"/>
        <v>-478.02999999999975</v>
      </c>
      <c r="AE262" s="102">
        <f t="shared" si="41"/>
        <v>4420.4799999999996</v>
      </c>
      <c r="AF262" s="102">
        <f t="shared" si="42"/>
        <v>6233.7599999999984</v>
      </c>
      <c r="AG262" s="102">
        <f t="shared" si="43"/>
        <v>-1813.2799999999988</v>
      </c>
    </row>
    <row r="263" spans="1:36" x14ac:dyDescent="0.2">
      <c r="A263" s="9">
        <v>38198</v>
      </c>
      <c r="B263" s="3">
        <v>5964.48</v>
      </c>
      <c r="D263" s="103">
        <v>-0.12418975925696256</v>
      </c>
      <c r="E263" s="103">
        <v>0.11624527753560039</v>
      </c>
      <c r="F263" s="103">
        <v>0.25226829404536688</v>
      </c>
      <c r="G263" s="103">
        <v>0.12355212355212367</v>
      </c>
      <c r="H263" s="103">
        <v>-0.19164955509924661</v>
      </c>
      <c r="I263" s="103">
        <v>-4.3478260869565258E-2</v>
      </c>
      <c r="J263" s="103">
        <v>-0.40000000000000047</v>
      </c>
      <c r="K263" s="103">
        <v>9.9975006248440162E-3</v>
      </c>
      <c r="L263" s="103">
        <v>2.206287920573588E-2</v>
      </c>
      <c r="M263" s="103">
        <v>-3.8400000000000031E-2</v>
      </c>
      <c r="N263" s="103">
        <v>-2.1818181818182E-2</v>
      </c>
      <c r="O263" s="103">
        <v>-8.0793854033289925E-2</v>
      </c>
      <c r="P263" s="103">
        <v>5.8264712458316742E-2</v>
      </c>
      <c r="Q263" s="103">
        <v>-2.1033893191189722E-2</v>
      </c>
      <c r="R263" s="103">
        <v>0.15780783825275782</v>
      </c>
      <c r="S263" s="103">
        <v>-0.28114285714285869</v>
      </c>
      <c r="T263" s="103">
        <v>-1.4214285714285713</v>
      </c>
      <c r="U263" s="103">
        <v>-1.2958380202474669</v>
      </c>
      <c r="V263" s="103">
        <v>0.14092054572314139</v>
      </c>
      <c r="X263" s="103">
        <f t="shared" si="36"/>
        <v>4.1353198202247849</v>
      </c>
      <c r="Y263" s="103">
        <f t="shared" si="37"/>
        <v>5.9564608503281066E-34</v>
      </c>
      <c r="Z263" s="103">
        <f t="shared" si="38"/>
        <v>8.3938771360676357E-35</v>
      </c>
      <c r="AA263" s="59">
        <v>0.19845588904119402</v>
      </c>
      <c r="AC263" s="99">
        <f t="shared" si="39"/>
        <v>-1</v>
      </c>
      <c r="AD263" s="102">
        <f t="shared" si="40"/>
        <v>108.95999999999913</v>
      </c>
      <c r="AE263" s="102">
        <f t="shared" si="41"/>
        <v>4311.5200000000004</v>
      </c>
      <c r="AF263" s="102">
        <f t="shared" si="42"/>
        <v>6233.7599999999984</v>
      </c>
      <c r="AG263" s="102">
        <f t="shared" si="43"/>
        <v>-1922.239999999998</v>
      </c>
    </row>
    <row r="264" spans="1:36" x14ac:dyDescent="0.2">
      <c r="A264" s="9">
        <v>38227</v>
      </c>
      <c r="B264" s="3">
        <v>6061.78</v>
      </c>
      <c r="D264" s="103">
        <v>-0.82000472246973299</v>
      </c>
      <c r="E264" s="103">
        <v>4.9917089765287415E-2</v>
      </c>
      <c r="F264" s="103">
        <v>-0.17067966362920778</v>
      </c>
      <c r="G264" s="103">
        <v>-0.52509652509652494</v>
      </c>
      <c r="H264" s="103">
        <v>-0.38329911019849444</v>
      </c>
      <c r="I264" s="103">
        <v>-0.10144927536231894</v>
      </c>
      <c r="J264" s="103">
        <v>-0.30909090909090908</v>
      </c>
      <c r="K264" s="103">
        <v>1.9995001249687588E-2</v>
      </c>
      <c r="L264" s="103">
        <v>-1.103143960286794E-2</v>
      </c>
      <c r="M264" s="103">
        <v>-2.5600000000000022E-2</v>
      </c>
      <c r="N264" s="103">
        <v>-7.2727272727271175E-3</v>
      </c>
      <c r="O264" s="103">
        <v>9.8847631241996303E-2</v>
      </c>
      <c r="P264" s="103">
        <v>-5.4478076998092616E-2</v>
      </c>
      <c r="Q264" s="103">
        <v>-6.1136477924167494E-2</v>
      </c>
      <c r="R264" s="103">
        <v>0.14092054572314139</v>
      </c>
      <c r="S264" s="103">
        <v>-1.9337142857142862</v>
      </c>
      <c r="T264" s="103">
        <v>-0.76964285714285741</v>
      </c>
      <c r="U264" s="103">
        <v>-1.8217097862767144</v>
      </c>
      <c r="V264" s="103">
        <v>-0.72104104510036726</v>
      </c>
      <c r="X264" s="103">
        <f t="shared" si="36"/>
        <v>2.460385055291145</v>
      </c>
      <c r="Y264" s="103">
        <f t="shared" si="37"/>
        <v>1.7067284262675968E-20</v>
      </c>
      <c r="Z264" s="103">
        <f t="shared" si="38"/>
        <v>-1.230621248178493E-20</v>
      </c>
      <c r="AA264" s="59">
        <v>0.19381198218619061</v>
      </c>
      <c r="AC264" s="99">
        <f t="shared" si="39"/>
        <v>1</v>
      </c>
      <c r="AD264" s="102">
        <f t="shared" si="40"/>
        <v>97.300000000000182</v>
      </c>
      <c r="AE264" s="102">
        <f t="shared" si="41"/>
        <v>4408.8200000000006</v>
      </c>
      <c r="AF264" s="102">
        <f t="shared" si="42"/>
        <v>6233.7599999999984</v>
      </c>
      <c r="AG264" s="102">
        <f t="shared" si="43"/>
        <v>-1824.9399999999978</v>
      </c>
    </row>
    <row r="265" spans="1:36" x14ac:dyDescent="0.2">
      <c r="A265" s="9">
        <v>38259</v>
      </c>
      <c r="B265" s="3">
        <v>5563.93</v>
      </c>
      <c r="D265" s="103">
        <v>-0.49852059389674314</v>
      </c>
      <c r="E265" s="103">
        <v>-0.18599244405696025</v>
      </c>
      <c r="F265" s="103">
        <v>-0.35542633250257949</v>
      </c>
      <c r="G265" s="103">
        <v>-0.32432432432432495</v>
      </c>
      <c r="H265" s="103">
        <v>-0.27378507871321034</v>
      </c>
      <c r="I265" s="103">
        <v>3.623188405797105E-2</v>
      </c>
      <c r="J265" s="103">
        <v>-0.67272727272727317</v>
      </c>
      <c r="K265" s="103">
        <v>1.2396900774806292</v>
      </c>
      <c r="L265" s="103">
        <v>0.35300606729178197</v>
      </c>
      <c r="M265" s="103">
        <v>0.16639999999999999</v>
      </c>
      <c r="N265" s="103">
        <v>0.15272727272727271</v>
      </c>
      <c r="O265" s="103">
        <v>-0.75601792573623483</v>
      </c>
      <c r="P265" s="103">
        <v>-0.56255321982941087</v>
      </c>
      <c r="Q265" s="103">
        <v>-0.36468067987528918</v>
      </c>
      <c r="R265" s="103">
        <v>-0.72104104510036726</v>
      </c>
      <c r="S265" s="103">
        <v>1.0262857142857165</v>
      </c>
      <c r="T265" s="103">
        <v>-1.3232142857142848</v>
      </c>
      <c r="U265" s="103">
        <v>-3.6023622047244097</v>
      </c>
      <c r="V265" s="103">
        <v>-0.75178866263071009</v>
      </c>
      <c r="X265" s="103">
        <f t="shared" si="36"/>
        <v>6.161844138361527</v>
      </c>
      <c r="Y265" s="103">
        <f t="shared" si="37"/>
        <v>3.1116031945679448E-50</v>
      </c>
      <c r="Z265" s="103">
        <f t="shared" si="38"/>
        <v>-2.3392680042816803E-50</v>
      </c>
      <c r="AA265" s="59">
        <v>0.14141447152186096</v>
      </c>
      <c r="AC265" s="99">
        <f t="shared" si="39"/>
        <v>1</v>
      </c>
      <c r="AD265" s="102">
        <f t="shared" si="40"/>
        <v>-497.84999999999945</v>
      </c>
      <c r="AE265" s="102">
        <f t="shared" si="41"/>
        <v>3910.9700000000012</v>
      </c>
      <c r="AF265" s="102">
        <f t="shared" si="42"/>
        <v>6233.7599999999984</v>
      </c>
      <c r="AG265" s="102">
        <f t="shared" si="43"/>
        <v>-2322.7899999999972</v>
      </c>
    </row>
    <row r="266" spans="1:36" x14ac:dyDescent="0.2">
      <c r="A266" s="9">
        <v>38290</v>
      </c>
      <c r="B266" s="3">
        <v>5044.8500000000004</v>
      </c>
      <c r="D266" s="103">
        <v>-1.1855277727650453</v>
      </c>
      <c r="E266" s="103">
        <v>-0.49575191890182441</v>
      </c>
      <c r="F266" s="103">
        <v>-0.92936014646453446</v>
      </c>
      <c r="G266" s="103">
        <v>0.57142857142857162</v>
      </c>
      <c r="H266" s="103">
        <v>-0.21902806297056826</v>
      </c>
      <c r="I266" s="103">
        <v>7.2463768115942099E-3</v>
      </c>
      <c r="J266" s="103">
        <v>0.32727272727272766</v>
      </c>
      <c r="K266" s="103">
        <v>-1.0197450637340661</v>
      </c>
      <c r="L266" s="103">
        <v>-0.57363485934914571</v>
      </c>
      <c r="M266" s="103">
        <v>-8.9600000000000082E-2</v>
      </c>
      <c r="N266" s="103">
        <v>-0.17454545454545436</v>
      </c>
      <c r="O266" s="103">
        <v>-1.2546734955185657</v>
      </c>
      <c r="P266" s="103">
        <v>-0.80209121224662616</v>
      </c>
      <c r="Q266" s="103">
        <v>-0.53965201649401606</v>
      </c>
      <c r="R266" s="103">
        <v>-0.75178866263071009</v>
      </c>
      <c r="S266" s="103">
        <v>-3.5977142857142876</v>
      </c>
      <c r="T266" s="103">
        <v>-2.931249999999999</v>
      </c>
      <c r="U266" s="103">
        <v>-4.6602924634420706</v>
      </c>
      <c r="V266" s="103">
        <v>-0.38316484662399047</v>
      </c>
      <c r="X266" s="103">
        <f t="shared" si="36"/>
        <v>5.3824014632252766</v>
      </c>
      <c r="Y266" s="103">
        <f t="shared" si="37"/>
        <v>5.6934535913425698E-44</v>
      </c>
      <c r="Z266" s="103">
        <f t="shared" si="38"/>
        <v>-2.1815312720875836E-44</v>
      </c>
      <c r="AA266" s="59">
        <v>-0.72093365964431988</v>
      </c>
      <c r="AC266" s="99">
        <f t="shared" si="39"/>
        <v>1</v>
      </c>
      <c r="AD266" s="102">
        <f t="shared" si="40"/>
        <v>-519.07999999999993</v>
      </c>
      <c r="AE266" s="102">
        <f t="shared" si="41"/>
        <v>3391.8900000000012</v>
      </c>
      <c r="AF266" s="102">
        <f t="shared" si="42"/>
        <v>6233.7599999999984</v>
      </c>
      <c r="AG266" s="102">
        <f t="shared" si="43"/>
        <v>-2841.8699999999972</v>
      </c>
    </row>
    <row r="267" spans="1:36" x14ac:dyDescent="0.2">
      <c r="A267" s="9">
        <v>38318</v>
      </c>
      <c r="B267" s="3">
        <v>4780.29</v>
      </c>
      <c r="D267" s="103">
        <v>-6.6058382583491268E-2</v>
      </c>
      <c r="E267" s="103">
        <v>-0.21744704856659378</v>
      </c>
      <c r="F267" s="103">
        <v>0.59550322200300643</v>
      </c>
      <c r="G267" s="103">
        <v>-1.4362934362934359</v>
      </c>
      <c r="H267" s="103">
        <v>-0.76659822039698766</v>
      </c>
      <c r="I267" s="103">
        <v>-0.10144927536231878</v>
      </c>
      <c r="J267" s="103">
        <v>-1.0363636363636364</v>
      </c>
      <c r="K267" s="103">
        <v>-0.80979755061234626</v>
      </c>
      <c r="L267" s="103">
        <v>-1.0038610038610036</v>
      </c>
      <c r="M267" s="103">
        <v>0</v>
      </c>
      <c r="N267" s="103">
        <v>-1.0690909090909093</v>
      </c>
      <c r="O267" s="103">
        <v>-0.46421254801536471</v>
      </c>
      <c r="P267" s="103">
        <v>-0.30305452089071622</v>
      </c>
      <c r="Q267" s="103">
        <v>-1.3016192296087524E-2</v>
      </c>
      <c r="R267" s="103">
        <v>-0.38316484662399047</v>
      </c>
      <c r="S267" s="103">
        <v>2.272000000000002</v>
      </c>
      <c r="T267" s="103">
        <v>-1.1946428571428571</v>
      </c>
      <c r="U267" s="103">
        <v>-0.43982002249718744</v>
      </c>
      <c r="V267" s="103">
        <v>-0.30808446542884499</v>
      </c>
      <c r="X267" s="103">
        <f t="shared" si="36"/>
        <v>6.920273860866379</v>
      </c>
      <c r="Y267" s="103">
        <f t="shared" si="37"/>
        <v>2.5085346594222799E-56</v>
      </c>
      <c r="Z267" s="103">
        <f t="shared" si="38"/>
        <v>-7.7284055955784287E-57</v>
      </c>
      <c r="AA267" s="59">
        <v>5.3517498466602316E-2</v>
      </c>
      <c r="AC267" s="99">
        <f t="shared" si="39"/>
        <v>-1</v>
      </c>
      <c r="AD267" s="102">
        <f t="shared" si="40"/>
        <v>-264.5600000000004</v>
      </c>
      <c r="AE267" s="102">
        <f t="shared" si="41"/>
        <v>3656.4500000000016</v>
      </c>
      <c r="AF267" s="102">
        <f t="shared" si="42"/>
        <v>6233.7599999999984</v>
      </c>
      <c r="AG267" s="102">
        <f t="shared" si="43"/>
        <v>-2577.3099999999968</v>
      </c>
    </row>
    <row r="268" spans="1:36" x14ac:dyDescent="0.2">
      <c r="A268" s="9">
        <v>38351</v>
      </c>
      <c r="B268" s="3">
        <v>4567.57</v>
      </c>
      <c r="D268" s="103">
        <v>1.2163550179706748</v>
      </c>
      <c r="E268" s="103">
        <v>-0.39113116911978413</v>
      </c>
      <c r="F268" s="103">
        <v>-0.37230673879558035</v>
      </c>
      <c r="G268" s="103">
        <v>-1.2200772200772203</v>
      </c>
      <c r="H268" s="103">
        <v>-0.38329911019849444</v>
      </c>
      <c r="I268" s="103">
        <v>-0.1449275362318842</v>
      </c>
      <c r="J268" s="103">
        <v>-0.10909090909090922</v>
      </c>
      <c r="K268" s="103">
        <v>-0.78980254936265937</v>
      </c>
      <c r="L268" s="103">
        <v>-1.0590182018753449</v>
      </c>
      <c r="M268" s="103">
        <v>-0.14079999999999998</v>
      </c>
      <c r="N268" s="103">
        <v>-0.42909090909090908</v>
      </c>
      <c r="O268" s="103">
        <v>4.4878361075544104E-2</v>
      </c>
      <c r="P268" s="103">
        <v>0.13392130838720745</v>
      </c>
      <c r="Q268" s="103">
        <v>6.9856180227295395E-2</v>
      </c>
      <c r="R268" s="103">
        <v>-0.30808446542884499</v>
      </c>
      <c r="S268" s="103">
        <v>1.540571428571428</v>
      </c>
      <c r="T268" s="103">
        <v>-0.87767857142857109</v>
      </c>
      <c r="U268" s="103">
        <v>7.4240719910010855E-2</v>
      </c>
      <c r="V268" s="103">
        <v>-0.27785823943457916</v>
      </c>
      <c r="X268" s="103">
        <f t="shared" si="36"/>
        <v>6.3325885727422246</v>
      </c>
      <c r="Y268" s="103">
        <f t="shared" si="37"/>
        <v>1.3217427711466354E-51</v>
      </c>
      <c r="Z268" s="103">
        <f t="shared" si="38"/>
        <v>-3.6725711937618598E-52</v>
      </c>
      <c r="AA268" s="59">
        <v>2.9229978751225745E-2</v>
      </c>
      <c r="AC268" s="99">
        <f t="shared" si="39"/>
        <v>1</v>
      </c>
      <c r="AD268" s="102">
        <f t="shared" si="40"/>
        <v>-212.72000000000025</v>
      </c>
      <c r="AE268" s="102">
        <f t="shared" si="41"/>
        <v>3443.7300000000014</v>
      </c>
      <c r="AF268" s="102">
        <f t="shared" si="42"/>
        <v>6233.7599999999984</v>
      </c>
      <c r="AG268" s="102">
        <f t="shared" si="43"/>
        <v>-2790.029999999997</v>
      </c>
    </row>
    <row r="269" spans="1:36" x14ac:dyDescent="0.2">
      <c r="A269" s="9">
        <v>38381</v>
      </c>
      <c r="B269" s="3">
        <v>4375.72</v>
      </c>
      <c r="D269" s="103">
        <v>-1.111542384271536</v>
      </c>
      <c r="E269" s="103">
        <v>6.1541617518849501E-3</v>
      </c>
      <c r="F269" s="103">
        <v>-0.14535905418970854</v>
      </c>
      <c r="G269" s="103">
        <v>1.0347490347490347</v>
      </c>
      <c r="H269" s="103">
        <v>0.34223134839151259</v>
      </c>
      <c r="I269" s="103">
        <v>5.7971014492753679E-2</v>
      </c>
      <c r="J269" s="103">
        <v>0</v>
      </c>
      <c r="K269" s="103">
        <v>-0.24993751562109465</v>
      </c>
      <c r="L269" s="103">
        <v>-0.88251516822945442</v>
      </c>
      <c r="M269" s="103">
        <v>-0.2047999999999999</v>
      </c>
      <c r="N269" s="103">
        <v>-9.4545454545454544E-2</v>
      </c>
      <c r="O269" s="103">
        <v>-0.49532650448143395</v>
      </c>
      <c r="P269" s="103">
        <v>-0.44892561354435684</v>
      </c>
      <c r="Q269" s="103">
        <v>-0.17409433772503255</v>
      </c>
      <c r="R269" s="103">
        <v>-0.27785823943457916</v>
      </c>
      <c r="S269" s="103">
        <v>0.99885714285714133</v>
      </c>
      <c r="T269" s="103">
        <v>-0.26071428571428579</v>
      </c>
      <c r="U269" s="103">
        <v>8.0989876265466679E-2</v>
      </c>
      <c r="V269" s="103">
        <v>-0.64565651884251118</v>
      </c>
      <c r="X269" s="103">
        <f t="shared" si="36"/>
        <v>5.6875852689702002</v>
      </c>
      <c r="Y269" s="103">
        <f t="shared" si="37"/>
        <v>2.0109088856387805E-46</v>
      </c>
      <c r="Z269" s="103">
        <f t="shared" si="38"/>
        <v>-1.2983564308110085E-46</v>
      </c>
      <c r="AA269" s="59">
        <v>8.1566131806707701E-2</v>
      </c>
      <c r="AC269" s="99">
        <f t="shared" si="39"/>
        <v>1</v>
      </c>
      <c r="AD269" s="102">
        <f t="shared" si="40"/>
        <v>-191.84999999999945</v>
      </c>
      <c r="AE269" s="102">
        <f t="shared" si="41"/>
        <v>3251.8800000000019</v>
      </c>
      <c r="AF269" s="102">
        <f t="shared" si="42"/>
        <v>6233.7599999999984</v>
      </c>
      <c r="AG269" s="102">
        <f t="shared" si="43"/>
        <v>-2981.8799999999965</v>
      </c>
    </row>
    <row r="270" spans="1:36" x14ac:dyDescent="0.2">
      <c r="A270" s="9">
        <v>38409</v>
      </c>
      <c r="B270" s="3">
        <v>3929.92</v>
      </c>
      <c r="D270" s="103">
        <v>-0.10305107683024591</v>
      </c>
      <c r="E270" s="103">
        <v>0.54908798741815867</v>
      </c>
      <c r="F270" s="103">
        <v>-6.0019222375107768E-2</v>
      </c>
      <c r="G270" s="103">
        <v>0.18532818532818551</v>
      </c>
      <c r="H270" s="103">
        <v>-0.30116358658453074</v>
      </c>
      <c r="I270" s="103">
        <v>-2.1739130434782629E-2</v>
      </c>
      <c r="J270" s="103">
        <v>0.10909090909090922</v>
      </c>
      <c r="K270" s="103">
        <v>7.9980004998750354E-2</v>
      </c>
      <c r="L270" s="103">
        <v>-0.28681742967457236</v>
      </c>
      <c r="M270" s="103">
        <v>-3.8400000000000031E-2</v>
      </c>
      <c r="N270" s="103">
        <v>-2.1818181818181837E-2</v>
      </c>
      <c r="O270" s="103">
        <v>-0.58124199743918015</v>
      </c>
      <c r="P270" s="103">
        <v>-0.47057984044754658</v>
      </c>
      <c r="Q270" s="103">
        <v>-8.5613999798853493E-2</v>
      </c>
      <c r="R270" s="103">
        <v>-0.64565651884251118</v>
      </c>
      <c r="S270" s="103">
        <v>0.32457142857142962</v>
      </c>
      <c r="T270" s="103">
        <v>0.2749999999999998</v>
      </c>
      <c r="U270" s="103">
        <v>-0.67772778402699718</v>
      </c>
      <c r="V270" s="103">
        <v>0.30042290646815217</v>
      </c>
      <c r="X270" s="103">
        <f t="shared" si="36"/>
        <v>4.7578340844632754</v>
      </c>
      <c r="Y270" s="103">
        <f t="shared" si="37"/>
        <v>5.9351248507777161E-39</v>
      </c>
      <c r="Z270" s="103">
        <f t="shared" si="38"/>
        <v>1.7830474579219993E-39</v>
      </c>
      <c r="AA270" s="59">
        <v>0.15246272730912397</v>
      </c>
      <c r="AC270" s="99">
        <f t="shared" si="39"/>
        <v>1</v>
      </c>
      <c r="AD270" s="102">
        <f t="shared" si="40"/>
        <v>-445.80000000000018</v>
      </c>
      <c r="AE270" s="102">
        <f t="shared" si="41"/>
        <v>2806.0800000000017</v>
      </c>
      <c r="AF270" s="102">
        <f t="shared" si="42"/>
        <v>6233.7599999999984</v>
      </c>
      <c r="AG270" s="102">
        <f t="shared" si="43"/>
        <v>-3427.6799999999967</v>
      </c>
    </row>
    <row r="271" spans="1:36" x14ac:dyDescent="0.2">
      <c r="A271" s="9">
        <v>38441</v>
      </c>
      <c r="B271" s="3">
        <v>4137.3500000000004</v>
      </c>
      <c r="D271" s="103">
        <v>0.49499748015895734</v>
      </c>
      <c r="E271" s="103">
        <v>8.4790673025966851E-2</v>
      </c>
      <c r="F271" s="103">
        <v>0.29259370907864307</v>
      </c>
      <c r="G271" s="103">
        <v>-0.6177606177606183</v>
      </c>
      <c r="H271" s="103">
        <v>-8.2135523613963091E-2</v>
      </c>
      <c r="I271" s="103">
        <v>4.3478260869565258E-2</v>
      </c>
      <c r="J271" s="103">
        <v>-0.36363636363636409</v>
      </c>
      <c r="K271" s="103">
        <v>-6.9982504373906559E-2</v>
      </c>
      <c r="L271" s="103">
        <v>-0.35300606729178169</v>
      </c>
      <c r="M271" s="103">
        <v>-5.1200000000000044E-2</v>
      </c>
      <c r="N271" s="103">
        <v>-7.272727272727271E-2</v>
      </c>
      <c r="O271" s="103">
        <v>0.40192061459667067</v>
      </c>
      <c r="P271" s="103">
        <v>0.22931027101083226</v>
      </c>
      <c r="Q271" s="103">
        <v>0.10884240168963083</v>
      </c>
      <c r="R271" s="103">
        <v>0.30042290646815217</v>
      </c>
      <c r="S271" s="103">
        <v>-0.43428571428571427</v>
      </c>
      <c r="T271" s="103">
        <v>0.43749999999999978</v>
      </c>
      <c r="U271" s="103">
        <v>0.92125984251968474</v>
      </c>
      <c r="V271" s="103">
        <v>0.50715465052284014</v>
      </c>
      <c r="X271" s="103">
        <f t="shared" si="36"/>
        <v>4.4346971678656963</v>
      </c>
      <c r="Y271" s="103">
        <f t="shared" si="37"/>
        <v>2.3423758675141175E-36</v>
      </c>
      <c r="Z271" s="103">
        <f t="shared" si="38"/>
        <v>1.1879468144822568E-36</v>
      </c>
      <c r="AA271" s="59">
        <v>-0.1653762231114923</v>
      </c>
      <c r="AC271" s="99">
        <f t="shared" si="39"/>
        <v>1</v>
      </c>
      <c r="AD271" s="102">
        <f t="shared" si="40"/>
        <v>207.43000000000029</v>
      </c>
      <c r="AE271" s="102">
        <f t="shared" si="41"/>
        <v>3013.510000000002</v>
      </c>
      <c r="AF271" s="102">
        <f t="shared" si="42"/>
        <v>6233.7599999999984</v>
      </c>
      <c r="AG271" s="102">
        <f t="shared" si="43"/>
        <v>-3220.2499999999964</v>
      </c>
    </row>
    <row r="272" spans="1:36" x14ac:dyDescent="0.2">
      <c r="A272" s="9">
        <v>38471</v>
      </c>
      <c r="B272" s="3">
        <v>4487.5200000000004</v>
      </c>
      <c r="D272" s="103">
        <v>5.2846706066786752E-3</v>
      </c>
      <c r="E272" s="103">
        <v>-2.1197668256491956E-2</v>
      </c>
      <c r="F272" s="103">
        <v>-1.1253604195333227E-2</v>
      </c>
      <c r="G272" s="103">
        <v>0.67953667953667951</v>
      </c>
      <c r="H272" s="103">
        <v>0.30116358658453074</v>
      </c>
      <c r="I272" s="103">
        <v>5.0724637681159472E-2</v>
      </c>
      <c r="J272" s="103">
        <v>0.16363636363636344</v>
      </c>
      <c r="K272" s="103">
        <v>-0.16995751062234429</v>
      </c>
      <c r="L272" s="103">
        <v>-0.15444015444015435</v>
      </c>
      <c r="M272" s="103">
        <v>-6.3999999999999918E-2</v>
      </c>
      <c r="N272" s="103">
        <v>0</v>
      </c>
      <c r="O272" s="103">
        <v>0.47976952624839897</v>
      </c>
      <c r="P272" s="103">
        <v>0.58968760257453168</v>
      </c>
      <c r="Q272" s="103">
        <v>0.14457004928090122</v>
      </c>
      <c r="R272" s="103">
        <v>0.50715465052284014</v>
      </c>
      <c r="S272" s="103">
        <v>-0.72685714285714187</v>
      </c>
      <c r="T272" s="103">
        <v>0.13035714285714289</v>
      </c>
      <c r="U272" s="103">
        <v>0.15298087739032773</v>
      </c>
      <c r="V272" s="103">
        <v>0.18486226573588543</v>
      </c>
      <c r="X272" s="103">
        <f t="shared" si="36"/>
        <v>4.0499350321208958</v>
      </c>
      <c r="Y272" s="103">
        <f t="shared" si="37"/>
        <v>2.8907326282057015E-33</v>
      </c>
      <c r="Z272" s="103">
        <f t="shared" si="38"/>
        <v>5.343873832867569E-34</v>
      </c>
      <c r="AA272" s="59">
        <v>2.7750821183845739E-2</v>
      </c>
      <c r="AC272" s="99">
        <f t="shared" si="39"/>
        <v>-1</v>
      </c>
      <c r="AD272" s="102">
        <f t="shared" si="40"/>
        <v>350.17000000000007</v>
      </c>
      <c r="AE272" s="102">
        <f t="shared" si="41"/>
        <v>2663.340000000002</v>
      </c>
      <c r="AF272" s="102">
        <f t="shared" si="42"/>
        <v>6233.7599999999984</v>
      </c>
      <c r="AG272" s="102">
        <f t="shared" si="43"/>
        <v>-3570.4199999999964</v>
      </c>
    </row>
    <row r="273" spans="1:33" x14ac:dyDescent="0.2">
      <c r="A273" s="9">
        <v>38500</v>
      </c>
      <c r="B273" s="3">
        <v>4615.16</v>
      </c>
      <c r="D273" s="103">
        <v>0.77156190857517259</v>
      </c>
      <c r="E273" s="103">
        <v>-0.22838778056994319</v>
      </c>
      <c r="F273" s="103">
        <v>-1.7818206642609729E-2</v>
      </c>
      <c r="G273" s="103">
        <v>0.50965250965250974</v>
      </c>
      <c r="H273" s="103">
        <v>0.50650239561943877</v>
      </c>
      <c r="I273" s="103">
        <v>7.2463768115941934E-2</v>
      </c>
      <c r="J273" s="103">
        <v>0.72727272727272818</v>
      </c>
      <c r="K273" s="103">
        <v>-0.35991002249437626</v>
      </c>
      <c r="L273" s="103">
        <v>-0.11031439602868186</v>
      </c>
      <c r="M273" s="103">
        <v>-3.8400000000000031E-2</v>
      </c>
      <c r="N273" s="103">
        <v>0</v>
      </c>
      <c r="O273" s="103">
        <v>0.2966069142125482</v>
      </c>
      <c r="P273" s="103">
        <v>0.22478153111367927</v>
      </c>
      <c r="Q273" s="103">
        <v>0.13964397063260581</v>
      </c>
      <c r="R273" s="103">
        <v>0.18486226573588543</v>
      </c>
      <c r="S273" s="103">
        <v>2.0137142857142836</v>
      </c>
      <c r="T273" s="103">
        <v>1.3562500000000002</v>
      </c>
      <c r="U273" s="103">
        <v>2.5584926884139487</v>
      </c>
      <c r="V273" s="103">
        <v>6.8765750369319714E-2</v>
      </c>
      <c r="X273" s="103">
        <f t="shared" si="36"/>
        <v>7.6429776215307239</v>
      </c>
      <c r="Y273" s="103">
        <f t="shared" si="37"/>
        <v>3.9164661987428057E-62</v>
      </c>
      <c r="Z273" s="103">
        <f t="shared" si="38"/>
        <v>2.6931873695262627E-63</v>
      </c>
      <c r="AA273" s="59">
        <v>0.1586332617515116</v>
      </c>
      <c r="AC273" s="99">
        <f t="shared" si="39"/>
        <v>1</v>
      </c>
      <c r="AD273" s="102">
        <f t="shared" si="40"/>
        <v>127.63999999999942</v>
      </c>
      <c r="AE273" s="102">
        <f t="shared" si="41"/>
        <v>2790.9800000000014</v>
      </c>
      <c r="AF273" s="102">
        <f t="shared" si="42"/>
        <v>6233.7599999999984</v>
      </c>
      <c r="AG273" s="102">
        <f t="shared" si="43"/>
        <v>-3442.779999999997</v>
      </c>
    </row>
    <row r="274" spans="1:33" x14ac:dyDescent="0.2">
      <c r="A274" s="9">
        <v>38532</v>
      </c>
      <c r="B274" s="3">
        <v>4662.6400000000003</v>
      </c>
      <c r="D274" s="103">
        <v>-7.7508502231297016E-2</v>
      </c>
      <c r="E274" s="103">
        <v>5.9490230268218265E-2</v>
      </c>
      <c r="F274" s="103">
        <v>0.14160785279126689</v>
      </c>
      <c r="G274" s="103">
        <v>0.12355212355212367</v>
      </c>
      <c r="H274" s="103">
        <v>-0.32854209445585175</v>
      </c>
      <c r="I274" s="103">
        <v>-0.12318840579710141</v>
      </c>
      <c r="J274" s="103">
        <v>-0.18181818181818205</v>
      </c>
      <c r="K274" s="103">
        <v>-5.9985003749062772E-2</v>
      </c>
      <c r="L274" s="103">
        <v>-0.18753447324875891</v>
      </c>
      <c r="M274" s="103">
        <v>-7.6799999999999993E-2</v>
      </c>
      <c r="N274" s="103">
        <v>0</v>
      </c>
      <c r="O274" s="103">
        <v>1.1523687580029681E-3</v>
      </c>
      <c r="P274" s="103">
        <v>-0.12575815958099582</v>
      </c>
      <c r="Q274" s="103">
        <v>8.7687820577290659E-2</v>
      </c>
      <c r="R274" s="103">
        <v>6.8765750369319714E-2</v>
      </c>
      <c r="S274" s="103">
        <v>-1.1817142857142842</v>
      </c>
      <c r="T274" s="103">
        <v>0.3196428571428569</v>
      </c>
      <c r="U274" s="103">
        <v>-1.0281214848143998</v>
      </c>
      <c r="V274" s="103">
        <v>0.6470468962720497</v>
      </c>
      <c r="X274" s="103">
        <f t="shared" si="36"/>
        <v>3.0722103633455888</v>
      </c>
      <c r="Y274" s="103">
        <f t="shared" si="37"/>
        <v>2.0724585399080284E-25</v>
      </c>
      <c r="Z274" s="103">
        <f t="shared" si="38"/>
        <v>1.3409778658999937E-25</v>
      </c>
      <c r="AA274" s="59">
        <v>3.0549204048499343E-2</v>
      </c>
      <c r="AC274" s="99">
        <f t="shared" si="39"/>
        <v>1</v>
      </c>
      <c r="AD274" s="102">
        <f t="shared" si="40"/>
        <v>47.480000000000473</v>
      </c>
      <c r="AE274" s="102">
        <f t="shared" si="41"/>
        <v>2838.4600000000019</v>
      </c>
      <c r="AF274" s="102">
        <f t="shared" si="42"/>
        <v>6233.7599999999984</v>
      </c>
      <c r="AG274" s="102">
        <f t="shared" si="43"/>
        <v>-3395.2999999999965</v>
      </c>
    </row>
    <row r="275" spans="1:33" x14ac:dyDescent="0.2">
      <c r="A275" s="9">
        <v>38563</v>
      </c>
      <c r="B275" s="3">
        <v>5109.3999999999996</v>
      </c>
      <c r="D275" s="103">
        <v>0.20610215366049181</v>
      </c>
      <c r="E275" s="103">
        <v>-0.1237670307879039</v>
      </c>
      <c r="F275" s="103">
        <v>-1.4067005244166014E-2</v>
      </c>
      <c r="G275" s="103">
        <v>-3.0888030888030917E-2</v>
      </c>
      <c r="H275" s="103">
        <v>-1.368925393566082E-2</v>
      </c>
      <c r="I275" s="103">
        <v>-3.623188405797105E-2</v>
      </c>
      <c r="J275" s="103">
        <v>-0.56363636363636394</v>
      </c>
      <c r="K275" s="103">
        <v>-0.11997000749812543</v>
      </c>
      <c r="L275" s="103">
        <v>-0.23166023166023178</v>
      </c>
      <c r="M275" s="103">
        <v>-6.4000000000000057E-2</v>
      </c>
      <c r="N275" s="103">
        <v>-2.9090909090909115E-2</v>
      </c>
      <c r="O275" s="103">
        <v>0.43636363636363601</v>
      </c>
      <c r="P275" s="103">
        <v>0.49806624709223501</v>
      </c>
      <c r="Q275" s="103">
        <v>8.0134768178618004E-2</v>
      </c>
      <c r="R275" s="103">
        <v>0.6470468962720497</v>
      </c>
      <c r="S275" s="103">
        <v>0.60800000000000054</v>
      </c>
      <c r="T275" s="103">
        <v>-3.928571428571407E-2</v>
      </c>
      <c r="U275" s="103">
        <v>0.8239595050618691</v>
      </c>
      <c r="V275" s="103">
        <v>0.34291631665846029</v>
      </c>
      <c r="X275" s="103">
        <f t="shared" si="36"/>
        <v>5.2407358717837376</v>
      </c>
      <c r="Y275" s="103">
        <f t="shared" si="37"/>
        <v>7.8267344807461803E-43</v>
      </c>
      <c r="Z275" s="103">
        <f t="shared" si="38"/>
        <v>2.6839149596012469E-43</v>
      </c>
      <c r="AA275" s="59">
        <v>0.25908261169491553</v>
      </c>
      <c r="AC275" s="99">
        <f t="shared" si="39"/>
        <v>1</v>
      </c>
      <c r="AD275" s="102">
        <f t="shared" si="40"/>
        <v>446.75999999999931</v>
      </c>
      <c r="AE275" s="102">
        <f t="shared" si="41"/>
        <v>3285.2200000000012</v>
      </c>
      <c r="AF275" s="102">
        <f t="shared" si="42"/>
        <v>6233.7599999999984</v>
      </c>
      <c r="AG275" s="102">
        <f t="shared" si="43"/>
        <v>-2948.5399999999972</v>
      </c>
    </row>
    <row r="276" spans="1:33" x14ac:dyDescent="0.2">
      <c r="A276" s="9">
        <v>38594</v>
      </c>
      <c r="B276" s="3">
        <v>5346.17</v>
      </c>
      <c r="D276" s="103">
        <v>6.9581496321277053E-2</v>
      </c>
      <c r="E276" s="103">
        <v>-0.12239943928748437</v>
      </c>
      <c r="F276" s="103">
        <v>-4.9703418529385472E-2</v>
      </c>
      <c r="G276" s="103">
        <v>-0.12355212355212367</v>
      </c>
      <c r="H276" s="103">
        <v>-0.16427104722792618</v>
      </c>
      <c r="I276" s="103">
        <v>-5.0724637681159306E-2</v>
      </c>
      <c r="J276" s="103">
        <v>9.090909090909062E-2</v>
      </c>
      <c r="K276" s="103">
        <v>-0.12996750812296923</v>
      </c>
      <c r="L276" s="103">
        <v>-6.6188637617209112E-2</v>
      </c>
      <c r="M276" s="103">
        <v>-2.5599999999999953E-2</v>
      </c>
      <c r="N276" s="103">
        <v>-2.9090909090909077E-2</v>
      </c>
      <c r="O276" s="103">
        <v>0.21216389244558242</v>
      </c>
      <c r="P276" s="103">
        <v>0.12603407020498195</v>
      </c>
      <c r="Q276" s="103">
        <v>2.7295584833551389E-2</v>
      </c>
      <c r="R276" s="103">
        <v>0.34291631665846029</v>
      </c>
      <c r="S276" s="103">
        <v>-4.5714285714285714E-2</v>
      </c>
      <c r="T276" s="103">
        <v>4.5535714285713465E-2</v>
      </c>
      <c r="U276" s="103">
        <v>0.11698537682789562</v>
      </c>
      <c r="V276" s="103">
        <v>0.16675839295542155</v>
      </c>
      <c r="X276" s="103">
        <f t="shared" si="36"/>
        <v>4.3626127652947089</v>
      </c>
      <c r="Y276" s="103">
        <f t="shared" si="37"/>
        <v>8.8882234248743633E-36</v>
      </c>
      <c r="Z276" s="103">
        <f t="shared" si="38"/>
        <v>1.4821858545607818E-36</v>
      </c>
      <c r="AA276" s="59">
        <v>8.0928750998711801E-2</v>
      </c>
      <c r="AC276" s="99">
        <f t="shared" si="39"/>
        <v>1</v>
      </c>
      <c r="AD276" s="102">
        <f t="shared" si="40"/>
        <v>236.77000000000044</v>
      </c>
      <c r="AE276" s="102">
        <f t="shared" si="41"/>
        <v>3521.9900000000016</v>
      </c>
      <c r="AF276" s="102">
        <f t="shared" si="42"/>
        <v>6233.7599999999984</v>
      </c>
      <c r="AG276" s="102">
        <f t="shared" si="43"/>
        <v>-2711.7699999999968</v>
      </c>
    </row>
    <row r="277" spans="1:33" x14ac:dyDescent="0.2">
      <c r="A277" s="9">
        <v>38624</v>
      </c>
      <c r="B277" s="3">
        <v>5461.31</v>
      </c>
      <c r="D277" s="103">
        <v>0.25278341068615734</v>
      </c>
      <c r="E277" s="103">
        <v>-0.20445492931261411</v>
      </c>
      <c r="F277" s="103">
        <v>-5.626802097665572E-3</v>
      </c>
      <c r="G277" s="103">
        <v>-4.6332046332046031E-2</v>
      </c>
      <c r="H277" s="103">
        <v>0.12320328542094494</v>
      </c>
      <c r="I277" s="103">
        <v>0.13043478260869562</v>
      </c>
      <c r="J277" s="103">
        <v>-1.8181818181817799E-2</v>
      </c>
      <c r="K277" s="103">
        <v>-5.9985003749062717E-2</v>
      </c>
      <c r="L277" s="103">
        <v>-8.8251516822945367E-2</v>
      </c>
      <c r="M277" s="103">
        <v>-5.1200000000000044E-2</v>
      </c>
      <c r="N277" s="103">
        <v>-2.1818181818181837E-2</v>
      </c>
      <c r="O277" s="103">
        <v>0.23341869398207371</v>
      </c>
      <c r="P277" s="103">
        <v>0.20032062717339097</v>
      </c>
      <c r="Q277" s="103">
        <v>-7.2271950115659483E-2</v>
      </c>
      <c r="R277" s="103">
        <v>0.16675839295542155</v>
      </c>
      <c r="S277" s="103">
        <v>1.1325714285714275</v>
      </c>
      <c r="T277" s="103">
        <v>3.7500000000000144E-2</v>
      </c>
      <c r="U277" s="103">
        <v>0.85376827896512963</v>
      </c>
      <c r="V277" s="103">
        <v>-8.5059235871738387E-2</v>
      </c>
      <c r="X277" s="103">
        <f t="shared" si="36"/>
        <v>5.7335410727497198</v>
      </c>
      <c r="Y277" s="103">
        <f t="shared" si="37"/>
        <v>8.5933575322576097E-47</v>
      </c>
      <c r="Z277" s="103">
        <f t="shared" si="38"/>
        <v>-7.3094442526647979E-48</v>
      </c>
      <c r="AA277" s="59">
        <v>0.15851890878021563</v>
      </c>
      <c r="AC277" s="99">
        <f t="shared" si="39"/>
        <v>1</v>
      </c>
      <c r="AD277" s="102">
        <f t="shared" si="40"/>
        <v>115.14000000000033</v>
      </c>
      <c r="AE277" s="102">
        <f t="shared" si="41"/>
        <v>3637.1300000000019</v>
      </c>
      <c r="AF277" s="102">
        <f t="shared" si="42"/>
        <v>6233.7599999999984</v>
      </c>
      <c r="AG277" s="102">
        <f t="shared" si="43"/>
        <v>-2596.6299999999965</v>
      </c>
    </row>
    <row r="278" spans="1:33" x14ac:dyDescent="0.2">
      <c r="A278" s="9">
        <v>38654</v>
      </c>
      <c r="B278" s="3">
        <v>5402.58</v>
      </c>
      <c r="D278" s="103">
        <v>7.7508502231295059E-2</v>
      </c>
      <c r="E278" s="103">
        <v>2.6668034258167144E-2</v>
      </c>
      <c r="F278" s="103">
        <v>-5.3454619927829183E-2</v>
      </c>
      <c r="G278" s="103">
        <v>0.23166023166023153</v>
      </c>
      <c r="H278" s="103">
        <v>8.2135523613962494E-2</v>
      </c>
      <c r="I278" s="103">
        <v>7.9710144927536142E-2</v>
      </c>
      <c r="J278" s="103">
        <v>3.636363636363641E-2</v>
      </c>
      <c r="K278" s="103">
        <v>-9.9975006248437387E-3</v>
      </c>
      <c r="L278" s="103">
        <v>-3.3094318808604556E-2</v>
      </c>
      <c r="M278" s="103">
        <v>-5.1199999999999975E-2</v>
      </c>
      <c r="N278" s="103">
        <v>-2.1818181818181796E-2</v>
      </c>
      <c r="O278" s="103">
        <v>-0.1337387964148519</v>
      </c>
      <c r="P278" s="103">
        <v>-0.24755842883170862</v>
      </c>
      <c r="Q278" s="103">
        <v>-1.981092225686408E-2</v>
      </c>
      <c r="R278" s="103">
        <v>-8.5059235871738387E-2</v>
      </c>
      <c r="S278" s="103">
        <v>0.98857142857142855</v>
      </c>
      <c r="T278" s="103">
        <v>0.59196428571428639</v>
      </c>
      <c r="U278" s="103">
        <v>1.2384701912260956</v>
      </c>
      <c r="V278" s="103">
        <v>-2.0580482576832895E-2</v>
      </c>
      <c r="X278" s="103">
        <f t="shared" si="36"/>
        <v>5.7857388325308783</v>
      </c>
      <c r="Y278" s="103">
        <f t="shared" si="37"/>
        <v>3.2717694962378686E-47</v>
      </c>
      <c r="Z278" s="103">
        <f t="shared" si="38"/>
        <v>-6.7334595112736793E-49</v>
      </c>
      <c r="AA278" s="59">
        <v>-0.20652446935200153</v>
      </c>
      <c r="AC278" s="99">
        <f t="shared" si="39"/>
        <v>1</v>
      </c>
      <c r="AD278" s="102">
        <f t="shared" si="40"/>
        <v>-58.730000000000473</v>
      </c>
      <c r="AE278" s="102">
        <f t="shared" si="41"/>
        <v>3578.4000000000015</v>
      </c>
      <c r="AF278" s="102">
        <f t="shared" si="42"/>
        <v>6233.7599999999984</v>
      </c>
      <c r="AG278" s="102">
        <f t="shared" si="43"/>
        <v>-2655.3599999999969</v>
      </c>
    </row>
    <row r="279" spans="1:33" x14ac:dyDescent="0.2">
      <c r="A279" s="9">
        <v>38685</v>
      </c>
      <c r="B279" s="3">
        <v>5388.37</v>
      </c>
      <c r="D279" s="103">
        <v>0.25102185381726444</v>
      </c>
      <c r="E279" s="103">
        <v>-0.261893772330206</v>
      </c>
      <c r="F279" s="103">
        <v>-1.9693807341831585E-2</v>
      </c>
      <c r="G279" s="103">
        <v>-0.35521235521235522</v>
      </c>
      <c r="H279" s="103">
        <v>-0.13689253935660456</v>
      </c>
      <c r="I279" s="103">
        <v>-0.10869565217391298</v>
      </c>
      <c r="J279" s="103">
        <v>-0.30909090909090947</v>
      </c>
      <c r="K279" s="103">
        <v>-1.9995001249687588E-2</v>
      </c>
      <c r="L279" s="103">
        <v>0</v>
      </c>
      <c r="M279" s="103">
        <v>-1.2800000000000011E-2</v>
      </c>
      <c r="N279" s="103">
        <v>0</v>
      </c>
      <c r="O279" s="103">
        <v>0.38053777208706813</v>
      </c>
      <c r="P279" s="103">
        <v>0.20073925018909369</v>
      </c>
      <c r="Q279" s="103">
        <v>-0.13862818062958876</v>
      </c>
      <c r="R279" s="103">
        <v>-2.0580482576832895E-2</v>
      </c>
      <c r="S279" s="103">
        <v>3.0720000000000023</v>
      </c>
      <c r="T279" s="103">
        <v>1.6071428571427907E-2</v>
      </c>
      <c r="U279" s="103">
        <v>1.2620922384701909</v>
      </c>
      <c r="V279" s="103">
        <v>0.34474118703473022</v>
      </c>
      <c r="X279" s="103">
        <f t="shared" si="36"/>
        <v>7.6318257022101736</v>
      </c>
      <c r="Y279" s="103">
        <f t="shared" si="37"/>
        <v>4.8138648988234559E-62</v>
      </c>
      <c r="Z279" s="103">
        <f t="shared" si="38"/>
        <v>1.6595374994452197E-62</v>
      </c>
      <c r="AA279" s="59">
        <v>5.1319229475290107E-2</v>
      </c>
      <c r="AC279" s="99">
        <f t="shared" si="39"/>
        <v>-1</v>
      </c>
      <c r="AD279" s="102">
        <f t="shared" si="40"/>
        <v>-14.210000000000036</v>
      </c>
      <c r="AE279" s="102">
        <f t="shared" si="41"/>
        <v>3592.6100000000015</v>
      </c>
      <c r="AF279" s="102">
        <f t="shared" si="42"/>
        <v>6233.7599999999984</v>
      </c>
      <c r="AG279" s="102">
        <f t="shared" si="43"/>
        <v>-2641.1499999999969</v>
      </c>
    </row>
    <row r="280" spans="1:33" x14ac:dyDescent="0.2">
      <c r="A280" s="9">
        <v>38716</v>
      </c>
      <c r="B280" s="3">
        <v>5626.4</v>
      </c>
      <c r="D280" s="103">
        <v>-0.60685634133366773</v>
      </c>
      <c r="E280" s="103">
        <v>0.44651862488674671</v>
      </c>
      <c r="F280" s="103">
        <v>-0.24476589124847947</v>
      </c>
      <c r="G280" s="103">
        <v>0.89575289575289596</v>
      </c>
      <c r="H280" s="103">
        <v>0.32854209445585175</v>
      </c>
      <c r="I280" s="103">
        <v>2.1739130434782629E-2</v>
      </c>
      <c r="J280" s="103">
        <v>-3.6363636363636001E-2</v>
      </c>
      <c r="K280" s="103">
        <v>-9.9975006248437942E-3</v>
      </c>
      <c r="L280" s="103">
        <v>-2.2062879205736373E-2</v>
      </c>
      <c r="M280" s="103">
        <v>-2.5599999999999953E-2</v>
      </c>
      <c r="N280" s="103">
        <v>-7.2727272727272788E-3</v>
      </c>
      <c r="O280" s="103">
        <v>0.12464788732394234</v>
      </c>
      <c r="P280" s="103">
        <v>0.31537535737561467</v>
      </c>
      <c r="Q280" s="103">
        <v>0.24155486271748994</v>
      </c>
      <c r="R280" s="103">
        <v>0.34474118703473022</v>
      </c>
      <c r="S280" s="103">
        <v>-1.7120000000000022</v>
      </c>
      <c r="T280" s="103">
        <v>0.21696428571428628</v>
      </c>
      <c r="U280" s="103">
        <v>0.72328458942632246</v>
      </c>
      <c r="V280" s="103">
        <v>-8.1409495119195971E-2</v>
      </c>
      <c r="X280" s="103">
        <f t="shared" si="36"/>
        <v>3.5053572487069538</v>
      </c>
      <c r="Y280" s="103">
        <f t="shared" si="37"/>
        <v>6.8610369948857123E-29</v>
      </c>
      <c r="Z280" s="103">
        <f t="shared" si="38"/>
        <v>-5.5855355774777136E-30</v>
      </c>
      <c r="AA280" s="59">
        <v>9.6312379842412921E-2</v>
      </c>
      <c r="AC280" s="99">
        <f t="shared" si="39"/>
        <v>1</v>
      </c>
      <c r="AD280" s="102">
        <f t="shared" si="40"/>
        <v>238.02999999999975</v>
      </c>
      <c r="AE280" s="102">
        <f t="shared" si="41"/>
        <v>3830.6400000000012</v>
      </c>
      <c r="AF280" s="102">
        <f t="shared" si="42"/>
        <v>6233.7599999999984</v>
      </c>
      <c r="AG280" s="102">
        <f t="shared" si="43"/>
        <v>-2403.1199999999972</v>
      </c>
    </row>
    <row r="281" spans="1:33" x14ac:dyDescent="0.2">
      <c r="A281" s="9">
        <v>38745</v>
      </c>
      <c r="B281" s="3">
        <v>5570.19</v>
      </c>
      <c r="D281" s="103">
        <v>-0.40075418767317589</v>
      </c>
      <c r="E281" s="103">
        <v>-0.18052207805528506</v>
      </c>
      <c r="F281" s="103">
        <v>-0.1144116426525458</v>
      </c>
      <c r="G281" s="103">
        <v>-0.16988416988416971</v>
      </c>
      <c r="H281" s="103">
        <v>-0.2600958247775495</v>
      </c>
      <c r="I281" s="103">
        <v>2.1739130434782629E-2</v>
      </c>
      <c r="J281" s="103">
        <v>0.27272727272727265</v>
      </c>
      <c r="K281" s="103">
        <v>0</v>
      </c>
      <c r="L281" s="103">
        <v>-3.3094318808604438E-2</v>
      </c>
      <c r="M281" s="103">
        <v>-2.5600000000000022E-2</v>
      </c>
      <c r="N281" s="103">
        <v>0</v>
      </c>
      <c r="O281" s="103">
        <v>-0.26395646606914219</v>
      </c>
      <c r="P281" s="103">
        <v>-0.33170165498803622</v>
      </c>
      <c r="Q281" s="103">
        <v>-7.0079452881424045E-2</v>
      </c>
      <c r="R281" s="103">
        <v>-8.1409495119195971E-2</v>
      </c>
      <c r="S281" s="103">
        <v>-0.48</v>
      </c>
      <c r="T281" s="103">
        <v>-0.61160714285714346</v>
      </c>
      <c r="U281" s="103">
        <v>-1.2767154105736775</v>
      </c>
      <c r="V281" s="103">
        <v>0.27963966051617889</v>
      </c>
      <c r="X281" s="103">
        <f t="shared" si="36"/>
        <v>3.8189324880888464</v>
      </c>
      <c r="Y281" s="103">
        <f t="shared" si="37"/>
        <v>2.0748458321673259E-31</v>
      </c>
      <c r="Z281" s="103">
        <f t="shared" si="38"/>
        <v>5.8020918413067968E-32</v>
      </c>
      <c r="AA281" s="59">
        <v>0.37039424839409224</v>
      </c>
      <c r="AC281" s="99">
        <f t="shared" si="39"/>
        <v>1</v>
      </c>
      <c r="AD281" s="102">
        <f t="shared" si="40"/>
        <v>-56.210000000000036</v>
      </c>
      <c r="AE281" s="102">
        <f t="shared" si="41"/>
        <v>3774.4300000000012</v>
      </c>
      <c r="AF281" s="102">
        <f t="shared" si="42"/>
        <v>6233.7599999999984</v>
      </c>
      <c r="AG281" s="102">
        <f t="shared" si="43"/>
        <v>-2459.3299999999972</v>
      </c>
    </row>
    <row r="282" spans="1:33" x14ac:dyDescent="0.2">
      <c r="A282" s="9">
        <v>38773</v>
      </c>
      <c r="B282" s="3">
        <v>5763.27</v>
      </c>
      <c r="D282" s="103">
        <v>-0.20345981835715246</v>
      </c>
      <c r="E282" s="103">
        <v>-9.7782792279945546E-2</v>
      </c>
      <c r="F282" s="103">
        <v>-7.0335026220825908E-2</v>
      </c>
      <c r="G282" s="103">
        <v>-7.7220077220077635E-2</v>
      </c>
      <c r="H282" s="103">
        <v>-0.13689253935660517</v>
      </c>
      <c r="I282" s="103">
        <v>-1.449275362318842E-2</v>
      </c>
      <c r="J282" s="103">
        <v>-0.21818181818181845</v>
      </c>
      <c r="K282" s="103">
        <v>0</v>
      </c>
      <c r="L282" s="103">
        <v>-1.1031439602868186E-2</v>
      </c>
      <c r="M282" s="103">
        <v>-1.2800000000000011E-2</v>
      </c>
      <c r="N282" s="103">
        <v>0</v>
      </c>
      <c r="O282" s="103">
        <v>0.19603072983354744</v>
      </c>
      <c r="P282" s="103">
        <v>-9.8281267095754552E-3</v>
      </c>
      <c r="Q282" s="103">
        <v>-1.4484562003419535E-2</v>
      </c>
      <c r="R282" s="103">
        <v>0.27963966051617889</v>
      </c>
      <c r="S282" s="103">
        <v>0.82057142857143062</v>
      </c>
      <c r="T282" s="103">
        <v>0.61607142857142894</v>
      </c>
      <c r="U282" s="103">
        <v>0.34701912260967149</v>
      </c>
      <c r="V282" s="103">
        <v>0.35421313327346954</v>
      </c>
      <c r="X282" s="103">
        <f t="shared" si="36"/>
        <v>5.2304662692873336</v>
      </c>
      <c r="Y282" s="103">
        <f t="shared" si="37"/>
        <v>9.4643586001406371E-43</v>
      </c>
      <c r="Z282" s="103">
        <f t="shared" si="38"/>
        <v>3.3524001141795229E-43</v>
      </c>
      <c r="AA282" s="59">
        <v>0.35267070763843433</v>
      </c>
      <c r="AC282" s="99">
        <f t="shared" si="39"/>
        <v>1</v>
      </c>
      <c r="AD282" s="102">
        <f t="shared" si="40"/>
        <v>193.08000000000084</v>
      </c>
      <c r="AE282" s="102">
        <f t="shared" si="41"/>
        <v>3967.510000000002</v>
      </c>
      <c r="AF282" s="102">
        <f t="shared" si="42"/>
        <v>6233.7599999999984</v>
      </c>
      <c r="AG282" s="102">
        <f t="shared" si="43"/>
        <v>-2266.2499999999964</v>
      </c>
    </row>
    <row r="283" spans="1:33" x14ac:dyDescent="0.2">
      <c r="A283" s="9">
        <v>38806</v>
      </c>
      <c r="B283" s="3">
        <v>6007.84</v>
      </c>
      <c r="D283" s="103">
        <v>-0.10833574743692458</v>
      </c>
      <c r="E283" s="103">
        <v>0.32001641109800477</v>
      </c>
      <c r="F283" s="103">
        <v>-0.36480433599869294</v>
      </c>
      <c r="G283" s="103">
        <v>0.30888030888030915</v>
      </c>
      <c r="H283" s="103">
        <v>-2.7378507871321033E-2</v>
      </c>
      <c r="I283" s="103">
        <v>6.5217391304347727E-2</v>
      </c>
      <c r="J283" s="103">
        <v>0</v>
      </c>
      <c r="K283" s="103">
        <v>3.9990002499375121E-2</v>
      </c>
      <c r="L283" s="103">
        <v>-3.3094318808604556E-2</v>
      </c>
      <c r="M283" s="103">
        <v>-1.2800000000000011E-2</v>
      </c>
      <c r="N283" s="103">
        <v>0</v>
      </c>
      <c r="O283" s="103">
        <v>0.41574903969270188</v>
      </c>
      <c r="P283" s="103">
        <v>0.52812147678782961</v>
      </c>
      <c r="Q283" s="103">
        <v>0.1938871567937242</v>
      </c>
      <c r="R283" s="103">
        <v>0.35421313327346954</v>
      </c>
      <c r="S283" s="103">
        <v>-0.12800000000000311</v>
      </c>
      <c r="T283" s="103">
        <v>0.32857142857142785</v>
      </c>
      <c r="U283" s="103">
        <v>-0.23678290213723169</v>
      </c>
      <c r="V283" s="103">
        <v>-0.23241027720650045</v>
      </c>
      <c r="X283" s="103">
        <f t="shared" si="36"/>
        <v>4.3279253078250068</v>
      </c>
      <c r="Y283" s="103">
        <f t="shared" si="37"/>
        <v>1.6885329246956977E-35</v>
      </c>
      <c r="Z283" s="103">
        <f t="shared" si="38"/>
        <v>-3.9243240510083004E-36</v>
      </c>
      <c r="AA283" s="59">
        <v>8.3819628224074752E-3</v>
      </c>
      <c r="AC283" s="99">
        <f t="shared" si="39"/>
        <v>1</v>
      </c>
      <c r="AD283" s="102">
        <f t="shared" si="40"/>
        <v>244.56999999999971</v>
      </c>
      <c r="AE283" s="102">
        <f t="shared" si="41"/>
        <v>4212.0800000000017</v>
      </c>
      <c r="AF283" s="102">
        <f t="shared" si="42"/>
        <v>6233.7599999999984</v>
      </c>
      <c r="AG283" s="102">
        <f t="shared" si="43"/>
        <v>-2021.6799999999967</v>
      </c>
    </row>
    <row r="284" spans="1:33" x14ac:dyDescent="0.2">
      <c r="A284" s="9">
        <v>38836</v>
      </c>
      <c r="B284" s="3">
        <v>5847.37</v>
      </c>
      <c r="D284" s="103">
        <v>-0.16558634567594943</v>
      </c>
      <c r="E284" s="103">
        <v>2.3932851257330037E-2</v>
      </c>
      <c r="F284" s="103">
        <v>0.11066044125410208</v>
      </c>
      <c r="G284" s="103">
        <v>-0.16988416988416971</v>
      </c>
      <c r="H284" s="103">
        <v>-0.13689253935660456</v>
      </c>
      <c r="I284" s="103">
        <v>-7.9710144927536142E-2</v>
      </c>
      <c r="J284" s="103">
        <v>-0.14545454545454523</v>
      </c>
      <c r="K284" s="103">
        <v>4.9987503124218971E-2</v>
      </c>
      <c r="L284" s="103">
        <v>3.3094318808604556E-2</v>
      </c>
      <c r="M284" s="103">
        <v>0</v>
      </c>
      <c r="N284" s="103">
        <v>0</v>
      </c>
      <c r="O284" s="103">
        <v>0.11043533930857871</v>
      </c>
      <c r="P284" s="103">
        <v>-1.6982774614320108E-2</v>
      </c>
      <c r="Q284" s="103">
        <v>-6.5453082570654476E-3</v>
      </c>
      <c r="R284" s="103">
        <v>-0.23241027720650045</v>
      </c>
      <c r="S284" s="103">
        <v>1.5405714285714307</v>
      </c>
      <c r="T284" s="103">
        <v>0.25089285714285731</v>
      </c>
      <c r="U284" s="103">
        <v>0.77952755905511883</v>
      </c>
      <c r="V284" s="103">
        <v>-0.41259450221591432</v>
      </c>
      <c r="X284" s="103">
        <f t="shared" si="36"/>
        <v>6.0310662055988296</v>
      </c>
      <c r="Y284" s="103">
        <f t="shared" si="37"/>
        <v>3.4971374174850292E-49</v>
      </c>
      <c r="Z284" s="103">
        <f t="shared" si="38"/>
        <v>-1.4428996719478838E-49</v>
      </c>
      <c r="AA284" s="59">
        <v>-3.7867685315303566E-2</v>
      </c>
      <c r="AC284" s="99">
        <f t="shared" si="39"/>
        <v>1</v>
      </c>
      <c r="AD284" s="102">
        <f t="shared" si="40"/>
        <v>-160.47000000000025</v>
      </c>
      <c r="AE284" s="102">
        <f t="shared" si="41"/>
        <v>4051.6100000000015</v>
      </c>
      <c r="AF284" s="102">
        <f t="shared" si="42"/>
        <v>6233.7599999999984</v>
      </c>
      <c r="AG284" s="102">
        <f t="shared" si="43"/>
        <v>-2182.1499999999969</v>
      </c>
    </row>
    <row r="285" spans="1:33" x14ac:dyDescent="0.2">
      <c r="A285" s="9">
        <v>38867</v>
      </c>
      <c r="B285" s="3">
        <v>5562.49</v>
      </c>
      <c r="D285" s="103">
        <v>-0.89839400313547457</v>
      </c>
      <c r="E285" s="103">
        <v>-0.17368412055319132</v>
      </c>
      <c r="F285" s="103">
        <v>-0.13129204894554461</v>
      </c>
      <c r="G285" s="103">
        <v>-0.64864864864864924</v>
      </c>
      <c r="H285" s="103">
        <v>-0.45174537987679669</v>
      </c>
      <c r="I285" s="103">
        <v>-1.449275362318842E-2</v>
      </c>
      <c r="J285" s="103">
        <v>-0.47272727272727288</v>
      </c>
      <c r="K285" s="103">
        <v>0.19995001249687572</v>
      </c>
      <c r="L285" s="103">
        <v>4.4125758411472621E-2</v>
      </c>
      <c r="M285" s="103">
        <v>1.2800000000000011E-2</v>
      </c>
      <c r="N285" s="103">
        <v>-0.10181818181818182</v>
      </c>
      <c r="O285" s="103">
        <v>-0.62272727272727246</v>
      </c>
      <c r="P285" s="103">
        <v>-0.16304415045691739</v>
      </c>
      <c r="Q285" s="103">
        <v>-0.25921753997787367</v>
      </c>
      <c r="R285" s="103">
        <v>-0.41259450221591432</v>
      </c>
      <c r="S285" s="103">
        <v>0.72</v>
      </c>
      <c r="T285" s="103">
        <v>-1.0767857142857142</v>
      </c>
      <c r="U285" s="103">
        <v>-1.2604049493813287</v>
      </c>
      <c r="V285" s="103">
        <v>-0.22401008023636432</v>
      </c>
      <c r="X285" s="103">
        <f t="shared" si="36"/>
        <v>5.0716482684416633</v>
      </c>
      <c r="Y285" s="103">
        <f t="shared" si="37"/>
        <v>1.7869242514042464E-41</v>
      </c>
      <c r="Z285" s="103">
        <f t="shared" si="38"/>
        <v>-4.0028904493337047E-42</v>
      </c>
      <c r="AA285" s="59">
        <v>0.28988915543494304</v>
      </c>
      <c r="AC285" s="99">
        <f t="shared" si="39"/>
        <v>-1</v>
      </c>
      <c r="AD285" s="102">
        <f t="shared" si="40"/>
        <v>-284.88000000000011</v>
      </c>
      <c r="AE285" s="102">
        <f t="shared" si="41"/>
        <v>4336.4900000000016</v>
      </c>
      <c r="AF285" s="102">
        <f t="shared" si="42"/>
        <v>6233.7599999999984</v>
      </c>
      <c r="AG285" s="102">
        <f t="shared" si="43"/>
        <v>-1897.2699999999968</v>
      </c>
    </row>
    <row r="286" spans="1:33" x14ac:dyDescent="0.2">
      <c r="A286" s="9">
        <v>38897</v>
      </c>
      <c r="B286" s="3">
        <v>5407.82</v>
      </c>
      <c r="D286" s="103">
        <v>-6.4296825714596412E-2</v>
      </c>
      <c r="E286" s="103">
        <v>-0.19351419730926375</v>
      </c>
      <c r="F286" s="103">
        <v>-0.96780996079858461</v>
      </c>
      <c r="G286" s="103">
        <v>-0.50965250965250908</v>
      </c>
      <c r="H286" s="103">
        <v>-0.12320328542094494</v>
      </c>
      <c r="I286" s="103">
        <v>-0.12318840579710141</v>
      </c>
      <c r="J286" s="103">
        <v>-0.14545454545454564</v>
      </c>
      <c r="K286" s="103">
        <v>-9.9975006248437942E-3</v>
      </c>
      <c r="L286" s="103">
        <v>7.7220077220077302E-2</v>
      </c>
      <c r="M286" s="103">
        <v>-1.2800000000000011E-2</v>
      </c>
      <c r="N286" s="103">
        <v>0</v>
      </c>
      <c r="O286" s="103">
        <v>-0.37580025608194639</v>
      </c>
      <c r="P286" s="103">
        <v>1.1321849742884685E-3</v>
      </c>
      <c r="Q286" s="103">
        <v>-7.7654631398974411E-2</v>
      </c>
      <c r="R286" s="103">
        <v>-0.22401008023636432</v>
      </c>
      <c r="S286" s="103">
        <v>0.77028571428571535</v>
      </c>
      <c r="T286" s="103">
        <v>0.10625000000000104</v>
      </c>
      <c r="U286" s="103">
        <v>0.71147356580427634</v>
      </c>
      <c r="V286" s="103">
        <v>0.11868898994873092</v>
      </c>
      <c r="X286" s="103">
        <f t="shared" si="36"/>
        <v>5.3797422483141313</v>
      </c>
      <c r="Y286" s="103">
        <f t="shared" si="37"/>
        <v>5.9805497664545965E-44</v>
      </c>
      <c r="Z286" s="103">
        <f t="shared" si="38"/>
        <v>7.0982541111861468E-45</v>
      </c>
      <c r="AA286" s="59">
        <v>0.22007574132289492</v>
      </c>
      <c r="AC286" s="99">
        <f t="shared" si="39"/>
        <v>1</v>
      </c>
      <c r="AD286" s="102">
        <f t="shared" si="40"/>
        <v>-154.67000000000007</v>
      </c>
      <c r="AE286" s="102">
        <f t="shared" si="41"/>
        <v>4181.8200000000015</v>
      </c>
      <c r="AF286" s="102">
        <f t="shared" si="42"/>
        <v>6233.7599999999984</v>
      </c>
      <c r="AG286" s="102">
        <f t="shared" si="43"/>
        <v>-2051.9399999999969</v>
      </c>
    </row>
    <row r="287" spans="1:33" x14ac:dyDescent="0.2">
      <c r="A287" s="9">
        <v>38927</v>
      </c>
      <c r="B287" s="3">
        <v>5489.77</v>
      </c>
      <c r="D287" s="103">
        <v>0.71254975346725291</v>
      </c>
      <c r="E287" s="103">
        <v>-0.13949433304271969</v>
      </c>
      <c r="F287" s="103">
        <v>0.37418233949480223</v>
      </c>
      <c r="G287" s="103">
        <v>-6.1776061776061833E-2</v>
      </c>
      <c r="H287" s="103">
        <v>0.13689253935660517</v>
      </c>
      <c r="I287" s="103">
        <v>-1.449275362318842E-2</v>
      </c>
      <c r="J287" s="103">
        <v>1.8181818181818205E-2</v>
      </c>
      <c r="K287" s="103">
        <v>-7.9980004998750298E-2</v>
      </c>
      <c r="L287" s="103">
        <v>0.14340871483728629</v>
      </c>
      <c r="M287" s="103">
        <v>0</v>
      </c>
      <c r="N287" s="103">
        <v>4.3636363636363647E-2</v>
      </c>
      <c r="O287" s="103">
        <v>0.45384122919334091</v>
      </c>
      <c r="P287" s="103">
        <v>0.17358583912507772</v>
      </c>
      <c r="Q287" s="103">
        <v>3.110932314190885E-2</v>
      </c>
      <c r="R287" s="103">
        <v>0.11868898994873092</v>
      </c>
      <c r="S287" s="103">
        <v>-1.4674285714285724</v>
      </c>
      <c r="T287" s="103">
        <v>0.3267857142857139</v>
      </c>
      <c r="U287" s="103">
        <v>1.5579302587176596</v>
      </c>
      <c r="V287" s="103">
        <v>-3.551255684616117E-2</v>
      </c>
      <c r="X287" s="103">
        <f t="shared" si="36"/>
        <v>4.1335720039250941</v>
      </c>
      <c r="Y287" s="103">
        <f t="shared" si="37"/>
        <v>6.1522082916668383E-34</v>
      </c>
      <c r="Z287" s="103">
        <f t="shared" si="38"/>
        <v>-2.1848064668724268E-35</v>
      </c>
      <c r="AA287" s="59">
        <v>0.50565098360402316</v>
      </c>
      <c r="AC287" s="99">
        <f t="shared" si="39"/>
        <v>1</v>
      </c>
      <c r="AD287" s="102">
        <f t="shared" si="40"/>
        <v>81.950000000000728</v>
      </c>
      <c r="AE287" s="102">
        <f t="shared" si="41"/>
        <v>4263.7700000000023</v>
      </c>
      <c r="AF287" s="102">
        <f t="shared" si="42"/>
        <v>6233.7599999999984</v>
      </c>
      <c r="AG287" s="102">
        <f t="shared" si="43"/>
        <v>-1969.9899999999961</v>
      </c>
    </row>
    <row r="288" spans="1:33" x14ac:dyDescent="0.2">
      <c r="A288" s="9">
        <v>38959</v>
      </c>
      <c r="B288" s="3">
        <v>5465.25</v>
      </c>
      <c r="D288" s="103">
        <v>-0.31531867953186282</v>
      </c>
      <c r="E288" s="103">
        <v>-0.16342718430004974</v>
      </c>
      <c r="F288" s="103">
        <v>-0.67334065102072183</v>
      </c>
      <c r="G288" s="103">
        <v>-0.69498069498069526</v>
      </c>
      <c r="H288" s="103">
        <v>-0.75290896646132743</v>
      </c>
      <c r="I288" s="103">
        <v>-7.2463768115942101E-2</v>
      </c>
      <c r="J288" s="103">
        <v>-0.60000000000000031</v>
      </c>
      <c r="K288" s="103">
        <v>-0.14996250937265682</v>
      </c>
      <c r="L288" s="103">
        <v>-3.3094318808604556E-2</v>
      </c>
      <c r="M288" s="103">
        <v>-1.2799999999999976E-2</v>
      </c>
      <c r="N288" s="103">
        <v>0</v>
      </c>
      <c r="O288" s="103">
        <v>-0.33463508322663232</v>
      </c>
      <c r="P288" s="103">
        <v>-0.21192790169970457</v>
      </c>
      <c r="Q288" s="103">
        <v>-0.14346575480237347</v>
      </c>
      <c r="R288" s="103">
        <v>-3.551255684616117E-2</v>
      </c>
      <c r="S288" s="103">
        <v>1.5679999999999978</v>
      </c>
      <c r="T288" s="103">
        <v>-0.64642857142857213</v>
      </c>
      <c r="U288" s="103">
        <v>-0.13048368953880726</v>
      </c>
      <c r="V288" s="103">
        <v>0.18736784172870249</v>
      </c>
      <c r="X288" s="103">
        <f t="shared" si="36"/>
        <v>5.85067465031723</v>
      </c>
      <c r="Y288" s="103">
        <f t="shared" si="37"/>
        <v>9.8414536896959743E-48</v>
      </c>
      <c r="Z288" s="103">
        <f t="shared" si="38"/>
        <v>1.8439719373113104E-48</v>
      </c>
      <c r="AA288" s="59">
        <v>0.14196910530717541</v>
      </c>
      <c r="AC288" s="99">
        <f t="shared" si="39"/>
        <v>1</v>
      </c>
      <c r="AD288" s="102">
        <f t="shared" si="40"/>
        <v>-24.520000000000437</v>
      </c>
      <c r="AE288" s="102">
        <f t="shared" si="41"/>
        <v>4239.2500000000018</v>
      </c>
      <c r="AF288" s="102">
        <f t="shared" si="42"/>
        <v>6233.7599999999984</v>
      </c>
      <c r="AG288" s="102">
        <f t="shared" si="43"/>
        <v>-1994.5099999999966</v>
      </c>
    </row>
    <row r="289" spans="1:33" x14ac:dyDescent="0.2">
      <c r="A289" s="9">
        <v>38989</v>
      </c>
      <c r="B289" s="3">
        <v>5594.62</v>
      </c>
      <c r="D289" s="103">
        <v>0.84907041080646772</v>
      </c>
      <c r="E289" s="103">
        <v>-3.8292562011727281E-2</v>
      </c>
      <c r="F289" s="103">
        <v>0.50453658809073587</v>
      </c>
      <c r="G289" s="103">
        <v>6.1776061776061833E-2</v>
      </c>
      <c r="H289" s="103">
        <v>0.20533880903490742</v>
      </c>
      <c r="I289" s="103">
        <v>-2.1739130434782629E-2</v>
      </c>
      <c r="J289" s="103">
        <v>0.29090909090909128</v>
      </c>
      <c r="K289" s="103">
        <v>-9.9975006248437942E-3</v>
      </c>
      <c r="L289" s="103">
        <v>2.2062879205736373E-2</v>
      </c>
      <c r="M289" s="103">
        <v>-1.2800000000000011E-2</v>
      </c>
      <c r="N289" s="103">
        <v>7.2727272727272588E-3</v>
      </c>
      <c r="O289" s="103">
        <v>0.58815620998719653</v>
      </c>
      <c r="P289" s="103">
        <v>0.28904016402410904</v>
      </c>
      <c r="Q289" s="103">
        <v>0.10968319420697996</v>
      </c>
      <c r="R289" s="103">
        <v>0.18736784172870249</v>
      </c>
      <c r="S289" s="103">
        <v>1.3554285714285703</v>
      </c>
      <c r="T289" s="103">
        <v>0.7250000000000002</v>
      </c>
      <c r="U289" s="103">
        <v>2.2154105736782892</v>
      </c>
      <c r="V289" s="103">
        <v>0.23175853778640396</v>
      </c>
      <c r="X289" s="103">
        <f t="shared" si="36"/>
        <v>6.7492864085354451</v>
      </c>
      <c r="Y289" s="103">
        <f t="shared" si="37"/>
        <v>5.9321194271393716E-55</v>
      </c>
      <c r="Z289" s="103">
        <f t="shared" si="38"/>
        <v>1.3748193244081411E-55</v>
      </c>
      <c r="AA289" s="59">
        <v>0.15874585225569016</v>
      </c>
      <c r="AC289" s="99">
        <f t="shared" si="39"/>
        <v>1</v>
      </c>
      <c r="AD289" s="102">
        <f t="shared" si="40"/>
        <v>129.36999999999989</v>
      </c>
      <c r="AE289" s="102">
        <f t="shared" si="41"/>
        <v>4368.6200000000017</v>
      </c>
      <c r="AF289" s="102">
        <f t="shared" si="42"/>
        <v>6233.7599999999984</v>
      </c>
      <c r="AG289" s="102">
        <f t="shared" si="43"/>
        <v>-1865.1399999999967</v>
      </c>
    </row>
    <row r="290" spans="1:33" x14ac:dyDescent="0.2">
      <c r="A290" s="9">
        <v>39018</v>
      </c>
      <c r="B290" s="3">
        <v>5754.64</v>
      </c>
      <c r="D290" s="103">
        <v>0.24485640477613935</v>
      </c>
      <c r="E290" s="103">
        <v>-0.20513872506282388</v>
      </c>
      <c r="F290" s="103">
        <v>0.27758890348486615</v>
      </c>
      <c r="G290" s="103">
        <v>0.12355212355212367</v>
      </c>
      <c r="H290" s="103">
        <v>0.32854209445585175</v>
      </c>
      <c r="I290" s="103">
        <v>0</v>
      </c>
      <c r="J290" s="103">
        <v>0.25454545454545446</v>
      </c>
      <c r="K290" s="103">
        <v>0</v>
      </c>
      <c r="L290" s="103">
        <v>0.17650303364589084</v>
      </c>
      <c r="M290" s="103">
        <v>-2.5599999999999987E-2</v>
      </c>
      <c r="N290" s="103">
        <v>-7.2727272727272588E-3</v>
      </c>
      <c r="O290" s="103">
        <v>0.26927016645326463</v>
      </c>
      <c r="P290" s="103">
        <v>0.3542597270387649</v>
      </c>
      <c r="Q290" s="103">
        <v>-3.3571356733380193E-2</v>
      </c>
      <c r="R290" s="103">
        <v>0.23175853778640396</v>
      </c>
      <c r="S290" s="103">
        <v>1.0971428571428572</v>
      </c>
      <c r="T290" s="103">
        <v>0.13839285714285685</v>
      </c>
      <c r="U290" s="103">
        <v>1.6962879640044974</v>
      </c>
      <c r="V290" s="103">
        <v>-0.14795933146018711</v>
      </c>
      <c r="X290" s="103">
        <f t="shared" si="36"/>
        <v>6.1381664349646456</v>
      </c>
      <c r="Y290" s="103">
        <f t="shared" si="37"/>
        <v>4.8219364613940601E-50</v>
      </c>
      <c r="Z290" s="103">
        <f t="shared" si="38"/>
        <v>-7.1345049517136544E-51</v>
      </c>
      <c r="AA290" s="59">
        <v>8.3448921252296124E-2</v>
      </c>
      <c r="AC290" s="99">
        <f t="shared" si="39"/>
        <v>1</v>
      </c>
      <c r="AD290" s="102">
        <f t="shared" si="40"/>
        <v>160.02000000000044</v>
      </c>
      <c r="AE290" s="102">
        <f t="shared" si="41"/>
        <v>4528.6400000000021</v>
      </c>
      <c r="AF290" s="102">
        <f t="shared" si="42"/>
        <v>6233.7599999999984</v>
      </c>
      <c r="AG290" s="102">
        <f t="shared" si="43"/>
        <v>-1705.1199999999963</v>
      </c>
    </row>
    <row r="291" spans="1:33" x14ac:dyDescent="0.2">
      <c r="A291" s="9">
        <v>39050</v>
      </c>
      <c r="B291" s="3">
        <v>5652.48</v>
      </c>
      <c r="D291" s="103">
        <v>-0.82705094994530459</v>
      </c>
      <c r="E291" s="103">
        <v>0.21949843581722112</v>
      </c>
      <c r="F291" s="103">
        <v>-0.62457503284094729</v>
      </c>
      <c r="G291" s="103">
        <v>0.26254826254826247</v>
      </c>
      <c r="H291" s="103">
        <v>0.13689253935660517</v>
      </c>
      <c r="I291" s="103">
        <v>0.1811594202898551</v>
      </c>
      <c r="J291" s="103">
        <v>0.12727272727272743</v>
      </c>
      <c r="K291" s="103">
        <v>9.9975006248437942E-3</v>
      </c>
      <c r="L291" s="103">
        <v>-3.3094318808604556E-2</v>
      </c>
      <c r="M291" s="103">
        <v>-1.2800000000000011E-2</v>
      </c>
      <c r="N291" s="103">
        <v>0</v>
      </c>
      <c r="O291" s="103">
        <v>-1.7349551856594338E-2</v>
      </c>
      <c r="P291" s="103">
        <v>8.2887357109217685E-2</v>
      </c>
      <c r="Q291" s="103">
        <v>0.14776023332998092</v>
      </c>
      <c r="R291" s="103">
        <v>-0.14795933146018711</v>
      </c>
      <c r="S291" s="103">
        <v>0.62628571428571633</v>
      </c>
      <c r="T291" s="103">
        <v>0.20714285714285774</v>
      </c>
      <c r="U291" s="103">
        <v>-1.7997750281211266E-2</v>
      </c>
      <c r="V291" s="103">
        <v>0.2000695188714775</v>
      </c>
      <c r="X291" s="103">
        <f t="shared" si="36"/>
        <v>5.0801599868171268</v>
      </c>
      <c r="Y291" s="103">
        <f t="shared" si="37"/>
        <v>1.526578652566888E-41</v>
      </c>
      <c r="Z291" s="103">
        <f t="shared" si="38"/>
        <v>3.0542185653852571E-42</v>
      </c>
      <c r="AA291" s="59">
        <v>3.0439348713907691E-2</v>
      </c>
      <c r="AC291" s="99">
        <f t="shared" si="39"/>
        <v>1</v>
      </c>
      <c r="AD291" s="102">
        <f t="shared" si="40"/>
        <v>-102.16000000000076</v>
      </c>
      <c r="AE291" s="102">
        <f t="shared" si="41"/>
        <v>4426.4800000000014</v>
      </c>
      <c r="AF291" s="102">
        <f t="shared" si="42"/>
        <v>6233.7599999999984</v>
      </c>
      <c r="AG291" s="102">
        <f t="shared" si="43"/>
        <v>-1807.279999999997</v>
      </c>
    </row>
    <row r="292" spans="1:33" x14ac:dyDescent="0.2">
      <c r="A292" s="9">
        <v>39081</v>
      </c>
      <c r="B292" s="3">
        <v>5790.62</v>
      </c>
      <c r="D292" s="103">
        <v>0.34966903847527814</v>
      </c>
      <c r="E292" s="103">
        <v>-0.16958134605193467</v>
      </c>
      <c r="F292" s="103">
        <v>-0.50078538669229222</v>
      </c>
      <c r="G292" s="103">
        <v>0.83397683397683409</v>
      </c>
      <c r="H292" s="103">
        <v>0.49281314168377854</v>
      </c>
      <c r="I292" s="103">
        <v>-4.3478260869565258E-2</v>
      </c>
      <c r="J292" s="103">
        <v>0.16363636363636383</v>
      </c>
      <c r="K292" s="103">
        <v>0</v>
      </c>
      <c r="L292" s="103">
        <v>-1.1031439602868186E-2</v>
      </c>
      <c r="M292" s="103">
        <v>0</v>
      </c>
      <c r="N292" s="103">
        <v>0</v>
      </c>
      <c r="O292" s="103">
        <v>0.49353393085787528</v>
      </c>
      <c r="P292" s="103">
        <v>0.21473457873680488</v>
      </c>
      <c r="Q292" s="103">
        <v>5.8710650709041377E-2</v>
      </c>
      <c r="R292" s="103">
        <v>0.2000695188714775</v>
      </c>
      <c r="S292" s="103">
        <v>0.84571428571428575</v>
      </c>
      <c r="T292" s="103">
        <v>0.67946428571428552</v>
      </c>
      <c r="U292" s="103">
        <v>3.5753655793025834</v>
      </c>
      <c r="V292" s="103">
        <v>3.5237377979897365E-2</v>
      </c>
      <c r="X292" s="103">
        <f t="shared" si="36"/>
        <v>7.1446980064545915</v>
      </c>
      <c r="Y292" s="103">
        <f t="shared" si="37"/>
        <v>3.9472623956667552E-58</v>
      </c>
      <c r="Z292" s="103">
        <f t="shared" si="38"/>
        <v>1.3909117702194465E-59</v>
      </c>
      <c r="AA292" s="59">
        <v>-0.32848527592907684</v>
      </c>
      <c r="AC292" s="99">
        <f t="shared" si="39"/>
        <v>1</v>
      </c>
      <c r="AD292" s="102">
        <f t="shared" si="40"/>
        <v>138.14000000000033</v>
      </c>
      <c r="AE292" s="102">
        <f t="shared" si="41"/>
        <v>4564.6200000000017</v>
      </c>
      <c r="AF292" s="102">
        <f t="shared" si="42"/>
        <v>6233.7599999999984</v>
      </c>
      <c r="AG292" s="102">
        <f t="shared" si="43"/>
        <v>-1669.1399999999967</v>
      </c>
    </row>
    <row r="293" spans="1:33" x14ac:dyDescent="0.2">
      <c r="A293" s="9">
        <v>39112</v>
      </c>
      <c r="B293" s="3">
        <v>5814.95</v>
      </c>
      <c r="D293" s="103">
        <v>0.27216053624398112</v>
      </c>
      <c r="E293" s="103">
        <v>5.9490230268219237E-2</v>
      </c>
      <c r="F293" s="103">
        <v>0.3938761468366338</v>
      </c>
      <c r="G293" s="103">
        <v>4.6332046332046031E-2</v>
      </c>
      <c r="H293" s="103">
        <v>0.24640657084188869</v>
      </c>
      <c r="I293" s="103">
        <v>6.5217391304347894E-2</v>
      </c>
      <c r="J293" s="103">
        <v>0.41818181818181827</v>
      </c>
      <c r="K293" s="103">
        <v>0</v>
      </c>
      <c r="L293" s="103">
        <v>6.6188637617209112E-2</v>
      </c>
      <c r="M293" s="103">
        <v>0</v>
      </c>
      <c r="N293" s="103">
        <v>0</v>
      </c>
      <c r="O293" s="103">
        <v>0.18233034571062601</v>
      </c>
      <c r="P293" s="103">
        <v>0.15535670962309653</v>
      </c>
      <c r="Q293" s="103">
        <v>1.8103188172583727E-3</v>
      </c>
      <c r="R293" s="103">
        <v>3.5237377979897365E-2</v>
      </c>
      <c r="S293" s="103">
        <v>-2.0617142857142867</v>
      </c>
      <c r="T293" s="103">
        <v>5.3571428571428048E-2</v>
      </c>
      <c r="U293" s="103">
        <v>1.1962879640044983</v>
      </c>
      <c r="V293" s="103">
        <v>0.19892535411175216</v>
      </c>
      <c r="X293" s="103">
        <f t="shared" si="36"/>
        <v>3.5043683400053114</v>
      </c>
      <c r="Y293" s="103">
        <f t="shared" si="37"/>
        <v>6.9877135988964871E-29</v>
      </c>
      <c r="Z293" s="103">
        <f t="shared" si="38"/>
        <v>1.3900334020919899E-29</v>
      </c>
      <c r="AA293" s="59">
        <v>-3.5512827361687767E-2</v>
      </c>
      <c r="AC293" s="99">
        <f t="shared" si="39"/>
        <v>-1</v>
      </c>
      <c r="AD293" s="102">
        <f t="shared" si="40"/>
        <v>24.329999999999927</v>
      </c>
      <c r="AE293" s="102">
        <f t="shared" si="41"/>
        <v>4540.2900000000018</v>
      </c>
      <c r="AF293" s="102">
        <f t="shared" si="42"/>
        <v>6233.7599999999984</v>
      </c>
      <c r="AG293" s="102">
        <f t="shared" si="43"/>
        <v>-1693.4699999999966</v>
      </c>
    </row>
    <row r="294" spans="1:33" x14ac:dyDescent="0.2">
      <c r="A294" s="9">
        <v>39140</v>
      </c>
      <c r="B294" s="3">
        <v>5952.3</v>
      </c>
      <c r="D294" s="103">
        <v>0.10128951996135301</v>
      </c>
      <c r="E294" s="103">
        <v>-2.1197668256491956E-2</v>
      </c>
      <c r="F294" s="103">
        <v>-9.1904434261881426E-2</v>
      </c>
      <c r="G294" s="103">
        <v>7.7220077220077635E-2</v>
      </c>
      <c r="H294" s="103">
        <v>0</v>
      </c>
      <c r="I294" s="103">
        <v>3.623188405797105E-2</v>
      </c>
      <c r="J294" s="103">
        <v>3.636363636363641E-2</v>
      </c>
      <c r="K294" s="103">
        <v>9.9975006248437942E-3</v>
      </c>
      <c r="L294" s="103">
        <v>2.2062879205736373E-2</v>
      </c>
      <c r="M294" s="103">
        <v>0</v>
      </c>
      <c r="N294" s="103">
        <v>0</v>
      </c>
      <c r="O294" s="103">
        <v>0.26312419974391887</v>
      </c>
      <c r="P294" s="103">
        <v>0.18537388268089997</v>
      </c>
      <c r="Q294" s="103">
        <v>7.7676757517851774E-2</v>
      </c>
      <c r="R294" s="103">
        <v>0.19892535411175216</v>
      </c>
      <c r="S294" s="103">
        <v>1.8331428571428581</v>
      </c>
      <c r="T294" s="103">
        <v>0.44821428571428651</v>
      </c>
      <c r="U294" s="103">
        <v>1.4713160854893184</v>
      </c>
      <c r="V294" s="103">
        <v>-0.2328158039567825</v>
      </c>
      <c r="X294" s="103">
        <f t="shared" si="36"/>
        <v>6.5958839999225987</v>
      </c>
      <c r="Y294" s="103">
        <f t="shared" si="37"/>
        <v>1.0132428501178634E-53</v>
      </c>
      <c r="Z294" s="103">
        <f t="shared" si="38"/>
        <v>-2.3589894875365204E-54</v>
      </c>
      <c r="AA294" s="59">
        <v>1.683367023483524E-2</v>
      </c>
      <c r="AC294" s="99">
        <f t="shared" si="39"/>
        <v>-1</v>
      </c>
      <c r="AD294" s="102">
        <f t="shared" si="40"/>
        <v>137.35000000000036</v>
      </c>
      <c r="AE294" s="102">
        <f t="shared" si="41"/>
        <v>4402.9400000000014</v>
      </c>
      <c r="AF294" s="102">
        <f t="shared" si="42"/>
        <v>6233.7599999999984</v>
      </c>
      <c r="AG294" s="102">
        <f t="shared" si="43"/>
        <v>-1830.819999999997</v>
      </c>
    </row>
    <row r="295" spans="1:33" x14ac:dyDescent="0.2">
      <c r="A295" s="9">
        <v>39171</v>
      </c>
      <c r="B295" s="3">
        <v>5791.55</v>
      </c>
      <c r="D295" s="103">
        <v>0.32060335013854152</v>
      </c>
      <c r="E295" s="103">
        <v>9.6415200779527963E-2</v>
      </c>
      <c r="F295" s="103">
        <v>0.17818206642609521</v>
      </c>
      <c r="G295" s="103">
        <v>0.12355212355212367</v>
      </c>
      <c r="H295" s="103">
        <v>0.27378507871321034</v>
      </c>
      <c r="I295" s="103">
        <v>-7.2463768115942099E-3</v>
      </c>
      <c r="J295" s="103">
        <v>5.454545454545421E-2</v>
      </c>
      <c r="K295" s="103">
        <v>-9.9975006248437942E-3</v>
      </c>
      <c r="L295" s="103">
        <v>0.16547159404302253</v>
      </c>
      <c r="M295" s="103">
        <v>1.2800000000000011E-2</v>
      </c>
      <c r="N295" s="103">
        <v>7.2727272727272588E-3</v>
      </c>
      <c r="O295" s="103">
        <v>-8.8988476312426359E-3</v>
      </c>
      <c r="P295" s="103">
        <v>-0.21978659740358522</v>
      </c>
      <c r="Q295" s="103">
        <v>-0.17479432766770589</v>
      </c>
      <c r="R295" s="103">
        <v>-0.2328158039567825</v>
      </c>
      <c r="S295" s="103">
        <v>0.47542857142857037</v>
      </c>
      <c r="T295" s="103">
        <v>0.86428571428571344</v>
      </c>
      <c r="U295" s="103">
        <v>-0.24184476940382835</v>
      </c>
      <c r="V295" s="103">
        <v>0.32078614257161869</v>
      </c>
      <c r="X295" s="103">
        <f t="shared" si="36"/>
        <v>5.0077267777078616</v>
      </c>
      <c r="Y295" s="103">
        <f t="shared" si="37"/>
        <v>5.8301540586080465E-41</v>
      </c>
      <c r="Z295" s="103">
        <f t="shared" si="38"/>
        <v>1.8702326310591422E-41</v>
      </c>
      <c r="AA295" s="59">
        <v>8.9426655478043432E-2</v>
      </c>
      <c r="AC295" s="99">
        <f t="shared" si="39"/>
        <v>1</v>
      </c>
      <c r="AD295" s="102">
        <f t="shared" si="40"/>
        <v>-160.75</v>
      </c>
      <c r="AE295" s="102">
        <f t="shared" si="41"/>
        <v>4242.1900000000014</v>
      </c>
      <c r="AF295" s="102">
        <f t="shared" si="42"/>
        <v>6233.7599999999984</v>
      </c>
      <c r="AG295" s="102">
        <f t="shared" si="43"/>
        <v>-1991.569999999997</v>
      </c>
    </row>
    <row r="296" spans="1:33" x14ac:dyDescent="0.2">
      <c r="A296" s="9">
        <v>39200</v>
      </c>
      <c r="B296" s="3">
        <v>6013.04</v>
      </c>
      <c r="D296" s="103">
        <v>0.56457897648023436</v>
      </c>
      <c r="E296" s="103">
        <v>-0.14222951604355874</v>
      </c>
      <c r="F296" s="103">
        <v>-0.1884978702718175</v>
      </c>
      <c r="G296" s="103">
        <v>-0.24710424710424733</v>
      </c>
      <c r="H296" s="103">
        <v>-0.16427104722792618</v>
      </c>
      <c r="I296" s="103">
        <v>-3.623188405797105E-2</v>
      </c>
      <c r="J296" s="103">
        <v>0.25454545454545485</v>
      </c>
      <c r="K296" s="103">
        <v>-2.9992501874531331E-2</v>
      </c>
      <c r="L296" s="103">
        <v>0.16547159404302253</v>
      </c>
      <c r="M296" s="103">
        <v>0</v>
      </c>
      <c r="N296" s="103">
        <v>7.2727272727272788E-3</v>
      </c>
      <c r="O296" s="103">
        <v>0.24186939820742615</v>
      </c>
      <c r="P296" s="103">
        <v>0.45016245427257079</v>
      </c>
      <c r="Q296" s="103">
        <v>1.9036508096147927E-2</v>
      </c>
      <c r="R296" s="103">
        <v>0.32078614257161869</v>
      </c>
      <c r="S296" s="103">
        <v>2.9828571428571427</v>
      </c>
      <c r="T296" s="103">
        <v>0.63482142857142831</v>
      </c>
      <c r="U296" s="103">
        <v>0.84364454443194592</v>
      </c>
      <c r="V296" s="103">
        <v>1.4483098224372161E-2</v>
      </c>
      <c r="X296" s="103">
        <f t="shared" si="36"/>
        <v>7.545737522208535</v>
      </c>
      <c r="Y296" s="103">
        <f t="shared" si="37"/>
        <v>2.3668181769955324E-61</v>
      </c>
      <c r="Z296" s="103">
        <f t="shared" si="38"/>
        <v>3.4278860136655753E-63</v>
      </c>
      <c r="AA296" s="59">
        <v>0.34416609914964469</v>
      </c>
      <c r="AC296" s="99">
        <f t="shared" si="39"/>
        <v>1</v>
      </c>
      <c r="AD296" s="102">
        <f t="shared" si="40"/>
        <v>221.48999999999978</v>
      </c>
      <c r="AE296" s="102">
        <f t="shared" si="41"/>
        <v>4463.6800000000012</v>
      </c>
      <c r="AF296" s="102">
        <f t="shared" si="42"/>
        <v>6233.7599999999984</v>
      </c>
      <c r="AG296" s="102">
        <f t="shared" si="43"/>
        <v>-1770.0799999999972</v>
      </c>
    </row>
    <row r="297" spans="1:33" x14ac:dyDescent="0.2">
      <c r="A297" s="9">
        <v>39232</v>
      </c>
      <c r="B297" s="3">
        <v>6023.04</v>
      </c>
      <c r="D297" s="103">
        <v>-0.36728460716420902</v>
      </c>
      <c r="E297" s="103">
        <v>2.9403217259005222E-2</v>
      </c>
      <c r="F297" s="103">
        <v>-0.501723187041901</v>
      </c>
      <c r="G297" s="103">
        <v>-0.35521235521235522</v>
      </c>
      <c r="H297" s="103">
        <v>-0.2600958247775495</v>
      </c>
      <c r="I297" s="103">
        <v>-2.898550724637684E-2</v>
      </c>
      <c r="J297" s="103">
        <v>-0.4545454545454547</v>
      </c>
      <c r="K297" s="103">
        <v>-1.9995001249687588E-2</v>
      </c>
      <c r="L297" s="103">
        <v>4.4125758411472746E-2</v>
      </c>
      <c r="M297" s="103">
        <v>0</v>
      </c>
      <c r="N297" s="103">
        <v>-7.2727272727272788E-3</v>
      </c>
      <c r="O297" s="103">
        <v>-0.11786171574903873</v>
      </c>
      <c r="P297" s="103">
        <v>-0.21004409812904096</v>
      </c>
      <c r="Q297" s="103">
        <v>-3.1380870964497681E-2</v>
      </c>
      <c r="R297" s="103">
        <v>1.4483098224372161E-2</v>
      </c>
      <c r="S297" s="103">
        <v>-0.623999999999999</v>
      </c>
      <c r="T297" s="103">
        <v>-0.99107142857142783</v>
      </c>
      <c r="U297" s="103">
        <v>-1.7570303712035999</v>
      </c>
      <c r="V297" s="103">
        <v>-0.49031080728789511</v>
      </c>
      <c r="X297" s="103">
        <f t="shared" si="36"/>
        <v>3.7070554303572396</v>
      </c>
      <c r="Y297" s="103">
        <f t="shared" si="37"/>
        <v>1.6438274409717608E-30</v>
      </c>
      <c r="Z297" s="103">
        <f t="shared" si="38"/>
        <v>-8.0598635962485881E-31</v>
      </c>
      <c r="AA297" s="59">
        <v>0.24741955717150099</v>
      </c>
      <c r="AC297" s="99">
        <f t="shared" si="39"/>
        <v>1</v>
      </c>
      <c r="AD297" s="102">
        <f t="shared" si="40"/>
        <v>10</v>
      </c>
      <c r="AE297" s="102">
        <f t="shared" si="41"/>
        <v>4473.6800000000012</v>
      </c>
      <c r="AF297" s="102">
        <f t="shared" si="42"/>
        <v>6233.7599999999984</v>
      </c>
      <c r="AG297" s="102">
        <f t="shared" si="43"/>
        <v>-1760.0799999999972</v>
      </c>
    </row>
    <row r="298" spans="1:33" x14ac:dyDescent="0.2">
      <c r="A298" s="9">
        <v>39262</v>
      </c>
      <c r="B298" s="3">
        <v>5684.5</v>
      </c>
      <c r="D298" s="103">
        <v>9.6885627789118828E-2</v>
      </c>
      <c r="E298" s="103">
        <v>-6.5644392020104192E-2</v>
      </c>
      <c r="F298" s="103">
        <v>-8.158863041615913E-2</v>
      </c>
      <c r="G298" s="103">
        <v>0.10810810810810786</v>
      </c>
      <c r="H298" s="103">
        <v>-2.7378507871321033E-2</v>
      </c>
      <c r="I298" s="103">
        <v>-2.1739130434782629E-2</v>
      </c>
      <c r="J298" s="103">
        <v>-0.16363636363636383</v>
      </c>
      <c r="K298" s="103">
        <v>0</v>
      </c>
      <c r="L298" s="103">
        <v>0.13237727523441822</v>
      </c>
      <c r="M298" s="103">
        <v>0</v>
      </c>
      <c r="N298" s="103">
        <v>0</v>
      </c>
      <c r="O298" s="103">
        <v>-0.15723431498079346</v>
      </c>
      <c r="P298" s="103">
        <v>7.8548900401022193E-2</v>
      </c>
      <c r="Q298" s="103">
        <v>2.461229005330395E-2</v>
      </c>
      <c r="R298" s="103">
        <v>-0.49031080728789511</v>
      </c>
      <c r="S298" s="103">
        <v>-0.82057142857143062</v>
      </c>
      <c r="T298" s="103">
        <v>-0.68839285714285769</v>
      </c>
      <c r="U298" s="103">
        <v>-1.3605174353205816</v>
      </c>
      <c r="V298" s="103">
        <v>-0.53449873997045494</v>
      </c>
      <c r="X298" s="103">
        <f t="shared" si="36"/>
        <v>3.5961502272686316</v>
      </c>
      <c r="Y298" s="103">
        <f t="shared" si="37"/>
        <v>1.2791406590582137E-29</v>
      </c>
      <c r="Z298" s="103">
        <f t="shared" si="38"/>
        <v>-6.8369907051159252E-30</v>
      </c>
      <c r="AA298" s="59">
        <v>0.29371609123818238</v>
      </c>
      <c r="AC298" s="99">
        <f t="shared" si="39"/>
        <v>1</v>
      </c>
      <c r="AD298" s="102">
        <f t="shared" si="40"/>
        <v>-338.53999999999996</v>
      </c>
      <c r="AE298" s="102">
        <f t="shared" si="41"/>
        <v>4135.1400000000012</v>
      </c>
      <c r="AF298" s="102">
        <f t="shared" si="42"/>
        <v>6233.7599999999984</v>
      </c>
      <c r="AG298" s="102">
        <f t="shared" si="43"/>
        <v>-2098.6199999999972</v>
      </c>
    </row>
    <row r="299" spans="1:33" x14ac:dyDescent="0.2">
      <c r="A299" s="9">
        <v>39291</v>
      </c>
      <c r="B299" s="3">
        <v>5315.45</v>
      </c>
      <c r="D299" s="103">
        <v>-0.11185886117471036</v>
      </c>
      <c r="E299" s="103">
        <v>-0.24958544882643513</v>
      </c>
      <c r="F299" s="103">
        <v>-0.81963750556004333</v>
      </c>
      <c r="G299" s="103">
        <v>-0.41698841698841704</v>
      </c>
      <c r="H299" s="103">
        <v>-0.61601642710472293</v>
      </c>
      <c r="I299" s="103">
        <v>-3.6231884057970891E-2</v>
      </c>
      <c r="J299" s="103">
        <v>-0.54545454545454575</v>
      </c>
      <c r="K299" s="103">
        <v>9.9975006248437942E-3</v>
      </c>
      <c r="L299" s="103">
        <v>6.6188637617209112E-2</v>
      </c>
      <c r="M299" s="103">
        <v>0</v>
      </c>
      <c r="N299" s="103">
        <v>0</v>
      </c>
      <c r="O299" s="103">
        <v>-0.18156209987195979</v>
      </c>
      <c r="P299" s="103">
        <v>-0.2069139396707145</v>
      </c>
      <c r="Q299" s="103">
        <v>3.4074223071508618E-3</v>
      </c>
      <c r="R299" s="103">
        <v>-0.53449873997045494</v>
      </c>
      <c r="S299" s="103">
        <v>2.8548571428571448</v>
      </c>
      <c r="T299" s="103">
        <v>8.7500000000000328E-2</v>
      </c>
      <c r="U299" s="103">
        <v>0.7615298087739012</v>
      </c>
      <c r="V299" s="103">
        <v>-0.38536627755409436</v>
      </c>
      <c r="X299" s="103">
        <f t="shared" si="36"/>
        <v>7.3037527596742233</v>
      </c>
      <c r="Y299" s="103">
        <f t="shared" si="37"/>
        <v>2.0815117501478299E-59</v>
      </c>
      <c r="Z299" s="103">
        <f t="shared" si="38"/>
        <v>-8.0214443483957737E-60</v>
      </c>
      <c r="AA299" s="59">
        <v>0.3435919544603942</v>
      </c>
      <c r="AC299" s="99">
        <f t="shared" si="39"/>
        <v>1</v>
      </c>
      <c r="AD299" s="102">
        <f t="shared" si="40"/>
        <v>-369.05000000000018</v>
      </c>
      <c r="AE299" s="102">
        <f t="shared" si="41"/>
        <v>3766.0900000000011</v>
      </c>
      <c r="AF299" s="102">
        <f t="shared" si="42"/>
        <v>6233.7599999999984</v>
      </c>
      <c r="AG299" s="102">
        <f t="shared" si="43"/>
        <v>-2467.6699999999973</v>
      </c>
    </row>
    <row r="300" spans="1:33" x14ac:dyDescent="0.2">
      <c r="A300" s="9">
        <v>39324</v>
      </c>
      <c r="B300" s="3">
        <v>5049.37</v>
      </c>
      <c r="D300" s="103">
        <v>-1.7615568688928917E-3</v>
      </c>
      <c r="E300" s="103">
        <v>-2.1197668256491956E-2</v>
      </c>
      <c r="F300" s="103">
        <v>0.24945489299653412</v>
      </c>
      <c r="G300" s="103">
        <v>-1.0656370656370655</v>
      </c>
      <c r="H300" s="103">
        <v>-0.520191649555099</v>
      </c>
      <c r="I300" s="103">
        <v>-3.623188405797105E-2</v>
      </c>
      <c r="J300" s="103">
        <v>-0.63636363636363635</v>
      </c>
      <c r="K300" s="103">
        <v>6.9982504373906504E-2</v>
      </c>
      <c r="L300" s="103">
        <v>-7.7220077220077302E-2</v>
      </c>
      <c r="M300" s="103">
        <v>-1.2800000000000011E-2</v>
      </c>
      <c r="N300" s="103">
        <v>-0.12363636363636363</v>
      </c>
      <c r="O300" s="103">
        <v>-0.46984635083226539</v>
      </c>
      <c r="P300" s="103">
        <v>-1.3071693948518883</v>
      </c>
      <c r="Q300" s="103">
        <v>-0.17657246303932414</v>
      </c>
      <c r="R300" s="103">
        <v>-0.38536627755409436</v>
      </c>
      <c r="S300" s="103">
        <v>4.6239999999999988</v>
      </c>
      <c r="T300" s="103">
        <v>-0.62321428571428594</v>
      </c>
      <c r="U300" s="103">
        <v>0.90888638920134801</v>
      </c>
      <c r="V300" s="103">
        <v>-6.2146974480780735E-2</v>
      </c>
      <c r="X300" s="103">
        <f t="shared" si="36"/>
        <v>9.1343741034737391</v>
      </c>
      <c r="Y300" s="103">
        <f t="shared" si="37"/>
        <v>4.0770592941098189E-74</v>
      </c>
      <c r="Z300" s="103">
        <f t="shared" si="38"/>
        <v>-2.5337689990767284E-75</v>
      </c>
      <c r="AA300" s="59">
        <v>-0.23015451346311949</v>
      </c>
      <c r="AC300" s="99">
        <f t="shared" si="39"/>
        <v>1</v>
      </c>
      <c r="AD300" s="102">
        <f t="shared" si="40"/>
        <v>-266.07999999999993</v>
      </c>
      <c r="AE300" s="102">
        <f t="shared" si="41"/>
        <v>3500.0100000000011</v>
      </c>
      <c r="AF300" s="102">
        <f t="shared" si="42"/>
        <v>6233.7599999999984</v>
      </c>
      <c r="AG300" s="102">
        <f t="shared" si="43"/>
        <v>-2733.7499999999973</v>
      </c>
    </row>
    <row r="301" spans="1:33" x14ac:dyDescent="0.2">
      <c r="A301" s="9">
        <v>39354</v>
      </c>
      <c r="B301" s="3">
        <v>5006.46</v>
      </c>
      <c r="D301" s="103">
        <v>-0.86580520106095216</v>
      </c>
      <c r="E301" s="103">
        <v>3.4873583260680407E-2</v>
      </c>
      <c r="F301" s="103">
        <v>0.52610599613178932</v>
      </c>
      <c r="G301" s="103">
        <v>-0.43243243243243251</v>
      </c>
      <c r="H301" s="103">
        <v>-0.42436687200547568</v>
      </c>
      <c r="I301" s="103">
        <v>-7.2463768115942099E-3</v>
      </c>
      <c r="J301" s="103">
        <v>-0.18181818181818205</v>
      </c>
      <c r="K301" s="103">
        <v>3.9990002499375121E-2</v>
      </c>
      <c r="L301" s="103">
        <v>1.1031439602868186E-2</v>
      </c>
      <c r="M301" s="103">
        <v>0</v>
      </c>
      <c r="N301" s="103">
        <v>7.2727272727272727E-3</v>
      </c>
      <c r="O301" s="103">
        <v>-0.55998719590268886</v>
      </c>
      <c r="P301" s="103">
        <v>-0.26908897166207602</v>
      </c>
      <c r="Q301" s="103">
        <v>-5.1274263300814617E-2</v>
      </c>
      <c r="R301" s="103">
        <v>-6.2146974480780735E-2</v>
      </c>
      <c r="S301" s="103">
        <v>-4.6262857142857108</v>
      </c>
      <c r="T301" s="103">
        <v>-0.906249999999999</v>
      </c>
      <c r="U301" s="103">
        <v>-5.0928008998875116</v>
      </c>
      <c r="V301" s="103">
        <v>0.2975552530197258</v>
      </c>
      <c r="X301" s="103">
        <f t="shared" si="36"/>
        <v>4.276196060910558</v>
      </c>
      <c r="Y301" s="103">
        <f t="shared" si="37"/>
        <v>4.3966862313719517E-35</v>
      </c>
      <c r="Z301" s="103">
        <f t="shared" si="38"/>
        <v>1.3082570840242258E-35</v>
      </c>
      <c r="AA301" s="59">
        <v>-0.3831648776699092</v>
      </c>
      <c r="AC301" s="99">
        <f t="shared" si="39"/>
        <v>-1</v>
      </c>
      <c r="AD301" s="102">
        <f t="shared" si="40"/>
        <v>-42.909999999999854</v>
      </c>
      <c r="AE301" s="102">
        <f t="shared" si="41"/>
        <v>3542.920000000001</v>
      </c>
      <c r="AF301" s="102">
        <f t="shared" si="42"/>
        <v>6233.7599999999984</v>
      </c>
      <c r="AG301" s="102">
        <f t="shared" si="43"/>
        <v>-2690.8399999999974</v>
      </c>
    </row>
    <row r="302" spans="1:33" x14ac:dyDescent="0.2">
      <c r="A302" s="9">
        <v>39385</v>
      </c>
      <c r="B302" s="3">
        <v>5211.91</v>
      </c>
      <c r="D302" s="103">
        <v>0.41044275045208878</v>
      </c>
      <c r="E302" s="103">
        <v>7.1798553771988169E-2</v>
      </c>
      <c r="F302" s="103">
        <v>1.1253604195333227E-2</v>
      </c>
      <c r="G302" s="103">
        <v>0.35521235521235556</v>
      </c>
      <c r="H302" s="103">
        <v>0.19164955509924722</v>
      </c>
      <c r="I302" s="103">
        <v>1.449275362318842E-2</v>
      </c>
      <c r="J302" s="103">
        <v>0.16363636363636383</v>
      </c>
      <c r="K302" s="103">
        <v>5.9985003749062717E-2</v>
      </c>
      <c r="L302" s="103">
        <v>4.4125758411472746E-2</v>
      </c>
      <c r="M302" s="103">
        <v>1.2800000000000011E-2</v>
      </c>
      <c r="N302" s="103">
        <v>1.4545454545454545E-2</v>
      </c>
      <c r="O302" s="103">
        <v>0.78028169014084403</v>
      </c>
      <c r="P302" s="103">
        <v>0.60825924181663327</v>
      </c>
      <c r="Q302" s="103">
        <v>5.7950316805792726E-2</v>
      </c>
      <c r="R302" s="103">
        <v>0.2975552530197258</v>
      </c>
      <c r="S302" s="103">
        <v>2.7451428571428549</v>
      </c>
      <c r="T302" s="103">
        <v>1.2303571428571427</v>
      </c>
      <c r="U302" s="103">
        <v>1.8503937007874003</v>
      </c>
      <c r="V302" s="103">
        <v>-0.11673377168843883</v>
      </c>
      <c r="X302" s="103">
        <f t="shared" si="36"/>
        <v>7.8021410358984431</v>
      </c>
      <c r="Y302" s="103">
        <f t="shared" si="37"/>
        <v>2.0611244728976419E-63</v>
      </c>
      <c r="Z302" s="103">
        <f t="shared" si="38"/>
        <v>-2.4060283364068719E-64</v>
      </c>
      <c r="AA302" s="59">
        <v>-3.7198224449468027E-2</v>
      </c>
      <c r="AC302" s="99">
        <f t="shared" si="39"/>
        <v>-1</v>
      </c>
      <c r="AD302" s="102">
        <f t="shared" si="40"/>
        <v>205.44999999999982</v>
      </c>
      <c r="AE302" s="102">
        <f t="shared" si="41"/>
        <v>3337.4700000000012</v>
      </c>
      <c r="AF302" s="102">
        <f t="shared" si="42"/>
        <v>6233.7599999999984</v>
      </c>
      <c r="AG302" s="102">
        <f t="shared" si="43"/>
        <v>-2896.2899999999972</v>
      </c>
    </row>
    <row r="303" spans="1:33" x14ac:dyDescent="0.2">
      <c r="A303" s="9">
        <v>39415</v>
      </c>
      <c r="B303" s="3">
        <v>5131.3100000000004</v>
      </c>
      <c r="D303" s="103">
        <v>-0.36552305029531418</v>
      </c>
      <c r="E303" s="103">
        <v>-4.1027745012565363E-2</v>
      </c>
      <c r="F303" s="103">
        <v>0.11347384230293488</v>
      </c>
      <c r="G303" s="103">
        <v>-0.10810810810810856</v>
      </c>
      <c r="H303" s="103">
        <v>0.34223134839151259</v>
      </c>
      <c r="I303" s="103">
        <v>2.1739130434782629E-2</v>
      </c>
      <c r="J303" s="103">
        <v>-0.10909090909090922</v>
      </c>
      <c r="K303" s="103">
        <v>9.9975006248437887E-2</v>
      </c>
      <c r="L303" s="103">
        <v>-0.13237727523441822</v>
      </c>
      <c r="M303" s="103">
        <v>0</v>
      </c>
      <c r="N303" s="103">
        <v>7.2727272727272745E-3</v>
      </c>
      <c r="O303" s="103">
        <v>-4.0588988476311885E-2</v>
      </c>
      <c r="P303" s="103">
        <v>-4.9949337100940475E-2</v>
      </c>
      <c r="Q303" s="103">
        <v>-0.11139092829125995</v>
      </c>
      <c r="R303" s="103">
        <v>-0.11673377168843883</v>
      </c>
      <c r="S303" s="103">
        <v>-4.5714285714296109E-3</v>
      </c>
      <c r="T303" s="103">
        <v>0.68660714285714253</v>
      </c>
      <c r="U303" s="103">
        <v>-1.4454443194600635</v>
      </c>
      <c r="V303" s="103">
        <v>0.3073458274194017</v>
      </c>
      <c r="X303" s="103">
        <f t="shared" si="36"/>
        <v>4.3575624890115829</v>
      </c>
      <c r="Y303" s="103">
        <f t="shared" si="37"/>
        <v>9.758681519373437E-36</v>
      </c>
      <c r="Z303" s="103">
        <f t="shared" si="38"/>
        <v>2.9992900460942532E-36</v>
      </c>
      <c r="AA303" s="59">
        <v>-7.9581826271780884E-2</v>
      </c>
      <c r="AC303" s="99">
        <f t="shared" si="39"/>
        <v>-1</v>
      </c>
      <c r="AD303" s="102">
        <f t="shared" si="40"/>
        <v>-80.599999999999454</v>
      </c>
      <c r="AE303" s="102">
        <f t="shared" si="41"/>
        <v>3418.0700000000006</v>
      </c>
      <c r="AF303" s="102">
        <f t="shared" si="42"/>
        <v>6233.7599999999984</v>
      </c>
      <c r="AG303" s="102">
        <f t="shared" si="43"/>
        <v>-2815.6899999999978</v>
      </c>
    </row>
    <row r="304" spans="1:33" x14ac:dyDescent="0.2">
      <c r="A304" s="9">
        <v>39445</v>
      </c>
      <c r="B304" s="3">
        <v>5343.52</v>
      </c>
      <c r="D304" s="103">
        <v>-0.43686610348548605</v>
      </c>
      <c r="E304" s="103">
        <v>-4.239533651298294E-2</v>
      </c>
      <c r="F304" s="103">
        <v>-0.1247274464982681</v>
      </c>
      <c r="G304" s="103">
        <v>-0.29343629343629335</v>
      </c>
      <c r="H304" s="103">
        <v>-0.58863791923340159</v>
      </c>
      <c r="I304" s="103">
        <v>-6.5217391304347894E-2</v>
      </c>
      <c r="J304" s="103">
        <v>-0.5818181818181819</v>
      </c>
      <c r="K304" s="103">
        <v>4.998750312421886E-2</v>
      </c>
      <c r="L304" s="103">
        <v>-0.1213458356315498</v>
      </c>
      <c r="M304" s="103">
        <v>0</v>
      </c>
      <c r="N304" s="103">
        <v>0</v>
      </c>
      <c r="O304" s="103">
        <v>6.8117797695261648E-2</v>
      </c>
      <c r="P304" s="103">
        <v>-0.18123522332110742</v>
      </c>
      <c r="Q304" s="103">
        <v>4.1717791411042503E-3</v>
      </c>
      <c r="R304" s="103">
        <v>0.3073458274194017</v>
      </c>
      <c r="S304" s="103">
        <v>-4.1028571428571432</v>
      </c>
      <c r="T304" s="103">
        <v>-0.11874999999999981</v>
      </c>
      <c r="U304" s="103">
        <v>-1.0916760404949426</v>
      </c>
      <c r="X304" s="103">
        <f t="shared" si="36"/>
        <v>0</v>
      </c>
      <c r="Y304" s="103">
        <f t="shared" si="37"/>
        <v>0</v>
      </c>
      <c r="Z304" s="103">
        <f t="shared" si="38"/>
        <v>0</v>
      </c>
      <c r="AA304" s="59">
        <v>-0.72102440068030282</v>
      </c>
      <c r="AC304" s="99">
        <f t="shared" si="39"/>
        <v>-1</v>
      </c>
      <c r="AD304" s="102">
        <f t="shared" si="40"/>
        <v>212.21000000000004</v>
      </c>
      <c r="AE304" s="102">
        <f t="shared" si="41"/>
        <v>3205.8600000000006</v>
      </c>
      <c r="AF304" s="102">
        <f t="shared" si="42"/>
        <v>6233.7599999999984</v>
      </c>
      <c r="AG304" s="102">
        <f t="shared" si="43"/>
        <v>-3027.8999999999978</v>
      </c>
    </row>
    <row r="305" spans="2:33" x14ac:dyDescent="0.2">
      <c r="B305" s="3">
        <v>5412.5</v>
      </c>
      <c r="X305" s="103"/>
      <c r="Y305" s="103"/>
      <c r="Z305" s="103"/>
      <c r="AC305" s="99">
        <f t="shared" si="39"/>
        <v>-1</v>
      </c>
      <c r="AD305" s="102">
        <f t="shared" si="40"/>
        <v>68.979999999999563</v>
      </c>
      <c r="AE305" s="102">
        <f t="shared" si="41"/>
        <v>3136.880000000001</v>
      </c>
      <c r="AF305" s="102">
        <f t="shared" si="42"/>
        <v>6233.7599999999984</v>
      </c>
      <c r="AG305" s="102">
        <f t="shared" si="43"/>
        <v>-3096.8799999999974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"/>
  <dimension ref="A1:AM474"/>
  <sheetViews>
    <sheetView workbookViewId="0">
      <pane ySplit="1425" topLeftCell="A293" activePane="bottomLeft"/>
      <selection activeCell="B1" sqref="B1:S2"/>
      <selection pane="bottomLeft" activeCell="J336" sqref="J336"/>
    </sheetView>
  </sheetViews>
  <sheetFormatPr defaultRowHeight="11.25" x14ac:dyDescent="0.2"/>
  <cols>
    <col min="1" max="1" width="9.7109375" style="9" customWidth="1"/>
    <col min="2" max="3" width="8.28515625" style="101" customWidth="1"/>
    <col min="4" max="19" width="8.28515625" style="102" customWidth="1"/>
    <col min="20" max="32" width="8.28515625" style="101" customWidth="1"/>
    <col min="33" max="33" width="9.85546875" style="101" customWidth="1"/>
    <col min="34" max="34" width="11.140625" style="101" customWidth="1"/>
    <col min="35" max="35" width="8.28515625" style="101" customWidth="1"/>
    <col min="36" max="259" width="11.42578125" style="101" customWidth="1"/>
    <col min="260" max="261" width="9.85546875" style="101" customWidth="1"/>
    <col min="262" max="262" width="2" style="101" customWidth="1"/>
    <col min="263" max="281" width="8.28515625" style="101" customWidth="1"/>
    <col min="282" max="282" width="2" style="101" customWidth="1"/>
    <col min="283" max="286" width="11.42578125" style="101" customWidth="1"/>
    <col min="287" max="287" width="2" style="101" customWidth="1"/>
    <col min="288" max="288" width="11.42578125" style="101" customWidth="1"/>
    <col min="289" max="289" width="8.5703125" style="101" customWidth="1"/>
    <col min="290" max="290" width="11.42578125" style="101" customWidth="1"/>
    <col min="291" max="291" width="1.7109375" style="101" customWidth="1"/>
    <col min="292" max="515" width="11.42578125" style="101" customWidth="1"/>
    <col min="516" max="517" width="9.85546875" style="101" customWidth="1"/>
    <col min="518" max="518" width="2" style="101" customWidth="1"/>
    <col min="519" max="537" width="8.28515625" style="101" customWidth="1"/>
    <col min="538" max="538" width="2" style="101" customWidth="1"/>
    <col min="539" max="542" width="11.42578125" style="101" customWidth="1"/>
    <col min="543" max="543" width="2" style="101" customWidth="1"/>
    <col min="544" max="544" width="11.42578125" style="101" customWidth="1"/>
    <col min="545" max="545" width="8.5703125" style="101" customWidth="1"/>
    <col min="546" max="546" width="11.42578125" style="101" customWidth="1"/>
    <col min="547" max="547" width="1.7109375" style="101" customWidth="1"/>
    <col min="548" max="771" width="11.42578125" style="101" customWidth="1"/>
    <col min="772" max="773" width="9.85546875" style="101" customWidth="1"/>
    <col min="774" max="774" width="2" style="101" customWidth="1"/>
    <col min="775" max="793" width="8.28515625" style="101" customWidth="1"/>
    <col min="794" max="794" width="2" style="101" customWidth="1"/>
    <col min="795" max="798" width="11.42578125" style="101" customWidth="1"/>
    <col min="799" max="799" width="2" style="101" customWidth="1"/>
    <col min="800" max="800" width="11.42578125" style="101" customWidth="1"/>
    <col min="801" max="801" width="8.5703125" style="101" customWidth="1"/>
    <col min="802" max="802" width="11.42578125" style="101" customWidth="1"/>
    <col min="803" max="803" width="1.7109375" style="101" customWidth="1"/>
    <col min="804" max="1027" width="11.42578125" style="101" customWidth="1"/>
    <col min="1028" max="1029" width="9.85546875" style="101" customWidth="1"/>
    <col min="1030" max="1030" width="2" style="101" customWidth="1"/>
    <col min="1031" max="1049" width="8.28515625" style="101" customWidth="1"/>
    <col min="1050" max="1050" width="2" style="101" customWidth="1"/>
    <col min="1051" max="1054" width="11.42578125" style="101" customWidth="1"/>
    <col min="1055" max="1055" width="2" style="101" customWidth="1"/>
    <col min="1056" max="1056" width="11.42578125" style="101" customWidth="1"/>
    <col min="1057" max="1057" width="8.5703125" style="101" customWidth="1"/>
    <col min="1058" max="1058" width="11.42578125" style="101" customWidth="1"/>
    <col min="1059" max="1059" width="1.7109375" style="101" customWidth="1"/>
    <col min="1060" max="1283" width="11.42578125" style="101" customWidth="1"/>
    <col min="1284" max="1285" width="9.85546875" style="101" customWidth="1"/>
    <col min="1286" max="1286" width="2" style="101" customWidth="1"/>
    <col min="1287" max="1305" width="8.28515625" style="101" customWidth="1"/>
    <col min="1306" max="1306" width="2" style="101" customWidth="1"/>
    <col min="1307" max="1310" width="11.42578125" style="101" customWidth="1"/>
    <col min="1311" max="1311" width="2" style="101" customWidth="1"/>
    <col min="1312" max="1312" width="11.42578125" style="101" customWidth="1"/>
    <col min="1313" max="1313" width="8.5703125" style="101" customWidth="1"/>
    <col min="1314" max="1314" width="11.42578125" style="101" customWidth="1"/>
    <col min="1315" max="1315" width="1.7109375" style="101" customWidth="1"/>
    <col min="1316" max="1539" width="11.42578125" style="101" customWidth="1"/>
    <col min="1540" max="1541" width="9.85546875" style="101" customWidth="1"/>
    <col min="1542" max="1542" width="2" style="101" customWidth="1"/>
    <col min="1543" max="1561" width="8.28515625" style="101" customWidth="1"/>
    <col min="1562" max="1562" width="2" style="101" customWidth="1"/>
    <col min="1563" max="1566" width="11.42578125" style="101" customWidth="1"/>
    <col min="1567" max="1567" width="2" style="101" customWidth="1"/>
    <col min="1568" max="1568" width="11.42578125" style="101" customWidth="1"/>
    <col min="1569" max="1569" width="8.5703125" style="101" customWidth="1"/>
    <col min="1570" max="1570" width="11.42578125" style="101" customWidth="1"/>
    <col min="1571" max="1571" width="1.7109375" style="101" customWidth="1"/>
    <col min="1572" max="1795" width="11.42578125" style="101" customWidth="1"/>
    <col min="1796" max="1797" width="9.85546875" style="101" customWidth="1"/>
    <col min="1798" max="1798" width="2" style="101" customWidth="1"/>
    <col min="1799" max="1817" width="8.28515625" style="101" customWidth="1"/>
    <col min="1818" max="1818" width="2" style="101" customWidth="1"/>
    <col min="1819" max="1822" width="11.42578125" style="101" customWidth="1"/>
    <col min="1823" max="1823" width="2" style="101" customWidth="1"/>
    <col min="1824" max="1824" width="11.42578125" style="101" customWidth="1"/>
    <col min="1825" max="1825" width="8.5703125" style="101" customWidth="1"/>
    <col min="1826" max="1826" width="11.42578125" style="101" customWidth="1"/>
    <col min="1827" max="1827" width="1.7109375" style="101" customWidth="1"/>
    <col min="1828" max="2051" width="11.42578125" style="101" customWidth="1"/>
    <col min="2052" max="2053" width="9.85546875" style="101" customWidth="1"/>
    <col min="2054" max="2054" width="2" style="101" customWidth="1"/>
    <col min="2055" max="2073" width="8.28515625" style="101" customWidth="1"/>
    <col min="2074" max="2074" width="2" style="101" customWidth="1"/>
    <col min="2075" max="2078" width="11.42578125" style="101" customWidth="1"/>
    <col min="2079" max="2079" width="2" style="101" customWidth="1"/>
    <col min="2080" max="2080" width="11.42578125" style="101" customWidth="1"/>
    <col min="2081" max="2081" width="8.5703125" style="101" customWidth="1"/>
    <col min="2082" max="2082" width="11.42578125" style="101" customWidth="1"/>
    <col min="2083" max="2083" width="1.7109375" style="101" customWidth="1"/>
    <col min="2084" max="2307" width="11.42578125" style="101" customWidth="1"/>
    <col min="2308" max="2309" width="9.85546875" style="101" customWidth="1"/>
    <col min="2310" max="2310" width="2" style="101" customWidth="1"/>
    <col min="2311" max="2329" width="8.28515625" style="101" customWidth="1"/>
    <col min="2330" max="2330" width="2" style="101" customWidth="1"/>
    <col min="2331" max="2334" width="11.42578125" style="101" customWidth="1"/>
    <col min="2335" max="2335" width="2" style="101" customWidth="1"/>
    <col min="2336" max="2336" width="11.42578125" style="101" customWidth="1"/>
    <col min="2337" max="2337" width="8.5703125" style="101" customWidth="1"/>
    <col min="2338" max="2338" width="11.42578125" style="101" customWidth="1"/>
    <col min="2339" max="2339" width="1.7109375" style="101" customWidth="1"/>
    <col min="2340" max="2563" width="11.42578125" style="101" customWidth="1"/>
    <col min="2564" max="2565" width="9.85546875" style="101" customWidth="1"/>
    <col min="2566" max="2566" width="2" style="101" customWidth="1"/>
    <col min="2567" max="2585" width="8.28515625" style="101" customWidth="1"/>
    <col min="2586" max="2586" width="2" style="101" customWidth="1"/>
    <col min="2587" max="2590" width="11.42578125" style="101" customWidth="1"/>
    <col min="2591" max="2591" width="2" style="101" customWidth="1"/>
    <col min="2592" max="2592" width="11.42578125" style="101" customWidth="1"/>
    <col min="2593" max="2593" width="8.5703125" style="101" customWidth="1"/>
    <col min="2594" max="2594" width="11.42578125" style="101" customWidth="1"/>
    <col min="2595" max="2595" width="1.7109375" style="101" customWidth="1"/>
    <col min="2596" max="2819" width="11.42578125" style="101" customWidth="1"/>
    <col min="2820" max="2821" width="9.85546875" style="101" customWidth="1"/>
    <col min="2822" max="2822" width="2" style="101" customWidth="1"/>
    <col min="2823" max="2841" width="8.28515625" style="101" customWidth="1"/>
    <col min="2842" max="2842" width="2" style="101" customWidth="1"/>
    <col min="2843" max="2846" width="11.42578125" style="101" customWidth="1"/>
    <col min="2847" max="2847" width="2" style="101" customWidth="1"/>
    <col min="2848" max="2848" width="11.42578125" style="101" customWidth="1"/>
    <col min="2849" max="2849" width="8.5703125" style="101" customWidth="1"/>
    <col min="2850" max="2850" width="11.42578125" style="101" customWidth="1"/>
    <col min="2851" max="2851" width="1.7109375" style="101" customWidth="1"/>
    <col min="2852" max="3075" width="11.42578125" style="101" customWidth="1"/>
    <col min="3076" max="3077" width="9.85546875" style="101" customWidth="1"/>
    <col min="3078" max="3078" width="2" style="101" customWidth="1"/>
    <col min="3079" max="3097" width="8.28515625" style="101" customWidth="1"/>
    <col min="3098" max="3098" width="2" style="101" customWidth="1"/>
    <col min="3099" max="3102" width="11.42578125" style="101" customWidth="1"/>
    <col min="3103" max="3103" width="2" style="101" customWidth="1"/>
    <col min="3104" max="3104" width="11.42578125" style="101" customWidth="1"/>
    <col min="3105" max="3105" width="8.5703125" style="101" customWidth="1"/>
    <col min="3106" max="3106" width="11.42578125" style="101" customWidth="1"/>
    <col min="3107" max="3107" width="1.7109375" style="101" customWidth="1"/>
    <col min="3108" max="3331" width="11.42578125" style="101" customWidth="1"/>
    <col min="3332" max="3333" width="9.85546875" style="101" customWidth="1"/>
    <col min="3334" max="3334" width="2" style="101" customWidth="1"/>
    <col min="3335" max="3353" width="8.28515625" style="101" customWidth="1"/>
    <col min="3354" max="3354" width="2" style="101" customWidth="1"/>
    <col min="3355" max="3358" width="11.42578125" style="101" customWidth="1"/>
    <col min="3359" max="3359" width="2" style="101" customWidth="1"/>
    <col min="3360" max="3360" width="11.42578125" style="101" customWidth="1"/>
    <col min="3361" max="3361" width="8.5703125" style="101" customWidth="1"/>
    <col min="3362" max="3362" width="11.42578125" style="101" customWidth="1"/>
    <col min="3363" max="3363" width="1.7109375" style="101" customWidth="1"/>
    <col min="3364" max="3587" width="11.42578125" style="101" customWidth="1"/>
    <col min="3588" max="3589" width="9.85546875" style="101" customWidth="1"/>
    <col min="3590" max="3590" width="2" style="101" customWidth="1"/>
    <col min="3591" max="3609" width="8.28515625" style="101" customWidth="1"/>
    <col min="3610" max="3610" width="2" style="101" customWidth="1"/>
    <col min="3611" max="3614" width="11.42578125" style="101" customWidth="1"/>
    <col min="3615" max="3615" width="2" style="101" customWidth="1"/>
    <col min="3616" max="3616" width="11.42578125" style="101" customWidth="1"/>
    <col min="3617" max="3617" width="8.5703125" style="101" customWidth="1"/>
    <col min="3618" max="3618" width="11.42578125" style="101" customWidth="1"/>
    <col min="3619" max="3619" width="1.7109375" style="101" customWidth="1"/>
    <col min="3620" max="3843" width="11.42578125" style="101" customWidth="1"/>
    <col min="3844" max="3845" width="9.85546875" style="101" customWidth="1"/>
    <col min="3846" max="3846" width="2" style="101" customWidth="1"/>
    <col min="3847" max="3865" width="8.28515625" style="101" customWidth="1"/>
    <col min="3866" max="3866" width="2" style="101" customWidth="1"/>
    <col min="3867" max="3870" width="11.42578125" style="101" customWidth="1"/>
    <col min="3871" max="3871" width="2" style="101" customWidth="1"/>
    <col min="3872" max="3872" width="11.42578125" style="101" customWidth="1"/>
    <col min="3873" max="3873" width="8.5703125" style="101" customWidth="1"/>
    <col min="3874" max="3874" width="11.42578125" style="101" customWidth="1"/>
    <col min="3875" max="3875" width="1.7109375" style="101" customWidth="1"/>
    <col min="3876" max="4099" width="11.42578125" style="101" customWidth="1"/>
    <col min="4100" max="4101" width="9.85546875" style="101" customWidth="1"/>
    <col min="4102" max="4102" width="2" style="101" customWidth="1"/>
    <col min="4103" max="4121" width="8.28515625" style="101" customWidth="1"/>
    <col min="4122" max="4122" width="2" style="101" customWidth="1"/>
    <col min="4123" max="4126" width="11.42578125" style="101" customWidth="1"/>
    <col min="4127" max="4127" width="2" style="101" customWidth="1"/>
    <col min="4128" max="4128" width="11.42578125" style="101" customWidth="1"/>
    <col min="4129" max="4129" width="8.5703125" style="101" customWidth="1"/>
    <col min="4130" max="4130" width="11.42578125" style="101" customWidth="1"/>
    <col min="4131" max="4131" width="1.7109375" style="101" customWidth="1"/>
    <col min="4132" max="4355" width="11.42578125" style="101" customWidth="1"/>
    <col min="4356" max="4357" width="9.85546875" style="101" customWidth="1"/>
    <col min="4358" max="4358" width="2" style="101" customWidth="1"/>
    <col min="4359" max="4377" width="8.28515625" style="101" customWidth="1"/>
    <col min="4378" max="4378" width="2" style="101" customWidth="1"/>
    <col min="4379" max="4382" width="11.42578125" style="101" customWidth="1"/>
    <col min="4383" max="4383" width="2" style="101" customWidth="1"/>
    <col min="4384" max="4384" width="11.42578125" style="101" customWidth="1"/>
    <col min="4385" max="4385" width="8.5703125" style="101" customWidth="1"/>
    <col min="4386" max="4386" width="11.42578125" style="101" customWidth="1"/>
    <col min="4387" max="4387" width="1.7109375" style="101" customWidth="1"/>
    <col min="4388" max="4611" width="11.42578125" style="101" customWidth="1"/>
    <col min="4612" max="4613" width="9.85546875" style="101" customWidth="1"/>
    <col min="4614" max="4614" width="2" style="101" customWidth="1"/>
    <col min="4615" max="4633" width="8.28515625" style="101" customWidth="1"/>
    <col min="4634" max="4634" width="2" style="101" customWidth="1"/>
    <col min="4635" max="4638" width="11.42578125" style="101" customWidth="1"/>
    <col min="4639" max="4639" width="2" style="101" customWidth="1"/>
    <col min="4640" max="4640" width="11.42578125" style="101" customWidth="1"/>
    <col min="4641" max="4641" width="8.5703125" style="101" customWidth="1"/>
    <col min="4642" max="4642" width="11.42578125" style="101" customWidth="1"/>
    <col min="4643" max="4643" width="1.7109375" style="101" customWidth="1"/>
    <col min="4644" max="4867" width="11.42578125" style="101" customWidth="1"/>
    <col min="4868" max="4869" width="9.85546875" style="101" customWidth="1"/>
    <col min="4870" max="4870" width="2" style="101" customWidth="1"/>
    <col min="4871" max="4889" width="8.28515625" style="101" customWidth="1"/>
    <col min="4890" max="4890" width="2" style="101" customWidth="1"/>
    <col min="4891" max="4894" width="11.42578125" style="101" customWidth="1"/>
    <col min="4895" max="4895" width="2" style="101" customWidth="1"/>
    <col min="4896" max="4896" width="11.42578125" style="101" customWidth="1"/>
    <col min="4897" max="4897" width="8.5703125" style="101" customWidth="1"/>
    <col min="4898" max="4898" width="11.42578125" style="101" customWidth="1"/>
    <col min="4899" max="4899" width="1.7109375" style="101" customWidth="1"/>
    <col min="4900" max="5123" width="11.42578125" style="101" customWidth="1"/>
    <col min="5124" max="5125" width="9.85546875" style="101" customWidth="1"/>
    <col min="5126" max="5126" width="2" style="101" customWidth="1"/>
    <col min="5127" max="5145" width="8.28515625" style="101" customWidth="1"/>
    <col min="5146" max="5146" width="2" style="101" customWidth="1"/>
    <col min="5147" max="5150" width="11.42578125" style="101" customWidth="1"/>
    <col min="5151" max="5151" width="2" style="101" customWidth="1"/>
    <col min="5152" max="5152" width="11.42578125" style="101" customWidth="1"/>
    <col min="5153" max="5153" width="8.5703125" style="101" customWidth="1"/>
    <col min="5154" max="5154" width="11.42578125" style="101" customWidth="1"/>
    <col min="5155" max="5155" width="1.7109375" style="101" customWidth="1"/>
    <col min="5156" max="5379" width="11.42578125" style="101" customWidth="1"/>
    <col min="5380" max="5381" width="9.85546875" style="101" customWidth="1"/>
    <col min="5382" max="5382" width="2" style="101" customWidth="1"/>
    <col min="5383" max="5401" width="8.28515625" style="101" customWidth="1"/>
    <col min="5402" max="5402" width="2" style="101" customWidth="1"/>
    <col min="5403" max="5406" width="11.42578125" style="101" customWidth="1"/>
    <col min="5407" max="5407" width="2" style="101" customWidth="1"/>
    <col min="5408" max="5408" width="11.42578125" style="101" customWidth="1"/>
    <col min="5409" max="5409" width="8.5703125" style="101" customWidth="1"/>
    <col min="5410" max="5410" width="11.42578125" style="101" customWidth="1"/>
    <col min="5411" max="5411" width="1.7109375" style="101" customWidth="1"/>
    <col min="5412" max="5635" width="11.42578125" style="101" customWidth="1"/>
    <col min="5636" max="5637" width="9.85546875" style="101" customWidth="1"/>
    <col min="5638" max="5638" width="2" style="101" customWidth="1"/>
    <col min="5639" max="5657" width="8.28515625" style="101" customWidth="1"/>
    <col min="5658" max="5658" width="2" style="101" customWidth="1"/>
    <col min="5659" max="5662" width="11.42578125" style="101" customWidth="1"/>
    <col min="5663" max="5663" width="2" style="101" customWidth="1"/>
    <col min="5664" max="5664" width="11.42578125" style="101" customWidth="1"/>
    <col min="5665" max="5665" width="8.5703125" style="101" customWidth="1"/>
    <col min="5666" max="5666" width="11.42578125" style="101" customWidth="1"/>
    <col min="5667" max="5667" width="1.7109375" style="101" customWidth="1"/>
    <col min="5668" max="5891" width="11.42578125" style="101" customWidth="1"/>
    <col min="5892" max="5893" width="9.85546875" style="101" customWidth="1"/>
    <col min="5894" max="5894" width="2" style="101" customWidth="1"/>
    <col min="5895" max="5913" width="8.28515625" style="101" customWidth="1"/>
    <col min="5914" max="5914" width="2" style="101" customWidth="1"/>
    <col min="5915" max="5918" width="11.42578125" style="101" customWidth="1"/>
    <col min="5919" max="5919" width="2" style="101" customWidth="1"/>
    <col min="5920" max="5920" width="11.42578125" style="101" customWidth="1"/>
    <col min="5921" max="5921" width="8.5703125" style="101" customWidth="1"/>
    <col min="5922" max="5922" width="11.42578125" style="101" customWidth="1"/>
    <col min="5923" max="5923" width="1.7109375" style="101" customWidth="1"/>
    <col min="5924" max="6147" width="11.42578125" style="101" customWidth="1"/>
    <col min="6148" max="6149" width="9.85546875" style="101" customWidth="1"/>
    <col min="6150" max="6150" width="2" style="101" customWidth="1"/>
    <col min="6151" max="6169" width="8.28515625" style="101" customWidth="1"/>
    <col min="6170" max="6170" width="2" style="101" customWidth="1"/>
    <col min="6171" max="6174" width="11.42578125" style="101" customWidth="1"/>
    <col min="6175" max="6175" width="2" style="101" customWidth="1"/>
    <col min="6176" max="6176" width="11.42578125" style="101" customWidth="1"/>
    <col min="6177" max="6177" width="8.5703125" style="101" customWidth="1"/>
    <col min="6178" max="6178" width="11.42578125" style="101" customWidth="1"/>
    <col min="6179" max="6179" width="1.7109375" style="101" customWidth="1"/>
    <col min="6180" max="6403" width="11.42578125" style="101" customWidth="1"/>
    <col min="6404" max="6405" width="9.85546875" style="101" customWidth="1"/>
    <col min="6406" max="6406" width="2" style="101" customWidth="1"/>
    <col min="6407" max="6425" width="8.28515625" style="101" customWidth="1"/>
    <col min="6426" max="6426" width="2" style="101" customWidth="1"/>
    <col min="6427" max="6430" width="11.42578125" style="101" customWidth="1"/>
    <col min="6431" max="6431" width="2" style="101" customWidth="1"/>
    <col min="6432" max="6432" width="11.42578125" style="101" customWidth="1"/>
    <col min="6433" max="6433" width="8.5703125" style="101" customWidth="1"/>
    <col min="6434" max="6434" width="11.42578125" style="101" customWidth="1"/>
    <col min="6435" max="6435" width="1.7109375" style="101" customWidth="1"/>
    <col min="6436" max="6659" width="11.42578125" style="101" customWidth="1"/>
    <col min="6660" max="6661" width="9.85546875" style="101" customWidth="1"/>
    <col min="6662" max="6662" width="2" style="101" customWidth="1"/>
    <col min="6663" max="6681" width="8.28515625" style="101" customWidth="1"/>
    <col min="6682" max="6682" width="2" style="101" customWidth="1"/>
    <col min="6683" max="6686" width="11.42578125" style="101" customWidth="1"/>
    <col min="6687" max="6687" width="2" style="101" customWidth="1"/>
    <col min="6688" max="6688" width="11.42578125" style="101" customWidth="1"/>
    <col min="6689" max="6689" width="8.5703125" style="101" customWidth="1"/>
    <col min="6690" max="6690" width="11.42578125" style="101" customWidth="1"/>
    <col min="6691" max="6691" width="1.7109375" style="101" customWidth="1"/>
    <col min="6692" max="6915" width="11.42578125" style="101" customWidth="1"/>
    <col min="6916" max="6917" width="9.85546875" style="101" customWidth="1"/>
    <col min="6918" max="6918" width="2" style="101" customWidth="1"/>
    <col min="6919" max="6937" width="8.28515625" style="101" customWidth="1"/>
    <col min="6938" max="6938" width="2" style="101" customWidth="1"/>
    <col min="6939" max="6942" width="11.42578125" style="101" customWidth="1"/>
    <col min="6943" max="6943" width="2" style="101" customWidth="1"/>
    <col min="6944" max="6944" width="11.42578125" style="101" customWidth="1"/>
    <col min="6945" max="6945" width="8.5703125" style="101" customWidth="1"/>
    <col min="6946" max="6946" width="11.42578125" style="101" customWidth="1"/>
    <col min="6947" max="6947" width="1.7109375" style="101" customWidth="1"/>
    <col min="6948" max="7171" width="11.42578125" style="101" customWidth="1"/>
    <col min="7172" max="7173" width="9.85546875" style="101" customWidth="1"/>
    <col min="7174" max="7174" width="2" style="101" customWidth="1"/>
    <col min="7175" max="7193" width="8.28515625" style="101" customWidth="1"/>
    <col min="7194" max="7194" width="2" style="101" customWidth="1"/>
    <col min="7195" max="7198" width="11.42578125" style="101" customWidth="1"/>
    <col min="7199" max="7199" width="2" style="101" customWidth="1"/>
    <col min="7200" max="7200" width="11.42578125" style="101" customWidth="1"/>
    <col min="7201" max="7201" width="8.5703125" style="101" customWidth="1"/>
    <col min="7202" max="7202" width="11.42578125" style="101" customWidth="1"/>
    <col min="7203" max="7203" width="1.7109375" style="101" customWidth="1"/>
    <col min="7204" max="7427" width="11.42578125" style="101" customWidth="1"/>
    <col min="7428" max="7429" width="9.85546875" style="101" customWidth="1"/>
    <col min="7430" max="7430" width="2" style="101" customWidth="1"/>
    <col min="7431" max="7449" width="8.28515625" style="101" customWidth="1"/>
    <col min="7450" max="7450" width="2" style="101" customWidth="1"/>
    <col min="7451" max="7454" width="11.42578125" style="101" customWidth="1"/>
    <col min="7455" max="7455" width="2" style="101" customWidth="1"/>
    <col min="7456" max="7456" width="11.42578125" style="101" customWidth="1"/>
    <col min="7457" max="7457" width="8.5703125" style="101" customWidth="1"/>
    <col min="7458" max="7458" width="11.42578125" style="101" customWidth="1"/>
    <col min="7459" max="7459" width="1.7109375" style="101" customWidth="1"/>
    <col min="7460" max="7683" width="11.42578125" style="101" customWidth="1"/>
    <col min="7684" max="7685" width="9.85546875" style="101" customWidth="1"/>
    <col min="7686" max="7686" width="2" style="101" customWidth="1"/>
    <col min="7687" max="7705" width="8.28515625" style="101" customWidth="1"/>
    <col min="7706" max="7706" width="2" style="101" customWidth="1"/>
    <col min="7707" max="7710" width="11.42578125" style="101" customWidth="1"/>
    <col min="7711" max="7711" width="2" style="101" customWidth="1"/>
    <col min="7712" max="7712" width="11.42578125" style="101" customWidth="1"/>
    <col min="7713" max="7713" width="8.5703125" style="101" customWidth="1"/>
    <col min="7714" max="7714" width="11.42578125" style="101" customWidth="1"/>
    <col min="7715" max="7715" width="1.7109375" style="101" customWidth="1"/>
    <col min="7716" max="7939" width="11.42578125" style="101" customWidth="1"/>
    <col min="7940" max="7941" width="9.85546875" style="101" customWidth="1"/>
    <col min="7942" max="7942" width="2" style="101" customWidth="1"/>
    <col min="7943" max="7961" width="8.28515625" style="101" customWidth="1"/>
    <col min="7962" max="7962" width="2" style="101" customWidth="1"/>
    <col min="7963" max="7966" width="11.42578125" style="101" customWidth="1"/>
    <col min="7967" max="7967" width="2" style="101" customWidth="1"/>
    <col min="7968" max="7968" width="11.42578125" style="101" customWidth="1"/>
    <col min="7969" max="7969" width="8.5703125" style="101" customWidth="1"/>
    <col min="7970" max="7970" width="11.42578125" style="101" customWidth="1"/>
    <col min="7971" max="7971" width="1.7109375" style="101" customWidth="1"/>
    <col min="7972" max="8195" width="11.42578125" style="101" customWidth="1"/>
    <col min="8196" max="8197" width="9.85546875" style="101" customWidth="1"/>
    <col min="8198" max="8198" width="2" style="101" customWidth="1"/>
    <col min="8199" max="8217" width="8.28515625" style="101" customWidth="1"/>
    <col min="8218" max="8218" width="2" style="101" customWidth="1"/>
    <col min="8219" max="8222" width="11.42578125" style="101" customWidth="1"/>
    <col min="8223" max="8223" width="2" style="101" customWidth="1"/>
    <col min="8224" max="8224" width="11.42578125" style="101" customWidth="1"/>
    <col min="8225" max="8225" width="8.5703125" style="101" customWidth="1"/>
    <col min="8226" max="8226" width="11.42578125" style="101" customWidth="1"/>
    <col min="8227" max="8227" width="1.7109375" style="101" customWidth="1"/>
    <col min="8228" max="8451" width="11.42578125" style="101" customWidth="1"/>
    <col min="8452" max="8453" width="9.85546875" style="101" customWidth="1"/>
    <col min="8454" max="8454" width="2" style="101" customWidth="1"/>
    <col min="8455" max="8473" width="8.28515625" style="101" customWidth="1"/>
    <col min="8474" max="8474" width="2" style="101" customWidth="1"/>
    <col min="8475" max="8478" width="11.42578125" style="101" customWidth="1"/>
    <col min="8479" max="8479" width="2" style="101" customWidth="1"/>
    <col min="8480" max="8480" width="11.42578125" style="101" customWidth="1"/>
    <col min="8481" max="8481" width="8.5703125" style="101" customWidth="1"/>
    <col min="8482" max="8482" width="11.42578125" style="101" customWidth="1"/>
    <col min="8483" max="8483" width="1.7109375" style="101" customWidth="1"/>
    <col min="8484" max="8707" width="11.42578125" style="101" customWidth="1"/>
    <col min="8708" max="8709" width="9.85546875" style="101" customWidth="1"/>
    <col min="8710" max="8710" width="2" style="101" customWidth="1"/>
    <col min="8711" max="8729" width="8.28515625" style="101" customWidth="1"/>
    <col min="8730" max="8730" width="2" style="101" customWidth="1"/>
    <col min="8731" max="8734" width="11.42578125" style="101" customWidth="1"/>
    <col min="8735" max="8735" width="2" style="101" customWidth="1"/>
    <col min="8736" max="8736" width="11.42578125" style="101" customWidth="1"/>
    <col min="8737" max="8737" width="8.5703125" style="101" customWidth="1"/>
    <col min="8738" max="8738" width="11.42578125" style="101" customWidth="1"/>
    <col min="8739" max="8739" width="1.7109375" style="101" customWidth="1"/>
    <col min="8740" max="8963" width="11.42578125" style="101" customWidth="1"/>
    <col min="8964" max="8965" width="9.85546875" style="101" customWidth="1"/>
    <col min="8966" max="8966" width="2" style="101" customWidth="1"/>
    <col min="8967" max="8985" width="8.28515625" style="101" customWidth="1"/>
    <col min="8986" max="8986" width="2" style="101" customWidth="1"/>
    <col min="8987" max="8990" width="11.42578125" style="101" customWidth="1"/>
    <col min="8991" max="8991" width="2" style="101" customWidth="1"/>
    <col min="8992" max="8992" width="11.42578125" style="101" customWidth="1"/>
    <col min="8993" max="8993" width="8.5703125" style="101" customWidth="1"/>
    <col min="8994" max="8994" width="11.42578125" style="101" customWidth="1"/>
    <col min="8995" max="8995" width="1.7109375" style="101" customWidth="1"/>
    <col min="8996" max="9219" width="11.42578125" style="101" customWidth="1"/>
    <col min="9220" max="9221" width="9.85546875" style="101" customWidth="1"/>
    <col min="9222" max="9222" width="2" style="101" customWidth="1"/>
    <col min="9223" max="9241" width="8.28515625" style="101" customWidth="1"/>
    <col min="9242" max="9242" width="2" style="101" customWidth="1"/>
    <col min="9243" max="9246" width="11.42578125" style="101" customWidth="1"/>
    <col min="9247" max="9247" width="2" style="101" customWidth="1"/>
    <col min="9248" max="9248" width="11.42578125" style="101" customWidth="1"/>
    <col min="9249" max="9249" width="8.5703125" style="101" customWidth="1"/>
    <col min="9250" max="9250" width="11.42578125" style="101" customWidth="1"/>
    <col min="9251" max="9251" width="1.7109375" style="101" customWidth="1"/>
    <col min="9252" max="9475" width="11.42578125" style="101" customWidth="1"/>
    <col min="9476" max="9477" width="9.85546875" style="101" customWidth="1"/>
    <col min="9478" max="9478" width="2" style="101" customWidth="1"/>
    <col min="9479" max="9497" width="8.28515625" style="101" customWidth="1"/>
    <col min="9498" max="9498" width="2" style="101" customWidth="1"/>
    <col min="9499" max="9502" width="11.42578125" style="101" customWidth="1"/>
    <col min="9503" max="9503" width="2" style="101" customWidth="1"/>
    <col min="9504" max="9504" width="11.42578125" style="101" customWidth="1"/>
    <col min="9505" max="9505" width="8.5703125" style="101" customWidth="1"/>
    <col min="9506" max="9506" width="11.42578125" style="101" customWidth="1"/>
    <col min="9507" max="9507" width="1.7109375" style="101" customWidth="1"/>
    <col min="9508" max="9731" width="11.42578125" style="101" customWidth="1"/>
    <col min="9732" max="9733" width="9.85546875" style="101" customWidth="1"/>
    <col min="9734" max="9734" width="2" style="101" customWidth="1"/>
    <col min="9735" max="9753" width="8.28515625" style="101" customWidth="1"/>
    <col min="9754" max="9754" width="2" style="101" customWidth="1"/>
    <col min="9755" max="9758" width="11.42578125" style="101" customWidth="1"/>
    <col min="9759" max="9759" width="2" style="101" customWidth="1"/>
    <col min="9760" max="9760" width="11.42578125" style="101" customWidth="1"/>
    <col min="9761" max="9761" width="8.5703125" style="101" customWidth="1"/>
    <col min="9762" max="9762" width="11.42578125" style="101" customWidth="1"/>
    <col min="9763" max="9763" width="1.7109375" style="101" customWidth="1"/>
    <col min="9764" max="9987" width="11.42578125" style="101" customWidth="1"/>
    <col min="9988" max="9989" width="9.85546875" style="101" customWidth="1"/>
    <col min="9990" max="9990" width="2" style="101" customWidth="1"/>
    <col min="9991" max="10009" width="8.28515625" style="101" customWidth="1"/>
    <col min="10010" max="10010" width="2" style="101" customWidth="1"/>
    <col min="10011" max="10014" width="11.42578125" style="101" customWidth="1"/>
    <col min="10015" max="10015" width="2" style="101" customWidth="1"/>
    <col min="10016" max="10016" width="11.42578125" style="101" customWidth="1"/>
    <col min="10017" max="10017" width="8.5703125" style="101" customWidth="1"/>
    <col min="10018" max="10018" width="11.42578125" style="101" customWidth="1"/>
    <col min="10019" max="10019" width="1.7109375" style="101" customWidth="1"/>
    <col min="10020" max="10243" width="11.42578125" style="101" customWidth="1"/>
    <col min="10244" max="10245" width="9.85546875" style="101" customWidth="1"/>
    <col min="10246" max="10246" width="2" style="101" customWidth="1"/>
    <col min="10247" max="10265" width="8.28515625" style="101" customWidth="1"/>
    <col min="10266" max="10266" width="2" style="101" customWidth="1"/>
    <col min="10267" max="10270" width="11.42578125" style="101" customWidth="1"/>
    <col min="10271" max="10271" width="2" style="101" customWidth="1"/>
    <col min="10272" max="10272" width="11.42578125" style="101" customWidth="1"/>
    <col min="10273" max="10273" width="8.5703125" style="101" customWidth="1"/>
    <col min="10274" max="10274" width="11.42578125" style="101" customWidth="1"/>
    <col min="10275" max="10275" width="1.7109375" style="101" customWidth="1"/>
    <col min="10276" max="10499" width="11.42578125" style="101" customWidth="1"/>
    <col min="10500" max="10501" width="9.85546875" style="101" customWidth="1"/>
    <col min="10502" max="10502" width="2" style="101" customWidth="1"/>
    <col min="10503" max="10521" width="8.28515625" style="101" customWidth="1"/>
    <col min="10522" max="10522" width="2" style="101" customWidth="1"/>
    <col min="10523" max="10526" width="11.42578125" style="101" customWidth="1"/>
    <col min="10527" max="10527" width="2" style="101" customWidth="1"/>
    <col min="10528" max="10528" width="11.42578125" style="101" customWidth="1"/>
    <col min="10529" max="10529" width="8.5703125" style="101" customWidth="1"/>
    <col min="10530" max="10530" width="11.42578125" style="101" customWidth="1"/>
    <col min="10531" max="10531" width="1.7109375" style="101" customWidth="1"/>
    <col min="10532" max="10755" width="11.42578125" style="101" customWidth="1"/>
    <col min="10756" max="10757" width="9.85546875" style="101" customWidth="1"/>
    <col min="10758" max="10758" width="2" style="101" customWidth="1"/>
    <col min="10759" max="10777" width="8.28515625" style="101" customWidth="1"/>
    <col min="10778" max="10778" width="2" style="101" customWidth="1"/>
    <col min="10779" max="10782" width="11.42578125" style="101" customWidth="1"/>
    <col min="10783" max="10783" width="2" style="101" customWidth="1"/>
    <col min="10784" max="10784" width="11.42578125" style="101" customWidth="1"/>
    <col min="10785" max="10785" width="8.5703125" style="101" customWidth="1"/>
    <col min="10786" max="10786" width="11.42578125" style="101" customWidth="1"/>
    <col min="10787" max="10787" width="1.7109375" style="101" customWidth="1"/>
    <col min="10788" max="11011" width="11.42578125" style="101" customWidth="1"/>
    <col min="11012" max="11013" width="9.85546875" style="101" customWidth="1"/>
    <col min="11014" max="11014" width="2" style="101" customWidth="1"/>
    <col min="11015" max="11033" width="8.28515625" style="101" customWidth="1"/>
    <col min="11034" max="11034" width="2" style="101" customWidth="1"/>
    <col min="11035" max="11038" width="11.42578125" style="101" customWidth="1"/>
    <col min="11039" max="11039" width="2" style="101" customWidth="1"/>
    <col min="11040" max="11040" width="11.42578125" style="101" customWidth="1"/>
    <col min="11041" max="11041" width="8.5703125" style="101" customWidth="1"/>
    <col min="11042" max="11042" width="11.42578125" style="101" customWidth="1"/>
    <col min="11043" max="11043" width="1.7109375" style="101" customWidth="1"/>
    <col min="11044" max="11267" width="11.42578125" style="101" customWidth="1"/>
    <col min="11268" max="11269" width="9.85546875" style="101" customWidth="1"/>
    <col min="11270" max="11270" width="2" style="101" customWidth="1"/>
    <col min="11271" max="11289" width="8.28515625" style="101" customWidth="1"/>
    <col min="11290" max="11290" width="2" style="101" customWidth="1"/>
    <col min="11291" max="11294" width="11.42578125" style="101" customWidth="1"/>
    <col min="11295" max="11295" width="2" style="101" customWidth="1"/>
    <col min="11296" max="11296" width="11.42578125" style="101" customWidth="1"/>
    <col min="11297" max="11297" width="8.5703125" style="101" customWidth="1"/>
    <col min="11298" max="11298" width="11.42578125" style="101" customWidth="1"/>
    <col min="11299" max="11299" width="1.7109375" style="101" customWidth="1"/>
    <col min="11300" max="11523" width="11.42578125" style="101" customWidth="1"/>
    <col min="11524" max="11525" width="9.85546875" style="101" customWidth="1"/>
    <col min="11526" max="11526" width="2" style="101" customWidth="1"/>
    <col min="11527" max="11545" width="8.28515625" style="101" customWidth="1"/>
    <col min="11546" max="11546" width="2" style="101" customWidth="1"/>
    <col min="11547" max="11550" width="11.42578125" style="101" customWidth="1"/>
    <col min="11551" max="11551" width="2" style="101" customWidth="1"/>
    <col min="11552" max="11552" width="11.42578125" style="101" customWidth="1"/>
    <col min="11553" max="11553" width="8.5703125" style="101" customWidth="1"/>
    <col min="11554" max="11554" width="11.42578125" style="101" customWidth="1"/>
    <col min="11555" max="11555" width="1.7109375" style="101" customWidth="1"/>
    <col min="11556" max="11779" width="11.42578125" style="101" customWidth="1"/>
    <col min="11780" max="11781" width="9.85546875" style="101" customWidth="1"/>
    <col min="11782" max="11782" width="2" style="101" customWidth="1"/>
    <col min="11783" max="11801" width="8.28515625" style="101" customWidth="1"/>
    <col min="11802" max="11802" width="2" style="101" customWidth="1"/>
    <col min="11803" max="11806" width="11.42578125" style="101" customWidth="1"/>
    <col min="11807" max="11807" width="2" style="101" customWidth="1"/>
    <col min="11808" max="11808" width="11.42578125" style="101" customWidth="1"/>
    <col min="11809" max="11809" width="8.5703125" style="101" customWidth="1"/>
    <col min="11810" max="11810" width="11.42578125" style="101" customWidth="1"/>
    <col min="11811" max="11811" width="1.7109375" style="101" customWidth="1"/>
    <col min="11812" max="12035" width="11.42578125" style="101" customWidth="1"/>
    <col min="12036" max="12037" width="9.85546875" style="101" customWidth="1"/>
    <col min="12038" max="12038" width="2" style="101" customWidth="1"/>
    <col min="12039" max="12057" width="8.28515625" style="101" customWidth="1"/>
    <col min="12058" max="12058" width="2" style="101" customWidth="1"/>
    <col min="12059" max="12062" width="11.42578125" style="101" customWidth="1"/>
    <col min="12063" max="12063" width="2" style="101" customWidth="1"/>
    <col min="12064" max="12064" width="11.42578125" style="101" customWidth="1"/>
    <col min="12065" max="12065" width="8.5703125" style="101" customWidth="1"/>
    <col min="12066" max="12066" width="11.42578125" style="101" customWidth="1"/>
    <col min="12067" max="12067" width="1.7109375" style="101" customWidth="1"/>
    <col min="12068" max="12291" width="11.42578125" style="101" customWidth="1"/>
    <col min="12292" max="12293" width="9.85546875" style="101" customWidth="1"/>
    <col min="12294" max="12294" width="2" style="101" customWidth="1"/>
    <col min="12295" max="12313" width="8.28515625" style="101" customWidth="1"/>
    <col min="12314" max="12314" width="2" style="101" customWidth="1"/>
    <col min="12315" max="12318" width="11.42578125" style="101" customWidth="1"/>
    <col min="12319" max="12319" width="2" style="101" customWidth="1"/>
    <col min="12320" max="12320" width="11.42578125" style="101" customWidth="1"/>
    <col min="12321" max="12321" width="8.5703125" style="101" customWidth="1"/>
    <col min="12322" max="12322" width="11.42578125" style="101" customWidth="1"/>
    <col min="12323" max="12323" width="1.7109375" style="101" customWidth="1"/>
    <col min="12324" max="12547" width="11.42578125" style="101" customWidth="1"/>
    <col min="12548" max="12549" width="9.85546875" style="101" customWidth="1"/>
    <col min="12550" max="12550" width="2" style="101" customWidth="1"/>
    <col min="12551" max="12569" width="8.28515625" style="101" customWidth="1"/>
    <col min="12570" max="12570" width="2" style="101" customWidth="1"/>
    <col min="12571" max="12574" width="11.42578125" style="101" customWidth="1"/>
    <col min="12575" max="12575" width="2" style="101" customWidth="1"/>
    <col min="12576" max="12576" width="11.42578125" style="101" customWidth="1"/>
    <col min="12577" max="12577" width="8.5703125" style="101" customWidth="1"/>
    <col min="12578" max="12578" width="11.42578125" style="101" customWidth="1"/>
    <col min="12579" max="12579" width="1.7109375" style="101" customWidth="1"/>
    <col min="12580" max="12803" width="11.42578125" style="101" customWidth="1"/>
    <col min="12804" max="12805" width="9.85546875" style="101" customWidth="1"/>
    <col min="12806" max="12806" width="2" style="101" customWidth="1"/>
    <col min="12807" max="12825" width="8.28515625" style="101" customWidth="1"/>
    <col min="12826" max="12826" width="2" style="101" customWidth="1"/>
    <col min="12827" max="12830" width="11.42578125" style="101" customWidth="1"/>
    <col min="12831" max="12831" width="2" style="101" customWidth="1"/>
    <col min="12832" max="12832" width="11.42578125" style="101" customWidth="1"/>
    <col min="12833" max="12833" width="8.5703125" style="101" customWidth="1"/>
    <col min="12834" max="12834" width="11.42578125" style="101" customWidth="1"/>
    <col min="12835" max="12835" width="1.7109375" style="101" customWidth="1"/>
    <col min="12836" max="13059" width="11.42578125" style="101" customWidth="1"/>
    <col min="13060" max="13061" width="9.85546875" style="101" customWidth="1"/>
    <col min="13062" max="13062" width="2" style="101" customWidth="1"/>
    <col min="13063" max="13081" width="8.28515625" style="101" customWidth="1"/>
    <col min="13082" max="13082" width="2" style="101" customWidth="1"/>
    <col min="13083" max="13086" width="11.42578125" style="101" customWidth="1"/>
    <col min="13087" max="13087" width="2" style="101" customWidth="1"/>
    <col min="13088" max="13088" width="11.42578125" style="101" customWidth="1"/>
    <col min="13089" max="13089" width="8.5703125" style="101" customWidth="1"/>
    <col min="13090" max="13090" width="11.42578125" style="101" customWidth="1"/>
    <col min="13091" max="13091" width="1.7109375" style="101" customWidth="1"/>
    <col min="13092" max="13315" width="11.42578125" style="101" customWidth="1"/>
    <col min="13316" max="13317" width="9.85546875" style="101" customWidth="1"/>
    <col min="13318" max="13318" width="2" style="101" customWidth="1"/>
    <col min="13319" max="13337" width="8.28515625" style="101" customWidth="1"/>
    <col min="13338" max="13338" width="2" style="101" customWidth="1"/>
    <col min="13339" max="13342" width="11.42578125" style="101" customWidth="1"/>
    <col min="13343" max="13343" width="2" style="101" customWidth="1"/>
    <col min="13344" max="13344" width="11.42578125" style="101" customWidth="1"/>
    <col min="13345" max="13345" width="8.5703125" style="101" customWidth="1"/>
    <col min="13346" max="13346" width="11.42578125" style="101" customWidth="1"/>
    <col min="13347" max="13347" width="1.7109375" style="101" customWidth="1"/>
    <col min="13348" max="13571" width="11.42578125" style="101" customWidth="1"/>
    <col min="13572" max="13573" width="9.85546875" style="101" customWidth="1"/>
    <col min="13574" max="13574" width="2" style="101" customWidth="1"/>
    <col min="13575" max="13593" width="8.28515625" style="101" customWidth="1"/>
    <col min="13594" max="13594" width="2" style="101" customWidth="1"/>
    <col min="13595" max="13598" width="11.42578125" style="101" customWidth="1"/>
    <col min="13599" max="13599" width="2" style="101" customWidth="1"/>
    <col min="13600" max="13600" width="11.42578125" style="101" customWidth="1"/>
    <col min="13601" max="13601" width="8.5703125" style="101" customWidth="1"/>
    <col min="13602" max="13602" width="11.42578125" style="101" customWidth="1"/>
    <col min="13603" max="13603" width="1.7109375" style="101" customWidth="1"/>
    <col min="13604" max="13827" width="11.42578125" style="101" customWidth="1"/>
    <col min="13828" max="13829" width="9.85546875" style="101" customWidth="1"/>
    <col min="13830" max="13830" width="2" style="101" customWidth="1"/>
    <col min="13831" max="13849" width="8.28515625" style="101" customWidth="1"/>
    <col min="13850" max="13850" width="2" style="101" customWidth="1"/>
    <col min="13851" max="13854" width="11.42578125" style="101" customWidth="1"/>
    <col min="13855" max="13855" width="2" style="101" customWidth="1"/>
    <col min="13856" max="13856" width="11.42578125" style="101" customWidth="1"/>
    <col min="13857" max="13857" width="8.5703125" style="101" customWidth="1"/>
    <col min="13858" max="13858" width="11.42578125" style="101" customWidth="1"/>
    <col min="13859" max="13859" width="1.7109375" style="101" customWidth="1"/>
    <col min="13860" max="14083" width="11.42578125" style="101" customWidth="1"/>
    <col min="14084" max="14085" width="9.85546875" style="101" customWidth="1"/>
    <col min="14086" max="14086" width="2" style="101" customWidth="1"/>
    <col min="14087" max="14105" width="8.28515625" style="101" customWidth="1"/>
    <col min="14106" max="14106" width="2" style="101" customWidth="1"/>
    <col min="14107" max="14110" width="11.42578125" style="101" customWidth="1"/>
    <col min="14111" max="14111" width="2" style="101" customWidth="1"/>
    <col min="14112" max="14112" width="11.42578125" style="101" customWidth="1"/>
    <col min="14113" max="14113" width="8.5703125" style="101" customWidth="1"/>
    <col min="14114" max="14114" width="11.42578125" style="101" customWidth="1"/>
    <col min="14115" max="14115" width="1.7109375" style="101" customWidth="1"/>
    <col min="14116" max="14339" width="11.42578125" style="101" customWidth="1"/>
    <col min="14340" max="14341" width="9.85546875" style="101" customWidth="1"/>
    <col min="14342" max="14342" width="2" style="101" customWidth="1"/>
    <col min="14343" max="14361" width="8.28515625" style="101" customWidth="1"/>
    <col min="14362" max="14362" width="2" style="101" customWidth="1"/>
    <col min="14363" max="14366" width="11.42578125" style="101" customWidth="1"/>
    <col min="14367" max="14367" width="2" style="101" customWidth="1"/>
    <col min="14368" max="14368" width="11.42578125" style="101" customWidth="1"/>
    <col min="14369" max="14369" width="8.5703125" style="101" customWidth="1"/>
    <col min="14370" max="14370" width="11.42578125" style="101" customWidth="1"/>
    <col min="14371" max="14371" width="1.7109375" style="101" customWidth="1"/>
    <col min="14372" max="14595" width="11.42578125" style="101" customWidth="1"/>
    <col min="14596" max="14597" width="9.85546875" style="101" customWidth="1"/>
    <col min="14598" max="14598" width="2" style="101" customWidth="1"/>
    <col min="14599" max="14617" width="8.28515625" style="101" customWidth="1"/>
    <col min="14618" max="14618" width="2" style="101" customWidth="1"/>
    <col min="14619" max="14622" width="11.42578125" style="101" customWidth="1"/>
    <col min="14623" max="14623" width="2" style="101" customWidth="1"/>
    <col min="14624" max="14624" width="11.42578125" style="101" customWidth="1"/>
    <col min="14625" max="14625" width="8.5703125" style="101" customWidth="1"/>
    <col min="14626" max="14626" width="11.42578125" style="101" customWidth="1"/>
    <col min="14627" max="14627" width="1.7109375" style="101" customWidth="1"/>
    <col min="14628" max="14851" width="11.42578125" style="101" customWidth="1"/>
    <col min="14852" max="14853" width="9.85546875" style="101" customWidth="1"/>
    <col min="14854" max="14854" width="2" style="101" customWidth="1"/>
    <col min="14855" max="14873" width="8.28515625" style="101" customWidth="1"/>
    <col min="14874" max="14874" width="2" style="101" customWidth="1"/>
    <col min="14875" max="14878" width="11.42578125" style="101" customWidth="1"/>
    <col min="14879" max="14879" width="2" style="101" customWidth="1"/>
    <col min="14880" max="14880" width="11.42578125" style="101" customWidth="1"/>
    <col min="14881" max="14881" width="8.5703125" style="101" customWidth="1"/>
    <col min="14882" max="14882" width="11.42578125" style="101" customWidth="1"/>
    <col min="14883" max="14883" width="1.7109375" style="101" customWidth="1"/>
    <col min="14884" max="15107" width="11.42578125" style="101" customWidth="1"/>
    <col min="15108" max="15109" width="9.85546875" style="101" customWidth="1"/>
    <col min="15110" max="15110" width="2" style="101" customWidth="1"/>
    <col min="15111" max="15129" width="8.28515625" style="101" customWidth="1"/>
    <col min="15130" max="15130" width="2" style="101" customWidth="1"/>
    <col min="15131" max="15134" width="11.42578125" style="101" customWidth="1"/>
    <col min="15135" max="15135" width="2" style="101" customWidth="1"/>
    <col min="15136" max="15136" width="11.42578125" style="101" customWidth="1"/>
    <col min="15137" max="15137" width="8.5703125" style="101" customWidth="1"/>
    <col min="15138" max="15138" width="11.42578125" style="101" customWidth="1"/>
    <col min="15139" max="15139" width="1.7109375" style="101" customWidth="1"/>
    <col min="15140" max="15363" width="11.42578125" style="101" customWidth="1"/>
    <col min="15364" max="15365" width="9.85546875" style="101" customWidth="1"/>
    <col min="15366" max="15366" width="2" style="101" customWidth="1"/>
    <col min="15367" max="15385" width="8.28515625" style="101" customWidth="1"/>
    <col min="15386" max="15386" width="2" style="101" customWidth="1"/>
    <col min="15387" max="15390" width="11.42578125" style="101" customWidth="1"/>
    <col min="15391" max="15391" width="2" style="101" customWidth="1"/>
    <col min="15392" max="15392" width="11.42578125" style="101" customWidth="1"/>
    <col min="15393" max="15393" width="8.5703125" style="101" customWidth="1"/>
    <col min="15394" max="15394" width="11.42578125" style="101" customWidth="1"/>
    <col min="15395" max="15395" width="1.7109375" style="101" customWidth="1"/>
    <col min="15396" max="15619" width="11.42578125" style="101" customWidth="1"/>
    <col min="15620" max="15621" width="9.85546875" style="101" customWidth="1"/>
    <col min="15622" max="15622" width="2" style="101" customWidth="1"/>
    <col min="15623" max="15641" width="8.28515625" style="101" customWidth="1"/>
    <col min="15642" max="15642" width="2" style="101" customWidth="1"/>
    <col min="15643" max="15646" width="11.42578125" style="101" customWidth="1"/>
    <col min="15647" max="15647" width="2" style="101" customWidth="1"/>
    <col min="15648" max="15648" width="11.42578125" style="101" customWidth="1"/>
    <col min="15649" max="15649" width="8.5703125" style="101" customWidth="1"/>
    <col min="15650" max="15650" width="11.42578125" style="101" customWidth="1"/>
    <col min="15651" max="15651" width="1.7109375" style="101" customWidth="1"/>
    <col min="15652" max="15875" width="11.42578125" style="101" customWidth="1"/>
    <col min="15876" max="15877" width="9.85546875" style="101" customWidth="1"/>
    <col min="15878" max="15878" width="2" style="101" customWidth="1"/>
    <col min="15879" max="15897" width="8.28515625" style="101" customWidth="1"/>
    <col min="15898" max="15898" width="2" style="101" customWidth="1"/>
    <col min="15899" max="15902" width="11.42578125" style="101" customWidth="1"/>
    <col min="15903" max="15903" width="2" style="101" customWidth="1"/>
    <col min="15904" max="15904" width="11.42578125" style="101" customWidth="1"/>
    <col min="15905" max="15905" width="8.5703125" style="101" customWidth="1"/>
    <col min="15906" max="15906" width="11.42578125" style="101" customWidth="1"/>
    <col min="15907" max="15907" width="1.7109375" style="101" customWidth="1"/>
    <col min="15908" max="16131" width="11.42578125" style="101" customWidth="1"/>
    <col min="16132" max="16133" width="9.85546875" style="101" customWidth="1"/>
    <col min="16134" max="16134" width="2" style="101" customWidth="1"/>
    <col min="16135" max="16153" width="8.28515625" style="101" customWidth="1"/>
    <col min="16154" max="16154" width="2" style="101" customWidth="1"/>
    <col min="16155" max="16158" width="11.42578125" style="101" customWidth="1"/>
    <col min="16159" max="16159" width="2" style="101" customWidth="1"/>
    <col min="16160" max="16160" width="11.42578125" style="101" customWidth="1"/>
    <col min="16161" max="16161" width="8.5703125" style="101" customWidth="1"/>
    <col min="16162" max="16162" width="11.42578125" style="101" customWidth="1"/>
    <col min="16163" max="16163" width="1.7109375" style="101" customWidth="1"/>
    <col min="16164" max="16384" width="11.42578125" style="101" customWidth="1"/>
  </cols>
  <sheetData>
    <row r="1" spans="1:37" s="47" customFormat="1" x14ac:dyDescent="0.2">
      <c r="A1" s="6"/>
      <c r="B1" s="89" t="s">
        <v>3</v>
      </c>
      <c r="C1" s="89" t="s">
        <v>1</v>
      </c>
      <c r="D1" s="89" t="s">
        <v>2</v>
      </c>
      <c r="E1" s="89" t="s">
        <v>115</v>
      </c>
      <c r="F1" s="89"/>
      <c r="G1" s="89"/>
      <c r="H1" s="89"/>
      <c r="I1" s="89" t="s">
        <v>116</v>
      </c>
      <c r="J1" s="89"/>
      <c r="K1" s="89"/>
      <c r="L1" s="89"/>
      <c r="M1" s="89" t="s">
        <v>8</v>
      </c>
      <c r="N1" s="89" t="s">
        <v>5</v>
      </c>
      <c r="O1" s="89" t="s">
        <v>6</v>
      </c>
      <c r="P1" s="1" t="s">
        <v>117</v>
      </c>
      <c r="Q1" s="91" t="s">
        <v>9</v>
      </c>
      <c r="R1" s="91" t="s">
        <v>118</v>
      </c>
      <c r="S1" s="91" t="s">
        <v>119</v>
      </c>
      <c r="T1" s="89" t="s">
        <v>3</v>
      </c>
      <c r="U1" s="89" t="s">
        <v>1</v>
      </c>
      <c r="V1" s="89" t="s">
        <v>2</v>
      </c>
      <c r="W1" s="89" t="s">
        <v>115</v>
      </c>
      <c r="X1" s="89"/>
      <c r="Y1" s="89"/>
      <c r="Z1" s="89"/>
      <c r="AA1" s="89" t="s">
        <v>116</v>
      </c>
      <c r="AB1" s="89"/>
      <c r="AC1" s="89"/>
      <c r="AD1" s="89"/>
      <c r="AE1" s="89" t="s">
        <v>8</v>
      </c>
      <c r="AF1" s="89" t="s">
        <v>5</v>
      </c>
      <c r="AG1" s="89" t="s">
        <v>6</v>
      </c>
      <c r="AH1" s="1" t="s">
        <v>117</v>
      </c>
      <c r="AI1" s="91" t="s">
        <v>9</v>
      </c>
      <c r="AJ1" s="91" t="s">
        <v>118</v>
      </c>
      <c r="AK1" s="91" t="s">
        <v>119</v>
      </c>
    </row>
    <row r="2" spans="1:37" s="47" customFormat="1" x14ac:dyDescent="0.2">
      <c r="A2" s="9"/>
      <c r="B2" s="2" t="s">
        <v>127</v>
      </c>
      <c r="C2" s="2" t="s">
        <v>128</v>
      </c>
      <c r="D2" s="2" t="s">
        <v>129</v>
      </c>
      <c r="E2" s="2" t="s">
        <v>15</v>
      </c>
      <c r="F2" s="2" t="s">
        <v>12</v>
      </c>
      <c r="G2" s="2" t="s">
        <v>13</v>
      </c>
      <c r="H2" s="2" t="s">
        <v>14</v>
      </c>
      <c r="I2" s="2" t="s">
        <v>15</v>
      </c>
      <c r="J2" s="2" t="s">
        <v>12</v>
      </c>
      <c r="K2" s="2" t="s">
        <v>13</v>
      </c>
      <c r="L2" s="2" t="s">
        <v>14</v>
      </c>
      <c r="M2" s="2" t="s">
        <v>130</v>
      </c>
      <c r="N2" s="2"/>
      <c r="O2" s="2" t="s">
        <v>131</v>
      </c>
      <c r="P2" s="2"/>
      <c r="Q2" s="2"/>
      <c r="R2" s="2"/>
      <c r="S2" s="2"/>
      <c r="T2" s="2"/>
      <c r="U2" s="2"/>
      <c r="V2" s="2"/>
      <c r="W2" s="2" t="s">
        <v>15</v>
      </c>
      <c r="X2" s="2" t="s">
        <v>12</v>
      </c>
      <c r="Y2" s="2" t="s">
        <v>13</v>
      </c>
      <c r="Z2" s="2" t="s">
        <v>14</v>
      </c>
      <c r="AA2" s="2" t="s">
        <v>15</v>
      </c>
      <c r="AB2" s="2" t="s">
        <v>12</v>
      </c>
      <c r="AC2" s="2" t="s">
        <v>13</v>
      </c>
      <c r="AD2" s="2" t="s">
        <v>14</v>
      </c>
      <c r="AE2" s="2"/>
      <c r="AF2" s="2"/>
      <c r="AG2" s="2"/>
      <c r="AH2" s="2"/>
      <c r="AI2" s="2"/>
      <c r="AJ2" s="96"/>
    </row>
    <row r="3" spans="1:37" x14ac:dyDescent="0.2">
      <c r="B3" s="103">
        <f>MIN(B6:B170)</f>
        <v>1.5256000000000001</v>
      </c>
      <c r="C3" s="103">
        <f t="shared" ref="C3:P3" si="0">MIN(C6:C170)</f>
        <v>0.8841</v>
      </c>
      <c r="D3" s="102">
        <f t="shared" si="0"/>
        <v>84.017399999999995</v>
      </c>
      <c r="E3" s="102">
        <f t="shared" si="0"/>
        <v>2.39</v>
      </c>
      <c r="F3" s="102">
        <f t="shared" si="0"/>
        <v>4.96</v>
      </c>
      <c r="G3" s="102">
        <f t="shared" si="0"/>
        <v>3.66</v>
      </c>
      <c r="H3" s="102">
        <f t="shared" si="0"/>
        <v>0.78</v>
      </c>
      <c r="I3" s="102">
        <f t="shared" si="0"/>
        <v>0.99</v>
      </c>
      <c r="J3" s="102">
        <f t="shared" si="0"/>
        <v>3.125</v>
      </c>
      <c r="K3" s="102">
        <f t="shared" si="0"/>
        <v>2.58</v>
      </c>
      <c r="L3" s="102">
        <f t="shared" si="0"/>
        <v>8.8749999999999996E-2</v>
      </c>
      <c r="M3" s="102">
        <f t="shared" si="0"/>
        <v>765</v>
      </c>
      <c r="N3" s="102">
        <f t="shared" si="0"/>
        <v>230.3</v>
      </c>
      <c r="O3" s="102">
        <f t="shared" si="0"/>
        <v>935.57</v>
      </c>
      <c r="P3" s="102">
        <f t="shared" si="0"/>
        <v>13361</v>
      </c>
      <c r="Q3" s="102">
        <f t="shared" ref="Q3:S3" si="1">MIN(Q6:Q170)</f>
        <v>253.5</v>
      </c>
      <c r="R3" s="102">
        <f t="shared" si="1"/>
        <v>182.95</v>
      </c>
      <c r="S3" s="102">
        <f t="shared" si="1"/>
        <v>10.27</v>
      </c>
      <c r="T3" s="103">
        <f>MIN(T6:T170)</f>
        <v>-9.6823230000000038E-2</v>
      </c>
      <c r="U3" s="103">
        <f t="shared" ref="U3:AH3" si="2">MIN(U6:U170)</f>
        <v>-0.1335831890000001</v>
      </c>
      <c r="V3" s="103">
        <f t="shared" si="2"/>
        <v>-19.72999999999999</v>
      </c>
      <c r="W3" s="103">
        <f t="shared" si="2"/>
        <v>-0.58000000000000007</v>
      </c>
      <c r="X3" s="103">
        <f t="shared" si="2"/>
        <v>-0.67999999999999972</v>
      </c>
      <c r="Y3" s="103">
        <f t="shared" si="2"/>
        <v>-0.5</v>
      </c>
      <c r="Z3" s="103">
        <f t="shared" si="2"/>
        <v>-1.63</v>
      </c>
      <c r="AA3" s="103">
        <f t="shared" si="2"/>
        <v>-1.125</v>
      </c>
      <c r="AB3" s="103">
        <f t="shared" si="2"/>
        <v>-0.8125</v>
      </c>
      <c r="AC3" s="103">
        <f t="shared" si="2"/>
        <v>-0.75</v>
      </c>
      <c r="AD3" s="103">
        <f t="shared" si="2"/>
        <v>-0.625</v>
      </c>
      <c r="AE3" s="103">
        <f t="shared" si="2"/>
        <v>-930.02999999999975</v>
      </c>
      <c r="AF3" s="103">
        <f t="shared" si="2"/>
        <v>-168.40000000000009</v>
      </c>
      <c r="AG3" s="103">
        <f t="shared" si="2"/>
        <v>-1040.0299999999997</v>
      </c>
      <c r="AH3" s="103">
        <f t="shared" si="2"/>
        <v>-5460</v>
      </c>
      <c r="AI3" s="103">
        <f t="shared" ref="AI3:AK3" si="3">MIN(AI6:AI170)</f>
        <v>-43</v>
      </c>
      <c r="AJ3" s="103">
        <f t="shared" si="3"/>
        <v>-18.879999999999995</v>
      </c>
      <c r="AK3" s="103">
        <f t="shared" si="3"/>
        <v>-7.7000000000000028</v>
      </c>
    </row>
    <row r="4" spans="1:37" x14ac:dyDescent="0.2">
      <c r="B4" s="103">
        <f>MAX(B6:B170)</f>
        <v>1.866171</v>
      </c>
      <c r="C4" s="103">
        <f t="shared" ref="C4:P4" si="4">MAX(C6:C170)</f>
        <v>1.429124981</v>
      </c>
      <c r="D4" s="102">
        <f t="shared" si="4"/>
        <v>158.73740000000001</v>
      </c>
      <c r="E4" s="102">
        <f t="shared" si="4"/>
        <v>6.98</v>
      </c>
      <c r="F4" s="102">
        <f t="shared" si="4"/>
        <v>9.6</v>
      </c>
      <c r="G4" s="102">
        <f t="shared" si="4"/>
        <v>9.1199999999999992</v>
      </c>
      <c r="H4" s="102">
        <f t="shared" si="4"/>
        <v>7.92</v>
      </c>
      <c r="I4" s="102">
        <f t="shared" si="4"/>
        <v>9.6875</v>
      </c>
      <c r="J4" s="102">
        <f t="shared" si="4"/>
        <v>10.25</v>
      </c>
      <c r="K4" s="102">
        <f t="shared" si="4"/>
        <v>9.8125</v>
      </c>
      <c r="L4" s="102">
        <f t="shared" si="4"/>
        <v>8.5</v>
      </c>
      <c r="M4" s="102">
        <f t="shared" si="4"/>
        <v>5681.82</v>
      </c>
      <c r="N4" s="102">
        <f t="shared" si="4"/>
        <v>1517.68</v>
      </c>
      <c r="O4" s="102">
        <f t="shared" si="4"/>
        <v>7644.55</v>
      </c>
      <c r="P4" s="102">
        <f t="shared" si="4"/>
        <v>39650</v>
      </c>
      <c r="Q4" s="102">
        <f t="shared" ref="Q4:S4" si="5">MAX(Q6:Q170)</f>
        <v>494</v>
      </c>
      <c r="R4" s="102">
        <f t="shared" si="5"/>
        <v>265.07</v>
      </c>
      <c r="S4" s="102">
        <f t="shared" si="5"/>
        <v>41.1</v>
      </c>
      <c r="T4" s="103">
        <f>MAX(T6:T170)</f>
        <v>0.11644177900000008</v>
      </c>
      <c r="U4" s="103">
        <f t="shared" ref="U4:AH4" si="6">MAX(U6:U170)</f>
        <v>9.3488674000000049E-2</v>
      </c>
      <c r="V4" s="103">
        <f t="shared" si="6"/>
        <v>9.5184999999999889</v>
      </c>
      <c r="W4" s="103">
        <f t="shared" si="6"/>
        <v>0.51999999999999957</v>
      </c>
      <c r="X4" s="103">
        <f t="shared" si="6"/>
        <v>0.61500000000000021</v>
      </c>
      <c r="Y4" s="103">
        <f t="shared" si="6"/>
        <v>0.9610000000000003</v>
      </c>
      <c r="Z4" s="103">
        <f t="shared" si="6"/>
        <v>1.1300000000000001</v>
      </c>
      <c r="AA4" s="103">
        <f t="shared" si="6"/>
        <v>1.625</v>
      </c>
      <c r="AB4" s="103">
        <f t="shared" si="6"/>
        <v>1.1880000000000006</v>
      </c>
      <c r="AC4" s="103">
        <f t="shared" si="6"/>
        <v>1.0629999999999997</v>
      </c>
      <c r="AD4" s="103">
        <f t="shared" si="6"/>
        <v>0.9375</v>
      </c>
      <c r="AE4" s="103">
        <f t="shared" si="6"/>
        <v>450.88999999999987</v>
      </c>
      <c r="AF4" s="103">
        <f t="shared" si="6"/>
        <v>144</v>
      </c>
      <c r="AG4" s="103">
        <f t="shared" si="6"/>
        <v>1062.1000000000004</v>
      </c>
      <c r="AH4" s="103">
        <f t="shared" si="6"/>
        <v>4483</v>
      </c>
      <c r="AI4" s="103">
        <f t="shared" ref="AI4:AK4" si="7">MAX(AI6:AI170)</f>
        <v>44.5</v>
      </c>
      <c r="AJ4" s="103">
        <f t="shared" si="7"/>
        <v>16.680000000000007</v>
      </c>
      <c r="AK4" s="103">
        <f t="shared" si="7"/>
        <v>14.700000000000003</v>
      </c>
    </row>
    <row r="5" spans="1:37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</row>
    <row r="6" spans="1:37" x14ac:dyDescent="0.2">
      <c r="A6" s="9">
        <v>30345</v>
      </c>
      <c r="B6" s="103">
        <v>1.6495980250954723</v>
      </c>
      <c r="C6" s="103">
        <v>1.0819439066216738</v>
      </c>
      <c r="D6" s="102">
        <v>153.72999999999999</v>
      </c>
      <c r="E6" s="102">
        <v>3.93</v>
      </c>
      <c r="F6" s="102">
        <v>7.4649999999999999</v>
      </c>
      <c r="G6" s="102">
        <v>6.1</v>
      </c>
      <c r="H6" s="102">
        <v>5.0650000000000004</v>
      </c>
      <c r="I6" s="102">
        <v>3.625</v>
      </c>
      <c r="J6" s="102">
        <v>6.1875</v>
      </c>
      <c r="K6" s="102">
        <v>4.1875</v>
      </c>
      <c r="L6" s="102">
        <v>4.2656299999999998</v>
      </c>
      <c r="M6" s="102">
        <v>1049.6999999992549</v>
      </c>
      <c r="N6" s="102">
        <v>274.08</v>
      </c>
      <c r="O6" s="102">
        <v>1294.45</v>
      </c>
      <c r="P6" s="102">
        <v>20072.099999999999</v>
      </c>
      <c r="Q6" s="16">
        <v>410</v>
      </c>
      <c r="R6" s="3">
        <v>212.55</v>
      </c>
      <c r="S6" s="16">
        <v>18.399999999999999</v>
      </c>
      <c r="T6" s="103"/>
      <c r="U6" s="103"/>
      <c r="V6" s="103"/>
      <c r="W6" s="103"/>
      <c r="X6" s="103"/>
      <c r="Y6" s="103"/>
      <c r="Z6" s="103"/>
      <c r="AA6" s="103"/>
      <c r="AB6" s="103"/>
      <c r="AC6" s="103"/>
      <c r="AD6" s="103"/>
      <c r="AE6" s="103"/>
      <c r="AF6" s="103"/>
      <c r="AG6" s="103"/>
      <c r="AH6" s="103"/>
      <c r="AI6" s="103"/>
      <c r="AJ6" s="103"/>
    </row>
    <row r="7" spans="1:37" x14ac:dyDescent="0.2">
      <c r="A7" s="9">
        <v>30373</v>
      </c>
      <c r="B7" s="103">
        <v>1.6465359534883719</v>
      </c>
      <c r="C7" s="103">
        <v>1.0677093569166938</v>
      </c>
      <c r="D7" s="102">
        <v>153.19999999999999</v>
      </c>
      <c r="E7" s="102">
        <v>4.0060000000000002</v>
      </c>
      <c r="F7" s="102">
        <v>7.5449999999999999</v>
      </c>
      <c r="G7" s="102">
        <v>6.1</v>
      </c>
      <c r="H7" s="102">
        <v>4.8499999999999996</v>
      </c>
      <c r="I7" s="102">
        <v>4</v>
      </c>
      <c r="J7" s="102">
        <v>6.375</v>
      </c>
      <c r="K7" s="102">
        <v>4.0625</v>
      </c>
      <c r="L7" s="102">
        <v>4.34375</v>
      </c>
      <c r="M7" s="102">
        <v>1007.2000000001863</v>
      </c>
      <c r="N7" s="102">
        <v>284.2</v>
      </c>
      <c r="O7" s="102">
        <v>1244.3599999999999</v>
      </c>
      <c r="P7" s="102">
        <v>20933.8</v>
      </c>
      <c r="Q7" s="16">
        <v>405</v>
      </c>
      <c r="R7" s="3">
        <v>205.38</v>
      </c>
      <c r="S7" s="16">
        <v>16.05</v>
      </c>
      <c r="T7" s="103">
        <f t="shared" ref="T7:AH23" si="8">B7-B6</f>
        <v>-3.0620716071003695E-3</v>
      </c>
      <c r="U7" s="103">
        <f t="shared" si="8"/>
        <v>-1.423454970498006E-2</v>
      </c>
      <c r="V7" s="103">
        <f t="shared" si="8"/>
        <v>-0.53000000000000114</v>
      </c>
      <c r="W7" s="103">
        <f t="shared" si="8"/>
        <v>7.6000000000000068E-2</v>
      </c>
      <c r="X7" s="103">
        <f t="shared" si="8"/>
        <v>8.0000000000000071E-2</v>
      </c>
      <c r="Y7" s="103">
        <f t="shared" si="8"/>
        <v>0</v>
      </c>
      <c r="Z7" s="103">
        <f t="shared" si="8"/>
        <v>-0.21500000000000075</v>
      </c>
      <c r="AA7" s="103">
        <f t="shared" si="8"/>
        <v>0.375</v>
      </c>
      <c r="AB7" s="103">
        <f t="shared" si="8"/>
        <v>0.1875</v>
      </c>
      <c r="AC7" s="103">
        <f t="shared" si="8"/>
        <v>-0.125</v>
      </c>
      <c r="AD7" s="103">
        <f t="shared" si="8"/>
        <v>7.8120000000000189E-2</v>
      </c>
      <c r="AE7" s="103">
        <f t="shared" si="8"/>
        <v>-42.499999999068677</v>
      </c>
      <c r="AF7" s="103">
        <f t="shared" si="8"/>
        <v>10.120000000000005</v>
      </c>
      <c r="AG7" s="103">
        <f t="shared" si="8"/>
        <v>-50.090000000000146</v>
      </c>
      <c r="AH7" s="103">
        <f t="shared" si="8"/>
        <v>861.70000000000073</v>
      </c>
      <c r="AI7" s="103">
        <f t="shared" ref="AI7:AK7" si="9">Q7-Q6</f>
        <v>-5</v>
      </c>
      <c r="AJ7" s="103">
        <f t="shared" si="9"/>
        <v>-7.1700000000000159</v>
      </c>
      <c r="AK7" s="103">
        <f t="shared" si="9"/>
        <v>-2.3499999999999979</v>
      </c>
    </row>
    <row r="8" spans="1:37" x14ac:dyDescent="0.2">
      <c r="A8" s="9">
        <v>30405</v>
      </c>
      <c r="B8" s="103">
        <v>1.6340189039955604</v>
      </c>
      <c r="C8" s="103">
        <v>1.0741007194244605</v>
      </c>
      <c r="D8" s="102">
        <v>146.35</v>
      </c>
      <c r="E8" s="102">
        <v>4.0369999999999999</v>
      </c>
      <c r="F8" s="102">
        <v>7.9</v>
      </c>
      <c r="G8" s="102">
        <v>6</v>
      </c>
      <c r="H8" s="102">
        <v>4.37</v>
      </c>
      <c r="I8" s="102">
        <v>3.7187999999999999</v>
      </c>
      <c r="J8" s="102">
        <v>6.5625</v>
      </c>
      <c r="K8" s="102">
        <v>3.9375</v>
      </c>
      <c r="L8" s="102">
        <v>4.125</v>
      </c>
      <c r="M8" s="102">
        <v>1024.0999999996275</v>
      </c>
      <c r="N8" s="102">
        <v>291.7</v>
      </c>
      <c r="O8" s="102">
        <v>1301.71</v>
      </c>
      <c r="P8" s="102">
        <v>22040.19</v>
      </c>
      <c r="Q8" s="16">
        <v>418</v>
      </c>
      <c r="R8" s="3">
        <v>208.7</v>
      </c>
      <c r="S8" s="16">
        <v>18.5</v>
      </c>
      <c r="T8" s="103">
        <f t="shared" si="8"/>
        <v>-1.2517049492811516E-2</v>
      </c>
      <c r="U8" s="103">
        <f t="shared" si="8"/>
        <v>6.3913625077667291E-3</v>
      </c>
      <c r="V8" s="103">
        <f t="shared" si="8"/>
        <v>-6.8499999999999943</v>
      </c>
      <c r="W8" s="103">
        <f t="shared" si="8"/>
        <v>3.0999999999999694E-2</v>
      </c>
      <c r="X8" s="103">
        <f t="shared" si="8"/>
        <v>0.35500000000000043</v>
      </c>
      <c r="Y8" s="103">
        <f t="shared" si="8"/>
        <v>-9.9999999999999645E-2</v>
      </c>
      <c r="Z8" s="103">
        <f t="shared" si="8"/>
        <v>-0.47999999999999954</v>
      </c>
      <c r="AA8" s="103">
        <f t="shared" si="8"/>
        <v>-0.28120000000000012</v>
      </c>
      <c r="AB8" s="103">
        <f t="shared" si="8"/>
        <v>0.1875</v>
      </c>
      <c r="AC8" s="103">
        <f t="shared" si="8"/>
        <v>-0.125</v>
      </c>
      <c r="AD8" s="103">
        <f t="shared" si="8"/>
        <v>-0.21875</v>
      </c>
      <c r="AE8" s="103">
        <f t="shared" si="8"/>
        <v>16.899999999441206</v>
      </c>
      <c r="AF8" s="103">
        <f t="shared" si="8"/>
        <v>7.5</v>
      </c>
      <c r="AG8" s="103">
        <f t="shared" si="8"/>
        <v>57.350000000000136</v>
      </c>
      <c r="AH8" s="103">
        <f t="shared" si="8"/>
        <v>1106.3899999999994</v>
      </c>
      <c r="AI8" s="103">
        <f t="shared" ref="AI8:AI71" si="10">Q8-Q7</f>
        <v>13</v>
      </c>
      <c r="AJ8" s="103">
        <f t="shared" ref="AJ8:AJ71" si="11">R8-R7</f>
        <v>3.3199999999999932</v>
      </c>
      <c r="AK8" s="103">
        <f t="shared" ref="AK8:AK71" si="12">S8-S7</f>
        <v>2.4499999999999993</v>
      </c>
    </row>
    <row r="9" spans="1:37" x14ac:dyDescent="0.2">
      <c r="A9" s="9">
        <v>30435</v>
      </c>
      <c r="B9" s="103">
        <v>1.6062056769530164</v>
      </c>
      <c r="C9" s="103">
        <v>1.0972398316970549</v>
      </c>
      <c r="D9" s="102">
        <v>141.19999999999999</v>
      </c>
      <c r="E9" s="102">
        <v>4.0350000000000001</v>
      </c>
      <c r="F9" s="102">
        <v>8.5150000000000006</v>
      </c>
      <c r="G9" s="102">
        <v>5.8</v>
      </c>
      <c r="H9" s="102">
        <v>4</v>
      </c>
      <c r="I9" s="102">
        <v>3.75</v>
      </c>
      <c r="J9" s="102">
        <v>7.0625</v>
      </c>
      <c r="K9" s="102">
        <v>3.875</v>
      </c>
      <c r="L9" s="102">
        <v>4.0625</v>
      </c>
      <c r="M9" s="102">
        <v>1006.0999999996275</v>
      </c>
      <c r="N9" s="102">
        <v>288.36</v>
      </c>
      <c r="O9" s="102">
        <v>1308.1400000000001</v>
      </c>
      <c r="P9" s="102">
        <v>23680.799999999999</v>
      </c>
      <c r="Q9" s="16">
        <v>454</v>
      </c>
      <c r="R9" s="3">
        <v>221.74</v>
      </c>
      <c r="S9" s="16">
        <v>18.350000000000001</v>
      </c>
      <c r="T9" s="103">
        <f t="shared" si="8"/>
        <v>-2.7813227042543964E-2</v>
      </c>
      <c r="U9" s="103">
        <f t="shared" si="8"/>
        <v>2.3139112272594353E-2</v>
      </c>
      <c r="V9" s="103">
        <f t="shared" si="8"/>
        <v>-5.1500000000000057</v>
      </c>
      <c r="W9" s="103">
        <f t="shared" si="8"/>
        <v>-1.9999999999997797E-3</v>
      </c>
      <c r="X9" s="103">
        <f t="shared" si="8"/>
        <v>0.61500000000000021</v>
      </c>
      <c r="Y9" s="103">
        <f t="shared" si="8"/>
        <v>-0.20000000000000018</v>
      </c>
      <c r="Z9" s="103">
        <f t="shared" si="8"/>
        <v>-0.37000000000000011</v>
      </c>
      <c r="AA9" s="103">
        <f t="shared" si="8"/>
        <v>3.1200000000000117E-2</v>
      </c>
      <c r="AB9" s="103">
        <f t="shared" si="8"/>
        <v>0.5</v>
      </c>
      <c r="AC9" s="103">
        <f t="shared" si="8"/>
        <v>-6.25E-2</v>
      </c>
      <c r="AD9" s="103">
        <f t="shared" si="8"/>
        <v>-6.25E-2</v>
      </c>
      <c r="AE9" s="103">
        <f t="shared" si="8"/>
        <v>-18</v>
      </c>
      <c r="AF9" s="103">
        <f t="shared" si="8"/>
        <v>-3.339999999999975</v>
      </c>
      <c r="AG9" s="103">
        <f t="shared" si="8"/>
        <v>6.4300000000000637</v>
      </c>
      <c r="AH9" s="103">
        <f t="shared" si="8"/>
        <v>1640.6100000000006</v>
      </c>
      <c r="AI9" s="103">
        <f t="shared" si="10"/>
        <v>36</v>
      </c>
      <c r="AJ9" s="103">
        <f t="shared" si="11"/>
        <v>13.04000000000002</v>
      </c>
      <c r="AK9" s="103">
        <f t="shared" si="12"/>
        <v>-0.14999999999999858</v>
      </c>
    </row>
    <row r="10" spans="1:37" x14ac:dyDescent="0.2">
      <c r="A10" s="9">
        <v>30464</v>
      </c>
      <c r="B10" s="103">
        <v>1.6218162691885964</v>
      </c>
      <c r="C10" s="103">
        <v>1.0668357606501937</v>
      </c>
      <c r="D10" s="102">
        <v>143.79</v>
      </c>
      <c r="E10" s="102">
        <v>4.069</v>
      </c>
      <c r="F10" s="102">
        <v>8.6750000000000007</v>
      </c>
      <c r="G10" s="102">
        <v>5.7</v>
      </c>
      <c r="H10" s="102">
        <v>3.88</v>
      </c>
      <c r="I10" s="102">
        <v>3.9375</v>
      </c>
      <c r="J10" s="102">
        <v>7.3125</v>
      </c>
      <c r="K10" s="102">
        <v>3.8125</v>
      </c>
      <c r="L10" s="102">
        <v>4</v>
      </c>
      <c r="M10" s="102">
        <v>1001.4000000003725</v>
      </c>
      <c r="N10" s="102">
        <v>290.10000000000002</v>
      </c>
      <c r="O10" s="102">
        <v>1316.43</v>
      </c>
      <c r="P10" s="102">
        <v>24992.77</v>
      </c>
      <c r="Q10" s="16">
        <v>449.5</v>
      </c>
      <c r="R10" s="3">
        <v>224.87</v>
      </c>
      <c r="S10" s="16">
        <v>18.649999999999999</v>
      </c>
      <c r="T10" s="103">
        <f t="shared" si="8"/>
        <v>1.5610592235580034E-2</v>
      </c>
      <c r="U10" s="103">
        <f t="shared" si="8"/>
        <v>-3.0404071046861159E-2</v>
      </c>
      <c r="V10" s="103">
        <f t="shared" si="8"/>
        <v>2.5900000000000034</v>
      </c>
      <c r="W10" s="103">
        <f t="shared" si="8"/>
        <v>3.3999999999999808E-2</v>
      </c>
      <c r="X10" s="103">
        <f t="shared" si="8"/>
        <v>0.16000000000000014</v>
      </c>
      <c r="Y10" s="103">
        <f t="shared" si="8"/>
        <v>-9.9999999999999645E-2</v>
      </c>
      <c r="Z10" s="103">
        <f t="shared" si="8"/>
        <v>-0.12000000000000011</v>
      </c>
      <c r="AA10" s="103">
        <f t="shared" si="8"/>
        <v>0.1875</v>
      </c>
      <c r="AB10" s="103">
        <f t="shared" si="8"/>
        <v>0.25</v>
      </c>
      <c r="AC10" s="103">
        <f t="shared" si="8"/>
        <v>-6.25E-2</v>
      </c>
      <c r="AD10" s="103">
        <f t="shared" si="8"/>
        <v>-6.25E-2</v>
      </c>
      <c r="AE10" s="103">
        <f t="shared" si="8"/>
        <v>-4.6999999992549419</v>
      </c>
      <c r="AF10" s="103">
        <f t="shared" si="8"/>
        <v>1.7400000000000091</v>
      </c>
      <c r="AG10" s="103">
        <f t="shared" si="8"/>
        <v>8.2899999999999636</v>
      </c>
      <c r="AH10" s="103">
        <f t="shared" si="8"/>
        <v>1311.9700000000012</v>
      </c>
      <c r="AI10" s="103">
        <f t="shared" si="10"/>
        <v>-4.5</v>
      </c>
      <c r="AJ10" s="103">
        <f t="shared" si="11"/>
        <v>3.1299999999999955</v>
      </c>
      <c r="AK10" s="103">
        <f t="shared" si="12"/>
        <v>0.29999999999999716</v>
      </c>
    </row>
    <row r="11" spans="1:37" x14ac:dyDescent="0.2">
      <c r="A11" s="9">
        <v>30496</v>
      </c>
      <c r="B11" s="103">
        <v>1.6230754380681196</v>
      </c>
      <c r="C11" s="103">
        <v>1.0699288840262582</v>
      </c>
      <c r="D11" s="102">
        <v>146.69</v>
      </c>
      <c r="E11" s="102">
        <v>4.0149999999999997</v>
      </c>
      <c r="F11" s="102">
        <v>8.6050000000000004</v>
      </c>
      <c r="G11" s="102">
        <v>6</v>
      </c>
      <c r="H11" s="102">
        <v>4.49</v>
      </c>
      <c r="I11" s="102">
        <v>3.8125</v>
      </c>
      <c r="J11" s="102">
        <v>7.125</v>
      </c>
      <c r="K11" s="102">
        <v>3.875</v>
      </c>
      <c r="L11" s="102">
        <v>4.0781299999999998</v>
      </c>
      <c r="M11" s="102">
        <v>1045.4000000003725</v>
      </c>
      <c r="N11" s="102">
        <v>304</v>
      </c>
      <c r="O11" s="102">
        <v>1382.56</v>
      </c>
      <c r="P11" s="102">
        <v>24252.38</v>
      </c>
      <c r="Q11" s="16">
        <v>446.5</v>
      </c>
      <c r="R11" s="3">
        <v>225.87</v>
      </c>
      <c r="S11" s="16">
        <v>18.95</v>
      </c>
      <c r="T11" s="103">
        <f t="shared" si="8"/>
        <v>1.2591688795231537E-3</v>
      </c>
      <c r="U11" s="103">
        <f t="shared" si="8"/>
        <v>3.0931233760644883E-3</v>
      </c>
      <c r="V11" s="103">
        <f t="shared" si="8"/>
        <v>2.9000000000000057</v>
      </c>
      <c r="W11" s="103">
        <f t="shared" si="8"/>
        <v>-5.400000000000027E-2</v>
      </c>
      <c r="X11" s="103">
        <f t="shared" si="8"/>
        <v>-7.0000000000000284E-2</v>
      </c>
      <c r="Y11" s="103">
        <f t="shared" si="8"/>
        <v>0.29999999999999982</v>
      </c>
      <c r="Z11" s="103">
        <f t="shared" si="8"/>
        <v>0.61000000000000032</v>
      </c>
      <c r="AA11" s="103">
        <f t="shared" si="8"/>
        <v>-0.125</v>
      </c>
      <c r="AB11" s="103">
        <f t="shared" si="8"/>
        <v>-0.1875</v>
      </c>
      <c r="AC11" s="103">
        <f t="shared" si="8"/>
        <v>6.25E-2</v>
      </c>
      <c r="AD11" s="103">
        <f t="shared" si="8"/>
        <v>7.8129999999999811E-2</v>
      </c>
      <c r="AE11" s="103">
        <f t="shared" si="8"/>
        <v>44</v>
      </c>
      <c r="AF11" s="103">
        <f t="shared" si="8"/>
        <v>13.899999999999977</v>
      </c>
      <c r="AG11" s="103">
        <f t="shared" si="8"/>
        <v>66.129999999999882</v>
      </c>
      <c r="AH11" s="103">
        <f t="shared" si="8"/>
        <v>-740.38999999999942</v>
      </c>
      <c r="AI11" s="103">
        <f t="shared" si="10"/>
        <v>-3</v>
      </c>
      <c r="AJ11" s="103">
        <f t="shared" si="11"/>
        <v>1</v>
      </c>
      <c r="AK11" s="103">
        <f t="shared" si="12"/>
        <v>0.30000000000000071</v>
      </c>
    </row>
    <row r="12" spans="1:37" x14ac:dyDescent="0.2">
      <c r="A12" s="9">
        <v>30527</v>
      </c>
      <c r="B12" s="103">
        <v>1.6186360704679936</v>
      </c>
      <c r="C12" s="103">
        <v>1.0492650214592274</v>
      </c>
      <c r="D12" s="102">
        <v>150.12</v>
      </c>
      <c r="E12" s="102">
        <v>3.9809999999999999</v>
      </c>
      <c r="F12" s="102">
        <v>8.8049999999999997</v>
      </c>
      <c r="G12" s="102">
        <v>6.3</v>
      </c>
      <c r="H12" s="102">
        <v>5.3860000000000001</v>
      </c>
      <c r="I12" s="102">
        <v>3.75</v>
      </c>
      <c r="J12" s="102">
        <v>6.9379999999999997</v>
      </c>
      <c r="K12" s="102">
        <v>3.875</v>
      </c>
      <c r="L12" s="102">
        <v>4</v>
      </c>
      <c r="M12" s="102">
        <v>1121.6999999992549</v>
      </c>
      <c r="N12" s="102">
        <v>318.66000000000003</v>
      </c>
      <c r="O12" s="102">
        <v>1510.54</v>
      </c>
      <c r="P12" s="102">
        <v>24483.81</v>
      </c>
      <c r="Q12" s="16">
        <v>461.5</v>
      </c>
      <c r="R12" s="3">
        <v>225.86</v>
      </c>
      <c r="S12" s="16">
        <v>20</v>
      </c>
      <c r="T12" s="103">
        <f t="shared" si="8"/>
        <v>-4.4393676001259763E-3</v>
      </c>
      <c r="U12" s="103">
        <f t="shared" si="8"/>
        <v>-2.0663862567030788E-2</v>
      </c>
      <c r="V12" s="103">
        <f t="shared" si="8"/>
        <v>3.4300000000000068</v>
      </c>
      <c r="W12" s="103">
        <f t="shared" si="8"/>
        <v>-3.3999999999999808E-2</v>
      </c>
      <c r="X12" s="103">
        <f t="shared" si="8"/>
        <v>0.19999999999999929</v>
      </c>
      <c r="Y12" s="103">
        <f t="shared" si="8"/>
        <v>0.29999999999999982</v>
      </c>
      <c r="Z12" s="103">
        <f t="shared" si="8"/>
        <v>0.89599999999999991</v>
      </c>
      <c r="AA12" s="103">
        <f t="shared" si="8"/>
        <v>-6.25E-2</v>
      </c>
      <c r="AB12" s="103">
        <f t="shared" si="8"/>
        <v>-0.18700000000000028</v>
      </c>
      <c r="AC12" s="103">
        <f t="shared" si="8"/>
        <v>0</v>
      </c>
      <c r="AD12" s="103">
        <f t="shared" si="8"/>
        <v>-7.8129999999999811E-2</v>
      </c>
      <c r="AE12" s="103">
        <f t="shared" si="8"/>
        <v>76.299999998882413</v>
      </c>
      <c r="AF12" s="103">
        <f t="shared" si="8"/>
        <v>14.660000000000025</v>
      </c>
      <c r="AG12" s="103">
        <f t="shared" si="8"/>
        <v>127.98000000000002</v>
      </c>
      <c r="AH12" s="103">
        <f t="shared" si="8"/>
        <v>231.43000000000029</v>
      </c>
      <c r="AI12" s="103">
        <f t="shared" si="10"/>
        <v>15</v>
      </c>
      <c r="AJ12" s="103">
        <f t="shared" si="11"/>
        <v>-9.9999999999909051E-3</v>
      </c>
      <c r="AK12" s="103">
        <f t="shared" si="12"/>
        <v>1.0500000000000007</v>
      </c>
    </row>
    <row r="13" spans="1:37" x14ac:dyDescent="0.2">
      <c r="A13" s="9">
        <v>30558</v>
      </c>
      <c r="B13" s="103">
        <v>1.6131169124144025</v>
      </c>
      <c r="C13" s="103">
        <v>1.079078620689655</v>
      </c>
      <c r="D13" s="102">
        <v>141.94999999999999</v>
      </c>
      <c r="E13" s="102">
        <v>4.0590000000000002</v>
      </c>
      <c r="F13" s="102">
        <v>9.2799999999999994</v>
      </c>
      <c r="G13" s="102">
        <v>6.5</v>
      </c>
      <c r="H13" s="102">
        <v>5.4480000000000004</v>
      </c>
      <c r="I13" s="102">
        <v>3.6875</v>
      </c>
      <c r="J13" s="102">
        <v>7.125</v>
      </c>
      <c r="K13" s="102">
        <v>4</v>
      </c>
      <c r="L13" s="102">
        <v>4.0625</v>
      </c>
      <c r="M13" s="102">
        <v>1127</v>
      </c>
      <c r="N13" s="102">
        <v>329.79</v>
      </c>
      <c r="O13" s="102">
        <v>1537.81</v>
      </c>
      <c r="P13" s="102">
        <v>26118.42</v>
      </c>
      <c r="Q13" s="16">
        <v>451.5</v>
      </c>
      <c r="R13" s="3">
        <v>222.98</v>
      </c>
      <c r="S13" s="16">
        <v>18.649999999999999</v>
      </c>
      <c r="T13" s="103">
        <f t="shared" si="8"/>
        <v>-5.5191580535911555E-3</v>
      </c>
      <c r="U13" s="103">
        <f t="shared" si="8"/>
        <v>2.981359923042759E-2</v>
      </c>
      <c r="V13" s="103">
        <f t="shared" si="8"/>
        <v>-8.1700000000000159</v>
      </c>
      <c r="W13" s="103">
        <f t="shared" si="8"/>
        <v>7.8000000000000291E-2</v>
      </c>
      <c r="X13" s="103">
        <f t="shared" si="8"/>
        <v>0.47499999999999964</v>
      </c>
      <c r="Y13" s="103">
        <f t="shared" si="8"/>
        <v>0.20000000000000018</v>
      </c>
      <c r="Z13" s="103">
        <f t="shared" si="8"/>
        <v>6.2000000000000277E-2</v>
      </c>
      <c r="AA13" s="103">
        <f t="shared" si="8"/>
        <v>-6.25E-2</v>
      </c>
      <c r="AB13" s="103">
        <f t="shared" si="8"/>
        <v>0.18700000000000028</v>
      </c>
      <c r="AC13" s="103">
        <f t="shared" si="8"/>
        <v>0.125</v>
      </c>
      <c r="AD13" s="103">
        <f t="shared" si="8"/>
        <v>6.25E-2</v>
      </c>
      <c r="AE13" s="103">
        <f t="shared" si="8"/>
        <v>5.3000000007450581</v>
      </c>
      <c r="AF13" s="103">
        <f t="shared" si="8"/>
        <v>11.129999999999995</v>
      </c>
      <c r="AG13" s="103">
        <f t="shared" si="8"/>
        <v>27.269999999999982</v>
      </c>
      <c r="AH13" s="103">
        <f t="shared" si="8"/>
        <v>1634.6099999999969</v>
      </c>
      <c r="AI13" s="103">
        <f t="shared" si="10"/>
        <v>-10</v>
      </c>
      <c r="AJ13" s="103">
        <f t="shared" si="11"/>
        <v>-2.8800000000000239</v>
      </c>
      <c r="AK13" s="103">
        <f t="shared" si="12"/>
        <v>-1.3500000000000014</v>
      </c>
    </row>
    <row r="14" spans="1:37" x14ac:dyDescent="0.2">
      <c r="A14" s="9">
        <v>30588</v>
      </c>
      <c r="B14" s="103">
        <v>1.627664905578468</v>
      </c>
      <c r="C14" s="103">
        <v>1.0585786966875947</v>
      </c>
      <c r="D14" s="102">
        <v>147</v>
      </c>
      <c r="E14" s="102">
        <v>4.3280000000000003</v>
      </c>
      <c r="F14" s="102">
        <v>9.6</v>
      </c>
      <c r="G14" s="102">
        <v>6.7</v>
      </c>
      <c r="H14" s="102">
        <v>6.1879999999999997</v>
      </c>
      <c r="I14" s="102">
        <v>4.3129999999999997</v>
      </c>
      <c r="J14" s="102">
        <v>8.3130000000000006</v>
      </c>
      <c r="K14" s="102">
        <v>4.5</v>
      </c>
      <c r="L14" s="102">
        <v>5</v>
      </c>
      <c r="M14" s="102">
        <v>1173.1999999992549</v>
      </c>
      <c r="N14" s="102">
        <v>321.83</v>
      </c>
      <c r="O14" s="102">
        <v>1500.17</v>
      </c>
      <c r="P14" s="102">
        <v>25721.74</v>
      </c>
      <c r="Q14" s="16">
        <v>458</v>
      </c>
      <c r="R14" s="3">
        <v>223.83</v>
      </c>
      <c r="S14" s="16">
        <v>18.600000000000001</v>
      </c>
      <c r="T14" s="103">
        <f t="shared" si="8"/>
        <v>1.454799316406552E-2</v>
      </c>
      <c r="U14" s="103">
        <f t="shared" si="8"/>
        <v>-2.0499924002060244E-2</v>
      </c>
      <c r="V14" s="103">
        <f t="shared" si="8"/>
        <v>5.0500000000000114</v>
      </c>
      <c r="W14" s="103">
        <f t="shared" si="8"/>
        <v>0.26900000000000013</v>
      </c>
      <c r="X14" s="103">
        <f t="shared" si="8"/>
        <v>0.32000000000000028</v>
      </c>
      <c r="Y14" s="103">
        <f t="shared" si="8"/>
        <v>0.20000000000000018</v>
      </c>
      <c r="Z14" s="103">
        <f t="shared" si="8"/>
        <v>0.73999999999999932</v>
      </c>
      <c r="AA14" s="103">
        <f t="shared" si="8"/>
        <v>0.62549999999999972</v>
      </c>
      <c r="AB14" s="103">
        <f t="shared" si="8"/>
        <v>1.1880000000000006</v>
      </c>
      <c r="AC14" s="103">
        <f t="shared" si="8"/>
        <v>0.5</v>
      </c>
      <c r="AD14" s="103">
        <f t="shared" si="8"/>
        <v>0.9375</v>
      </c>
      <c r="AE14" s="103">
        <f t="shared" si="8"/>
        <v>46.199999999254942</v>
      </c>
      <c r="AF14" s="103">
        <f t="shared" si="8"/>
        <v>-7.9600000000000364</v>
      </c>
      <c r="AG14" s="103">
        <f t="shared" si="8"/>
        <v>-37.639999999999873</v>
      </c>
      <c r="AH14" s="103">
        <f t="shared" si="8"/>
        <v>-396.67999999999665</v>
      </c>
      <c r="AI14" s="103">
        <f t="shared" si="10"/>
        <v>6.5</v>
      </c>
      <c r="AJ14" s="103">
        <f t="shared" si="11"/>
        <v>0.85000000000002274</v>
      </c>
      <c r="AK14" s="103">
        <f t="shared" si="12"/>
        <v>-4.9999999999997158E-2</v>
      </c>
    </row>
    <row r="15" spans="1:37" x14ac:dyDescent="0.2">
      <c r="A15" s="9">
        <v>30618</v>
      </c>
      <c r="B15" s="103">
        <v>1.6171272753572876</v>
      </c>
      <c r="C15" s="103">
        <v>1.142290620254643</v>
      </c>
      <c r="D15" s="102">
        <v>138.32</v>
      </c>
      <c r="E15" s="102">
        <v>4.1210000000000004</v>
      </c>
      <c r="F15" s="102">
        <v>9.2799999999999994</v>
      </c>
      <c r="G15" s="102">
        <v>6.9</v>
      </c>
      <c r="H15" s="102">
        <v>6.4009999999999998</v>
      </c>
      <c r="I15" s="102">
        <v>3.8130000000000002</v>
      </c>
      <c r="J15" s="102">
        <v>7.6879999999999997</v>
      </c>
      <c r="K15" s="102">
        <v>4.0629999999999997</v>
      </c>
      <c r="L15" s="102">
        <v>4.5</v>
      </c>
      <c r="M15" s="102">
        <v>884.29999999981374</v>
      </c>
      <c r="N15" s="102">
        <v>251.79</v>
      </c>
      <c r="O15" s="102">
        <v>1177.3800000000001</v>
      </c>
      <c r="P15" s="102">
        <v>23358.6</v>
      </c>
      <c r="Q15" s="16">
        <v>464</v>
      </c>
      <c r="R15" s="3">
        <v>223.42</v>
      </c>
      <c r="S15" s="16">
        <v>18.8</v>
      </c>
      <c r="T15" s="103">
        <f t="shared" si="8"/>
        <v>-1.0537630221180372E-2</v>
      </c>
      <c r="U15" s="103">
        <f t="shared" si="8"/>
        <v>8.3711923567048263E-2</v>
      </c>
      <c r="V15" s="103">
        <f t="shared" si="8"/>
        <v>-8.6800000000000068</v>
      </c>
      <c r="W15" s="103">
        <f t="shared" si="8"/>
        <v>-0.20699999999999985</v>
      </c>
      <c r="X15" s="103">
        <f t="shared" si="8"/>
        <v>-0.32000000000000028</v>
      </c>
      <c r="Y15" s="103">
        <f t="shared" si="8"/>
        <v>0.20000000000000018</v>
      </c>
      <c r="Z15" s="103">
        <f t="shared" si="8"/>
        <v>0.21300000000000008</v>
      </c>
      <c r="AA15" s="103">
        <f t="shared" si="8"/>
        <v>-0.49999999999999956</v>
      </c>
      <c r="AB15" s="103">
        <f t="shared" si="8"/>
        <v>-0.62500000000000089</v>
      </c>
      <c r="AC15" s="103">
        <f t="shared" si="8"/>
        <v>-0.43700000000000028</v>
      </c>
      <c r="AD15" s="103">
        <f t="shared" si="8"/>
        <v>-0.5</v>
      </c>
      <c r="AE15" s="103">
        <f t="shared" si="8"/>
        <v>-288.89999999944121</v>
      </c>
      <c r="AF15" s="103">
        <f t="shared" si="8"/>
        <v>-70.039999999999992</v>
      </c>
      <c r="AG15" s="103">
        <f t="shared" si="8"/>
        <v>-322.78999999999996</v>
      </c>
      <c r="AH15" s="103">
        <f t="shared" si="8"/>
        <v>-2363.1400000000031</v>
      </c>
      <c r="AI15" s="103">
        <f t="shared" si="10"/>
        <v>6</v>
      </c>
      <c r="AJ15" s="103">
        <f t="shared" si="11"/>
        <v>-0.41000000000002501</v>
      </c>
      <c r="AK15" s="103">
        <f t="shared" si="12"/>
        <v>0.19999999999999929</v>
      </c>
    </row>
    <row r="16" spans="1:37" x14ac:dyDescent="0.2">
      <c r="A16" s="9">
        <v>30649</v>
      </c>
      <c r="B16" s="103">
        <v>1.604126342578482</v>
      </c>
      <c r="C16" s="103">
        <v>1.1872222896685685</v>
      </c>
      <c r="D16" s="102">
        <v>132.30000000000001</v>
      </c>
      <c r="E16" s="102">
        <v>3.86</v>
      </c>
      <c r="F16" s="102">
        <v>9.0350000000000001</v>
      </c>
      <c r="G16" s="102">
        <v>6.4</v>
      </c>
      <c r="H16" s="102">
        <v>4.7709999999999999</v>
      </c>
      <c r="I16" s="102">
        <v>4</v>
      </c>
      <c r="J16" s="102">
        <v>7.875</v>
      </c>
      <c r="K16" s="102">
        <v>3.875</v>
      </c>
      <c r="L16" s="102">
        <v>4.5</v>
      </c>
      <c r="M16" s="102">
        <v>786</v>
      </c>
      <c r="N16" s="102">
        <v>230.3</v>
      </c>
      <c r="O16" s="102">
        <v>1022.84</v>
      </c>
      <c r="P16" s="102">
        <v>22832.89</v>
      </c>
      <c r="Q16" s="16">
        <v>494</v>
      </c>
      <c r="R16" s="3">
        <v>234.55</v>
      </c>
      <c r="S16" s="16">
        <v>17.7</v>
      </c>
      <c r="T16" s="103">
        <f t="shared" si="8"/>
        <v>-1.3000932778805652E-2</v>
      </c>
      <c r="U16" s="103">
        <f t="shared" si="8"/>
        <v>4.4931669413925457E-2</v>
      </c>
      <c r="V16" s="103">
        <f t="shared" si="8"/>
        <v>-6.0199999999999818</v>
      </c>
      <c r="W16" s="103">
        <f t="shared" si="8"/>
        <v>-0.26100000000000056</v>
      </c>
      <c r="X16" s="103">
        <f t="shared" si="8"/>
        <v>-0.24499999999999922</v>
      </c>
      <c r="Y16" s="103">
        <f t="shared" si="8"/>
        <v>-0.5</v>
      </c>
      <c r="Z16" s="103">
        <f t="shared" si="8"/>
        <v>-1.63</v>
      </c>
      <c r="AA16" s="103">
        <f t="shared" si="8"/>
        <v>0.18699999999999983</v>
      </c>
      <c r="AB16" s="103">
        <f t="shared" si="8"/>
        <v>0.18700000000000028</v>
      </c>
      <c r="AC16" s="103">
        <f t="shared" si="8"/>
        <v>-0.18799999999999972</v>
      </c>
      <c r="AD16" s="103">
        <f t="shared" si="8"/>
        <v>0</v>
      </c>
      <c r="AE16" s="103">
        <f t="shared" si="8"/>
        <v>-98.299999999813735</v>
      </c>
      <c r="AF16" s="103">
        <f t="shared" si="8"/>
        <v>-21.489999999999981</v>
      </c>
      <c r="AG16" s="103">
        <f t="shared" si="8"/>
        <v>-154.54000000000008</v>
      </c>
      <c r="AH16" s="103">
        <f t="shared" si="8"/>
        <v>-525.70999999999913</v>
      </c>
      <c r="AI16" s="103">
        <f t="shared" si="10"/>
        <v>30</v>
      </c>
      <c r="AJ16" s="103">
        <f t="shared" si="11"/>
        <v>11.130000000000024</v>
      </c>
      <c r="AK16" s="103">
        <f t="shared" si="12"/>
        <v>-1.1000000000000014</v>
      </c>
    </row>
    <row r="17" spans="1:37" x14ac:dyDescent="0.2">
      <c r="A17" s="9">
        <v>30680</v>
      </c>
      <c r="B17" s="103">
        <v>1.5831664406671757</v>
      </c>
      <c r="C17" s="103">
        <v>1.2412451608808783</v>
      </c>
      <c r="D17" s="102">
        <v>121.1</v>
      </c>
      <c r="E17" s="102">
        <v>3.94</v>
      </c>
      <c r="F17" s="102">
        <v>8.9749999999999996</v>
      </c>
      <c r="G17" s="102">
        <v>6.4</v>
      </c>
      <c r="H17" s="102">
        <v>4.569</v>
      </c>
      <c r="I17" s="102">
        <v>2.875</v>
      </c>
      <c r="J17" s="102">
        <v>7.375</v>
      </c>
      <c r="K17" s="102">
        <v>3.4380000000000002</v>
      </c>
      <c r="L17" s="102">
        <v>4.3281299999999998</v>
      </c>
      <c r="M17" s="102">
        <v>769.40000000037253</v>
      </c>
      <c r="N17" s="102">
        <v>247.08</v>
      </c>
      <c r="O17" s="102">
        <v>1000</v>
      </c>
      <c r="P17" s="102">
        <v>21564</v>
      </c>
      <c r="Q17" s="16">
        <v>484</v>
      </c>
      <c r="R17" s="3">
        <v>232.53</v>
      </c>
      <c r="S17" s="16">
        <v>17.95</v>
      </c>
      <c r="T17" s="103">
        <f t="shared" si="8"/>
        <v>-2.0959901911306256E-2</v>
      </c>
      <c r="U17" s="103">
        <f t="shared" si="8"/>
        <v>5.4022871212309864E-2</v>
      </c>
      <c r="V17" s="103">
        <f t="shared" si="8"/>
        <v>-11.200000000000017</v>
      </c>
      <c r="W17" s="103">
        <f t="shared" si="8"/>
        <v>8.0000000000000071E-2</v>
      </c>
      <c r="X17" s="103">
        <f t="shared" si="8"/>
        <v>-6.0000000000000497E-2</v>
      </c>
      <c r="Y17" s="103">
        <f t="shared" si="8"/>
        <v>0</v>
      </c>
      <c r="Z17" s="103">
        <f t="shared" si="8"/>
        <v>-0.20199999999999996</v>
      </c>
      <c r="AA17" s="103">
        <f t="shared" si="8"/>
        <v>-1.125</v>
      </c>
      <c r="AB17" s="103">
        <f t="shared" si="8"/>
        <v>-0.5</v>
      </c>
      <c r="AC17" s="103">
        <f t="shared" si="8"/>
        <v>-0.43699999999999983</v>
      </c>
      <c r="AD17" s="103">
        <f t="shared" si="8"/>
        <v>-0.17187000000000019</v>
      </c>
      <c r="AE17" s="103">
        <f t="shared" si="8"/>
        <v>-16.599999999627471</v>
      </c>
      <c r="AF17" s="103">
        <f t="shared" si="8"/>
        <v>16.78</v>
      </c>
      <c r="AG17" s="103">
        <f t="shared" si="8"/>
        <v>-22.840000000000032</v>
      </c>
      <c r="AH17" s="103">
        <f t="shared" si="8"/>
        <v>-1268.8899999999994</v>
      </c>
      <c r="AI17" s="103">
        <f t="shared" si="10"/>
        <v>-10</v>
      </c>
      <c r="AJ17" s="103">
        <f t="shared" si="11"/>
        <v>-2.0200000000000102</v>
      </c>
      <c r="AK17" s="103">
        <f t="shared" si="12"/>
        <v>0.25</v>
      </c>
    </row>
    <row r="18" spans="1:37" x14ac:dyDescent="0.2">
      <c r="A18" s="9">
        <v>30709</v>
      </c>
      <c r="B18" s="103">
        <v>1.5932120101280904</v>
      </c>
      <c r="C18" s="103">
        <v>1.1560645466367183</v>
      </c>
      <c r="D18" s="102">
        <v>128.05000000000001</v>
      </c>
      <c r="E18" s="102">
        <v>3.9430000000000001</v>
      </c>
      <c r="F18" s="102">
        <v>8.6300000000000008</v>
      </c>
      <c r="G18" s="102">
        <v>6.5</v>
      </c>
      <c r="H18" s="102">
        <v>4.3730000000000002</v>
      </c>
      <c r="I18" s="102">
        <v>1.8129999999999999</v>
      </c>
      <c r="J18" s="102">
        <v>6.8129999999999997</v>
      </c>
      <c r="K18" s="102">
        <v>3.1880000000000002</v>
      </c>
      <c r="L18" s="102">
        <v>4.25</v>
      </c>
      <c r="M18" s="102">
        <v>765</v>
      </c>
      <c r="N18" s="102">
        <v>257.07</v>
      </c>
      <c r="O18" s="102">
        <v>935.57</v>
      </c>
      <c r="P18" s="102">
        <v>23732.32</v>
      </c>
      <c r="Q18" s="16">
        <v>466</v>
      </c>
      <c r="R18" s="3">
        <v>230.35</v>
      </c>
      <c r="S18" s="16">
        <v>16.25</v>
      </c>
      <c r="T18" s="103">
        <f t="shared" si="8"/>
        <v>1.0045569460914727E-2</v>
      </c>
      <c r="U18" s="103">
        <f t="shared" si="8"/>
        <v>-8.5180614244160013E-2</v>
      </c>
      <c r="V18" s="103">
        <f t="shared" si="8"/>
        <v>6.9500000000000171</v>
      </c>
      <c r="W18" s="103">
        <f t="shared" si="8"/>
        <v>3.0000000000001137E-3</v>
      </c>
      <c r="X18" s="103">
        <f t="shared" si="8"/>
        <v>-0.34499999999999886</v>
      </c>
      <c r="Y18" s="103">
        <f t="shared" si="8"/>
        <v>9.9999999999999645E-2</v>
      </c>
      <c r="Z18" s="103">
        <f t="shared" si="8"/>
        <v>-0.19599999999999973</v>
      </c>
      <c r="AA18" s="103">
        <f t="shared" si="8"/>
        <v>-1.0620000000000001</v>
      </c>
      <c r="AB18" s="103">
        <f t="shared" si="8"/>
        <v>-0.56200000000000028</v>
      </c>
      <c r="AC18" s="103">
        <f t="shared" si="8"/>
        <v>-0.25</v>
      </c>
      <c r="AD18" s="103">
        <f t="shared" si="8"/>
        <v>-7.8129999999999811E-2</v>
      </c>
      <c r="AE18" s="103">
        <f t="shared" si="8"/>
        <v>-4.400000000372529</v>
      </c>
      <c r="AF18" s="103">
        <f t="shared" si="8"/>
        <v>9.9899999999999807</v>
      </c>
      <c r="AG18" s="103">
        <f t="shared" si="8"/>
        <v>-64.42999999999995</v>
      </c>
      <c r="AH18" s="103">
        <f t="shared" si="8"/>
        <v>2168.3199999999997</v>
      </c>
      <c r="AI18" s="103">
        <f t="shared" si="10"/>
        <v>-18</v>
      </c>
      <c r="AJ18" s="103">
        <f t="shared" si="11"/>
        <v>-2.1800000000000068</v>
      </c>
      <c r="AK18" s="103">
        <f t="shared" si="12"/>
        <v>-1.6999999999999993</v>
      </c>
    </row>
    <row r="19" spans="1:37" x14ac:dyDescent="0.2">
      <c r="A19" s="9">
        <v>30740</v>
      </c>
      <c r="B19" s="103">
        <v>1.6131571847420483</v>
      </c>
      <c r="C19" s="103">
        <v>1.1610745028198277</v>
      </c>
      <c r="D19" s="102">
        <v>128.44999999999999</v>
      </c>
      <c r="E19" s="102">
        <v>3.9279999999999999</v>
      </c>
      <c r="F19" s="102">
        <v>8.5299999999999994</v>
      </c>
      <c r="G19" s="102">
        <v>6.3</v>
      </c>
      <c r="H19" s="102">
        <v>4.8289999999999997</v>
      </c>
      <c r="I19" s="102">
        <v>1.75</v>
      </c>
      <c r="J19" s="102">
        <v>6.75</v>
      </c>
      <c r="K19" s="102">
        <v>3.375</v>
      </c>
      <c r="L19" s="102">
        <v>4.3125</v>
      </c>
      <c r="M19" s="102">
        <v>828.70000000018626</v>
      </c>
      <c r="N19" s="102">
        <v>267.82</v>
      </c>
      <c r="O19" s="102">
        <v>1079.55</v>
      </c>
      <c r="P19" s="102">
        <v>25435.9</v>
      </c>
      <c r="Q19" s="16">
        <v>423</v>
      </c>
      <c r="R19" s="3">
        <v>225.72</v>
      </c>
      <c r="S19" s="16">
        <v>14.7</v>
      </c>
      <c r="T19" s="103">
        <f t="shared" si="8"/>
        <v>1.9945174613957839E-2</v>
      </c>
      <c r="U19" s="103">
        <f t="shared" si="8"/>
        <v>5.0099561831093986E-3</v>
      </c>
      <c r="V19" s="103">
        <f t="shared" si="8"/>
        <v>0.39999999999997726</v>
      </c>
      <c r="W19" s="103">
        <f t="shared" si="8"/>
        <v>-1.5000000000000124E-2</v>
      </c>
      <c r="X19" s="103">
        <f t="shared" si="8"/>
        <v>-0.10000000000000142</v>
      </c>
      <c r="Y19" s="103">
        <f t="shared" si="8"/>
        <v>-0.20000000000000018</v>
      </c>
      <c r="Z19" s="103">
        <f t="shared" si="8"/>
        <v>0.45599999999999952</v>
      </c>
      <c r="AA19" s="103">
        <f t="shared" si="8"/>
        <v>-6.2999999999999945E-2</v>
      </c>
      <c r="AB19" s="103">
        <f t="shared" si="8"/>
        <v>-6.2999999999999723E-2</v>
      </c>
      <c r="AC19" s="103">
        <f t="shared" si="8"/>
        <v>0.18699999999999983</v>
      </c>
      <c r="AD19" s="103">
        <f t="shared" si="8"/>
        <v>6.25E-2</v>
      </c>
      <c r="AE19" s="103">
        <f t="shared" si="8"/>
        <v>63.700000000186265</v>
      </c>
      <c r="AF19" s="103">
        <f t="shared" si="8"/>
        <v>10.75</v>
      </c>
      <c r="AG19" s="103">
        <f t="shared" si="8"/>
        <v>143.9799999999999</v>
      </c>
      <c r="AH19" s="103">
        <f t="shared" si="8"/>
        <v>1703.5800000000017</v>
      </c>
      <c r="AI19" s="103">
        <f t="shared" si="10"/>
        <v>-43</v>
      </c>
      <c r="AJ19" s="103">
        <f t="shared" si="11"/>
        <v>-4.6299999999999955</v>
      </c>
      <c r="AK19" s="103">
        <f t="shared" si="12"/>
        <v>-1.5500000000000007</v>
      </c>
    </row>
    <row r="20" spans="1:37" x14ac:dyDescent="0.2">
      <c r="A20" s="9">
        <v>30771</v>
      </c>
      <c r="B20" s="103">
        <v>1.6093842100495228</v>
      </c>
      <c r="C20" s="103">
        <v>1.1816275978733688</v>
      </c>
      <c r="D20" s="102">
        <v>124.34</v>
      </c>
      <c r="E20" s="102">
        <v>3.9239999999999999</v>
      </c>
      <c r="F20" s="102">
        <v>8.7899999999999991</v>
      </c>
      <c r="G20" s="102">
        <v>6.2</v>
      </c>
      <c r="H20" s="102">
        <v>4.7850000000000001</v>
      </c>
      <c r="I20" s="102">
        <v>1.9379999999999999</v>
      </c>
      <c r="J20" s="102">
        <v>6.8129999999999997</v>
      </c>
      <c r="K20" s="102">
        <v>3.375</v>
      </c>
      <c r="L20" s="102">
        <v>4.1875</v>
      </c>
      <c r="M20" s="102">
        <v>812.29999999981374</v>
      </c>
      <c r="N20" s="102">
        <v>258.89</v>
      </c>
      <c r="O20" s="102">
        <v>1063.17</v>
      </c>
      <c r="P20" s="102">
        <v>26104.22</v>
      </c>
      <c r="Q20" s="16">
        <v>456</v>
      </c>
      <c r="R20" s="3">
        <v>232.99</v>
      </c>
      <c r="S20" s="16">
        <v>15.75</v>
      </c>
      <c r="T20" s="103">
        <f t="shared" si="8"/>
        <v>-3.7729746925254659E-3</v>
      </c>
      <c r="U20" s="103">
        <f t="shared" si="8"/>
        <v>2.0553095053541082E-2</v>
      </c>
      <c r="V20" s="103">
        <f t="shared" si="8"/>
        <v>-4.1099999999999852</v>
      </c>
      <c r="W20" s="103">
        <f t="shared" si="8"/>
        <v>-4.0000000000000036E-3</v>
      </c>
      <c r="X20" s="103">
        <f t="shared" si="8"/>
        <v>0.25999999999999979</v>
      </c>
      <c r="Y20" s="103">
        <f t="shared" si="8"/>
        <v>-9.9999999999999645E-2</v>
      </c>
      <c r="Z20" s="103">
        <f t="shared" si="8"/>
        <v>-4.3999999999999595E-2</v>
      </c>
      <c r="AA20" s="103">
        <f t="shared" si="8"/>
        <v>0.18799999999999994</v>
      </c>
      <c r="AB20" s="103">
        <f t="shared" si="8"/>
        <v>6.2999999999999723E-2</v>
      </c>
      <c r="AC20" s="103">
        <f t="shared" si="8"/>
        <v>0</v>
      </c>
      <c r="AD20" s="103">
        <f t="shared" si="8"/>
        <v>-0.125</v>
      </c>
      <c r="AE20" s="103">
        <f t="shared" si="8"/>
        <v>-16.400000000372529</v>
      </c>
      <c r="AF20" s="103">
        <f t="shared" si="8"/>
        <v>-8.9300000000000068</v>
      </c>
      <c r="AG20" s="103">
        <f t="shared" si="8"/>
        <v>-16.379999999999882</v>
      </c>
      <c r="AH20" s="103">
        <f t="shared" si="8"/>
        <v>668.31999999999971</v>
      </c>
      <c r="AI20" s="103">
        <f t="shared" si="10"/>
        <v>33</v>
      </c>
      <c r="AJ20" s="103">
        <f t="shared" si="11"/>
        <v>7.2700000000000102</v>
      </c>
      <c r="AK20" s="103">
        <f t="shared" si="12"/>
        <v>1.0500000000000007</v>
      </c>
    </row>
    <row r="21" spans="1:37" x14ac:dyDescent="0.2">
      <c r="A21" s="9">
        <v>30800</v>
      </c>
      <c r="B21" s="103">
        <v>1.6275224561089214</v>
      </c>
      <c r="C21" s="103">
        <v>1.1679386122058999</v>
      </c>
      <c r="D21" s="102">
        <v>125.16</v>
      </c>
      <c r="E21" s="102">
        <v>3.7719999999999998</v>
      </c>
      <c r="F21" s="102">
        <v>9.09</v>
      </c>
      <c r="G21" s="102">
        <v>6.3</v>
      </c>
      <c r="H21" s="102">
        <v>4.76</v>
      </c>
      <c r="I21" s="102">
        <v>2.3125</v>
      </c>
      <c r="J21" s="102">
        <v>7.25</v>
      </c>
      <c r="K21" s="102">
        <v>3.5</v>
      </c>
      <c r="L21" s="102">
        <v>4.0625</v>
      </c>
      <c r="M21" s="102">
        <v>822.20000000018626</v>
      </c>
      <c r="N21" s="102">
        <v>261.33</v>
      </c>
      <c r="O21" s="102">
        <v>1054.46</v>
      </c>
      <c r="P21" s="102">
        <v>27669.72</v>
      </c>
      <c r="Q21" s="16">
        <v>448</v>
      </c>
      <c r="R21" s="3">
        <v>233.73</v>
      </c>
      <c r="S21" s="16">
        <v>16.850000000000001</v>
      </c>
      <c r="T21" s="103">
        <f t="shared" si="8"/>
        <v>1.8138246059398622E-2</v>
      </c>
      <c r="U21" s="103">
        <f t="shared" si="8"/>
        <v>-1.36889856674689E-2</v>
      </c>
      <c r="V21" s="103">
        <f t="shared" si="8"/>
        <v>0.81999999999999318</v>
      </c>
      <c r="W21" s="103">
        <f t="shared" si="8"/>
        <v>-0.15200000000000014</v>
      </c>
      <c r="X21" s="103">
        <f t="shared" si="8"/>
        <v>0.30000000000000071</v>
      </c>
      <c r="Y21" s="103">
        <f t="shared" si="8"/>
        <v>9.9999999999999645E-2</v>
      </c>
      <c r="Z21" s="103">
        <f t="shared" si="8"/>
        <v>-2.5000000000000355E-2</v>
      </c>
      <c r="AA21" s="103">
        <f t="shared" si="8"/>
        <v>0.37450000000000006</v>
      </c>
      <c r="AB21" s="103">
        <f t="shared" si="8"/>
        <v>0.43700000000000028</v>
      </c>
      <c r="AC21" s="103">
        <f t="shared" si="8"/>
        <v>0.125</v>
      </c>
      <c r="AD21" s="103">
        <f t="shared" si="8"/>
        <v>-0.125</v>
      </c>
      <c r="AE21" s="103">
        <f t="shared" si="8"/>
        <v>9.900000000372529</v>
      </c>
      <c r="AF21" s="103">
        <f t="shared" si="8"/>
        <v>2.4399999999999977</v>
      </c>
      <c r="AG21" s="103">
        <f t="shared" si="8"/>
        <v>-8.7100000000000364</v>
      </c>
      <c r="AH21" s="103">
        <f t="shared" si="8"/>
        <v>1565.5</v>
      </c>
      <c r="AI21" s="103">
        <f t="shared" si="10"/>
        <v>-8</v>
      </c>
      <c r="AJ21" s="103">
        <f t="shared" si="11"/>
        <v>0.73999999999998067</v>
      </c>
      <c r="AK21" s="103">
        <f t="shared" si="12"/>
        <v>1.1000000000000014</v>
      </c>
    </row>
    <row r="22" spans="1:37" x14ac:dyDescent="0.2">
      <c r="A22" s="9">
        <v>30832</v>
      </c>
      <c r="B22" s="103">
        <v>1.6332142012724118</v>
      </c>
      <c r="C22" s="103">
        <v>1.1334202596198424</v>
      </c>
      <c r="D22" s="102">
        <v>125.33</v>
      </c>
      <c r="E22" s="102">
        <v>3.9809999999999999</v>
      </c>
      <c r="F22" s="102">
        <v>9.1150000000000002</v>
      </c>
      <c r="G22" s="102">
        <v>6.6</v>
      </c>
      <c r="H22" s="102">
        <v>5.1970000000000001</v>
      </c>
      <c r="I22" s="102">
        <v>2.9380000000000002</v>
      </c>
      <c r="J22" s="102">
        <v>7.6879999999999997</v>
      </c>
      <c r="K22" s="102">
        <v>3.625</v>
      </c>
      <c r="L22" s="102">
        <v>4.2343799999999998</v>
      </c>
      <c r="M22" s="102">
        <v>822.20000000018626</v>
      </c>
      <c r="N22" s="102">
        <v>262.16000000000003</v>
      </c>
      <c r="O22" s="102">
        <v>1083.31</v>
      </c>
      <c r="P22" s="102">
        <v>27703.91</v>
      </c>
      <c r="Q22" s="16">
        <v>453</v>
      </c>
      <c r="R22" s="3">
        <v>248.39</v>
      </c>
      <c r="S22" s="16">
        <v>16.149999999999999</v>
      </c>
      <c r="T22" s="103">
        <f t="shared" si="8"/>
        <v>5.6917451634903582E-3</v>
      </c>
      <c r="U22" s="103">
        <f t="shared" si="8"/>
        <v>-3.451835258605751E-2</v>
      </c>
      <c r="V22" s="103">
        <f t="shared" si="8"/>
        <v>0.17000000000000171</v>
      </c>
      <c r="W22" s="103">
        <f t="shared" si="8"/>
        <v>0.20900000000000007</v>
      </c>
      <c r="X22" s="103">
        <f t="shared" si="8"/>
        <v>2.5000000000000355E-2</v>
      </c>
      <c r="Y22" s="103">
        <f t="shared" si="8"/>
        <v>0.29999999999999982</v>
      </c>
      <c r="Z22" s="103">
        <f t="shared" si="8"/>
        <v>0.43700000000000028</v>
      </c>
      <c r="AA22" s="103">
        <f t="shared" si="8"/>
        <v>0.62550000000000017</v>
      </c>
      <c r="AB22" s="103">
        <f t="shared" si="8"/>
        <v>0.43799999999999972</v>
      </c>
      <c r="AC22" s="103">
        <f t="shared" si="8"/>
        <v>0.125</v>
      </c>
      <c r="AD22" s="103">
        <f t="shared" si="8"/>
        <v>0.17187999999999981</v>
      </c>
      <c r="AE22" s="103">
        <f t="shared" si="8"/>
        <v>0</v>
      </c>
      <c r="AF22" s="103">
        <f t="shared" si="8"/>
        <v>0.83000000000004093</v>
      </c>
      <c r="AG22" s="103">
        <f t="shared" si="8"/>
        <v>28.849999999999909</v>
      </c>
      <c r="AH22" s="103">
        <f t="shared" si="8"/>
        <v>34.18999999999869</v>
      </c>
      <c r="AI22" s="103">
        <f t="shared" si="10"/>
        <v>5</v>
      </c>
      <c r="AJ22" s="103">
        <f t="shared" si="11"/>
        <v>14.659999999999997</v>
      </c>
      <c r="AK22" s="103">
        <f t="shared" si="12"/>
        <v>-0.70000000000000284</v>
      </c>
    </row>
    <row r="23" spans="1:37" x14ac:dyDescent="0.2">
      <c r="A23" s="9">
        <v>30862</v>
      </c>
      <c r="B23" s="103">
        <v>1.6210676829939459</v>
      </c>
      <c r="C23" s="103">
        <v>1.0749271777960978</v>
      </c>
      <c r="D23" s="102">
        <v>133.87</v>
      </c>
      <c r="E23" s="102">
        <v>4.0129999999999999</v>
      </c>
      <c r="F23" s="102">
        <v>9.07</v>
      </c>
      <c r="G23" s="102">
        <v>6.5</v>
      </c>
      <c r="H23" s="102">
        <v>5.5880000000000001</v>
      </c>
      <c r="I23" s="102">
        <v>3.5</v>
      </c>
      <c r="J23" s="102">
        <v>7.875</v>
      </c>
      <c r="K23" s="102">
        <v>4.4379999999999997</v>
      </c>
      <c r="L23" s="102">
        <v>4.5625</v>
      </c>
      <c r="M23" s="102">
        <v>869.40000000037253</v>
      </c>
      <c r="N23" s="102">
        <v>273.5</v>
      </c>
      <c r="O23" s="102">
        <v>1140.49</v>
      </c>
      <c r="P23" s="102">
        <v>27503.53</v>
      </c>
      <c r="Q23" s="16">
        <v>435.5</v>
      </c>
      <c r="R23" s="3">
        <v>265.07</v>
      </c>
      <c r="S23" s="16">
        <v>14.2</v>
      </c>
      <c r="T23" s="103">
        <f t="shared" si="8"/>
        <v>-1.2146518278465912E-2</v>
      </c>
      <c r="U23" s="103">
        <f t="shared" si="8"/>
        <v>-5.8493081823744575E-2</v>
      </c>
      <c r="V23" s="103">
        <f t="shared" si="8"/>
        <v>8.5400000000000063</v>
      </c>
      <c r="W23" s="103">
        <f t="shared" si="8"/>
        <v>3.2000000000000028E-2</v>
      </c>
      <c r="X23" s="103">
        <f t="shared" si="8"/>
        <v>-4.4999999999999929E-2</v>
      </c>
      <c r="Y23" s="103">
        <f t="shared" si="8"/>
        <v>-9.9999999999999645E-2</v>
      </c>
      <c r="Z23" s="103">
        <f t="shared" si="8"/>
        <v>0.39100000000000001</v>
      </c>
      <c r="AA23" s="103">
        <f t="shared" si="8"/>
        <v>0.56199999999999983</v>
      </c>
      <c r="AB23" s="103">
        <f t="shared" si="8"/>
        <v>0.18700000000000028</v>
      </c>
      <c r="AC23" s="103">
        <f t="shared" si="8"/>
        <v>0.81299999999999972</v>
      </c>
      <c r="AD23" s="103">
        <f t="shared" si="8"/>
        <v>0.32812000000000019</v>
      </c>
      <c r="AE23" s="103">
        <f t="shared" si="8"/>
        <v>47.200000000186265</v>
      </c>
      <c r="AF23" s="103">
        <f t="shared" si="8"/>
        <v>11.339999999999975</v>
      </c>
      <c r="AG23" s="103">
        <f t="shared" si="8"/>
        <v>57.180000000000064</v>
      </c>
      <c r="AH23" s="103">
        <f t="shared" si="8"/>
        <v>-200.38000000000102</v>
      </c>
      <c r="AI23" s="103">
        <f t="shared" si="10"/>
        <v>-17.5</v>
      </c>
      <c r="AJ23" s="103">
        <f t="shared" si="11"/>
        <v>16.680000000000007</v>
      </c>
      <c r="AK23" s="103">
        <f t="shared" si="12"/>
        <v>-1.9499999999999993</v>
      </c>
    </row>
    <row r="24" spans="1:37" x14ac:dyDescent="0.2">
      <c r="A24" s="9">
        <v>30891</v>
      </c>
      <c r="B24" s="103">
        <v>1.6293367786666666</v>
      </c>
      <c r="C24" s="103">
        <v>1.0423866119490486</v>
      </c>
      <c r="D24" s="102">
        <v>133.16999999999999</v>
      </c>
      <c r="E24" s="102">
        <v>4.1890000000000001</v>
      </c>
      <c r="F24" s="102">
        <v>9.23</v>
      </c>
      <c r="G24" s="102">
        <v>6.7</v>
      </c>
      <c r="H24" s="102">
        <v>5.4770000000000003</v>
      </c>
      <c r="I24" s="102">
        <v>3.9375</v>
      </c>
      <c r="J24" s="102">
        <v>8.3125</v>
      </c>
      <c r="K24" s="102">
        <v>5.1875</v>
      </c>
      <c r="L24" s="102">
        <v>4.8125</v>
      </c>
      <c r="M24" s="102">
        <v>884.70000000018626</v>
      </c>
      <c r="N24" s="102">
        <v>272.02</v>
      </c>
      <c r="O24" s="102">
        <v>1181.72</v>
      </c>
      <c r="P24" s="102">
        <v>28326.31</v>
      </c>
      <c r="Q24" s="16">
        <v>431</v>
      </c>
      <c r="R24" s="3">
        <v>246.19</v>
      </c>
      <c r="S24" s="16">
        <v>15.8</v>
      </c>
      <c r="T24" s="103">
        <f t="shared" ref="T24:AH40" si="13">B24-B23</f>
        <v>8.2690956727207165E-3</v>
      </c>
      <c r="U24" s="103">
        <f t="shared" si="13"/>
        <v>-3.254056584704923E-2</v>
      </c>
      <c r="V24" s="103">
        <f t="shared" si="13"/>
        <v>-0.70000000000001705</v>
      </c>
      <c r="W24" s="103">
        <f t="shared" si="13"/>
        <v>0.17600000000000016</v>
      </c>
      <c r="X24" s="103">
        <f t="shared" si="13"/>
        <v>0.16000000000000014</v>
      </c>
      <c r="Y24" s="103">
        <f t="shared" si="13"/>
        <v>0.20000000000000018</v>
      </c>
      <c r="Z24" s="103">
        <f t="shared" si="13"/>
        <v>-0.11099999999999977</v>
      </c>
      <c r="AA24" s="103">
        <f t="shared" si="13"/>
        <v>0.4375</v>
      </c>
      <c r="AB24" s="103">
        <f t="shared" si="13"/>
        <v>0.4375</v>
      </c>
      <c r="AC24" s="103">
        <f t="shared" si="13"/>
        <v>0.74950000000000028</v>
      </c>
      <c r="AD24" s="103">
        <f t="shared" si="13"/>
        <v>0.25</v>
      </c>
      <c r="AE24" s="103">
        <f t="shared" si="13"/>
        <v>15.299999999813735</v>
      </c>
      <c r="AF24" s="103">
        <f t="shared" si="13"/>
        <v>-1.4800000000000182</v>
      </c>
      <c r="AG24" s="103">
        <f t="shared" si="13"/>
        <v>41.230000000000018</v>
      </c>
      <c r="AH24" s="103">
        <f t="shared" si="13"/>
        <v>822.78000000000247</v>
      </c>
      <c r="AI24" s="103">
        <f t="shared" si="10"/>
        <v>-4.5</v>
      </c>
      <c r="AJ24" s="103">
        <f t="shared" si="11"/>
        <v>-18.879999999999995</v>
      </c>
      <c r="AK24" s="103">
        <f t="shared" si="12"/>
        <v>1.6000000000000014</v>
      </c>
    </row>
    <row r="25" spans="1:37" x14ac:dyDescent="0.2">
      <c r="A25" s="9">
        <v>30924</v>
      </c>
      <c r="B25" s="103">
        <v>1.6500721509554481</v>
      </c>
      <c r="C25" s="103">
        <v>1.044055944055944</v>
      </c>
      <c r="D25" s="102">
        <v>136.63999999999999</v>
      </c>
      <c r="E25" s="102">
        <v>4.181</v>
      </c>
      <c r="F25" s="102">
        <v>9.19</v>
      </c>
      <c r="G25" s="102">
        <v>6.8</v>
      </c>
      <c r="H25" s="102">
        <v>5.375</v>
      </c>
      <c r="I25" s="102">
        <v>3.75</v>
      </c>
      <c r="J25" s="102">
        <v>8.5</v>
      </c>
      <c r="K25" s="102">
        <v>5.125</v>
      </c>
      <c r="L25" s="102">
        <v>5.0625</v>
      </c>
      <c r="M25" s="102">
        <v>885.5</v>
      </c>
      <c r="N25" s="102">
        <v>261.52</v>
      </c>
      <c r="O25" s="102">
        <v>1165.3599999999999</v>
      </c>
      <c r="P25" s="102">
        <v>26934.26</v>
      </c>
      <c r="Q25" s="16">
        <v>426.5</v>
      </c>
      <c r="R25" s="3">
        <v>246.18</v>
      </c>
      <c r="S25" s="16">
        <v>14.35</v>
      </c>
      <c r="T25" s="103">
        <f t="shared" si="13"/>
        <v>2.0735372288781528E-2</v>
      </c>
      <c r="U25" s="103">
        <f t="shared" si="13"/>
        <v>1.6693321068954603E-3</v>
      </c>
      <c r="V25" s="103">
        <f t="shared" si="13"/>
        <v>3.4699999999999989</v>
      </c>
      <c r="W25" s="103">
        <f t="shared" si="13"/>
        <v>-8.0000000000000071E-3</v>
      </c>
      <c r="X25" s="103">
        <f t="shared" si="13"/>
        <v>-4.0000000000000924E-2</v>
      </c>
      <c r="Y25" s="103">
        <f t="shared" si="13"/>
        <v>9.9999999999999645E-2</v>
      </c>
      <c r="Z25" s="103">
        <f t="shared" si="13"/>
        <v>-0.10200000000000031</v>
      </c>
      <c r="AA25" s="103">
        <f t="shared" si="13"/>
        <v>-0.1875</v>
      </c>
      <c r="AB25" s="103">
        <f t="shared" si="13"/>
        <v>0.1875</v>
      </c>
      <c r="AC25" s="103">
        <f t="shared" si="13"/>
        <v>-6.25E-2</v>
      </c>
      <c r="AD25" s="103">
        <f t="shared" si="13"/>
        <v>0.25</v>
      </c>
      <c r="AE25" s="103">
        <f t="shared" si="13"/>
        <v>0.79999999981373549</v>
      </c>
      <c r="AF25" s="103">
        <f t="shared" si="13"/>
        <v>-10.5</v>
      </c>
      <c r="AG25" s="103">
        <f t="shared" si="13"/>
        <v>-16.360000000000127</v>
      </c>
      <c r="AH25" s="103">
        <f t="shared" si="13"/>
        <v>-1392.0500000000029</v>
      </c>
      <c r="AI25" s="103">
        <f t="shared" si="10"/>
        <v>-4.5</v>
      </c>
      <c r="AJ25" s="103">
        <f t="shared" si="11"/>
        <v>-9.9999999999909051E-3</v>
      </c>
      <c r="AK25" s="103">
        <f t="shared" si="12"/>
        <v>-1.4500000000000011</v>
      </c>
    </row>
    <row r="26" spans="1:37" x14ac:dyDescent="0.2">
      <c r="A26" s="9">
        <v>30954</v>
      </c>
      <c r="B26" s="103">
        <v>1.6535273918846769</v>
      </c>
      <c r="C26" s="103">
        <v>1.0515780418302059</v>
      </c>
      <c r="D26" s="102">
        <v>133.71</v>
      </c>
      <c r="E26" s="102">
        <v>4.1020000000000003</v>
      </c>
      <c r="F26" s="102">
        <v>8.9749999999999996</v>
      </c>
      <c r="G26" s="102">
        <v>6.6</v>
      </c>
      <c r="H26" s="102">
        <v>5.274</v>
      </c>
      <c r="I26" s="102">
        <v>3.625</v>
      </c>
      <c r="J26" s="102">
        <v>8.625</v>
      </c>
      <c r="K26" s="102">
        <v>5.125</v>
      </c>
      <c r="L26" s="102">
        <v>4.9375</v>
      </c>
      <c r="M26" s="102">
        <v>910.90000000037253</v>
      </c>
      <c r="N26" s="102">
        <v>271.91000000000003</v>
      </c>
      <c r="O26" s="102">
        <v>1252.69</v>
      </c>
      <c r="P26" s="102">
        <v>27940</v>
      </c>
      <c r="Q26" s="16">
        <v>394</v>
      </c>
      <c r="R26" s="3">
        <v>238.75</v>
      </c>
      <c r="S26" s="16">
        <v>11.8</v>
      </c>
      <c r="T26" s="103">
        <f t="shared" si="13"/>
        <v>3.4552409292287756E-3</v>
      </c>
      <c r="U26" s="103">
        <f t="shared" si="13"/>
        <v>7.5220977742618267E-3</v>
      </c>
      <c r="V26" s="103">
        <f t="shared" si="13"/>
        <v>-2.9299999999999784</v>
      </c>
      <c r="W26" s="103">
        <f t="shared" si="13"/>
        <v>-7.8999999999999737E-2</v>
      </c>
      <c r="X26" s="103">
        <f t="shared" si="13"/>
        <v>-0.21499999999999986</v>
      </c>
      <c r="Y26" s="103">
        <f t="shared" si="13"/>
        <v>-0.20000000000000018</v>
      </c>
      <c r="Z26" s="103">
        <f t="shared" si="13"/>
        <v>-0.10099999999999998</v>
      </c>
      <c r="AA26" s="103">
        <f t="shared" si="13"/>
        <v>-0.125</v>
      </c>
      <c r="AB26" s="103">
        <f t="shared" si="13"/>
        <v>0.125</v>
      </c>
      <c r="AC26" s="103">
        <f t="shared" si="13"/>
        <v>0</v>
      </c>
      <c r="AD26" s="103">
        <f t="shared" si="13"/>
        <v>-0.125</v>
      </c>
      <c r="AE26" s="103">
        <f t="shared" si="13"/>
        <v>25.400000000372529</v>
      </c>
      <c r="AF26" s="103">
        <f t="shared" si="13"/>
        <v>10.390000000000043</v>
      </c>
      <c r="AG26" s="103">
        <f t="shared" si="13"/>
        <v>87.330000000000155</v>
      </c>
      <c r="AH26" s="103">
        <f t="shared" si="13"/>
        <v>1005.7400000000016</v>
      </c>
      <c r="AI26" s="103">
        <f t="shared" si="10"/>
        <v>-32.5</v>
      </c>
      <c r="AJ26" s="103">
        <f t="shared" si="11"/>
        <v>-7.4300000000000068</v>
      </c>
      <c r="AK26" s="103">
        <f t="shared" si="12"/>
        <v>-2.5499999999999989</v>
      </c>
    </row>
    <row r="27" spans="1:37" x14ac:dyDescent="0.2">
      <c r="A27" s="9">
        <v>30985</v>
      </c>
      <c r="B27" s="103">
        <v>1.64796787037037</v>
      </c>
      <c r="C27" s="103">
        <v>1.0945380267502378</v>
      </c>
      <c r="D27" s="102">
        <v>125.65</v>
      </c>
      <c r="E27" s="102">
        <v>3.9820000000000002</v>
      </c>
      <c r="F27" s="102">
        <v>8.9550000000000001</v>
      </c>
      <c r="G27" s="102">
        <v>6.4</v>
      </c>
      <c r="H27" s="102">
        <v>4.7720000000000002</v>
      </c>
      <c r="I27" s="102">
        <v>3.9380000000000002</v>
      </c>
      <c r="J27" s="102">
        <v>8.5630000000000006</v>
      </c>
      <c r="K27" s="102">
        <v>4.875</v>
      </c>
      <c r="L27" s="102">
        <v>4.5</v>
      </c>
      <c r="M27" s="102">
        <v>936.40000000037253</v>
      </c>
      <c r="N27" s="102">
        <v>278.97000000000003</v>
      </c>
      <c r="O27" s="102">
        <v>1300.79</v>
      </c>
      <c r="P27" s="102">
        <v>27987</v>
      </c>
      <c r="Q27" s="16">
        <v>411</v>
      </c>
      <c r="R27" s="3">
        <v>243.93</v>
      </c>
      <c r="S27" s="16">
        <v>12.4</v>
      </c>
      <c r="T27" s="103">
        <f t="shared" si="13"/>
        <v>-5.5595215143069421E-3</v>
      </c>
      <c r="U27" s="103">
        <f t="shared" si="13"/>
        <v>4.2959984920031946E-2</v>
      </c>
      <c r="V27" s="103">
        <f t="shared" si="13"/>
        <v>-8.0600000000000023</v>
      </c>
      <c r="W27" s="103">
        <f t="shared" si="13"/>
        <v>-0.12000000000000011</v>
      </c>
      <c r="X27" s="103">
        <f t="shared" si="13"/>
        <v>-1.9999999999999574E-2</v>
      </c>
      <c r="Y27" s="103">
        <f t="shared" si="13"/>
        <v>-0.19999999999999929</v>
      </c>
      <c r="Z27" s="103">
        <f t="shared" si="13"/>
        <v>-0.50199999999999978</v>
      </c>
      <c r="AA27" s="103">
        <f t="shared" si="13"/>
        <v>0.31300000000000017</v>
      </c>
      <c r="AB27" s="103">
        <f t="shared" si="13"/>
        <v>-6.1999999999999389E-2</v>
      </c>
      <c r="AC27" s="103">
        <f t="shared" si="13"/>
        <v>-0.25</v>
      </c>
      <c r="AD27" s="103">
        <f t="shared" si="13"/>
        <v>-0.4375</v>
      </c>
      <c r="AE27" s="103">
        <f t="shared" si="13"/>
        <v>25.5</v>
      </c>
      <c r="AF27" s="103">
        <f t="shared" si="13"/>
        <v>7.0600000000000023</v>
      </c>
      <c r="AG27" s="103">
        <f t="shared" si="13"/>
        <v>48.099999999999909</v>
      </c>
      <c r="AH27" s="103">
        <f t="shared" si="13"/>
        <v>47</v>
      </c>
      <c r="AI27" s="103">
        <f t="shared" si="10"/>
        <v>17</v>
      </c>
      <c r="AJ27" s="103">
        <f t="shared" si="11"/>
        <v>5.1800000000000068</v>
      </c>
      <c r="AK27" s="103">
        <f t="shared" si="12"/>
        <v>0.59999999999999964</v>
      </c>
    </row>
    <row r="28" spans="1:37" x14ac:dyDescent="0.2">
      <c r="A28" s="9">
        <v>31015</v>
      </c>
      <c r="B28" s="103">
        <v>1.6375569729262673</v>
      </c>
      <c r="C28" s="103">
        <v>1.1290365410148357</v>
      </c>
      <c r="D28" s="102">
        <v>122.07</v>
      </c>
      <c r="E28" s="102">
        <v>4.1100000000000003</v>
      </c>
      <c r="F28" s="102">
        <v>9.0150000000000006</v>
      </c>
      <c r="G28" s="102">
        <v>6.4</v>
      </c>
      <c r="H28" s="102">
        <v>4.7850000000000001</v>
      </c>
      <c r="I28" s="102">
        <v>4.75</v>
      </c>
      <c r="J28" s="102">
        <v>9.3130000000000006</v>
      </c>
      <c r="K28" s="102">
        <v>5.125</v>
      </c>
      <c r="L28" s="102">
        <v>4.5</v>
      </c>
      <c r="M28" s="102">
        <v>921.70000000018626</v>
      </c>
      <c r="N28" s="102">
        <v>273.7</v>
      </c>
      <c r="O28" s="102">
        <v>1275.99</v>
      </c>
      <c r="P28" s="102">
        <v>29908</v>
      </c>
      <c r="Q28" s="16">
        <v>420</v>
      </c>
      <c r="R28" s="3">
        <v>244.93</v>
      </c>
      <c r="S28" s="16">
        <v>14.6</v>
      </c>
      <c r="T28" s="103">
        <f t="shared" si="13"/>
        <v>-1.0410897444102618E-2</v>
      </c>
      <c r="U28" s="103">
        <f t="shared" si="13"/>
        <v>3.4498514264597935E-2</v>
      </c>
      <c r="V28" s="103">
        <f t="shared" si="13"/>
        <v>-3.5800000000000125</v>
      </c>
      <c r="W28" s="103">
        <f t="shared" si="13"/>
        <v>0.12800000000000011</v>
      </c>
      <c r="X28" s="103">
        <f t="shared" si="13"/>
        <v>6.0000000000000497E-2</v>
      </c>
      <c r="Y28" s="103">
        <f t="shared" si="13"/>
        <v>0</v>
      </c>
      <c r="Z28" s="103">
        <f t="shared" si="13"/>
        <v>1.2999999999999901E-2</v>
      </c>
      <c r="AA28" s="103">
        <f t="shared" si="13"/>
        <v>0.81199999999999983</v>
      </c>
      <c r="AB28" s="103">
        <f t="shared" si="13"/>
        <v>0.75</v>
      </c>
      <c r="AC28" s="103">
        <f t="shared" si="13"/>
        <v>0.25</v>
      </c>
      <c r="AD28" s="103">
        <f t="shared" si="13"/>
        <v>0</v>
      </c>
      <c r="AE28" s="103">
        <f t="shared" si="13"/>
        <v>-14.700000000186265</v>
      </c>
      <c r="AF28" s="103">
        <f t="shared" si="13"/>
        <v>-5.2700000000000387</v>
      </c>
      <c r="AG28" s="103">
        <f t="shared" si="13"/>
        <v>-24.799999999999955</v>
      </c>
      <c r="AH28" s="103">
        <f t="shared" si="13"/>
        <v>1921</v>
      </c>
      <c r="AI28" s="103">
        <f t="shared" si="10"/>
        <v>9</v>
      </c>
      <c r="AJ28" s="103">
        <f t="shared" si="11"/>
        <v>1</v>
      </c>
      <c r="AK28" s="103">
        <f t="shared" si="12"/>
        <v>2.1999999999999993</v>
      </c>
    </row>
    <row r="29" spans="1:37" x14ac:dyDescent="0.2">
      <c r="A29" s="9">
        <v>31045</v>
      </c>
      <c r="B29" s="103">
        <v>1.6564176261629546</v>
      </c>
      <c r="C29" s="103">
        <v>1.1030567931870734</v>
      </c>
      <c r="D29" s="102">
        <v>124.95</v>
      </c>
      <c r="E29" s="102">
        <v>4.1120000000000001</v>
      </c>
      <c r="F29" s="102">
        <v>8.9700000000000006</v>
      </c>
      <c r="G29" s="102">
        <v>6.5</v>
      </c>
      <c r="H29" s="102">
        <v>4.8019999999999996</v>
      </c>
      <c r="I29" s="102">
        <v>4.75</v>
      </c>
      <c r="J29" s="102">
        <v>9.25</v>
      </c>
      <c r="K29" s="102">
        <v>5.375</v>
      </c>
      <c r="L29" s="102">
        <v>4.6875</v>
      </c>
      <c r="M29" s="102">
        <v>942.5</v>
      </c>
      <c r="N29" s="102">
        <v>280.67</v>
      </c>
      <c r="O29" s="102">
        <v>1327.87</v>
      </c>
      <c r="P29" s="102">
        <v>30738</v>
      </c>
      <c r="Q29" s="16">
        <v>408</v>
      </c>
      <c r="R29" s="3">
        <v>251.83</v>
      </c>
      <c r="S29" s="16">
        <v>16.350000000000001</v>
      </c>
      <c r="T29" s="103">
        <f t="shared" si="13"/>
        <v>1.8860653236687286E-2</v>
      </c>
      <c r="U29" s="103">
        <f t="shared" si="13"/>
        <v>-2.5979747827762356E-2</v>
      </c>
      <c r="V29" s="103">
        <f t="shared" si="13"/>
        <v>2.8800000000000097</v>
      </c>
      <c r="W29" s="103">
        <f t="shared" si="13"/>
        <v>1.9999999999997797E-3</v>
      </c>
      <c r="X29" s="103">
        <f t="shared" si="13"/>
        <v>-4.4999999999999929E-2</v>
      </c>
      <c r="Y29" s="103">
        <f t="shared" si="13"/>
        <v>9.9999999999999645E-2</v>
      </c>
      <c r="Z29" s="103">
        <f t="shared" si="13"/>
        <v>1.699999999999946E-2</v>
      </c>
      <c r="AA29" s="103">
        <f t="shared" si="13"/>
        <v>0</v>
      </c>
      <c r="AB29" s="103">
        <f t="shared" si="13"/>
        <v>-6.3000000000000611E-2</v>
      </c>
      <c r="AC29" s="103">
        <f t="shared" si="13"/>
        <v>0.25</v>
      </c>
      <c r="AD29" s="103">
        <f t="shared" si="13"/>
        <v>0.1875</v>
      </c>
      <c r="AE29" s="103">
        <f t="shared" si="13"/>
        <v>20.799999999813735</v>
      </c>
      <c r="AF29" s="103">
        <f t="shared" si="13"/>
        <v>6.9700000000000273</v>
      </c>
      <c r="AG29" s="103">
        <f t="shared" si="13"/>
        <v>51.879999999999882</v>
      </c>
      <c r="AH29" s="103">
        <f t="shared" si="13"/>
        <v>830</v>
      </c>
      <c r="AI29" s="103">
        <f t="shared" si="10"/>
        <v>-12</v>
      </c>
      <c r="AJ29" s="103">
        <f t="shared" si="11"/>
        <v>6.9000000000000057</v>
      </c>
      <c r="AK29" s="103">
        <f t="shared" si="12"/>
        <v>1.7500000000000018</v>
      </c>
    </row>
    <row r="30" spans="1:37" x14ac:dyDescent="0.2">
      <c r="A30" s="9">
        <v>31077</v>
      </c>
      <c r="B30" s="103">
        <v>1.6655529683257919</v>
      </c>
      <c r="C30" s="103">
        <v>1.0501664518900344</v>
      </c>
      <c r="D30" s="102">
        <v>130.5341</v>
      </c>
      <c r="E30" s="102">
        <v>4.5810000000000004</v>
      </c>
      <c r="F30" s="102">
        <v>8.8510000000000009</v>
      </c>
      <c r="G30" s="102">
        <v>6.69</v>
      </c>
      <c r="H30" s="102">
        <v>4.9909999999999997</v>
      </c>
      <c r="I30" s="102">
        <v>5.875</v>
      </c>
      <c r="J30" s="102">
        <v>9.3130000000000006</v>
      </c>
      <c r="K30" s="102">
        <v>6</v>
      </c>
      <c r="L30" s="102">
        <v>4.59375</v>
      </c>
      <c r="M30" s="102">
        <v>964.40000000037253</v>
      </c>
      <c r="N30" s="102">
        <v>299.63</v>
      </c>
      <c r="O30" s="102">
        <v>1312.73</v>
      </c>
      <c r="P30" s="102">
        <v>32130</v>
      </c>
      <c r="Q30" s="16">
        <v>393.5</v>
      </c>
      <c r="R30" s="3">
        <v>242.39</v>
      </c>
      <c r="S30" s="16">
        <v>16.600000000000001</v>
      </c>
      <c r="T30" s="103">
        <f t="shared" si="13"/>
        <v>9.1353421628372899E-3</v>
      </c>
      <c r="U30" s="103">
        <f t="shared" si="13"/>
        <v>-5.2890341297038956E-2</v>
      </c>
      <c r="V30" s="103">
        <f t="shared" si="13"/>
        <v>5.5840999999999923</v>
      </c>
      <c r="W30" s="103">
        <f t="shared" si="13"/>
        <v>0.46900000000000031</v>
      </c>
      <c r="X30" s="103">
        <f t="shared" si="13"/>
        <v>-0.11899999999999977</v>
      </c>
      <c r="Y30" s="103">
        <f t="shared" si="13"/>
        <v>0.19000000000000039</v>
      </c>
      <c r="Z30" s="103">
        <f t="shared" si="13"/>
        <v>0.18900000000000006</v>
      </c>
      <c r="AA30" s="103">
        <f t="shared" si="13"/>
        <v>1.125</v>
      </c>
      <c r="AB30" s="103">
        <f t="shared" si="13"/>
        <v>6.3000000000000611E-2</v>
      </c>
      <c r="AC30" s="103">
        <f t="shared" si="13"/>
        <v>0.625</v>
      </c>
      <c r="AD30" s="103">
        <f t="shared" si="13"/>
        <v>-9.375E-2</v>
      </c>
      <c r="AE30" s="103">
        <f t="shared" si="13"/>
        <v>21.900000000372529</v>
      </c>
      <c r="AF30" s="103">
        <f t="shared" si="13"/>
        <v>18.95999999999998</v>
      </c>
      <c r="AG30" s="103">
        <f t="shared" si="13"/>
        <v>-15.139999999999873</v>
      </c>
      <c r="AH30" s="103">
        <f t="shared" si="13"/>
        <v>1392</v>
      </c>
      <c r="AI30" s="103">
        <f t="shared" si="10"/>
        <v>-14.5</v>
      </c>
      <c r="AJ30" s="103">
        <f t="shared" si="11"/>
        <v>-9.4400000000000261</v>
      </c>
      <c r="AK30" s="103">
        <f t="shared" si="12"/>
        <v>0.25</v>
      </c>
    </row>
    <row r="31" spans="1:37" x14ac:dyDescent="0.2">
      <c r="A31" s="9">
        <v>31105</v>
      </c>
      <c r="B31" s="103">
        <v>1.6681953192539769</v>
      </c>
      <c r="C31" s="103">
        <v>1.0656731869449136</v>
      </c>
      <c r="D31" s="102">
        <v>126.8272</v>
      </c>
      <c r="E31" s="102">
        <v>4.7919999999999998</v>
      </c>
      <c r="F31" s="102">
        <v>9.1440000000000001</v>
      </c>
      <c r="G31" s="102">
        <v>6.9480000000000004</v>
      </c>
      <c r="H31" s="102">
        <v>5.0540000000000003</v>
      </c>
      <c r="I31" s="102">
        <v>6.125</v>
      </c>
      <c r="J31" s="102">
        <v>10.25</v>
      </c>
      <c r="K31" s="102">
        <v>7.0629999999999997</v>
      </c>
      <c r="L31" s="102">
        <v>4.75</v>
      </c>
      <c r="M31" s="102">
        <v>955.59999999962747</v>
      </c>
      <c r="N31" s="102">
        <v>293.87</v>
      </c>
      <c r="O31" s="102">
        <v>1288.6600000000001</v>
      </c>
      <c r="P31" s="102">
        <v>32615</v>
      </c>
      <c r="Q31" s="16">
        <v>385.5</v>
      </c>
      <c r="R31" s="3">
        <v>243.24</v>
      </c>
      <c r="S31" s="16">
        <v>17.2</v>
      </c>
      <c r="T31" s="103">
        <f t="shared" si="13"/>
        <v>2.6423509281849888E-3</v>
      </c>
      <c r="U31" s="103">
        <f t="shared" si="13"/>
        <v>1.5506735054879206E-2</v>
      </c>
      <c r="V31" s="103">
        <f t="shared" si="13"/>
        <v>-3.7068999999999903</v>
      </c>
      <c r="W31" s="103">
        <f t="shared" si="13"/>
        <v>0.21099999999999941</v>
      </c>
      <c r="X31" s="103">
        <f t="shared" si="13"/>
        <v>0.29299999999999926</v>
      </c>
      <c r="Y31" s="103">
        <f t="shared" si="13"/>
        <v>0.25800000000000001</v>
      </c>
      <c r="Z31" s="103">
        <f t="shared" si="13"/>
        <v>6.3000000000000611E-2</v>
      </c>
      <c r="AA31" s="103">
        <f t="shared" si="13"/>
        <v>0.25</v>
      </c>
      <c r="AB31" s="103">
        <f t="shared" si="13"/>
        <v>0.93699999999999939</v>
      </c>
      <c r="AC31" s="103">
        <f t="shared" si="13"/>
        <v>1.0629999999999997</v>
      </c>
      <c r="AD31" s="103">
        <f t="shared" si="13"/>
        <v>0.15625</v>
      </c>
      <c r="AE31" s="103">
        <f t="shared" si="13"/>
        <v>-8.8000000007450581</v>
      </c>
      <c r="AF31" s="103">
        <f t="shared" si="13"/>
        <v>-5.7599999999999909</v>
      </c>
      <c r="AG31" s="103">
        <f t="shared" si="13"/>
        <v>-24.069999999999936</v>
      </c>
      <c r="AH31" s="103">
        <f t="shared" si="13"/>
        <v>485</v>
      </c>
      <c r="AI31" s="103">
        <f t="shared" si="10"/>
        <v>-8</v>
      </c>
      <c r="AJ31" s="103">
        <f t="shared" si="11"/>
        <v>0.85000000000002274</v>
      </c>
      <c r="AK31" s="103">
        <f t="shared" si="12"/>
        <v>0.59999999999999787</v>
      </c>
    </row>
    <row r="32" spans="1:37" x14ac:dyDescent="0.2">
      <c r="A32" s="9">
        <v>31136</v>
      </c>
      <c r="B32" s="103">
        <v>1.7145095570788293</v>
      </c>
      <c r="C32" s="103">
        <v>1.0393952277196152</v>
      </c>
      <c r="D32" s="102">
        <v>132.40520000000001</v>
      </c>
      <c r="E32" s="102">
        <v>4.88</v>
      </c>
      <c r="F32" s="102">
        <v>9.1560000000000006</v>
      </c>
      <c r="G32" s="102">
        <v>6.976</v>
      </c>
      <c r="H32" s="102">
        <v>5.181</v>
      </c>
      <c r="I32" s="102">
        <v>5.875</v>
      </c>
      <c r="J32" s="102">
        <v>10.25</v>
      </c>
      <c r="K32" s="102">
        <v>6.4379999999999997</v>
      </c>
      <c r="L32" s="102">
        <v>4.625</v>
      </c>
      <c r="M32" s="102">
        <v>998.09999999962747</v>
      </c>
      <c r="N32" s="102">
        <v>297.16000000000003</v>
      </c>
      <c r="O32" s="102">
        <v>1322.66</v>
      </c>
      <c r="P32" s="102">
        <v>32962</v>
      </c>
      <c r="Q32" s="16">
        <v>381</v>
      </c>
      <c r="R32" s="3">
        <v>242.06</v>
      </c>
      <c r="S32" s="16">
        <v>19.399999999999999</v>
      </c>
      <c r="T32" s="103">
        <f t="shared" si="13"/>
        <v>4.6314237824852444E-2</v>
      </c>
      <c r="U32" s="103">
        <f t="shared" si="13"/>
        <v>-2.6277959225298408E-2</v>
      </c>
      <c r="V32" s="103">
        <f t="shared" si="13"/>
        <v>5.578000000000003</v>
      </c>
      <c r="W32" s="103">
        <f t="shared" si="13"/>
        <v>8.8000000000000078E-2</v>
      </c>
      <c r="X32" s="103">
        <f t="shared" si="13"/>
        <v>1.2000000000000455E-2</v>
      </c>
      <c r="Y32" s="103">
        <f t="shared" si="13"/>
        <v>2.7999999999999581E-2</v>
      </c>
      <c r="Z32" s="103">
        <f t="shared" si="13"/>
        <v>0.12699999999999978</v>
      </c>
      <c r="AA32" s="103">
        <f t="shared" si="13"/>
        <v>-0.25</v>
      </c>
      <c r="AB32" s="103">
        <f t="shared" si="13"/>
        <v>0</v>
      </c>
      <c r="AC32" s="103">
        <f t="shared" si="13"/>
        <v>-0.625</v>
      </c>
      <c r="AD32" s="103">
        <f t="shared" si="13"/>
        <v>-0.125</v>
      </c>
      <c r="AE32" s="103">
        <f t="shared" si="13"/>
        <v>42.5</v>
      </c>
      <c r="AF32" s="103">
        <f t="shared" si="13"/>
        <v>3.2900000000000205</v>
      </c>
      <c r="AG32" s="103">
        <f t="shared" si="13"/>
        <v>34</v>
      </c>
      <c r="AH32" s="103">
        <f t="shared" si="13"/>
        <v>347</v>
      </c>
      <c r="AI32" s="103">
        <f t="shared" si="10"/>
        <v>-4.5</v>
      </c>
      <c r="AJ32" s="103">
        <f t="shared" si="11"/>
        <v>-1.1800000000000068</v>
      </c>
      <c r="AK32" s="103">
        <f t="shared" si="12"/>
        <v>2.1999999999999993</v>
      </c>
    </row>
    <row r="33" spans="1:37" x14ac:dyDescent="0.2">
      <c r="A33" s="9">
        <v>31164</v>
      </c>
      <c r="B33" s="103">
        <v>1.740815607382193</v>
      </c>
      <c r="C33" s="103">
        <v>1.0404457921055432</v>
      </c>
      <c r="D33" s="102">
        <v>132.77090000000001</v>
      </c>
      <c r="E33" s="102">
        <v>5.1079999999999997</v>
      </c>
      <c r="F33" s="102">
        <v>8.9120000000000008</v>
      </c>
      <c r="G33" s="102">
        <v>6.8230000000000004</v>
      </c>
      <c r="H33" s="102">
        <v>5.056</v>
      </c>
      <c r="I33" s="102">
        <v>6.625</v>
      </c>
      <c r="J33" s="102">
        <v>9.875</v>
      </c>
      <c r="K33" s="102">
        <v>6.4379999999999997</v>
      </c>
      <c r="L33" s="102">
        <v>4.8125</v>
      </c>
      <c r="M33" s="102">
        <v>1035.0999999996275</v>
      </c>
      <c r="N33" s="102">
        <v>307.61</v>
      </c>
      <c r="O33" s="102">
        <v>1370.9</v>
      </c>
      <c r="P33" s="102">
        <v>33966</v>
      </c>
      <c r="Q33" s="16">
        <v>380</v>
      </c>
      <c r="R33" s="3">
        <v>237.97</v>
      </c>
      <c r="S33" s="16">
        <v>19.2</v>
      </c>
      <c r="T33" s="103">
        <f t="shared" si="13"/>
        <v>2.6306050303363637E-2</v>
      </c>
      <c r="U33" s="103">
        <f t="shared" si="13"/>
        <v>1.0505643859279878E-3</v>
      </c>
      <c r="V33" s="103">
        <f t="shared" si="13"/>
        <v>0.36570000000000391</v>
      </c>
      <c r="W33" s="103">
        <f t="shared" si="13"/>
        <v>0.22799999999999976</v>
      </c>
      <c r="X33" s="103">
        <f t="shared" si="13"/>
        <v>-0.24399999999999977</v>
      </c>
      <c r="Y33" s="103">
        <f t="shared" si="13"/>
        <v>-0.15299999999999958</v>
      </c>
      <c r="Z33" s="103">
        <f t="shared" si="13"/>
        <v>-0.125</v>
      </c>
      <c r="AA33" s="103">
        <f t="shared" si="13"/>
        <v>0.75</v>
      </c>
      <c r="AB33" s="103">
        <f t="shared" si="13"/>
        <v>-0.375</v>
      </c>
      <c r="AC33" s="103">
        <f t="shared" si="13"/>
        <v>0</v>
      </c>
      <c r="AD33" s="103">
        <f t="shared" si="13"/>
        <v>0.1875</v>
      </c>
      <c r="AE33" s="103">
        <f t="shared" si="13"/>
        <v>37</v>
      </c>
      <c r="AF33" s="103">
        <f t="shared" si="13"/>
        <v>10.449999999999989</v>
      </c>
      <c r="AG33" s="103">
        <f t="shared" si="13"/>
        <v>48.240000000000009</v>
      </c>
      <c r="AH33" s="103">
        <f t="shared" si="13"/>
        <v>1004</v>
      </c>
      <c r="AI33" s="103">
        <f t="shared" si="10"/>
        <v>-1</v>
      </c>
      <c r="AJ33" s="103">
        <f t="shared" si="11"/>
        <v>-4.0900000000000034</v>
      </c>
      <c r="AK33" s="103">
        <f t="shared" si="12"/>
        <v>-0.19999999999999929</v>
      </c>
    </row>
    <row r="34" spans="1:37" x14ac:dyDescent="0.2">
      <c r="A34" s="9">
        <v>31197</v>
      </c>
      <c r="B34" s="103">
        <v>1.6885860222672064</v>
      </c>
      <c r="C34" s="103">
        <v>0.98604991177211998</v>
      </c>
      <c r="D34" s="102">
        <v>142.2894</v>
      </c>
      <c r="E34" s="102">
        <v>5.3570000000000002</v>
      </c>
      <c r="F34" s="102">
        <v>8.6289999999999907</v>
      </c>
      <c r="G34" s="102">
        <v>6.9640000000000004</v>
      </c>
      <c r="H34" s="102">
        <v>5.085</v>
      </c>
      <c r="I34" s="102">
        <v>8.25</v>
      </c>
      <c r="J34" s="102">
        <v>9.5</v>
      </c>
      <c r="K34" s="102">
        <v>7.1875</v>
      </c>
      <c r="L34" s="102">
        <v>5.1875</v>
      </c>
      <c r="M34" s="102">
        <v>1005.2999999998137</v>
      </c>
      <c r="N34" s="102">
        <v>326.95</v>
      </c>
      <c r="O34" s="102">
        <v>1407.29</v>
      </c>
      <c r="P34" s="102">
        <v>34659</v>
      </c>
      <c r="Q34" s="16">
        <v>362.5</v>
      </c>
      <c r="R34" s="3">
        <v>229.35</v>
      </c>
      <c r="S34" s="16">
        <v>18.25</v>
      </c>
      <c r="T34" s="103">
        <f t="shared" si="13"/>
        <v>-5.2229585114986543E-2</v>
      </c>
      <c r="U34" s="103">
        <f t="shared" si="13"/>
        <v>-5.4395880333423241E-2</v>
      </c>
      <c r="V34" s="103">
        <f t="shared" si="13"/>
        <v>9.5184999999999889</v>
      </c>
      <c r="W34" s="103">
        <f t="shared" si="13"/>
        <v>0.24900000000000055</v>
      </c>
      <c r="X34" s="103">
        <f t="shared" si="13"/>
        <v>-0.28300000000001013</v>
      </c>
      <c r="Y34" s="103">
        <f t="shared" si="13"/>
        <v>0.14100000000000001</v>
      </c>
      <c r="Z34" s="103">
        <f t="shared" si="13"/>
        <v>2.8999999999999915E-2</v>
      </c>
      <c r="AA34" s="103">
        <f t="shared" si="13"/>
        <v>1.625</v>
      </c>
      <c r="AB34" s="103">
        <f t="shared" si="13"/>
        <v>-0.375</v>
      </c>
      <c r="AC34" s="103">
        <f t="shared" si="13"/>
        <v>0.74950000000000028</v>
      </c>
      <c r="AD34" s="103">
        <f t="shared" si="13"/>
        <v>0.375</v>
      </c>
      <c r="AE34" s="103">
        <f t="shared" si="13"/>
        <v>-29.799999999813735</v>
      </c>
      <c r="AF34" s="103">
        <f t="shared" si="13"/>
        <v>19.339999999999975</v>
      </c>
      <c r="AG34" s="103">
        <f t="shared" si="13"/>
        <v>36.389999999999873</v>
      </c>
      <c r="AH34" s="103">
        <f t="shared" si="13"/>
        <v>693</v>
      </c>
      <c r="AI34" s="103">
        <f t="shared" si="10"/>
        <v>-17.5</v>
      </c>
      <c r="AJ34" s="103">
        <f t="shared" si="11"/>
        <v>-8.6200000000000045</v>
      </c>
      <c r="AK34" s="103">
        <f t="shared" si="12"/>
        <v>-0.94999999999999929</v>
      </c>
    </row>
    <row r="35" spans="1:37" x14ac:dyDescent="0.2">
      <c r="A35" s="9">
        <v>31227</v>
      </c>
      <c r="B35" s="103">
        <v>1.6801425275006394</v>
      </c>
      <c r="C35" s="103">
        <v>1.0140664696427646</v>
      </c>
      <c r="D35" s="102">
        <v>143.9639</v>
      </c>
      <c r="E35" s="102">
        <v>5.12</v>
      </c>
      <c r="F35" s="102">
        <v>8.0489999999999906</v>
      </c>
      <c r="G35" s="102">
        <v>6.7169999999999996</v>
      </c>
      <c r="H35" s="102">
        <v>5.3239999999999998</v>
      </c>
      <c r="I35" s="102">
        <v>7.5</v>
      </c>
      <c r="J35" s="102">
        <v>9.3125</v>
      </c>
      <c r="K35" s="102">
        <v>7.0625</v>
      </c>
      <c r="L35" s="102">
        <v>5.53125</v>
      </c>
      <c r="M35" s="102">
        <v>1094.5</v>
      </c>
      <c r="N35" s="102">
        <v>324.91000000000003</v>
      </c>
      <c r="O35" s="102">
        <v>1473.72</v>
      </c>
      <c r="P35" s="102">
        <v>33162</v>
      </c>
      <c r="Q35" s="16">
        <v>370</v>
      </c>
      <c r="R35" s="3">
        <v>234.42</v>
      </c>
      <c r="S35" s="16">
        <v>18.100000000000001</v>
      </c>
      <c r="T35" s="103">
        <f t="shared" si="13"/>
        <v>-8.4434947665670279E-3</v>
      </c>
      <c r="U35" s="103">
        <f t="shared" si="13"/>
        <v>2.8016557870644609E-2</v>
      </c>
      <c r="V35" s="103">
        <f t="shared" si="13"/>
        <v>1.6744999999999948</v>
      </c>
      <c r="W35" s="103">
        <f t="shared" si="13"/>
        <v>-0.2370000000000001</v>
      </c>
      <c r="X35" s="103">
        <f t="shared" si="13"/>
        <v>-0.58000000000000007</v>
      </c>
      <c r="Y35" s="103">
        <f t="shared" si="13"/>
        <v>-0.24700000000000077</v>
      </c>
      <c r="Z35" s="103">
        <f t="shared" si="13"/>
        <v>0.23899999999999988</v>
      </c>
      <c r="AA35" s="103">
        <f t="shared" si="13"/>
        <v>-0.75</v>
      </c>
      <c r="AB35" s="103">
        <f t="shared" si="13"/>
        <v>-0.1875</v>
      </c>
      <c r="AC35" s="103">
        <f t="shared" si="13"/>
        <v>-0.125</v>
      </c>
      <c r="AD35" s="103">
        <f t="shared" si="13"/>
        <v>0.34375</v>
      </c>
      <c r="AE35" s="103">
        <f t="shared" si="13"/>
        <v>89.200000000186265</v>
      </c>
      <c r="AF35" s="103">
        <f t="shared" si="13"/>
        <v>-2.0399999999999636</v>
      </c>
      <c r="AG35" s="103">
        <f t="shared" si="13"/>
        <v>66.430000000000064</v>
      </c>
      <c r="AH35" s="103">
        <f t="shared" si="13"/>
        <v>-1497</v>
      </c>
      <c r="AI35" s="103">
        <f t="shared" si="10"/>
        <v>7.5</v>
      </c>
      <c r="AJ35" s="103">
        <f t="shared" si="11"/>
        <v>5.0699999999999932</v>
      </c>
      <c r="AK35" s="103">
        <f t="shared" si="12"/>
        <v>-0.14999999999999858</v>
      </c>
    </row>
    <row r="36" spans="1:37" x14ac:dyDescent="0.2">
      <c r="A36" s="9">
        <v>31258</v>
      </c>
      <c r="B36" s="103">
        <v>1.684018059277522</v>
      </c>
      <c r="C36" s="103">
        <v>1.0489273838893058</v>
      </c>
      <c r="D36" s="102">
        <v>136.96379999999999</v>
      </c>
      <c r="E36" s="102">
        <v>5.18</v>
      </c>
      <c r="F36" s="102">
        <v>7.95</v>
      </c>
      <c r="G36" s="102">
        <v>6.6150000000000002</v>
      </c>
      <c r="H36" s="102">
        <v>5.109</v>
      </c>
      <c r="I36" s="102">
        <v>7</v>
      </c>
      <c r="J36" s="102">
        <v>8.5</v>
      </c>
      <c r="K36" s="102">
        <v>6.875</v>
      </c>
      <c r="L36" s="102">
        <v>5.375</v>
      </c>
      <c r="M36" s="102">
        <v>1164.5</v>
      </c>
      <c r="N36" s="102">
        <v>349.41</v>
      </c>
      <c r="O36" s="102">
        <v>1554.16</v>
      </c>
      <c r="P36" s="102">
        <v>35154</v>
      </c>
      <c r="Q36" s="16">
        <v>367</v>
      </c>
      <c r="R36" s="3">
        <v>221.15</v>
      </c>
      <c r="S36" s="16">
        <v>17.3</v>
      </c>
      <c r="T36" s="103">
        <f t="shared" si="13"/>
        <v>3.8755317768826014E-3</v>
      </c>
      <c r="U36" s="103">
        <f t="shared" si="13"/>
        <v>3.4860914246541252E-2</v>
      </c>
      <c r="V36" s="103">
        <f t="shared" si="13"/>
        <v>-7.0001000000000033</v>
      </c>
      <c r="W36" s="103">
        <f t="shared" si="13"/>
        <v>5.9999999999999609E-2</v>
      </c>
      <c r="X36" s="103">
        <f t="shared" si="13"/>
        <v>-9.8999999999990429E-2</v>
      </c>
      <c r="Y36" s="103">
        <f t="shared" si="13"/>
        <v>-0.10199999999999942</v>
      </c>
      <c r="Z36" s="103">
        <f t="shared" si="13"/>
        <v>-0.21499999999999986</v>
      </c>
      <c r="AA36" s="103">
        <f t="shared" si="13"/>
        <v>-0.5</v>
      </c>
      <c r="AB36" s="103">
        <f t="shared" si="13"/>
        <v>-0.8125</v>
      </c>
      <c r="AC36" s="103">
        <f t="shared" si="13"/>
        <v>-0.1875</v>
      </c>
      <c r="AD36" s="103">
        <f t="shared" si="13"/>
        <v>-0.15625</v>
      </c>
      <c r="AE36" s="103">
        <f t="shared" si="13"/>
        <v>70</v>
      </c>
      <c r="AF36" s="103">
        <f t="shared" si="13"/>
        <v>24.5</v>
      </c>
      <c r="AG36" s="103">
        <f t="shared" si="13"/>
        <v>80.440000000000055</v>
      </c>
      <c r="AH36" s="103">
        <f t="shared" si="13"/>
        <v>1992</v>
      </c>
      <c r="AI36" s="103">
        <f t="shared" si="10"/>
        <v>-3</v>
      </c>
      <c r="AJ36" s="103">
        <f t="shared" si="11"/>
        <v>-13.269999999999982</v>
      </c>
      <c r="AK36" s="103">
        <f t="shared" si="12"/>
        <v>-0.80000000000000071</v>
      </c>
    </row>
    <row r="37" spans="1:37" x14ac:dyDescent="0.2">
      <c r="A37" s="9">
        <v>31289</v>
      </c>
      <c r="B37" s="103">
        <v>1.6859570217546727</v>
      </c>
      <c r="C37" s="103">
        <v>0.98919178636455596</v>
      </c>
      <c r="D37" s="102">
        <v>144.5822</v>
      </c>
      <c r="E37" s="102">
        <v>5.27</v>
      </c>
      <c r="F37" s="102">
        <v>8.1890000000000001</v>
      </c>
      <c r="G37" s="102">
        <v>6.8090000000000002</v>
      </c>
      <c r="H37" s="102">
        <v>4.9240000000000004</v>
      </c>
      <c r="I37" s="102">
        <v>7.4375</v>
      </c>
      <c r="J37" s="102">
        <v>8.9375</v>
      </c>
      <c r="K37" s="102">
        <v>7.1875</v>
      </c>
      <c r="L37" s="102">
        <v>5.5625</v>
      </c>
      <c r="M37" s="102">
        <v>1209.4000000003725</v>
      </c>
      <c r="N37" s="102">
        <v>348.35</v>
      </c>
      <c r="O37" s="102">
        <v>1597.85</v>
      </c>
      <c r="P37" s="102">
        <v>34959</v>
      </c>
      <c r="Q37" s="16">
        <v>358.5</v>
      </c>
      <c r="R37" s="3">
        <v>225.48</v>
      </c>
      <c r="S37" s="16">
        <v>17.3</v>
      </c>
      <c r="T37" s="103">
        <f t="shared" si="13"/>
        <v>1.9389624771506409E-3</v>
      </c>
      <c r="U37" s="103">
        <f t="shared" si="13"/>
        <v>-5.9735597524749884E-2</v>
      </c>
      <c r="V37" s="103">
        <f t="shared" si="13"/>
        <v>7.6184000000000083</v>
      </c>
      <c r="W37" s="103">
        <f t="shared" si="13"/>
        <v>8.9999999999999858E-2</v>
      </c>
      <c r="X37" s="103">
        <f t="shared" si="13"/>
        <v>0.23899999999999988</v>
      </c>
      <c r="Y37" s="103">
        <f t="shared" si="13"/>
        <v>0.19399999999999995</v>
      </c>
      <c r="Z37" s="103">
        <f t="shared" si="13"/>
        <v>-0.18499999999999961</v>
      </c>
      <c r="AA37" s="103">
        <f t="shared" si="13"/>
        <v>0.4375</v>
      </c>
      <c r="AB37" s="103">
        <f t="shared" si="13"/>
        <v>0.4375</v>
      </c>
      <c r="AC37" s="103">
        <f t="shared" si="13"/>
        <v>0.3125</v>
      </c>
      <c r="AD37" s="103">
        <f t="shared" si="13"/>
        <v>0.1875</v>
      </c>
      <c r="AE37" s="103">
        <f t="shared" si="13"/>
        <v>44.900000000372529</v>
      </c>
      <c r="AF37" s="103">
        <f t="shared" si="13"/>
        <v>-1.0600000000000023</v>
      </c>
      <c r="AG37" s="103">
        <f t="shared" si="13"/>
        <v>43.689999999999827</v>
      </c>
      <c r="AH37" s="103">
        <f t="shared" si="13"/>
        <v>-195</v>
      </c>
      <c r="AI37" s="103">
        <f t="shared" si="10"/>
        <v>-8.5</v>
      </c>
      <c r="AJ37" s="103">
        <f t="shared" si="11"/>
        <v>4.3299999999999841</v>
      </c>
      <c r="AK37" s="103">
        <f t="shared" si="12"/>
        <v>0</v>
      </c>
    </row>
    <row r="38" spans="1:37" x14ac:dyDescent="0.2">
      <c r="A38" s="9">
        <v>31318</v>
      </c>
      <c r="B38" s="103">
        <v>1.695017849933244</v>
      </c>
      <c r="C38" s="103">
        <v>1.0435545832888697</v>
      </c>
      <c r="D38" s="102">
        <v>139.6285</v>
      </c>
      <c r="E38" s="102">
        <v>5.4</v>
      </c>
      <c r="F38" s="102">
        <v>8.2599999999999891</v>
      </c>
      <c r="G38" s="102">
        <v>7.0119999999999996</v>
      </c>
      <c r="H38" s="102">
        <v>5.1130000000000004</v>
      </c>
      <c r="I38" s="102">
        <v>7.9375</v>
      </c>
      <c r="J38" s="102">
        <v>9.125</v>
      </c>
      <c r="K38" s="102">
        <v>8</v>
      </c>
      <c r="L38" s="102">
        <v>5.6875</v>
      </c>
      <c r="M38" s="102">
        <v>1176.6999999992549</v>
      </c>
      <c r="N38" s="102">
        <v>358.78</v>
      </c>
      <c r="O38" s="102">
        <v>1574.37</v>
      </c>
      <c r="P38" s="102">
        <v>35881</v>
      </c>
      <c r="Q38" s="16">
        <v>367</v>
      </c>
      <c r="R38" s="3">
        <v>226.82</v>
      </c>
      <c r="S38" s="16">
        <v>18.399999999999999</v>
      </c>
      <c r="T38" s="103">
        <f t="shared" si="13"/>
        <v>9.0608281785713451E-3</v>
      </c>
      <c r="U38" s="103">
        <f t="shared" si="13"/>
        <v>5.4362796924313783E-2</v>
      </c>
      <c r="V38" s="103">
        <f t="shared" si="13"/>
        <v>-4.9536999999999978</v>
      </c>
      <c r="W38" s="103">
        <f t="shared" si="13"/>
        <v>0.13000000000000078</v>
      </c>
      <c r="X38" s="103">
        <f t="shared" si="13"/>
        <v>7.0999999999989072E-2</v>
      </c>
      <c r="Y38" s="103">
        <f t="shared" si="13"/>
        <v>0.2029999999999994</v>
      </c>
      <c r="Z38" s="103">
        <f t="shared" si="13"/>
        <v>0.18900000000000006</v>
      </c>
      <c r="AA38" s="103">
        <f t="shared" si="13"/>
        <v>0.5</v>
      </c>
      <c r="AB38" s="103">
        <f t="shared" si="13"/>
        <v>0.1875</v>
      </c>
      <c r="AC38" s="103">
        <f t="shared" si="13"/>
        <v>0.8125</v>
      </c>
      <c r="AD38" s="103">
        <f t="shared" si="13"/>
        <v>0.125</v>
      </c>
      <c r="AE38" s="103">
        <f t="shared" si="13"/>
        <v>-32.700000001117587</v>
      </c>
      <c r="AF38" s="103">
        <f t="shared" si="13"/>
        <v>10.42999999999995</v>
      </c>
      <c r="AG38" s="103">
        <f t="shared" si="13"/>
        <v>-23.480000000000018</v>
      </c>
      <c r="AH38" s="103">
        <f t="shared" si="13"/>
        <v>922</v>
      </c>
      <c r="AI38" s="103">
        <f t="shared" si="10"/>
        <v>8.5</v>
      </c>
      <c r="AJ38" s="103">
        <f t="shared" si="11"/>
        <v>1.3400000000000034</v>
      </c>
      <c r="AK38" s="103">
        <f t="shared" si="12"/>
        <v>1.0999999999999979</v>
      </c>
    </row>
    <row r="39" spans="1:37" x14ac:dyDescent="0.2">
      <c r="A39" s="9">
        <v>31350</v>
      </c>
      <c r="B39" s="103">
        <v>1.7149228995818175</v>
      </c>
      <c r="C39" s="103">
        <v>1.0641656238097827</v>
      </c>
      <c r="D39" s="102">
        <v>142.744</v>
      </c>
      <c r="E39" s="102">
        <v>5.41</v>
      </c>
      <c r="F39" s="102">
        <v>7.8959999999999901</v>
      </c>
      <c r="G39" s="102">
        <v>7.0679999999999996</v>
      </c>
      <c r="H39" s="102">
        <v>5.3689999999999998</v>
      </c>
      <c r="I39" s="102">
        <v>8</v>
      </c>
      <c r="J39" s="102">
        <v>8.625</v>
      </c>
      <c r="K39" s="102">
        <v>8.25</v>
      </c>
      <c r="L39" s="102">
        <v>6.5625</v>
      </c>
      <c r="M39" s="102">
        <v>1107.8000000007451</v>
      </c>
      <c r="N39" s="102">
        <v>334.81</v>
      </c>
      <c r="O39" s="102">
        <v>1472.76</v>
      </c>
      <c r="P39" s="102">
        <v>36000</v>
      </c>
      <c r="Q39" s="16">
        <v>375</v>
      </c>
      <c r="R39" s="3">
        <v>225.68</v>
      </c>
      <c r="S39" s="16">
        <v>19.399999999999999</v>
      </c>
      <c r="T39" s="103">
        <f t="shared" si="13"/>
        <v>1.9905049648573536E-2</v>
      </c>
      <c r="U39" s="103">
        <f t="shared" si="13"/>
        <v>2.0611040520913004E-2</v>
      </c>
      <c r="V39" s="103">
        <f t="shared" si="13"/>
        <v>3.1154999999999973</v>
      </c>
      <c r="W39" s="103">
        <f t="shared" si="13"/>
        <v>9.9999999999997868E-3</v>
      </c>
      <c r="X39" s="103">
        <f t="shared" si="13"/>
        <v>-0.36399999999999899</v>
      </c>
      <c r="Y39" s="103">
        <f t="shared" si="13"/>
        <v>5.600000000000005E-2</v>
      </c>
      <c r="Z39" s="103">
        <f t="shared" si="13"/>
        <v>0.25599999999999934</v>
      </c>
      <c r="AA39" s="103">
        <f t="shared" si="13"/>
        <v>6.25E-2</v>
      </c>
      <c r="AB39" s="103">
        <f t="shared" si="13"/>
        <v>-0.5</v>
      </c>
      <c r="AC39" s="103">
        <f t="shared" si="13"/>
        <v>0.25</v>
      </c>
      <c r="AD39" s="103">
        <f t="shared" si="13"/>
        <v>0.875</v>
      </c>
      <c r="AE39" s="103">
        <f t="shared" si="13"/>
        <v>-68.899999998509884</v>
      </c>
      <c r="AF39" s="103">
        <f t="shared" si="13"/>
        <v>-23.96999999999997</v>
      </c>
      <c r="AG39" s="103">
        <f t="shared" si="13"/>
        <v>-101.6099999999999</v>
      </c>
      <c r="AH39" s="103">
        <f t="shared" si="13"/>
        <v>119</v>
      </c>
      <c r="AI39" s="103">
        <f t="shared" si="10"/>
        <v>8</v>
      </c>
      <c r="AJ39" s="103">
        <f t="shared" si="11"/>
        <v>-1.1399999999999864</v>
      </c>
      <c r="AK39" s="103">
        <f t="shared" si="12"/>
        <v>1</v>
      </c>
    </row>
    <row r="40" spans="1:37" x14ac:dyDescent="0.2">
      <c r="A40" s="9">
        <v>31380</v>
      </c>
      <c r="B40" s="103">
        <v>1.7487098005617974</v>
      </c>
      <c r="C40" s="103">
        <v>1.0977941176470587</v>
      </c>
      <c r="D40" s="102">
        <v>142.9255</v>
      </c>
      <c r="E40" s="102">
        <v>5.51</v>
      </c>
      <c r="F40" s="102">
        <v>7.915</v>
      </c>
      <c r="G40" s="102">
        <v>7.2949999999999999</v>
      </c>
      <c r="H40" s="102">
        <v>5.49</v>
      </c>
      <c r="I40" s="102">
        <v>7.9375</v>
      </c>
      <c r="J40" s="102">
        <v>8.4375</v>
      </c>
      <c r="K40" s="102">
        <v>8.1875</v>
      </c>
      <c r="L40" s="102">
        <v>6.6875</v>
      </c>
      <c r="M40" s="102">
        <v>1140.9000000003725</v>
      </c>
      <c r="N40" s="102">
        <v>347.59</v>
      </c>
      <c r="O40" s="102">
        <v>1577.43</v>
      </c>
      <c r="P40" s="102">
        <v>37629</v>
      </c>
      <c r="Q40" s="16">
        <v>405</v>
      </c>
      <c r="R40" s="3">
        <v>228.82</v>
      </c>
      <c r="S40" s="16">
        <v>18.45</v>
      </c>
      <c r="T40" s="103">
        <f t="shared" si="13"/>
        <v>3.3786900979979828E-2</v>
      </c>
      <c r="U40" s="103">
        <f t="shared" si="13"/>
        <v>3.3628493837275952E-2</v>
      </c>
      <c r="V40" s="103">
        <f t="shared" si="13"/>
        <v>0.18149999999999977</v>
      </c>
      <c r="W40" s="103">
        <f t="shared" si="13"/>
        <v>9.9999999999999645E-2</v>
      </c>
      <c r="X40" s="103">
        <f t="shared" si="13"/>
        <v>1.9000000000009898E-2</v>
      </c>
      <c r="Y40" s="103">
        <f t="shared" si="13"/>
        <v>0.22700000000000031</v>
      </c>
      <c r="Z40" s="103">
        <f t="shared" si="13"/>
        <v>0.12100000000000044</v>
      </c>
      <c r="AA40" s="103">
        <f t="shared" si="13"/>
        <v>-6.25E-2</v>
      </c>
      <c r="AB40" s="103">
        <f t="shared" si="13"/>
        <v>-0.1875</v>
      </c>
      <c r="AC40" s="103">
        <f t="shared" si="13"/>
        <v>-6.25E-2</v>
      </c>
      <c r="AD40" s="103">
        <f t="shared" si="13"/>
        <v>0.125</v>
      </c>
      <c r="AE40" s="103">
        <f t="shared" si="13"/>
        <v>33.099999999627471</v>
      </c>
      <c r="AF40" s="103">
        <f t="shared" si="13"/>
        <v>12.779999999999973</v>
      </c>
      <c r="AG40" s="103">
        <f t="shared" si="13"/>
        <v>104.67000000000007</v>
      </c>
      <c r="AH40" s="103">
        <f t="shared" si="13"/>
        <v>1629</v>
      </c>
      <c r="AI40" s="103">
        <f t="shared" si="10"/>
        <v>30</v>
      </c>
      <c r="AJ40" s="103">
        <f t="shared" si="11"/>
        <v>3.1399999999999864</v>
      </c>
      <c r="AK40" s="103">
        <f t="shared" si="12"/>
        <v>-0.94999999999999929</v>
      </c>
    </row>
    <row r="41" spans="1:37" x14ac:dyDescent="0.2">
      <c r="A41" s="9">
        <v>31409</v>
      </c>
      <c r="B41" s="103">
        <v>1.7839207043503993</v>
      </c>
      <c r="C41" s="103">
        <v>1.1562695832101684</v>
      </c>
      <c r="D41" s="102">
        <v>143.721</v>
      </c>
      <c r="E41" s="102">
        <v>5.75</v>
      </c>
      <c r="F41" s="102">
        <v>7.9640000000000004</v>
      </c>
      <c r="G41" s="102">
        <v>7.3019999999999996</v>
      </c>
      <c r="H41" s="102">
        <v>5.68</v>
      </c>
      <c r="I41" s="102">
        <v>9.1875</v>
      </c>
      <c r="J41" s="102">
        <v>8.3125</v>
      </c>
      <c r="K41" s="102">
        <v>8.3125</v>
      </c>
      <c r="L41" s="102">
        <v>6.9375</v>
      </c>
      <c r="M41" s="102">
        <v>1157.7</v>
      </c>
      <c r="N41" s="102">
        <v>352.2</v>
      </c>
      <c r="O41" s="102">
        <v>1790.37</v>
      </c>
      <c r="P41" s="102">
        <v>39650</v>
      </c>
      <c r="Q41" s="16">
        <v>399</v>
      </c>
      <c r="R41" s="3">
        <v>229.93</v>
      </c>
      <c r="S41" s="16">
        <v>20.95</v>
      </c>
      <c r="T41" s="103">
        <f t="shared" ref="T41:AH57" si="14">B41-B40</f>
        <v>3.5210903788601922E-2</v>
      </c>
      <c r="U41" s="103">
        <f t="shared" si="14"/>
        <v>5.8475465563109674E-2</v>
      </c>
      <c r="V41" s="103">
        <f t="shared" si="14"/>
        <v>0.79550000000000409</v>
      </c>
      <c r="W41" s="103">
        <f t="shared" si="14"/>
        <v>0.24000000000000021</v>
      </c>
      <c r="X41" s="103">
        <f t="shared" si="14"/>
        <v>4.9000000000000377E-2</v>
      </c>
      <c r="Y41" s="103">
        <f t="shared" si="14"/>
        <v>6.9999999999996732E-3</v>
      </c>
      <c r="Z41" s="103">
        <f t="shared" si="14"/>
        <v>0.1899999999999995</v>
      </c>
      <c r="AA41" s="103">
        <f t="shared" si="14"/>
        <v>1.25</v>
      </c>
      <c r="AB41" s="103">
        <f t="shared" si="14"/>
        <v>-0.125</v>
      </c>
      <c r="AC41" s="103">
        <f t="shared" si="14"/>
        <v>0.125</v>
      </c>
      <c r="AD41" s="103">
        <f t="shared" si="14"/>
        <v>0.25</v>
      </c>
      <c r="AE41" s="103">
        <f t="shared" si="14"/>
        <v>16.799999999627516</v>
      </c>
      <c r="AF41" s="103">
        <f t="shared" si="14"/>
        <v>4.6100000000000136</v>
      </c>
      <c r="AG41" s="103">
        <f t="shared" si="14"/>
        <v>212.93999999999983</v>
      </c>
      <c r="AH41" s="103">
        <f t="shared" si="14"/>
        <v>2021</v>
      </c>
      <c r="AI41" s="103">
        <f t="shared" si="10"/>
        <v>-6</v>
      </c>
      <c r="AJ41" s="103">
        <f t="shared" si="11"/>
        <v>1.1100000000000136</v>
      </c>
      <c r="AK41" s="103">
        <f t="shared" si="12"/>
        <v>2.5</v>
      </c>
    </row>
    <row r="42" spans="1:37" x14ac:dyDescent="0.2">
      <c r="A42" s="9">
        <v>31442</v>
      </c>
      <c r="B42" s="103">
        <v>1.74257781</v>
      </c>
      <c r="C42" s="103">
        <v>1.1638381434096994</v>
      </c>
      <c r="D42" s="102">
        <v>144.4941</v>
      </c>
      <c r="E42" s="102">
        <v>6.16</v>
      </c>
      <c r="F42" s="102">
        <v>8.532</v>
      </c>
      <c r="G42" s="102">
        <v>7.6989999999999998</v>
      </c>
      <c r="H42" s="102">
        <v>6.32</v>
      </c>
      <c r="I42" s="102">
        <v>9.6875</v>
      </c>
      <c r="J42" s="102">
        <v>8.3125</v>
      </c>
      <c r="K42" s="102">
        <v>8.1875</v>
      </c>
      <c r="L42" s="102">
        <v>7.0625</v>
      </c>
      <c r="M42" s="102">
        <v>1118.4000000000001</v>
      </c>
      <c r="N42" s="102">
        <v>333.75</v>
      </c>
      <c r="O42" s="102">
        <v>1823.44</v>
      </c>
      <c r="P42" s="102">
        <v>37815</v>
      </c>
      <c r="Q42" s="16">
        <v>416</v>
      </c>
      <c r="R42" s="3">
        <v>229.9</v>
      </c>
      <c r="S42" s="16">
        <v>20.5</v>
      </c>
      <c r="T42" s="103">
        <f t="shared" si="14"/>
        <v>-4.1342894350399284E-2</v>
      </c>
      <c r="U42" s="103">
        <f t="shared" si="14"/>
        <v>7.5685601995310048E-3</v>
      </c>
      <c r="V42" s="103">
        <f t="shared" si="14"/>
        <v>0.77309999999999945</v>
      </c>
      <c r="W42" s="103">
        <f t="shared" si="14"/>
        <v>0.41000000000000014</v>
      </c>
      <c r="X42" s="103">
        <f t="shared" si="14"/>
        <v>0.56799999999999962</v>
      </c>
      <c r="Y42" s="103">
        <f t="shared" si="14"/>
        <v>0.39700000000000024</v>
      </c>
      <c r="Z42" s="103">
        <f t="shared" si="14"/>
        <v>0.64000000000000057</v>
      </c>
      <c r="AA42" s="103">
        <f t="shared" si="14"/>
        <v>0.5</v>
      </c>
      <c r="AB42" s="103">
        <f t="shared" si="14"/>
        <v>0</v>
      </c>
      <c r="AC42" s="103">
        <f t="shared" si="14"/>
        <v>-0.125</v>
      </c>
      <c r="AD42" s="103">
        <f t="shared" si="14"/>
        <v>0.125</v>
      </c>
      <c r="AE42" s="103">
        <f t="shared" si="14"/>
        <v>-39.299999999999955</v>
      </c>
      <c r="AF42" s="103">
        <f t="shared" si="14"/>
        <v>-18.449999999999989</v>
      </c>
      <c r="AG42" s="103">
        <f t="shared" si="14"/>
        <v>33.070000000000164</v>
      </c>
      <c r="AH42" s="103">
        <f t="shared" si="14"/>
        <v>-1835</v>
      </c>
      <c r="AI42" s="103">
        <f t="shared" si="10"/>
        <v>17</v>
      </c>
      <c r="AJ42" s="103">
        <f t="shared" si="11"/>
        <v>-3.0000000000001137E-2</v>
      </c>
      <c r="AK42" s="103">
        <f t="shared" si="12"/>
        <v>-0.44999999999999929</v>
      </c>
    </row>
    <row r="43" spans="1:37" x14ac:dyDescent="0.2">
      <c r="A43" s="9">
        <v>31470</v>
      </c>
      <c r="B43" s="103">
        <v>1.7187834399999999</v>
      </c>
      <c r="C43" s="103">
        <v>1.1389645935243418</v>
      </c>
      <c r="D43" s="102">
        <v>148.81659999999999</v>
      </c>
      <c r="E43" s="102">
        <v>6.45</v>
      </c>
      <c r="F43" s="102">
        <v>8.4849999999999905</v>
      </c>
      <c r="G43" s="102">
        <v>8.66</v>
      </c>
      <c r="H43" s="102">
        <v>6.62</v>
      </c>
      <c r="I43" s="102">
        <v>9.3125</v>
      </c>
      <c r="J43" s="102">
        <v>8.3125</v>
      </c>
      <c r="K43" s="102">
        <v>8.5</v>
      </c>
      <c r="L43" s="102">
        <v>7.375</v>
      </c>
      <c r="M43" s="102">
        <v>1101.25</v>
      </c>
      <c r="N43" s="102">
        <v>336.95</v>
      </c>
      <c r="O43" s="102">
        <v>1809.92</v>
      </c>
      <c r="P43" s="102">
        <v>35071</v>
      </c>
      <c r="Q43" s="16">
        <v>407.5</v>
      </c>
      <c r="R43" s="3">
        <v>234.59</v>
      </c>
      <c r="S43" s="16">
        <v>19.45</v>
      </c>
      <c r="T43" s="103">
        <f t="shared" si="14"/>
        <v>-2.3794370000000065E-2</v>
      </c>
      <c r="U43" s="103">
        <f t="shared" si="14"/>
        <v>-2.4873549885357615E-2</v>
      </c>
      <c r="V43" s="103">
        <f t="shared" si="14"/>
        <v>4.3224999999999909</v>
      </c>
      <c r="W43" s="103">
        <f t="shared" si="14"/>
        <v>0.29000000000000004</v>
      </c>
      <c r="X43" s="103">
        <f t="shared" si="14"/>
        <v>-4.7000000000009479E-2</v>
      </c>
      <c r="Y43" s="103">
        <f t="shared" si="14"/>
        <v>0.9610000000000003</v>
      </c>
      <c r="Z43" s="103">
        <f t="shared" si="14"/>
        <v>0.29999999999999982</v>
      </c>
      <c r="AA43" s="103">
        <f t="shared" si="14"/>
        <v>-0.375</v>
      </c>
      <c r="AB43" s="103">
        <f t="shared" si="14"/>
        <v>0</v>
      </c>
      <c r="AC43" s="103">
        <f t="shared" si="14"/>
        <v>0.3125</v>
      </c>
      <c r="AD43" s="103">
        <f t="shared" si="14"/>
        <v>0.3125</v>
      </c>
      <c r="AE43" s="103">
        <f t="shared" si="14"/>
        <v>-17.150000000000091</v>
      </c>
      <c r="AF43" s="103">
        <f t="shared" si="14"/>
        <v>3.1999999999999886</v>
      </c>
      <c r="AG43" s="103">
        <f t="shared" si="14"/>
        <v>-13.519999999999982</v>
      </c>
      <c r="AH43" s="103">
        <f t="shared" si="14"/>
        <v>-2744</v>
      </c>
      <c r="AI43" s="103">
        <f t="shared" si="10"/>
        <v>-8.5</v>
      </c>
      <c r="AJ43" s="103">
        <f t="shared" si="11"/>
        <v>4.6899999999999977</v>
      </c>
      <c r="AK43" s="103">
        <f t="shared" si="12"/>
        <v>-1.0500000000000007</v>
      </c>
    </row>
    <row r="44" spans="1:37" x14ac:dyDescent="0.2">
      <c r="A44" s="9">
        <v>31500</v>
      </c>
      <c r="B44" s="103">
        <v>1.732474214</v>
      </c>
      <c r="C44" s="103">
        <v>1.1485289799753362</v>
      </c>
      <c r="D44" s="102">
        <v>157.3597</v>
      </c>
      <c r="E44" s="102">
        <v>6.58</v>
      </c>
      <c r="F44" s="102">
        <v>8.6129999999999907</v>
      </c>
      <c r="G44" s="102">
        <v>8.41</v>
      </c>
      <c r="H44" s="102">
        <v>6.91</v>
      </c>
      <c r="I44" s="102">
        <v>9</v>
      </c>
      <c r="J44" s="102">
        <v>8.4375</v>
      </c>
      <c r="K44" s="102">
        <v>8</v>
      </c>
      <c r="L44" s="102">
        <v>7.4375</v>
      </c>
      <c r="M44" s="102">
        <v>1076.5899999999999</v>
      </c>
      <c r="N44" s="102">
        <v>340.08</v>
      </c>
      <c r="O44" s="102">
        <v>1968.55</v>
      </c>
      <c r="P44" s="102">
        <v>30836</v>
      </c>
      <c r="Q44" s="16">
        <v>370</v>
      </c>
      <c r="R44" s="3">
        <v>238.16</v>
      </c>
      <c r="S44" s="16">
        <v>18.05</v>
      </c>
      <c r="T44" s="103">
        <f t="shared" si="14"/>
        <v>1.3690774000000072E-2</v>
      </c>
      <c r="U44" s="103">
        <f t="shared" si="14"/>
        <v>9.5643864509944443E-3</v>
      </c>
      <c r="V44" s="103">
        <f t="shared" si="14"/>
        <v>8.5431000000000097</v>
      </c>
      <c r="W44" s="103">
        <f t="shared" si="14"/>
        <v>0.12999999999999989</v>
      </c>
      <c r="X44" s="103">
        <f t="shared" si="14"/>
        <v>0.12800000000000011</v>
      </c>
      <c r="Y44" s="103">
        <f t="shared" si="14"/>
        <v>-0.25</v>
      </c>
      <c r="Z44" s="103">
        <f t="shared" si="14"/>
        <v>0.29000000000000004</v>
      </c>
      <c r="AA44" s="103">
        <f t="shared" si="14"/>
        <v>-0.3125</v>
      </c>
      <c r="AB44" s="103">
        <f t="shared" si="14"/>
        <v>0.125</v>
      </c>
      <c r="AC44" s="103">
        <f t="shared" si="14"/>
        <v>-0.5</v>
      </c>
      <c r="AD44" s="103">
        <f t="shared" si="14"/>
        <v>6.25E-2</v>
      </c>
      <c r="AE44" s="103">
        <f t="shared" si="14"/>
        <v>-24.660000000000082</v>
      </c>
      <c r="AF44" s="103">
        <f t="shared" si="14"/>
        <v>3.1299999999999955</v>
      </c>
      <c r="AG44" s="103">
        <f t="shared" si="14"/>
        <v>158.62999999999988</v>
      </c>
      <c r="AH44" s="103">
        <f t="shared" si="14"/>
        <v>-4235</v>
      </c>
      <c r="AI44" s="103">
        <f t="shared" si="10"/>
        <v>-37.5</v>
      </c>
      <c r="AJ44" s="103">
        <f t="shared" si="11"/>
        <v>3.5699999999999932</v>
      </c>
      <c r="AK44" s="103">
        <f t="shared" si="12"/>
        <v>-1.3999999999999986</v>
      </c>
    </row>
    <row r="45" spans="1:37" x14ac:dyDescent="0.2">
      <c r="A45" s="9">
        <v>31531</v>
      </c>
      <c r="B45" s="103">
        <v>1.6912621000000001</v>
      </c>
      <c r="C45" s="103">
        <v>1.165363760948579</v>
      </c>
      <c r="D45" s="102">
        <v>158.73740000000001</v>
      </c>
      <c r="E45" s="102">
        <v>6.69</v>
      </c>
      <c r="F45" s="102">
        <v>9.0389999999999908</v>
      </c>
      <c r="G45" s="102">
        <v>8.8059999999999992</v>
      </c>
      <c r="H45" s="102">
        <v>6.89</v>
      </c>
      <c r="I45" s="102">
        <v>9.3125</v>
      </c>
      <c r="J45" s="102">
        <v>8.625</v>
      </c>
      <c r="K45" s="102">
        <v>8.3125</v>
      </c>
      <c r="L45" s="102">
        <v>7.4375</v>
      </c>
      <c r="M45" s="102">
        <v>1130.1199999999999</v>
      </c>
      <c r="N45" s="102">
        <v>340.53</v>
      </c>
      <c r="O45" s="102">
        <v>1813.25</v>
      </c>
      <c r="P45" s="102">
        <v>30292</v>
      </c>
      <c r="Q45" s="16">
        <v>370</v>
      </c>
      <c r="R45" s="3">
        <v>245.81</v>
      </c>
      <c r="S45" s="16">
        <v>16.649999999999999</v>
      </c>
      <c r="T45" s="103">
        <f t="shared" si="14"/>
        <v>-4.1212113999999911E-2</v>
      </c>
      <c r="U45" s="103">
        <f t="shared" si="14"/>
        <v>1.6834780973242758E-2</v>
      </c>
      <c r="V45" s="103">
        <f t="shared" si="14"/>
        <v>1.3777000000000044</v>
      </c>
      <c r="W45" s="103">
        <f t="shared" si="14"/>
        <v>0.11000000000000032</v>
      </c>
      <c r="X45" s="103">
        <f t="shared" si="14"/>
        <v>0.42600000000000016</v>
      </c>
      <c r="Y45" s="103">
        <f t="shared" si="14"/>
        <v>0.39599999999999902</v>
      </c>
      <c r="Z45" s="103">
        <f t="shared" si="14"/>
        <v>-2.0000000000000462E-2</v>
      </c>
      <c r="AA45" s="103">
        <f t="shared" si="14"/>
        <v>0.3125</v>
      </c>
      <c r="AB45" s="103">
        <f t="shared" si="14"/>
        <v>0.1875</v>
      </c>
      <c r="AC45" s="103">
        <f t="shared" si="14"/>
        <v>0.3125</v>
      </c>
      <c r="AD45" s="103">
        <f t="shared" si="14"/>
        <v>0</v>
      </c>
      <c r="AE45" s="103">
        <f t="shared" si="14"/>
        <v>53.529999999999973</v>
      </c>
      <c r="AF45" s="103">
        <f t="shared" si="14"/>
        <v>0.44999999999998863</v>
      </c>
      <c r="AG45" s="103">
        <f t="shared" si="14"/>
        <v>-155.29999999999995</v>
      </c>
      <c r="AH45" s="103">
        <f t="shared" si="14"/>
        <v>-544</v>
      </c>
      <c r="AI45" s="103">
        <f t="shared" si="10"/>
        <v>0</v>
      </c>
      <c r="AJ45" s="103">
        <f t="shared" si="11"/>
        <v>7.6500000000000057</v>
      </c>
      <c r="AK45" s="103">
        <f t="shared" si="12"/>
        <v>-1.4000000000000021</v>
      </c>
    </row>
    <row r="46" spans="1:37" x14ac:dyDescent="0.2">
      <c r="A46" s="9">
        <v>31562</v>
      </c>
      <c r="B46" s="103">
        <v>1.6487646899999999</v>
      </c>
      <c r="C46" s="103">
        <v>1.1549722451871973</v>
      </c>
      <c r="D46" s="102">
        <v>152.65360000000001</v>
      </c>
      <c r="E46" s="102">
        <v>6.32</v>
      </c>
      <c r="F46" s="102">
        <v>8.6329999999999991</v>
      </c>
      <c r="G46" s="102">
        <v>8.6950000000000003</v>
      </c>
      <c r="H46" s="102">
        <v>6.48</v>
      </c>
      <c r="I46" s="102">
        <v>8.8125</v>
      </c>
      <c r="J46" s="102">
        <v>8.3125</v>
      </c>
      <c r="K46" s="102">
        <v>8.1875</v>
      </c>
      <c r="L46" s="102">
        <v>7.375</v>
      </c>
      <c r="M46" s="102">
        <v>1185.95</v>
      </c>
      <c r="N46" s="102">
        <v>363.15</v>
      </c>
      <c r="O46" s="102">
        <v>1844.81</v>
      </c>
      <c r="P46" s="102">
        <v>33743</v>
      </c>
      <c r="Q46" s="16">
        <v>362</v>
      </c>
      <c r="R46" s="3">
        <v>241.52</v>
      </c>
      <c r="S46" s="16">
        <v>15.75</v>
      </c>
      <c r="T46" s="103">
        <f t="shared" si="14"/>
        <v>-4.249741000000018E-2</v>
      </c>
      <c r="U46" s="103">
        <f t="shared" si="14"/>
        <v>-1.0391515761381642E-2</v>
      </c>
      <c r="V46" s="103">
        <f t="shared" si="14"/>
        <v>-6.0837999999999965</v>
      </c>
      <c r="W46" s="103">
        <f t="shared" si="14"/>
        <v>-0.37000000000000011</v>
      </c>
      <c r="X46" s="103">
        <f t="shared" si="14"/>
        <v>-0.4059999999999917</v>
      </c>
      <c r="Y46" s="103">
        <f t="shared" si="14"/>
        <v>-0.11099999999999888</v>
      </c>
      <c r="Z46" s="103">
        <f t="shared" si="14"/>
        <v>-0.40999999999999925</v>
      </c>
      <c r="AA46" s="103">
        <f t="shared" si="14"/>
        <v>-0.5</v>
      </c>
      <c r="AB46" s="103">
        <f t="shared" si="14"/>
        <v>-0.3125</v>
      </c>
      <c r="AC46" s="103">
        <f t="shared" si="14"/>
        <v>-0.125</v>
      </c>
      <c r="AD46" s="103">
        <f t="shared" si="14"/>
        <v>-6.25E-2</v>
      </c>
      <c r="AE46" s="103">
        <f t="shared" si="14"/>
        <v>55.830000000000155</v>
      </c>
      <c r="AF46" s="103">
        <f t="shared" si="14"/>
        <v>22.620000000000005</v>
      </c>
      <c r="AG46" s="103">
        <f t="shared" si="14"/>
        <v>31.559999999999945</v>
      </c>
      <c r="AH46" s="103">
        <f t="shared" si="14"/>
        <v>3451</v>
      </c>
      <c r="AI46" s="103">
        <f t="shared" si="10"/>
        <v>-8</v>
      </c>
      <c r="AJ46" s="103">
        <f t="shared" si="11"/>
        <v>-4.289999999999992</v>
      </c>
      <c r="AK46" s="103">
        <f t="shared" si="12"/>
        <v>-0.89999999999999858</v>
      </c>
    </row>
    <row r="47" spans="1:37" x14ac:dyDescent="0.2">
      <c r="A47" s="9">
        <v>31591</v>
      </c>
      <c r="B47" s="103">
        <v>1.6634224900000001</v>
      </c>
      <c r="C47" s="103">
        <v>1.1792053539129386</v>
      </c>
      <c r="D47" s="102">
        <v>152.1927</v>
      </c>
      <c r="E47" s="102">
        <v>6.17</v>
      </c>
      <c r="F47" s="102">
        <v>8.4469999999999992</v>
      </c>
      <c r="G47" s="102">
        <v>8.7010000000000005</v>
      </c>
      <c r="H47" s="102">
        <v>6.75</v>
      </c>
      <c r="I47" s="102">
        <v>9</v>
      </c>
      <c r="J47" s="102">
        <v>8.3125</v>
      </c>
      <c r="K47" s="102">
        <v>8.1875</v>
      </c>
      <c r="L47" s="102">
        <v>7.75</v>
      </c>
      <c r="M47" s="102">
        <v>1227.2</v>
      </c>
      <c r="N47" s="102">
        <v>358.42</v>
      </c>
      <c r="O47" s="102">
        <v>1879.9</v>
      </c>
      <c r="P47" s="102">
        <v>32775</v>
      </c>
      <c r="Q47" s="16">
        <v>350.5</v>
      </c>
      <c r="R47" s="3">
        <v>236.89</v>
      </c>
      <c r="S47" s="16">
        <v>16.45</v>
      </c>
      <c r="T47" s="103">
        <f t="shared" si="14"/>
        <v>1.4657800000000165E-2</v>
      </c>
      <c r="U47" s="103">
        <f t="shared" si="14"/>
        <v>2.4233108725741248E-2</v>
      </c>
      <c r="V47" s="103">
        <f t="shared" si="14"/>
        <v>-0.46090000000000941</v>
      </c>
      <c r="W47" s="103">
        <f t="shared" si="14"/>
        <v>-0.15000000000000036</v>
      </c>
      <c r="X47" s="103">
        <f t="shared" si="14"/>
        <v>-0.18599999999999994</v>
      </c>
      <c r="Y47" s="103">
        <f t="shared" si="14"/>
        <v>6.0000000000002274E-3</v>
      </c>
      <c r="Z47" s="103">
        <f t="shared" si="14"/>
        <v>0.26999999999999957</v>
      </c>
      <c r="AA47" s="103">
        <f t="shared" si="14"/>
        <v>0.1875</v>
      </c>
      <c r="AB47" s="103">
        <f t="shared" si="14"/>
        <v>0</v>
      </c>
      <c r="AC47" s="103">
        <f t="shared" si="14"/>
        <v>0</v>
      </c>
      <c r="AD47" s="103">
        <f t="shared" si="14"/>
        <v>0.375</v>
      </c>
      <c r="AE47" s="103">
        <f t="shared" si="14"/>
        <v>41.25</v>
      </c>
      <c r="AF47" s="103">
        <f t="shared" si="14"/>
        <v>-4.7299999999999613</v>
      </c>
      <c r="AG47" s="103">
        <f t="shared" si="14"/>
        <v>35.090000000000146</v>
      </c>
      <c r="AH47" s="103">
        <f t="shared" si="14"/>
        <v>-968</v>
      </c>
      <c r="AI47" s="103">
        <f t="shared" si="10"/>
        <v>-11.5</v>
      </c>
      <c r="AJ47" s="103">
        <f t="shared" si="11"/>
        <v>-4.6300000000000239</v>
      </c>
      <c r="AK47" s="103">
        <f t="shared" si="12"/>
        <v>0.69999999999999929</v>
      </c>
    </row>
    <row r="48" spans="1:37" x14ac:dyDescent="0.2">
      <c r="A48" s="9">
        <v>31623</v>
      </c>
      <c r="B48" s="103">
        <v>1.66186419</v>
      </c>
      <c r="C48" s="103">
        <v>1.2288451872329731</v>
      </c>
      <c r="D48" s="102">
        <v>146.10220000000001</v>
      </c>
      <c r="E48" s="102">
        <v>6.08</v>
      </c>
      <c r="F48" s="102">
        <v>8.4309999999999992</v>
      </c>
      <c r="G48" s="102">
        <v>8.4870000000000001</v>
      </c>
      <c r="H48" s="102">
        <v>7.02</v>
      </c>
      <c r="I48" s="102">
        <v>8.9375</v>
      </c>
      <c r="J48" s="102">
        <v>7.875</v>
      </c>
      <c r="K48" s="102">
        <v>8.25</v>
      </c>
      <c r="L48" s="102">
        <v>7.8125</v>
      </c>
      <c r="M48" s="102">
        <v>1066.3</v>
      </c>
      <c r="N48" s="102">
        <v>334.83</v>
      </c>
      <c r="O48" s="102">
        <v>1919.2</v>
      </c>
      <c r="P48" s="102">
        <v>31957</v>
      </c>
      <c r="Q48" s="16">
        <v>367.5</v>
      </c>
      <c r="R48" s="3">
        <v>235</v>
      </c>
      <c r="S48" s="16">
        <v>19.350000000000001</v>
      </c>
      <c r="T48" s="103">
        <f t="shared" si="14"/>
        <v>-1.5583000000001235E-3</v>
      </c>
      <c r="U48" s="103">
        <f t="shared" si="14"/>
        <v>4.9639833320034521E-2</v>
      </c>
      <c r="V48" s="103">
        <f t="shared" si="14"/>
        <v>-6.0904999999999916</v>
      </c>
      <c r="W48" s="103">
        <f t="shared" si="14"/>
        <v>-8.9999999999999858E-2</v>
      </c>
      <c r="X48" s="103">
        <f t="shared" si="14"/>
        <v>-1.6000000000000014E-2</v>
      </c>
      <c r="Y48" s="103">
        <f t="shared" si="14"/>
        <v>-0.21400000000000041</v>
      </c>
      <c r="Z48" s="103">
        <f t="shared" si="14"/>
        <v>0.26999999999999957</v>
      </c>
      <c r="AA48" s="103">
        <f t="shared" si="14"/>
        <v>-6.25E-2</v>
      </c>
      <c r="AB48" s="103">
        <f t="shared" si="14"/>
        <v>-0.4375</v>
      </c>
      <c r="AC48" s="103">
        <f t="shared" si="14"/>
        <v>6.25E-2</v>
      </c>
      <c r="AD48" s="103">
        <f t="shared" si="14"/>
        <v>6.25E-2</v>
      </c>
      <c r="AE48" s="103">
        <f t="shared" si="14"/>
        <v>-160.90000000000009</v>
      </c>
      <c r="AF48" s="103">
        <f t="shared" si="14"/>
        <v>-23.590000000000032</v>
      </c>
      <c r="AG48" s="103">
        <f t="shared" si="14"/>
        <v>39.299999999999955</v>
      </c>
      <c r="AH48" s="103">
        <f t="shared" si="14"/>
        <v>-818</v>
      </c>
      <c r="AI48" s="103">
        <f t="shared" si="10"/>
        <v>17</v>
      </c>
      <c r="AJ48" s="103">
        <f t="shared" si="11"/>
        <v>-1.8899999999999864</v>
      </c>
      <c r="AK48" s="103">
        <f t="shared" si="12"/>
        <v>2.9000000000000021</v>
      </c>
    </row>
    <row r="49" spans="1:37" x14ac:dyDescent="0.2">
      <c r="A49" s="9">
        <v>31654</v>
      </c>
      <c r="B49" s="103">
        <v>1.622947734</v>
      </c>
      <c r="C49" s="103">
        <v>1.2344294370108557</v>
      </c>
      <c r="D49" s="102">
        <v>143.85730000000001</v>
      </c>
      <c r="E49" s="102">
        <v>6.58</v>
      </c>
      <c r="F49" s="102">
        <v>9.0180000000000007</v>
      </c>
      <c r="G49" s="102">
        <v>8.9079999999999995</v>
      </c>
      <c r="H49" s="102">
        <v>7.57</v>
      </c>
      <c r="I49" s="102">
        <v>8.625</v>
      </c>
      <c r="J49" s="102">
        <v>8</v>
      </c>
      <c r="K49" s="102">
        <v>8.4375</v>
      </c>
      <c r="L49" s="102">
        <v>8.25</v>
      </c>
      <c r="M49" s="102">
        <v>1003.1</v>
      </c>
      <c r="N49" s="102">
        <v>323.39999999999998</v>
      </c>
      <c r="O49" s="102">
        <v>1629.51</v>
      </c>
      <c r="P49" s="102">
        <v>26497</v>
      </c>
      <c r="Q49" s="16">
        <v>387</v>
      </c>
      <c r="R49" s="3">
        <v>233.71</v>
      </c>
      <c r="S49" s="16">
        <v>26.4</v>
      </c>
      <c r="T49" s="103">
        <f t="shared" si="14"/>
        <v>-3.8916455999999933E-2</v>
      </c>
      <c r="U49" s="103">
        <f t="shared" si="14"/>
        <v>5.5842497778826328E-3</v>
      </c>
      <c r="V49" s="103">
        <f t="shared" si="14"/>
        <v>-2.2449000000000012</v>
      </c>
      <c r="W49" s="103">
        <f t="shared" si="14"/>
        <v>0.5</v>
      </c>
      <c r="X49" s="103">
        <f t="shared" si="14"/>
        <v>0.58700000000000152</v>
      </c>
      <c r="Y49" s="103">
        <f t="shared" si="14"/>
        <v>0.42099999999999937</v>
      </c>
      <c r="Z49" s="103">
        <f t="shared" si="14"/>
        <v>0.55000000000000071</v>
      </c>
      <c r="AA49" s="103">
        <f t="shared" si="14"/>
        <v>-0.3125</v>
      </c>
      <c r="AB49" s="103">
        <f t="shared" si="14"/>
        <v>0.125</v>
      </c>
      <c r="AC49" s="103">
        <f t="shared" si="14"/>
        <v>0.1875</v>
      </c>
      <c r="AD49" s="103">
        <f t="shared" si="14"/>
        <v>0.4375</v>
      </c>
      <c r="AE49" s="103">
        <f t="shared" si="14"/>
        <v>-63.199999999999932</v>
      </c>
      <c r="AF49" s="103">
        <f t="shared" si="14"/>
        <v>-11.430000000000007</v>
      </c>
      <c r="AG49" s="103">
        <f t="shared" si="14"/>
        <v>-289.69000000000005</v>
      </c>
      <c r="AH49" s="103">
        <f t="shared" si="14"/>
        <v>-5460</v>
      </c>
      <c r="AI49" s="103">
        <f t="shared" si="10"/>
        <v>19.5</v>
      </c>
      <c r="AJ49" s="103">
        <f t="shared" si="11"/>
        <v>-1.289999999999992</v>
      </c>
      <c r="AK49" s="103">
        <f t="shared" si="12"/>
        <v>7.0499999999999972</v>
      </c>
    </row>
    <row r="50" spans="1:37" x14ac:dyDescent="0.2">
      <c r="A50" s="9">
        <v>31682</v>
      </c>
      <c r="B50" s="103">
        <v>1.6299193999999999</v>
      </c>
      <c r="C50" s="103">
        <v>1.2601997422680411</v>
      </c>
      <c r="D50" s="102">
        <v>138.2439</v>
      </c>
      <c r="E50" s="102">
        <v>6.54</v>
      </c>
      <c r="F50" s="102">
        <v>8.984</v>
      </c>
      <c r="G50" s="102">
        <v>9.1199999999999992</v>
      </c>
      <c r="H50" s="102">
        <v>7.92</v>
      </c>
      <c r="I50" s="102">
        <v>8.25</v>
      </c>
      <c r="J50" s="102">
        <v>8.25</v>
      </c>
      <c r="K50" s="102">
        <v>8.625</v>
      </c>
      <c r="L50" s="102">
        <v>8.5</v>
      </c>
      <c r="M50" s="102">
        <v>933.94</v>
      </c>
      <c r="N50" s="102">
        <v>311.5</v>
      </c>
      <c r="O50" s="102">
        <v>1334.89</v>
      </c>
      <c r="P50" s="102">
        <v>21130</v>
      </c>
      <c r="Q50" s="16">
        <v>402.5</v>
      </c>
      <c r="R50" s="3">
        <v>239.17</v>
      </c>
      <c r="S50" s="16">
        <v>41.1</v>
      </c>
      <c r="T50" s="103">
        <f t="shared" si="14"/>
        <v>6.9716659999998765E-3</v>
      </c>
      <c r="U50" s="103">
        <f t="shared" si="14"/>
        <v>2.5770305257185377E-2</v>
      </c>
      <c r="V50" s="103">
        <f t="shared" si="14"/>
        <v>-5.6134000000000128</v>
      </c>
      <c r="W50" s="103">
        <f t="shared" si="14"/>
        <v>-4.0000000000000036E-2</v>
      </c>
      <c r="X50" s="103">
        <f t="shared" si="14"/>
        <v>-3.4000000000000696E-2</v>
      </c>
      <c r="Y50" s="103">
        <f t="shared" si="14"/>
        <v>0.21199999999999974</v>
      </c>
      <c r="Z50" s="103">
        <f t="shared" si="14"/>
        <v>0.34999999999999964</v>
      </c>
      <c r="AA50" s="103">
        <f t="shared" si="14"/>
        <v>-0.375</v>
      </c>
      <c r="AB50" s="103">
        <f t="shared" si="14"/>
        <v>0.25</v>
      </c>
      <c r="AC50" s="103">
        <f t="shared" si="14"/>
        <v>0.1875</v>
      </c>
      <c r="AD50" s="103">
        <f t="shared" si="14"/>
        <v>0.25</v>
      </c>
      <c r="AE50" s="103">
        <f t="shared" si="14"/>
        <v>-69.159999999999968</v>
      </c>
      <c r="AF50" s="103">
        <f t="shared" si="14"/>
        <v>-11.899999999999977</v>
      </c>
      <c r="AG50" s="103">
        <f t="shared" si="14"/>
        <v>-294.61999999999989</v>
      </c>
      <c r="AH50" s="103">
        <f t="shared" si="14"/>
        <v>-5367</v>
      </c>
      <c r="AI50" s="103">
        <f t="shared" si="10"/>
        <v>15.5</v>
      </c>
      <c r="AJ50" s="103">
        <f t="shared" si="11"/>
        <v>5.4599999999999795</v>
      </c>
      <c r="AK50" s="103">
        <f t="shared" si="12"/>
        <v>14.700000000000003</v>
      </c>
    </row>
    <row r="51" spans="1:37" x14ac:dyDescent="0.2">
      <c r="A51" s="9">
        <v>31715</v>
      </c>
      <c r="B51" s="103">
        <v>1.6634869999999999</v>
      </c>
      <c r="C51" s="103">
        <v>1.2971415307069902</v>
      </c>
      <c r="D51" s="102">
        <v>129.8869</v>
      </c>
      <c r="E51" s="102">
        <v>6.53</v>
      </c>
      <c r="F51" s="102">
        <v>8.8160000000000007</v>
      </c>
      <c r="G51" s="102">
        <v>9.0050000000000008</v>
      </c>
      <c r="H51" s="102">
        <v>7.27</v>
      </c>
      <c r="I51" s="102">
        <v>8.3125</v>
      </c>
      <c r="J51" s="102">
        <v>8</v>
      </c>
      <c r="K51" s="102">
        <v>8.625</v>
      </c>
      <c r="L51" s="102">
        <v>8.25</v>
      </c>
      <c r="M51" s="102">
        <v>915.29</v>
      </c>
      <c r="N51" s="102">
        <v>306.01</v>
      </c>
      <c r="O51" s="102">
        <v>1433.82</v>
      </c>
      <c r="P51" s="102">
        <v>25613</v>
      </c>
      <c r="Q51" s="16">
        <v>377</v>
      </c>
      <c r="R51" s="3">
        <v>229.81</v>
      </c>
      <c r="S51" s="16">
        <v>35.450000000000003</v>
      </c>
      <c r="T51" s="103">
        <f t="shared" si="14"/>
        <v>3.3567600000000031E-2</v>
      </c>
      <c r="U51" s="103">
        <f t="shared" si="14"/>
        <v>3.694178843894913E-2</v>
      </c>
      <c r="V51" s="103">
        <f t="shared" si="14"/>
        <v>-8.3569999999999993</v>
      </c>
      <c r="W51" s="103">
        <f t="shared" si="14"/>
        <v>-9.9999999999997868E-3</v>
      </c>
      <c r="X51" s="103">
        <f t="shared" si="14"/>
        <v>-0.16799999999999926</v>
      </c>
      <c r="Y51" s="103">
        <f t="shared" si="14"/>
        <v>-0.11499999999999844</v>
      </c>
      <c r="Z51" s="103">
        <f t="shared" si="14"/>
        <v>-0.65000000000000036</v>
      </c>
      <c r="AA51" s="103">
        <f t="shared" si="14"/>
        <v>6.25E-2</v>
      </c>
      <c r="AB51" s="103">
        <f t="shared" si="14"/>
        <v>-0.25</v>
      </c>
      <c r="AC51" s="103">
        <f t="shared" si="14"/>
        <v>0</v>
      </c>
      <c r="AD51" s="103">
        <f t="shared" si="14"/>
        <v>-0.25</v>
      </c>
      <c r="AE51" s="103">
        <f t="shared" si="14"/>
        <v>-18.650000000000091</v>
      </c>
      <c r="AF51" s="103">
        <f t="shared" si="14"/>
        <v>-5.4900000000000091</v>
      </c>
      <c r="AG51" s="103">
        <f t="shared" si="14"/>
        <v>98.929999999999836</v>
      </c>
      <c r="AH51" s="103">
        <f t="shared" si="14"/>
        <v>4483</v>
      </c>
      <c r="AI51" s="103">
        <f t="shared" si="10"/>
        <v>-25.5</v>
      </c>
      <c r="AJ51" s="103">
        <f t="shared" si="11"/>
        <v>-9.3599999999999852</v>
      </c>
      <c r="AK51" s="103">
        <f t="shared" si="12"/>
        <v>-5.6499999999999986</v>
      </c>
    </row>
    <row r="52" spans="1:37" x14ac:dyDescent="0.2">
      <c r="A52" s="9">
        <v>31745</v>
      </c>
      <c r="B52" s="103">
        <v>1.6651936620000001</v>
      </c>
      <c r="C52" s="103">
        <v>1.2920002642356982</v>
      </c>
      <c r="D52" s="102">
        <v>133.15289999999999</v>
      </c>
      <c r="E52" s="102">
        <v>6.61</v>
      </c>
      <c r="F52" s="102">
        <v>8.39</v>
      </c>
      <c r="G52" s="102">
        <v>8.8659999999999997</v>
      </c>
      <c r="H52" s="102">
        <v>7.03</v>
      </c>
      <c r="I52" s="102">
        <v>8.9375</v>
      </c>
      <c r="J52" s="102">
        <v>8.3125</v>
      </c>
      <c r="K52" s="102">
        <v>9.25</v>
      </c>
      <c r="L52" s="102">
        <v>8.4375</v>
      </c>
      <c r="M52" s="102">
        <v>926.89</v>
      </c>
      <c r="N52" s="102">
        <v>327.75</v>
      </c>
      <c r="O52" s="102">
        <v>1441.23</v>
      </c>
      <c r="P52" s="102">
        <v>22900</v>
      </c>
      <c r="Q52" s="16">
        <v>384</v>
      </c>
      <c r="R52" s="3">
        <v>223.76</v>
      </c>
      <c r="S52" s="16">
        <v>30.3</v>
      </c>
      <c r="T52" s="103">
        <f t="shared" si="14"/>
        <v>1.7066620000001365E-3</v>
      </c>
      <c r="U52" s="103">
        <f t="shared" si="14"/>
        <v>-5.1412664712919831E-3</v>
      </c>
      <c r="V52" s="103">
        <f t="shared" si="14"/>
        <v>3.2659999999999911</v>
      </c>
      <c r="W52" s="103">
        <f t="shared" si="14"/>
        <v>8.0000000000000071E-2</v>
      </c>
      <c r="X52" s="103">
        <f t="shared" si="14"/>
        <v>-0.42600000000000016</v>
      </c>
      <c r="Y52" s="103">
        <f t="shared" si="14"/>
        <v>-0.13900000000000112</v>
      </c>
      <c r="Z52" s="103">
        <f t="shared" si="14"/>
        <v>-0.23999999999999932</v>
      </c>
      <c r="AA52" s="103">
        <f t="shared" si="14"/>
        <v>0.625</v>
      </c>
      <c r="AB52" s="103">
        <f t="shared" si="14"/>
        <v>0.3125</v>
      </c>
      <c r="AC52" s="103">
        <f t="shared" si="14"/>
        <v>0.625</v>
      </c>
      <c r="AD52" s="103">
        <f t="shared" si="14"/>
        <v>0.1875</v>
      </c>
      <c r="AE52" s="103">
        <f t="shared" si="14"/>
        <v>11.600000000000023</v>
      </c>
      <c r="AF52" s="103">
        <f t="shared" si="14"/>
        <v>21.740000000000009</v>
      </c>
      <c r="AG52" s="103">
        <f t="shared" si="14"/>
        <v>7.4100000000000819</v>
      </c>
      <c r="AH52" s="103">
        <f t="shared" si="14"/>
        <v>-2713</v>
      </c>
      <c r="AI52" s="103">
        <f t="shared" si="10"/>
        <v>7</v>
      </c>
      <c r="AJ52" s="103">
        <f t="shared" si="11"/>
        <v>-6.0500000000000114</v>
      </c>
      <c r="AK52" s="103">
        <f t="shared" si="12"/>
        <v>-5.1500000000000021</v>
      </c>
    </row>
    <row r="53" spans="1:37" x14ac:dyDescent="0.2">
      <c r="A53" s="9">
        <v>31776</v>
      </c>
      <c r="B53" s="103">
        <v>1.6677362410000001</v>
      </c>
      <c r="C53" s="103">
        <v>1.3084225314423334</v>
      </c>
      <c r="D53" s="102">
        <v>135.62180000000001</v>
      </c>
      <c r="E53" s="102">
        <v>6.68</v>
      </c>
      <c r="F53" s="102">
        <v>8.298</v>
      </c>
      <c r="G53" s="102">
        <v>8.99</v>
      </c>
      <c r="H53" s="102">
        <v>6.67</v>
      </c>
      <c r="I53" s="102">
        <v>8.75</v>
      </c>
      <c r="J53" s="102">
        <v>7.5</v>
      </c>
      <c r="K53" s="102">
        <v>9.25</v>
      </c>
      <c r="L53" s="102">
        <v>8.25</v>
      </c>
      <c r="M53" s="102">
        <v>865.09</v>
      </c>
      <c r="N53" s="102">
        <v>315.44</v>
      </c>
      <c r="O53" s="102">
        <v>1398.23</v>
      </c>
      <c r="P53" s="102">
        <v>24275</v>
      </c>
      <c r="Q53" s="16">
        <v>384</v>
      </c>
      <c r="R53" s="3">
        <v>222.64</v>
      </c>
      <c r="S53" s="16">
        <v>28.85</v>
      </c>
      <c r="T53" s="103">
        <f t="shared" si="14"/>
        <v>2.5425789999999893E-3</v>
      </c>
      <c r="U53" s="103">
        <f t="shared" si="14"/>
        <v>1.6422267206635199E-2</v>
      </c>
      <c r="V53" s="103">
        <f t="shared" si="14"/>
        <v>2.4689000000000192</v>
      </c>
      <c r="W53" s="103">
        <f t="shared" si="14"/>
        <v>6.9999999999999396E-2</v>
      </c>
      <c r="X53" s="103">
        <f t="shared" si="14"/>
        <v>-9.2000000000000526E-2</v>
      </c>
      <c r="Y53" s="103">
        <f t="shared" si="14"/>
        <v>0.12400000000000055</v>
      </c>
      <c r="Z53" s="103">
        <f t="shared" si="14"/>
        <v>-0.36000000000000032</v>
      </c>
      <c r="AA53" s="103">
        <f t="shared" si="14"/>
        <v>-0.1875</v>
      </c>
      <c r="AB53" s="103">
        <f t="shared" si="14"/>
        <v>-0.8125</v>
      </c>
      <c r="AC53" s="103">
        <f t="shared" si="14"/>
        <v>0</v>
      </c>
      <c r="AD53" s="103">
        <f t="shared" si="14"/>
        <v>-0.1875</v>
      </c>
      <c r="AE53" s="103">
        <f t="shared" si="14"/>
        <v>-61.799999999999955</v>
      </c>
      <c r="AF53" s="103">
        <f t="shared" si="14"/>
        <v>-12.310000000000002</v>
      </c>
      <c r="AG53" s="103">
        <f t="shared" si="14"/>
        <v>-43</v>
      </c>
      <c r="AH53" s="103">
        <f t="shared" si="14"/>
        <v>1375</v>
      </c>
      <c r="AI53" s="103">
        <f t="shared" si="10"/>
        <v>0</v>
      </c>
      <c r="AJ53" s="103">
        <f t="shared" si="11"/>
        <v>-1.1200000000000045</v>
      </c>
      <c r="AK53" s="103">
        <f t="shared" si="12"/>
        <v>-1.4499999999999993</v>
      </c>
    </row>
    <row r="54" spans="1:37" x14ac:dyDescent="0.2">
      <c r="A54" s="9">
        <v>31807</v>
      </c>
      <c r="B54" s="103">
        <v>1.6634224900000001</v>
      </c>
      <c r="C54" s="103">
        <v>1.3229234119999997</v>
      </c>
      <c r="D54" s="102">
        <v>131.42500000000001</v>
      </c>
      <c r="E54" s="102">
        <v>6.43</v>
      </c>
      <c r="F54" s="102">
        <v>8.2089999999999907</v>
      </c>
      <c r="G54" s="102">
        <v>8.6660000000000004</v>
      </c>
      <c r="H54" s="102">
        <v>6.54</v>
      </c>
      <c r="I54" s="102">
        <v>8.25</v>
      </c>
      <c r="J54" s="102">
        <v>7</v>
      </c>
      <c r="K54" s="102">
        <v>9.1890000000000001</v>
      </c>
      <c r="L54" s="102">
        <v>8.25</v>
      </c>
      <c r="M54" s="102">
        <v>982.88</v>
      </c>
      <c r="N54" s="102">
        <v>356.52</v>
      </c>
      <c r="O54" s="102">
        <v>1420.08</v>
      </c>
      <c r="P54" s="102">
        <v>23854</v>
      </c>
      <c r="Q54" s="16">
        <v>369</v>
      </c>
      <c r="R54" s="3">
        <v>214.12</v>
      </c>
      <c r="S54" s="16">
        <v>21.15</v>
      </c>
      <c r="T54" s="103">
        <f t="shared" si="14"/>
        <v>-4.3137509999999768E-3</v>
      </c>
      <c r="U54" s="103">
        <f t="shared" si="14"/>
        <v>1.4500880557666296E-2</v>
      </c>
      <c r="V54" s="103">
        <f t="shared" si="14"/>
        <v>-4.1967999999999961</v>
      </c>
      <c r="W54" s="103">
        <f t="shared" si="14"/>
        <v>-0.25</v>
      </c>
      <c r="X54" s="103">
        <f t="shared" si="14"/>
        <v>-8.9000000000009294E-2</v>
      </c>
      <c r="Y54" s="103">
        <f t="shared" si="14"/>
        <v>-0.32399999999999984</v>
      </c>
      <c r="Z54" s="103">
        <f t="shared" si="14"/>
        <v>-0.12999999999999989</v>
      </c>
      <c r="AA54" s="103">
        <f t="shared" si="14"/>
        <v>-0.5</v>
      </c>
      <c r="AB54" s="103">
        <f t="shared" si="14"/>
        <v>-0.5</v>
      </c>
      <c r="AC54" s="103">
        <f t="shared" si="14"/>
        <v>-6.0999999999999943E-2</v>
      </c>
      <c r="AD54" s="103">
        <f t="shared" si="14"/>
        <v>0</v>
      </c>
      <c r="AE54" s="103">
        <f t="shared" si="14"/>
        <v>117.78999999999996</v>
      </c>
      <c r="AF54" s="103">
        <f t="shared" si="14"/>
        <v>41.079999999999984</v>
      </c>
      <c r="AG54" s="103">
        <f t="shared" si="14"/>
        <v>21.849999999999909</v>
      </c>
      <c r="AH54" s="103">
        <f t="shared" si="14"/>
        <v>-421</v>
      </c>
      <c r="AI54" s="103">
        <f t="shared" si="10"/>
        <v>-15</v>
      </c>
      <c r="AJ54" s="103">
        <f t="shared" si="11"/>
        <v>-8.5199999999999818</v>
      </c>
      <c r="AK54" s="103">
        <f t="shared" si="12"/>
        <v>-7.7000000000000028</v>
      </c>
    </row>
    <row r="55" spans="1:37" x14ac:dyDescent="0.2">
      <c r="A55" s="9">
        <v>31835</v>
      </c>
      <c r="B55" s="103">
        <v>1.6976644000000001</v>
      </c>
      <c r="C55" s="103">
        <v>1.2806774840000001</v>
      </c>
      <c r="D55" s="102">
        <v>132.9495</v>
      </c>
      <c r="E55" s="102">
        <v>6.26</v>
      </c>
      <c r="F55" s="102">
        <v>8.1349999999999891</v>
      </c>
      <c r="G55" s="102">
        <v>8.3209999999999997</v>
      </c>
      <c r="H55" s="102">
        <v>6.45</v>
      </c>
      <c r="I55" s="102">
        <v>8.3125</v>
      </c>
      <c r="J55" s="102">
        <v>6.8125</v>
      </c>
      <c r="K55" s="102">
        <v>9.0625</v>
      </c>
      <c r="L55" s="102">
        <v>8.1875</v>
      </c>
      <c r="M55" s="102">
        <v>1031.5999999999999</v>
      </c>
      <c r="N55" s="102">
        <v>375.91</v>
      </c>
      <c r="O55" s="102">
        <v>1542.09</v>
      </c>
      <c r="P55" s="102">
        <v>27031</v>
      </c>
      <c r="Q55" s="16">
        <v>362</v>
      </c>
      <c r="R55" s="3">
        <v>215.55</v>
      </c>
      <c r="S55" s="16">
        <v>19.5</v>
      </c>
      <c r="T55" s="103">
        <f t="shared" si="14"/>
        <v>3.4241909999999987E-2</v>
      </c>
      <c r="U55" s="103">
        <f t="shared" si="14"/>
        <v>-4.22459279999996E-2</v>
      </c>
      <c r="V55" s="103">
        <f t="shared" si="14"/>
        <v>1.5244999999999891</v>
      </c>
      <c r="W55" s="103">
        <f t="shared" si="14"/>
        <v>-0.16999999999999993</v>
      </c>
      <c r="X55" s="103">
        <f t="shared" si="14"/>
        <v>-7.400000000000162E-2</v>
      </c>
      <c r="Y55" s="103">
        <f t="shared" si="14"/>
        <v>-0.34500000000000064</v>
      </c>
      <c r="Z55" s="103">
        <f t="shared" si="14"/>
        <v>-8.9999999999999858E-2</v>
      </c>
      <c r="AA55" s="103">
        <f t="shared" si="14"/>
        <v>6.25E-2</v>
      </c>
      <c r="AB55" s="103">
        <f t="shared" si="14"/>
        <v>-0.1875</v>
      </c>
      <c r="AC55" s="103">
        <f t="shared" si="14"/>
        <v>-0.12650000000000006</v>
      </c>
      <c r="AD55" s="103">
        <f t="shared" si="14"/>
        <v>-6.25E-2</v>
      </c>
      <c r="AE55" s="103">
        <f t="shared" si="14"/>
        <v>48.719999999999914</v>
      </c>
      <c r="AF55" s="103">
        <f t="shared" si="14"/>
        <v>19.390000000000043</v>
      </c>
      <c r="AG55" s="103">
        <f t="shared" si="14"/>
        <v>122.00999999999999</v>
      </c>
      <c r="AH55" s="103">
        <f t="shared" si="14"/>
        <v>3177</v>
      </c>
      <c r="AI55" s="103">
        <f t="shared" si="10"/>
        <v>-7</v>
      </c>
      <c r="AJ55" s="103">
        <f t="shared" si="11"/>
        <v>1.4300000000000068</v>
      </c>
      <c r="AK55" s="103">
        <f t="shared" si="12"/>
        <v>-1.6499999999999986</v>
      </c>
    </row>
    <row r="56" spans="1:37" x14ac:dyDescent="0.2">
      <c r="A56" s="9">
        <v>31864</v>
      </c>
      <c r="B56" s="103">
        <v>1.6689973899999999</v>
      </c>
      <c r="C56" s="103">
        <v>1.147094295</v>
      </c>
      <c r="D56" s="102">
        <v>141.17310000000001</v>
      </c>
      <c r="E56" s="102">
        <v>6.15</v>
      </c>
      <c r="F56" s="102">
        <v>8.2469999999999892</v>
      </c>
      <c r="G56" s="102">
        <v>8.468</v>
      </c>
      <c r="H56" s="102">
        <v>6.6</v>
      </c>
      <c r="I56" s="102">
        <v>8.625</v>
      </c>
      <c r="J56" s="102">
        <v>6.3125</v>
      </c>
      <c r="K56" s="102">
        <v>9.25</v>
      </c>
      <c r="L56" s="102">
        <v>7.90625</v>
      </c>
      <c r="M56" s="102">
        <v>1074.2</v>
      </c>
      <c r="N56" s="102">
        <v>375.36</v>
      </c>
      <c r="O56" s="102">
        <v>1522.8</v>
      </c>
      <c r="P56" s="102">
        <v>26612</v>
      </c>
      <c r="Q56" s="16">
        <v>352</v>
      </c>
      <c r="R56" s="3">
        <v>218.47</v>
      </c>
      <c r="S56" s="16">
        <v>18</v>
      </c>
      <c r="T56" s="103">
        <f t="shared" si="14"/>
        <v>-2.8667010000000159E-2</v>
      </c>
      <c r="U56" s="103">
        <f t="shared" si="14"/>
        <v>-0.1335831890000001</v>
      </c>
      <c r="V56" s="103">
        <f t="shared" si="14"/>
        <v>8.2236000000000047</v>
      </c>
      <c r="W56" s="103">
        <f t="shared" si="14"/>
        <v>-0.10999999999999943</v>
      </c>
      <c r="X56" s="103">
        <f t="shared" si="14"/>
        <v>0.1120000000000001</v>
      </c>
      <c r="Y56" s="103">
        <f t="shared" si="14"/>
        <v>0.14700000000000024</v>
      </c>
      <c r="Z56" s="103">
        <f t="shared" si="14"/>
        <v>0.14999999999999947</v>
      </c>
      <c r="AA56" s="103">
        <f t="shared" si="14"/>
        <v>0.3125</v>
      </c>
      <c r="AB56" s="103">
        <f t="shared" si="14"/>
        <v>-0.5</v>
      </c>
      <c r="AC56" s="103">
        <f t="shared" si="14"/>
        <v>0.1875</v>
      </c>
      <c r="AD56" s="103">
        <f t="shared" si="14"/>
        <v>-0.28125</v>
      </c>
      <c r="AE56" s="103">
        <f t="shared" si="14"/>
        <v>42.600000000000136</v>
      </c>
      <c r="AF56" s="103">
        <f t="shared" si="14"/>
        <v>-0.55000000000001137</v>
      </c>
      <c r="AG56" s="103">
        <f t="shared" si="14"/>
        <v>-19.289999999999964</v>
      </c>
      <c r="AH56" s="103">
        <f t="shared" si="14"/>
        <v>-419</v>
      </c>
      <c r="AI56" s="103">
        <f t="shared" si="10"/>
        <v>-10</v>
      </c>
      <c r="AJ56" s="103">
        <f t="shared" si="11"/>
        <v>2.9199999999999875</v>
      </c>
      <c r="AK56" s="103">
        <f t="shared" si="12"/>
        <v>-1.5</v>
      </c>
    </row>
    <row r="57" spans="1:37" x14ac:dyDescent="0.2">
      <c r="A57" s="9">
        <v>31896</v>
      </c>
      <c r="B57" s="103">
        <v>1.65329354</v>
      </c>
      <c r="C57" s="103">
        <v>1.1390753920000001</v>
      </c>
      <c r="D57" s="102">
        <v>136.3109</v>
      </c>
      <c r="E57" s="102">
        <v>6.06</v>
      </c>
      <c r="F57" s="102">
        <v>8.2089999999999907</v>
      </c>
      <c r="G57" s="102">
        <v>8.34</v>
      </c>
      <c r="H57" s="102">
        <v>6.68</v>
      </c>
      <c r="I57" s="102">
        <v>8.5625</v>
      </c>
      <c r="J57" s="102">
        <v>6</v>
      </c>
      <c r="K57" s="102">
        <v>9.0625</v>
      </c>
      <c r="L57" s="102">
        <v>8.0625</v>
      </c>
      <c r="M57" s="102">
        <v>1080.3</v>
      </c>
      <c r="N57" s="102">
        <v>377.32</v>
      </c>
      <c r="O57" s="102">
        <v>1605.79</v>
      </c>
      <c r="P57" s="102">
        <v>26740</v>
      </c>
      <c r="Q57" s="16">
        <v>351.5</v>
      </c>
      <c r="R57" s="3">
        <v>216.18</v>
      </c>
      <c r="S57" s="16">
        <v>19.600000000000001</v>
      </c>
      <c r="T57" s="103">
        <f t="shared" si="14"/>
        <v>-1.5703849999999964E-2</v>
      </c>
      <c r="U57" s="103">
        <f t="shared" si="14"/>
        <v>-8.0189029999999661E-3</v>
      </c>
      <c r="V57" s="103">
        <f t="shared" si="14"/>
        <v>-4.8622000000000014</v>
      </c>
      <c r="W57" s="103">
        <f t="shared" si="14"/>
        <v>-9.0000000000000746E-2</v>
      </c>
      <c r="X57" s="103">
        <f t="shared" si="14"/>
        <v>-3.7999999999998479E-2</v>
      </c>
      <c r="Y57" s="103">
        <f t="shared" si="14"/>
        <v>-0.12800000000000011</v>
      </c>
      <c r="Z57" s="103">
        <f t="shared" si="14"/>
        <v>8.0000000000000071E-2</v>
      </c>
      <c r="AA57" s="103">
        <f t="shared" si="14"/>
        <v>-6.25E-2</v>
      </c>
      <c r="AB57" s="103">
        <f t="shared" si="14"/>
        <v>-0.3125</v>
      </c>
      <c r="AC57" s="103">
        <f t="shared" si="14"/>
        <v>-0.1875</v>
      </c>
      <c r="AD57" s="103">
        <f t="shared" si="14"/>
        <v>0.15625</v>
      </c>
      <c r="AE57" s="103">
        <f t="shared" si="14"/>
        <v>6.0999999999999091</v>
      </c>
      <c r="AF57" s="103">
        <f t="shared" si="14"/>
        <v>1.9599999999999795</v>
      </c>
      <c r="AG57" s="103">
        <f t="shared" si="14"/>
        <v>82.990000000000009</v>
      </c>
      <c r="AH57" s="103">
        <f t="shared" si="14"/>
        <v>128</v>
      </c>
      <c r="AI57" s="103">
        <f t="shared" si="10"/>
        <v>-0.5</v>
      </c>
      <c r="AJ57" s="103">
        <f t="shared" si="11"/>
        <v>-2.289999999999992</v>
      </c>
      <c r="AK57" s="103">
        <f t="shared" si="12"/>
        <v>1.6000000000000014</v>
      </c>
    </row>
    <row r="58" spans="1:37" x14ac:dyDescent="0.2">
      <c r="A58" s="9">
        <v>31927</v>
      </c>
      <c r="B58" s="103">
        <v>1.6661715769999998</v>
      </c>
      <c r="C58" s="103">
        <v>1.1246022499999999</v>
      </c>
      <c r="D58" s="102">
        <v>138.46379999999999</v>
      </c>
      <c r="E58" s="102">
        <v>5.79</v>
      </c>
      <c r="F58" s="102">
        <v>8.2569999999999908</v>
      </c>
      <c r="G58" s="102">
        <v>8.266</v>
      </c>
      <c r="H58" s="102">
        <v>6.58</v>
      </c>
      <c r="I58" s="102">
        <v>8</v>
      </c>
      <c r="J58" s="102">
        <v>6</v>
      </c>
      <c r="K58" s="102">
        <v>9</v>
      </c>
      <c r="L58" s="102">
        <v>7.75</v>
      </c>
      <c r="M58" s="102">
        <v>1102.0999999999999</v>
      </c>
      <c r="N58" s="102">
        <v>379.43</v>
      </c>
      <c r="O58" s="102">
        <v>1704.11</v>
      </c>
      <c r="P58" s="102">
        <v>26546</v>
      </c>
      <c r="Q58" s="16">
        <v>360</v>
      </c>
      <c r="R58" s="3">
        <v>215.43</v>
      </c>
      <c r="S58" s="16">
        <v>18.899999999999999</v>
      </c>
      <c r="T58" s="103">
        <f t="shared" ref="T58:AH74" si="15">B58-B57</f>
        <v>1.2878036999999898E-2</v>
      </c>
      <c r="U58" s="103">
        <f t="shared" si="15"/>
        <v>-1.4473142000000161E-2</v>
      </c>
      <c r="V58" s="103">
        <f t="shared" si="15"/>
        <v>2.1528999999999883</v>
      </c>
      <c r="W58" s="103">
        <f t="shared" si="15"/>
        <v>-0.26999999999999957</v>
      </c>
      <c r="X58" s="103">
        <f t="shared" si="15"/>
        <v>4.8000000000000043E-2</v>
      </c>
      <c r="Y58" s="103">
        <f t="shared" si="15"/>
        <v>-7.3999999999999844E-2</v>
      </c>
      <c r="Z58" s="103">
        <f t="shared" si="15"/>
        <v>-9.9999999999999645E-2</v>
      </c>
      <c r="AA58" s="103">
        <f t="shared" si="15"/>
        <v>-0.5625</v>
      </c>
      <c r="AB58" s="103">
        <f t="shared" si="15"/>
        <v>0</v>
      </c>
      <c r="AC58" s="103">
        <f t="shared" si="15"/>
        <v>-6.25E-2</v>
      </c>
      <c r="AD58" s="103">
        <f t="shared" si="15"/>
        <v>-0.3125</v>
      </c>
      <c r="AE58" s="103">
        <f t="shared" si="15"/>
        <v>21.799999999999955</v>
      </c>
      <c r="AF58" s="103">
        <f t="shared" si="15"/>
        <v>2.1100000000000136</v>
      </c>
      <c r="AG58" s="103">
        <f t="shared" si="15"/>
        <v>98.319999999999936</v>
      </c>
      <c r="AH58" s="103">
        <f t="shared" si="15"/>
        <v>-194</v>
      </c>
      <c r="AI58" s="103">
        <f t="shared" si="10"/>
        <v>8.5</v>
      </c>
      <c r="AJ58" s="103">
        <f t="shared" si="11"/>
        <v>-0.75</v>
      </c>
      <c r="AK58" s="103">
        <f t="shared" si="12"/>
        <v>-0.70000000000000284</v>
      </c>
    </row>
    <row r="59" spans="1:37" x14ac:dyDescent="0.2">
      <c r="A59" s="9">
        <v>31955</v>
      </c>
      <c r="B59" s="103">
        <v>1.679471221</v>
      </c>
      <c r="C59" s="103">
        <v>1.0778579130000001</v>
      </c>
      <c r="D59" s="102">
        <v>137.8938</v>
      </c>
      <c r="E59" s="102">
        <v>5.98</v>
      </c>
      <c r="F59" s="102">
        <v>8.4760000000000009</v>
      </c>
      <c r="G59" s="102">
        <v>8.4969999999999999</v>
      </c>
      <c r="H59" s="102">
        <v>6.78</v>
      </c>
      <c r="I59" s="102">
        <v>8</v>
      </c>
      <c r="J59" s="102">
        <v>6.125</v>
      </c>
      <c r="K59" s="102">
        <v>9.125</v>
      </c>
      <c r="L59" s="102">
        <v>7.9375</v>
      </c>
      <c r="M59" s="102">
        <v>1108.5999999999999</v>
      </c>
      <c r="N59" s="102">
        <v>374.08</v>
      </c>
      <c r="O59" s="102">
        <v>1622.18</v>
      </c>
      <c r="P59" s="102">
        <v>23926</v>
      </c>
      <c r="Q59" s="16">
        <v>365.5</v>
      </c>
      <c r="R59" s="3">
        <v>208.44</v>
      </c>
      <c r="S59" s="16">
        <v>18.649999999999999</v>
      </c>
      <c r="T59" s="103">
        <f t="shared" si="15"/>
        <v>1.3299644000000166E-2</v>
      </c>
      <c r="U59" s="103">
        <f t="shared" si="15"/>
        <v>-4.6744336999999803E-2</v>
      </c>
      <c r="V59" s="103">
        <f t="shared" si="15"/>
        <v>-0.56999999999999318</v>
      </c>
      <c r="W59" s="103">
        <f t="shared" si="15"/>
        <v>0.19000000000000039</v>
      </c>
      <c r="X59" s="103">
        <f t="shared" si="15"/>
        <v>0.21900000000001008</v>
      </c>
      <c r="Y59" s="103">
        <f t="shared" si="15"/>
        <v>0.23099999999999987</v>
      </c>
      <c r="Z59" s="103">
        <f t="shared" si="15"/>
        <v>0.20000000000000018</v>
      </c>
      <c r="AA59" s="103">
        <f t="shared" si="15"/>
        <v>0</v>
      </c>
      <c r="AB59" s="103">
        <f t="shared" si="15"/>
        <v>0.125</v>
      </c>
      <c r="AC59" s="103">
        <f t="shared" si="15"/>
        <v>0.125</v>
      </c>
      <c r="AD59" s="103">
        <f t="shared" si="15"/>
        <v>0.1875</v>
      </c>
      <c r="AE59" s="103">
        <f t="shared" si="15"/>
        <v>6.5</v>
      </c>
      <c r="AF59" s="103">
        <f t="shared" si="15"/>
        <v>-5.3500000000000227</v>
      </c>
      <c r="AG59" s="103">
        <f t="shared" si="15"/>
        <v>-81.929999999999836</v>
      </c>
      <c r="AH59" s="103">
        <f t="shared" si="15"/>
        <v>-2620</v>
      </c>
      <c r="AI59" s="103">
        <f t="shared" si="10"/>
        <v>5.5</v>
      </c>
      <c r="AJ59" s="103">
        <f t="shared" si="11"/>
        <v>-6.9900000000000091</v>
      </c>
      <c r="AK59" s="103">
        <f t="shared" si="12"/>
        <v>-0.25</v>
      </c>
    </row>
    <row r="60" spans="1:37" x14ac:dyDescent="0.2">
      <c r="A60" s="9">
        <v>31988</v>
      </c>
      <c r="B60" s="103">
        <v>1.7959130000000001</v>
      </c>
      <c r="C60" s="103">
        <v>1.1208861730000002</v>
      </c>
      <c r="D60" s="102">
        <v>137.3888</v>
      </c>
      <c r="E60" s="102">
        <v>6.03</v>
      </c>
      <c r="F60" s="102">
        <v>8.3810000000000002</v>
      </c>
      <c r="G60" s="102">
        <v>8.6869999999999994</v>
      </c>
      <c r="H60" s="102">
        <v>6.55</v>
      </c>
      <c r="I60" s="102">
        <v>7.9375</v>
      </c>
      <c r="J60" s="102">
        <v>6</v>
      </c>
      <c r="K60" s="102">
        <v>9.3125</v>
      </c>
      <c r="L60" s="102">
        <v>7.3906299999999998</v>
      </c>
      <c r="M60" s="102">
        <v>1121.8900000000001</v>
      </c>
      <c r="N60" s="102">
        <v>390.56</v>
      </c>
      <c r="O60" s="102">
        <v>1622.31</v>
      </c>
      <c r="P60" s="102">
        <v>24658</v>
      </c>
      <c r="Q60" s="16">
        <v>361.5</v>
      </c>
      <c r="R60" s="3">
        <v>214.1</v>
      </c>
      <c r="S60" s="16">
        <v>19.75</v>
      </c>
      <c r="T60" s="103">
        <f t="shared" si="15"/>
        <v>0.11644177900000008</v>
      </c>
      <c r="U60" s="103">
        <f t="shared" si="15"/>
        <v>4.302826000000004E-2</v>
      </c>
      <c r="V60" s="103">
        <f t="shared" si="15"/>
        <v>-0.50499999999999545</v>
      </c>
      <c r="W60" s="103">
        <f t="shared" si="15"/>
        <v>4.9999999999999822E-2</v>
      </c>
      <c r="X60" s="103">
        <f t="shared" si="15"/>
        <v>-9.5000000000000639E-2</v>
      </c>
      <c r="Y60" s="103">
        <f t="shared" si="15"/>
        <v>0.1899999999999995</v>
      </c>
      <c r="Z60" s="103">
        <f t="shared" si="15"/>
        <v>-0.23000000000000043</v>
      </c>
      <c r="AA60" s="103">
        <f t="shared" si="15"/>
        <v>-6.25E-2</v>
      </c>
      <c r="AB60" s="103">
        <f t="shared" si="15"/>
        <v>-0.125</v>
      </c>
      <c r="AC60" s="103">
        <f t="shared" si="15"/>
        <v>0.1875</v>
      </c>
      <c r="AD60" s="103">
        <f t="shared" si="15"/>
        <v>-0.54687000000000019</v>
      </c>
      <c r="AE60" s="103">
        <f t="shared" si="15"/>
        <v>13.290000000000191</v>
      </c>
      <c r="AF60" s="103">
        <f t="shared" si="15"/>
        <v>16.480000000000018</v>
      </c>
      <c r="AG60" s="103">
        <f t="shared" si="15"/>
        <v>0.12999999999988177</v>
      </c>
      <c r="AH60" s="103">
        <f t="shared" si="15"/>
        <v>732</v>
      </c>
      <c r="AI60" s="103">
        <f t="shared" si="10"/>
        <v>-4</v>
      </c>
      <c r="AJ60" s="103">
        <f t="shared" si="11"/>
        <v>5.6599999999999966</v>
      </c>
      <c r="AK60" s="103">
        <f t="shared" si="12"/>
        <v>1.1000000000000014</v>
      </c>
    </row>
    <row r="61" spans="1:37" x14ac:dyDescent="0.2">
      <c r="A61" s="9">
        <v>32018</v>
      </c>
      <c r="B61" s="103">
        <v>1.7826339</v>
      </c>
      <c r="C61" s="103">
        <v>1.1183435939999999</v>
      </c>
      <c r="D61" s="102">
        <v>136.82329999999999</v>
      </c>
      <c r="E61" s="102">
        <v>6.17</v>
      </c>
      <c r="F61" s="102">
        <v>8.0589999999999993</v>
      </c>
      <c r="G61" s="102">
        <v>8.4369999999999994</v>
      </c>
      <c r="H61" s="102">
        <v>6.35</v>
      </c>
      <c r="I61" s="102">
        <v>8.0625</v>
      </c>
      <c r="J61" s="102">
        <v>5.625</v>
      </c>
      <c r="K61" s="102">
        <v>9.1875</v>
      </c>
      <c r="L61" s="102">
        <v>7.25</v>
      </c>
      <c r="M61" s="102">
        <v>1108.25</v>
      </c>
      <c r="N61" s="102">
        <v>389.1</v>
      </c>
      <c r="O61" s="102">
        <v>1650.5</v>
      </c>
      <c r="P61" s="102">
        <v>23061</v>
      </c>
      <c r="Q61" s="16">
        <v>346</v>
      </c>
      <c r="R61" s="3">
        <v>211.76</v>
      </c>
      <c r="S61" s="16">
        <v>20.75</v>
      </c>
      <c r="T61" s="103">
        <f t="shared" si="15"/>
        <v>-1.3279100000000099E-2</v>
      </c>
      <c r="U61" s="103">
        <f t="shared" si="15"/>
        <v>-2.5425790000002113E-3</v>
      </c>
      <c r="V61" s="103">
        <f t="shared" si="15"/>
        <v>-0.56550000000001432</v>
      </c>
      <c r="W61" s="103">
        <f t="shared" si="15"/>
        <v>0.13999999999999968</v>
      </c>
      <c r="X61" s="103">
        <f t="shared" si="15"/>
        <v>-0.32200000000000095</v>
      </c>
      <c r="Y61" s="103">
        <f t="shared" si="15"/>
        <v>-0.25</v>
      </c>
      <c r="Z61" s="103">
        <f t="shared" si="15"/>
        <v>-0.20000000000000018</v>
      </c>
      <c r="AA61" s="103">
        <f t="shared" si="15"/>
        <v>0.125</v>
      </c>
      <c r="AB61" s="103">
        <f t="shared" si="15"/>
        <v>-0.375</v>
      </c>
      <c r="AC61" s="103">
        <f t="shared" si="15"/>
        <v>-0.125</v>
      </c>
      <c r="AD61" s="103">
        <f t="shared" si="15"/>
        <v>-0.14062999999999981</v>
      </c>
      <c r="AE61" s="103">
        <f t="shared" si="15"/>
        <v>-13.6400000000001</v>
      </c>
      <c r="AF61" s="103">
        <f t="shared" si="15"/>
        <v>-1.4599999999999795</v>
      </c>
      <c r="AG61" s="103">
        <f t="shared" si="15"/>
        <v>28.190000000000055</v>
      </c>
      <c r="AH61" s="103">
        <f t="shared" si="15"/>
        <v>-1597</v>
      </c>
      <c r="AI61" s="103">
        <f t="shared" si="10"/>
        <v>-15.5</v>
      </c>
      <c r="AJ61" s="103">
        <f t="shared" si="11"/>
        <v>-2.3400000000000034</v>
      </c>
      <c r="AK61" s="103">
        <f t="shared" si="12"/>
        <v>1</v>
      </c>
    </row>
    <row r="62" spans="1:37" x14ac:dyDescent="0.2">
      <c r="A62" s="9">
        <v>32049</v>
      </c>
      <c r="B62" s="103">
        <v>1.7431262000000001</v>
      </c>
      <c r="C62" s="103">
        <v>1.1762361620000001</v>
      </c>
      <c r="D62" s="102">
        <v>132.7724</v>
      </c>
      <c r="E62" s="102">
        <v>6.24</v>
      </c>
      <c r="F62" s="102">
        <v>7.8639999999999901</v>
      </c>
      <c r="G62" s="102">
        <v>8.3849999999999998</v>
      </c>
      <c r="H62" s="102">
        <v>6.04</v>
      </c>
      <c r="I62" s="102">
        <v>8.25</v>
      </c>
      <c r="J62" s="102">
        <v>5.5625</v>
      </c>
      <c r="K62" s="102">
        <v>9.3125</v>
      </c>
      <c r="L62" s="102">
        <v>6.625</v>
      </c>
      <c r="M62" s="102">
        <v>1079.6199999999999</v>
      </c>
      <c r="N62" s="102">
        <v>379.5</v>
      </c>
      <c r="O62" s="102">
        <v>1607.03</v>
      </c>
      <c r="P62" s="102">
        <v>24628</v>
      </c>
      <c r="Q62" s="16">
        <v>349</v>
      </c>
      <c r="R62" s="3">
        <v>215.56</v>
      </c>
      <c r="S62" s="16">
        <v>21.4</v>
      </c>
      <c r="T62" s="103">
        <f t="shared" si="15"/>
        <v>-3.9507699999999923E-2</v>
      </c>
      <c r="U62" s="103">
        <f t="shared" si="15"/>
        <v>5.78925680000002E-2</v>
      </c>
      <c r="V62" s="103">
        <f t="shared" si="15"/>
        <v>-4.0508999999999844</v>
      </c>
      <c r="W62" s="103">
        <f t="shared" si="15"/>
        <v>7.0000000000000284E-2</v>
      </c>
      <c r="X62" s="103">
        <f t="shared" si="15"/>
        <v>-0.19500000000000917</v>
      </c>
      <c r="Y62" s="103">
        <f t="shared" si="15"/>
        <v>-5.1999999999999602E-2</v>
      </c>
      <c r="Z62" s="103">
        <f t="shared" si="15"/>
        <v>-0.30999999999999961</v>
      </c>
      <c r="AA62" s="103">
        <f t="shared" si="15"/>
        <v>0.1875</v>
      </c>
      <c r="AB62" s="103">
        <f t="shared" si="15"/>
        <v>-6.25E-2</v>
      </c>
      <c r="AC62" s="103">
        <f t="shared" si="15"/>
        <v>0.125</v>
      </c>
      <c r="AD62" s="103">
        <f t="shared" si="15"/>
        <v>-0.625</v>
      </c>
      <c r="AE62" s="103">
        <f t="shared" si="15"/>
        <v>-28.630000000000109</v>
      </c>
      <c r="AF62" s="103">
        <f t="shared" si="15"/>
        <v>-9.6000000000000227</v>
      </c>
      <c r="AG62" s="103">
        <f t="shared" si="15"/>
        <v>-43.470000000000027</v>
      </c>
      <c r="AH62" s="103">
        <f t="shared" si="15"/>
        <v>1567</v>
      </c>
      <c r="AI62" s="103">
        <f t="shared" si="10"/>
        <v>3</v>
      </c>
      <c r="AJ62" s="103">
        <f t="shared" si="11"/>
        <v>3.8000000000000114</v>
      </c>
      <c r="AK62" s="103">
        <f t="shared" si="12"/>
        <v>0.64999999999999858</v>
      </c>
    </row>
    <row r="63" spans="1:37" x14ac:dyDescent="0.2">
      <c r="A63" s="9">
        <v>32080</v>
      </c>
      <c r="B63" s="103">
        <v>1.7185878210000001</v>
      </c>
      <c r="C63" s="103">
        <v>1.1731068339999999</v>
      </c>
      <c r="D63" s="102">
        <v>130.55959999999999</v>
      </c>
      <c r="E63" s="102">
        <v>6.76</v>
      </c>
      <c r="F63" s="102">
        <v>7.907</v>
      </c>
      <c r="G63" s="102">
        <v>8.3889999999999993</v>
      </c>
      <c r="H63" s="102">
        <v>5.98</v>
      </c>
      <c r="I63" s="102">
        <v>8.375</v>
      </c>
      <c r="J63" s="102">
        <v>5.1875</v>
      </c>
      <c r="K63" s="102">
        <v>9.4375</v>
      </c>
      <c r="L63" s="102">
        <v>6.25</v>
      </c>
      <c r="M63" s="102">
        <v>1105.52</v>
      </c>
      <c r="N63" s="102">
        <v>393.72</v>
      </c>
      <c r="O63" s="102">
        <v>1582.06</v>
      </c>
      <c r="P63" s="102">
        <v>25725</v>
      </c>
      <c r="Q63" s="16">
        <v>357</v>
      </c>
      <c r="R63" s="3">
        <v>218.19</v>
      </c>
      <c r="S63" s="16">
        <v>22.25</v>
      </c>
      <c r="T63" s="103">
        <f t="shared" si="15"/>
        <v>-2.4538378999999999E-2</v>
      </c>
      <c r="U63" s="103">
        <f t="shared" si="15"/>
        <v>-3.1293280000002088E-3</v>
      </c>
      <c r="V63" s="103">
        <f t="shared" si="15"/>
        <v>-2.2128000000000156</v>
      </c>
      <c r="W63" s="103">
        <f t="shared" si="15"/>
        <v>0.51999999999999957</v>
      </c>
      <c r="X63" s="103">
        <f t="shared" si="15"/>
        <v>4.3000000000009919E-2</v>
      </c>
      <c r="Y63" s="103">
        <f t="shared" si="15"/>
        <v>3.9999999999995595E-3</v>
      </c>
      <c r="Z63" s="103">
        <f t="shared" si="15"/>
        <v>-5.9999999999999609E-2</v>
      </c>
      <c r="AA63" s="103">
        <f t="shared" si="15"/>
        <v>0.125</v>
      </c>
      <c r="AB63" s="103">
        <f t="shared" si="15"/>
        <v>-0.375</v>
      </c>
      <c r="AC63" s="103">
        <f t="shared" si="15"/>
        <v>0.125</v>
      </c>
      <c r="AD63" s="103">
        <f t="shared" si="15"/>
        <v>-0.375</v>
      </c>
      <c r="AE63" s="103">
        <f t="shared" si="15"/>
        <v>25.900000000000091</v>
      </c>
      <c r="AF63" s="103">
        <f t="shared" si="15"/>
        <v>14.220000000000027</v>
      </c>
      <c r="AG63" s="103">
        <f t="shared" si="15"/>
        <v>-24.970000000000027</v>
      </c>
      <c r="AH63" s="103">
        <f t="shared" si="15"/>
        <v>1097</v>
      </c>
      <c r="AI63" s="103">
        <f t="shared" si="10"/>
        <v>8</v>
      </c>
      <c r="AJ63" s="103">
        <f t="shared" si="11"/>
        <v>2.6299999999999955</v>
      </c>
      <c r="AK63" s="103">
        <f t="shared" si="12"/>
        <v>0.85000000000000142</v>
      </c>
    </row>
    <row r="64" spans="1:37" x14ac:dyDescent="0.2">
      <c r="A64" s="9">
        <v>32109</v>
      </c>
      <c r="B64" s="103">
        <v>1.7275846389999998</v>
      </c>
      <c r="C64" s="103">
        <v>1.20283545</v>
      </c>
      <c r="D64" s="102">
        <v>130.0284</v>
      </c>
      <c r="E64" s="102">
        <v>6.65</v>
      </c>
      <c r="F64" s="102">
        <v>7.9550000000000001</v>
      </c>
      <c r="G64" s="102">
        <v>8.3079999999999998</v>
      </c>
      <c r="H64" s="102">
        <v>5.92</v>
      </c>
      <c r="I64" s="102">
        <v>8.125</v>
      </c>
      <c r="J64" s="102">
        <v>4.9375</v>
      </c>
      <c r="K64" s="102">
        <v>9.4375</v>
      </c>
      <c r="L64" s="102">
        <v>6.125</v>
      </c>
      <c r="M64" s="102">
        <v>1022.84</v>
      </c>
      <c r="N64" s="102">
        <v>379.1</v>
      </c>
      <c r="O64" s="102">
        <v>1566.57</v>
      </c>
      <c r="P64" s="102">
        <v>22978</v>
      </c>
      <c r="Q64" s="16">
        <v>365</v>
      </c>
      <c r="R64" s="3">
        <v>213.3</v>
      </c>
      <c r="S64" s="16">
        <v>19.899999999999999</v>
      </c>
      <c r="T64" s="103">
        <f t="shared" si="15"/>
        <v>8.99681799999974E-3</v>
      </c>
      <c r="U64" s="103">
        <f t="shared" si="15"/>
        <v>2.9728616000000097E-2</v>
      </c>
      <c r="V64" s="103">
        <f t="shared" si="15"/>
        <v>-0.53119999999998413</v>
      </c>
      <c r="W64" s="103">
        <f t="shared" si="15"/>
        <v>-0.10999999999999943</v>
      </c>
      <c r="X64" s="103">
        <f t="shared" si="15"/>
        <v>4.8000000000000043E-2</v>
      </c>
      <c r="Y64" s="103">
        <f t="shared" si="15"/>
        <v>-8.0999999999999517E-2</v>
      </c>
      <c r="Z64" s="103">
        <f t="shared" si="15"/>
        <v>-6.0000000000000497E-2</v>
      </c>
      <c r="AA64" s="103">
        <f t="shared" si="15"/>
        <v>-0.25</v>
      </c>
      <c r="AB64" s="103">
        <f t="shared" si="15"/>
        <v>-0.25</v>
      </c>
      <c r="AC64" s="103">
        <f t="shared" si="15"/>
        <v>0</v>
      </c>
      <c r="AD64" s="103">
        <f t="shared" si="15"/>
        <v>-0.125</v>
      </c>
      <c r="AE64" s="103">
        <f t="shared" si="15"/>
        <v>-82.67999999999995</v>
      </c>
      <c r="AF64" s="103">
        <f t="shared" si="15"/>
        <v>-14.620000000000005</v>
      </c>
      <c r="AG64" s="103">
        <f t="shared" si="15"/>
        <v>-15.490000000000009</v>
      </c>
      <c r="AH64" s="103">
        <f t="shared" si="15"/>
        <v>-2747</v>
      </c>
      <c r="AI64" s="103">
        <f t="shared" si="10"/>
        <v>8</v>
      </c>
      <c r="AJ64" s="103">
        <f t="shared" si="11"/>
        <v>-4.8899999999999864</v>
      </c>
      <c r="AK64" s="103">
        <f t="shared" si="12"/>
        <v>-2.3500000000000014</v>
      </c>
    </row>
    <row r="65" spans="1:37" x14ac:dyDescent="0.2">
      <c r="A65" s="9">
        <v>32141</v>
      </c>
      <c r="B65" s="103">
        <v>1.7473385219999999</v>
      </c>
      <c r="C65" s="103">
        <v>1.2896743019999999</v>
      </c>
      <c r="D65" s="102">
        <v>124.9332</v>
      </c>
      <c r="E65" s="102">
        <v>6.35</v>
      </c>
      <c r="F65" s="102">
        <v>7.4530000000000003</v>
      </c>
      <c r="G65" s="102">
        <v>8.0540000000000003</v>
      </c>
      <c r="H65" s="102">
        <v>5.51</v>
      </c>
      <c r="I65" s="102">
        <v>8.1875</v>
      </c>
      <c r="J65" s="102">
        <v>4.1875</v>
      </c>
      <c r="K65" s="102">
        <v>9.5625</v>
      </c>
      <c r="L65" s="102">
        <v>5.5625</v>
      </c>
      <c r="M65" s="102">
        <v>1084.95</v>
      </c>
      <c r="N65" s="102">
        <v>417.4</v>
      </c>
      <c r="O65" s="102">
        <v>1577.98</v>
      </c>
      <c r="P65" s="102">
        <v>23483</v>
      </c>
      <c r="Q65" s="16">
        <v>352</v>
      </c>
      <c r="R65" s="3">
        <v>208.08</v>
      </c>
      <c r="S65" s="16">
        <v>17.75</v>
      </c>
      <c r="T65" s="103">
        <f t="shared" si="15"/>
        <v>1.9753883000000139E-2</v>
      </c>
      <c r="U65" s="103">
        <f t="shared" si="15"/>
        <v>8.6838851999999855E-2</v>
      </c>
      <c r="V65" s="103">
        <f t="shared" si="15"/>
        <v>-5.0952000000000055</v>
      </c>
      <c r="W65" s="103">
        <f t="shared" si="15"/>
        <v>-0.30000000000000071</v>
      </c>
      <c r="X65" s="103">
        <f t="shared" si="15"/>
        <v>-0.50199999999999978</v>
      </c>
      <c r="Y65" s="103">
        <f t="shared" si="15"/>
        <v>-0.25399999999999956</v>
      </c>
      <c r="Z65" s="103">
        <f t="shared" si="15"/>
        <v>-0.41000000000000014</v>
      </c>
      <c r="AA65" s="103">
        <f t="shared" si="15"/>
        <v>6.25E-2</v>
      </c>
      <c r="AB65" s="103">
        <f t="shared" si="15"/>
        <v>-0.75</v>
      </c>
      <c r="AC65" s="103">
        <f t="shared" si="15"/>
        <v>0.125</v>
      </c>
      <c r="AD65" s="103">
        <f t="shared" si="15"/>
        <v>-0.5625</v>
      </c>
      <c r="AE65" s="103">
        <f t="shared" si="15"/>
        <v>62.110000000000014</v>
      </c>
      <c r="AF65" s="103">
        <f t="shared" si="15"/>
        <v>38.299999999999955</v>
      </c>
      <c r="AG65" s="103">
        <f t="shared" si="15"/>
        <v>11.410000000000082</v>
      </c>
      <c r="AH65" s="103">
        <f t="shared" si="15"/>
        <v>505</v>
      </c>
      <c r="AI65" s="103">
        <f t="shared" si="10"/>
        <v>-13</v>
      </c>
      <c r="AJ65" s="103">
        <f t="shared" si="11"/>
        <v>-5.2199999999999989</v>
      </c>
      <c r="AK65" s="103">
        <f t="shared" si="12"/>
        <v>-2.1499999999999986</v>
      </c>
    </row>
    <row r="66" spans="1:37" x14ac:dyDescent="0.2">
      <c r="A66" s="9">
        <v>32172</v>
      </c>
      <c r="B66" s="103">
        <v>1.7383417400000001</v>
      </c>
      <c r="C66" s="103">
        <v>1.216721843</v>
      </c>
      <c r="D66" s="102">
        <v>125.5587</v>
      </c>
      <c r="E66" s="102">
        <v>6.2</v>
      </c>
      <c r="F66" s="102">
        <v>7.782</v>
      </c>
      <c r="G66" s="102">
        <v>7.9050000000000002</v>
      </c>
      <c r="H66" s="102">
        <v>5.48</v>
      </c>
      <c r="I66" s="102">
        <v>7.5</v>
      </c>
      <c r="J66" s="102">
        <v>4.125</v>
      </c>
      <c r="K66" s="102">
        <v>9.5625</v>
      </c>
      <c r="L66" s="102">
        <v>5.1875</v>
      </c>
      <c r="M66" s="102">
        <v>1124.96</v>
      </c>
      <c r="N66" s="102">
        <v>411.09</v>
      </c>
      <c r="O66" s="102">
        <v>1687.49</v>
      </c>
      <c r="P66" s="102">
        <v>22471</v>
      </c>
      <c r="Q66" s="16">
        <v>352.5</v>
      </c>
      <c r="R66" s="3">
        <v>211.22</v>
      </c>
      <c r="S66" s="16">
        <v>18.399999999999999</v>
      </c>
      <c r="T66" s="103">
        <f t="shared" si="15"/>
        <v>-8.9967819999998699E-3</v>
      </c>
      <c r="U66" s="103">
        <f t="shared" si="15"/>
        <v>-7.2952458999999914E-2</v>
      </c>
      <c r="V66" s="103">
        <f t="shared" si="15"/>
        <v>0.62550000000000239</v>
      </c>
      <c r="W66" s="103">
        <f t="shared" si="15"/>
        <v>-0.14999999999999947</v>
      </c>
      <c r="X66" s="103">
        <f t="shared" si="15"/>
        <v>0.32899999999999974</v>
      </c>
      <c r="Y66" s="103">
        <f t="shared" si="15"/>
        <v>-0.14900000000000002</v>
      </c>
      <c r="Z66" s="103">
        <f t="shared" si="15"/>
        <v>-2.9999999999999361E-2</v>
      </c>
      <c r="AA66" s="103">
        <f t="shared" si="15"/>
        <v>-0.6875</v>
      </c>
      <c r="AB66" s="103">
        <f t="shared" si="15"/>
        <v>-6.25E-2</v>
      </c>
      <c r="AC66" s="103">
        <f t="shared" si="15"/>
        <v>0</v>
      </c>
      <c r="AD66" s="103">
        <f t="shared" si="15"/>
        <v>-0.375</v>
      </c>
      <c r="AE66" s="103">
        <f t="shared" si="15"/>
        <v>40.009999999999991</v>
      </c>
      <c r="AF66" s="103">
        <f t="shared" si="15"/>
        <v>-6.3100000000000023</v>
      </c>
      <c r="AG66" s="103">
        <f t="shared" si="15"/>
        <v>109.50999999999999</v>
      </c>
      <c r="AH66" s="103">
        <f t="shared" si="15"/>
        <v>-1012</v>
      </c>
      <c r="AI66" s="103">
        <f t="shared" si="10"/>
        <v>0.5</v>
      </c>
      <c r="AJ66" s="103">
        <f t="shared" si="11"/>
        <v>3.1399999999999864</v>
      </c>
      <c r="AK66" s="103">
        <f t="shared" si="12"/>
        <v>0.64999999999999858</v>
      </c>
    </row>
    <row r="67" spans="1:37" x14ac:dyDescent="0.2">
      <c r="A67" s="9">
        <v>32200</v>
      </c>
      <c r="B67" s="103">
        <v>1.7723731460000001</v>
      </c>
      <c r="C67" s="103">
        <v>1.1942297980000001</v>
      </c>
      <c r="D67" s="102">
        <v>129.19749999999999</v>
      </c>
      <c r="E67" s="102">
        <v>6.16</v>
      </c>
      <c r="F67" s="102">
        <v>7.819</v>
      </c>
      <c r="G67" s="102">
        <v>7.8310000000000004</v>
      </c>
      <c r="H67" s="102">
        <v>5.5</v>
      </c>
      <c r="I67" s="102">
        <v>7.75</v>
      </c>
      <c r="J67" s="102">
        <v>4.1875</v>
      </c>
      <c r="K67" s="102">
        <v>9.5625</v>
      </c>
      <c r="L67" s="102">
        <v>5.1875</v>
      </c>
      <c r="M67" s="102">
        <v>1118.6400000000001</v>
      </c>
      <c r="N67" s="102">
        <v>404.44</v>
      </c>
      <c r="O67" s="102">
        <v>1745.13</v>
      </c>
      <c r="P67" s="102">
        <v>21687</v>
      </c>
      <c r="Q67" s="16">
        <v>352</v>
      </c>
      <c r="R67" s="3">
        <v>209.58</v>
      </c>
      <c r="S67" s="16">
        <v>17.55</v>
      </c>
      <c r="T67" s="103">
        <f t="shared" si="15"/>
        <v>3.4031405999999986E-2</v>
      </c>
      <c r="U67" s="103">
        <f t="shared" si="15"/>
        <v>-2.2492044999999905E-2</v>
      </c>
      <c r="V67" s="103">
        <f t="shared" si="15"/>
        <v>3.6387999999999892</v>
      </c>
      <c r="W67" s="103">
        <f t="shared" si="15"/>
        <v>-4.0000000000000036E-2</v>
      </c>
      <c r="X67" s="103">
        <f t="shared" si="15"/>
        <v>3.6999999999999922E-2</v>
      </c>
      <c r="Y67" s="103">
        <f t="shared" si="15"/>
        <v>-7.3999999999999844E-2</v>
      </c>
      <c r="Z67" s="103">
        <f t="shared" si="15"/>
        <v>1.9999999999999574E-2</v>
      </c>
      <c r="AA67" s="103">
        <f t="shared" si="15"/>
        <v>0.25</v>
      </c>
      <c r="AB67" s="103">
        <f t="shared" si="15"/>
        <v>6.25E-2</v>
      </c>
      <c r="AC67" s="103">
        <f t="shared" si="15"/>
        <v>0</v>
      </c>
      <c r="AD67" s="103">
        <f t="shared" si="15"/>
        <v>0</v>
      </c>
      <c r="AE67" s="103">
        <f t="shared" si="15"/>
        <v>-6.3199999999999363</v>
      </c>
      <c r="AF67" s="103">
        <f t="shared" si="15"/>
        <v>-6.6499999999999773</v>
      </c>
      <c r="AG67" s="103">
        <f t="shared" si="15"/>
        <v>57.6400000000001</v>
      </c>
      <c r="AH67" s="103">
        <f t="shared" si="15"/>
        <v>-784</v>
      </c>
      <c r="AI67" s="103">
        <f t="shared" si="10"/>
        <v>-0.5</v>
      </c>
      <c r="AJ67" s="103">
        <f t="shared" si="11"/>
        <v>-1.6399999999999864</v>
      </c>
      <c r="AK67" s="103">
        <f t="shared" si="12"/>
        <v>-0.84999999999999787</v>
      </c>
    </row>
    <row r="68" spans="1:37" x14ac:dyDescent="0.2">
      <c r="A68" s="9">
        <v>32232</v>
      </c>
      <c r="B68" s="103">
        <v>1.784499292</v>
      </c>
      <c r="C68" s="103">
        <v>1.1889490570000001</v>
      </c>
      <c r="D68" s="102">
        <v>133.10290000000001</v>
      </c>
      <c r="E68" s="102">
        <v>6.57</v>
      </c>
      <c r="F68" s="102">
        <v>7.9880000000000004</v>
      </c>
      <c r="G68" s="102">
        <v>7.9969999999999999</v>
      </c>
      <c r="H68" s="102">
        <v>5.45</v>
      </c>
      <c r="I68" s="102">
        <v>8.6875</v>
      </c>
      <c r="J68" s="102">
        <v>4.3125</v>
      </c>
      <c r="K68" s="102">
        <v>9.6875</v>
      </c>
      <c r="L68" s="102">
        <v>4.8125</v>
      </c>
      <c r="M68" s="102">
        <v>1137.81</v>
      </c>
      <c r="N68" s="102">
        <v>398.06</v>
      </c>
      <c r="O68" s="102">
        <v>1717.86</v>
      </c>
      <c r="P68" s="102">
        <v>19701</v>
      </c>
      <c r="Q68" s="16">
        <v>340</v>
      </c>
      <c r="R68" s="3">
        <v>209.77</v>
      </c>
      <c r="S68" s="16">
        <v>18.25</v>
      </c>
      <c r="T68" s="103">
        <f t="shared" si="15"/>
        <v>1.2126145999999949E-2</v>
      </c>
      <c r="U68" s="103">
        <f t="shared" si="15"/>
        <v>-5.2807409999999777E-3</v>
      </c>
      <c r="V68" s="103">
        <f t="shared" si="15"/>
        <v>3.9054000000000144</v>
      </c>
      <c r="W68" s="103">
        <f t="shared" si="15"/>
        <v>0.41000000000000014</v>
      </c>
      <c r="X68" s="103">
        <f t="shared" si="15"/>
        <v>0.16900000000000048</v>
      </c>
      <c r="Y68" s="103">
        <f t="shared" si="15"/>
        <v>0.16599999999999948</v>
      </c>
      <c r="Z68" s="103">
        <f t="shared" si="15"/>
        <v>-4.9999999999999822E-2</v>
      </c>
      <c r="AA68" s="103">
        <f t="shared" si="15"/>
        <v>0.9375</v>
      </c>
      <c r="AB68" s="103">
        <f t="shared" si="15"/>
        <v>0.125</v>
      </c>
      <c r="AC68" s="103">
        <f t="shared" si="15"/>
        <v>0.125</v>
      </c>
      <c r="AD68" s="103">
        <f t="shared" si="15"/>
        <v>-0.375</v>
      </c>
      <c r="AE68" s="103">
        <f t="shared" si="15"/>
        <v>19.169999999999845</v>
      </c>
      <c r="AF68" s="103">
        <f t="shared" si="15"/>
        <v>-6.3799999999999955</v>
      </c>
      <c r="AG68" s="103">
        <f t="shared" si="15"/>
        <v>-27.270000000000209</v>
      </c>
      <c r="AH68" s="103">
        <f t="shared" si="15"/>
        <v>-1986</v>
      </c>
      <c r="AI68" s="103">
        <f t="shared" si="10"/>
        <v>-12</v>
      </c>
      <c r="AJ68" s="103">
        <f t="shared" si="11"/>
        <v>0.18999999999999773</v>
      </c>
      <c r="AK68" s="103">
        <f t="shared" si="12"/>
        <v>0.69999999999999929</v>
      </c>
    </row>
    <row r="69" spans="1:37" x14ac:dyDescent="0.2">
      <c r="A69" s="9">
        <v>32262</v>
      </c>
      <c r="B69" s="103">
        <v>1.79584316</v>
      </c>
      <c r="C69" s="103">
        <v>1.1834727330000001</v>
      </c>
      <c r="D69" s="102">
        <v>133.4179</v>
      </c>
      <c r="E69" s="102">
        <v>6.58</v>
      </c>
      <c r="F69" s="102">
        <v>8.0470000000000006</v>
      </c>
      <c r="G69" s="102">
        <v>7.9980000000000002</v>
      </c>
      <c r="H69" s="102">
        <v>5.8</v>
      </c>
      <c r="I69" s="102">
        <v>8.875</v>
      </c>
      <c r="J69" s="102">
        <v>4</v>
      </c>
      <c r="K69" s="102">
        <v>9.8125</v>
      </c>
      <c r="L69" s="102">
        <v>4.75</v>
      </c>
      <c r="M69" s="102">
        <v>1212.79</v>
      </c>
      <c r="N69" s="102">
        <v>415.85</v>
      </c>
      <c r="O69" s="102">
        <v>1734.03</v>
      </c>
      <c r="P69" s="102">
        <v>17527</v>
      </c>
      <c r="Q69" s="16">
        <v>334.5</v>
      </c>
      <c r="R69" s="3">
        <v>204.81</v>
      </c>
      <c r="S69" s="16">
        <v>19.8</v>
      </c>
      <c r="T69" s="103">
        <f t="shared" si="15"/>
        <v>1.1343867999999979E-2</v>
      </c>
      <c r="U69" s="103">
        <f t="shared" si="15"/>
        <v>-5.4763239999999769E-3</v>
      </c>
      <c r="V69" s="103">
        <f t="shared" si="15"/>
        <v>0.31499999999999773</v>
      </c>
      <c r="W69" s="103">
        <f t="shared" si="15"/>
        <v>9.9999999999997868E-3</v>
      </c>
      <c r="X69" s="103">
        <f t="shared" si="15"/>
        <v>5.9000000000000163E-2</v>
      </c>
      <c r="Y69" s="103">
        <f t="shared" si="15"/>
        <v>1.000000000000334E-3</v>
      </c>
      <c r="Z69" s="103">
        <f t="shared" si="15"/>
        <v>0.34999999999999964</v>
      </c>
      <c r="AA69" s="103">
        <f t="shared" si="15"/>
        <v>0.1875</v>
      </c>
      <c r="AB69" s="103">
        <f t="shared" si="15"/>
        <v>-0.3125</v>
      </c>
      <c r="AC69" s="103">
        <f t="shared" si="15"/>
        <v>0.125</v>
      </c>
      <c r="AD69" s="103">
        <f t="shared" si="15"/>
        <v>-6.25E-2</v>
      </c>
      <c r="AE69" s="103">
        <f t="shared" si="15"/>
        <v>74.980000000000018</v>
      </c>
      <c r="AF69" s="103">
        <f t="shared" si="15"/>
        <v>17.79000000000002</v>
      </c>
      <c r="AG69" s="103">
        <f t="shared" si="15"/>
        <v>16.170000000000073</v>
      </c>
      <c r="AH69" s="103">
        <f t="shared" si="15"/>
        <v>-2174</v>
      </c>
      <c r="AI69" s="103">
        <f t="shared" si="10"/>
        <v>-5.5</v>
      </c>
      <c r="AJ69" s="103">
        <f t="shared" si="11"/>
        <v>-4.960000000000008</v>
      </c>
      <c r="AK69" s="103">
        <f t="shared" si="12"/>
        <v>1.5500000000000007</v>
      </c>
    </row>
    <row r="70" spans="1:37" x14ac:dyDescent="0.2">
      <c r="A70" s="9">
        <v>32291</v>
      </c>
      <c r="B70" s="103">
        <v>1.7729598949999998</v>
      </c>
      <c r="C70" s="103">
        <v>1.216721843</v>
      </c>
      <c r="D70" s="102">
        <v>127.66540000000001</v>
      </c>
      <c r="E70" s="102">
        <v>6.89</v>
      </c>
      <c r="F70" s="102">
        <v>7.8570000000000002</v>
      </c>
      <c r="G70" s="102">
        <v>7.9329999999999998</v>
      </c>
      <c r="H70" s="102">
        <v>5.68</v>
      </c>
      <c r="I70" s="102">
        <v>9.4375</v>
      </c>
      <c r="J70" s="102">
        <v>4</v>
      </c>
      <c r="K70" s="102">
        <v>9.6875</v>
      </c>
      <c r="L70" s="102">
        <v>4.75</v>
      </c>
      <c r="M70" s="102">
        <v>1178.94</v>
      </c>
      <c r="N70" s="102">
        <v>413.48</v>
      </c>
      <c r="O70" s="102">
        <v>1803.22</v>
      </c>
      <c r="P70" s="102">
        <v>18587</v>
      </c>
      <c r="Q70" s="16">
        <v>336</v>
      </c>
      <c r="R70" s="3">
        <v>207.97</v>
      </c>
      <c r="S70" s="16">
        <v>21</v>
      </c>
      <c r="T70" s="103">
        <f t="shared" si="15"/>
        <v>-2.2883265000000153E-2</v>
      </c>
      <c r="U70" s="103">
        <f t="shared" si="15"/>
        <v>3.324910999999986E-2</v>
      </c>
      <c r="V70" s="103">
        <f t="shared" si="15"/>
        <v>-5.7524999999999977</v>
      </c>
      <c r="W70" s="103">
        <f t="shared" si="15"/>
        <v>0.30999999999999961</v>
      </c>
      <c r="X70" s="103">
        <f t="shared" si="15"/>
        <v>-0.19000000000000039</v>
      </c>
      <c r="Y70" s="103">
        <f t="shared" si="15"/>
        <v>-6.5000000000000391E-2</v>
      </c>
      <c r="Z70" s="103">
        <f t="shared" si="15"/>
        <v>-0.12000000000000011</v>
      </c>
      <c r="AA70" s="103">
        <f t="shared" si="15"/>
        <v>0.5625</v>
      </c>
      <c r="AB70" s="103">
        <f t="shared" si="15"/>
        <v>0</v>
      </c>
      <c r="AC70" s="103">
        <f t="shared" si="15"/>
        <v>-0.125</v>
      </c>
      <c r="AD70" s="103">
        <f t="shared" si="15"/>
        <v>0</v>
      </c>
      <c r="AE70" s="103">
        <f t="shared" si="15"/>
        <v>-33.849999999999909</v>
      </c>
      <c r="AF70" s="103">
        <f t="shared" si="15"/>
        <v>-2.3700000000000045</v>
      </c>
      <c r="AG70" s="103">
        <f t="shared" si="15"/>
        <v>69.190000000000055</v>
      </c>
      <c r="AH70" s="103">
        <f t="shared" si="15"/>
        <v>1060</v>
      </c>
      <c r="AI70" s="103">
        <f t="shared" si="10"/>
        <v>1.5</v>
      </c>
      <c r="AJ70" s="103">
        <f t="shared" si="11"/>
        <v>3.1599999999999966</v>
      </c>
      <c r="AK70" s="103">
        <f t="shared" si="12"/>
        <v>1.1999999999999993</v>
      </c>
    </row>
    <row r="71" spans="1:37" x14ac:dyDescent="0.2">
      <c r="A71" s="9">
        <v>32323</v>
      </c>
      <c r="B71" s="103">
        <v>1.7653321579999999</v>
      </c>
      <c r="C71" s="103">
        <v>1.2841979779999999</v>
      </c>
      <c r="D71" s="102">
        <v>125.9192</v>
      </c>
      <c r="E71" s="102">
        <v>6.98</v>
      </c>
      <c r="F71" s="102">
        <v>7.7939999999999996</v>
      </c>
      <c r="G71" s="102">
        <v>8.1649999999999991</v>
      </c>
      <c r="H71" s="102">
        <v>5.41</v>
      </c>
      <c r="I71" s="102">
        <v>9.25</v>
      </c>
      <c r="J71" s="102">
        <v>3.8437999999999999</v>
      </c>
      <c r="K71" s="102">
        <v>9.75</v>
      </c>
      <c r="L71" s="102">
        <v>4.5625</v>
      </c>
      <c r="M71" s="102">
        <v>1159.0899999999999</v>
      </c>
      <c r="N71" s="102">
        <v>409.16</v>
      </c>
      <c r="O71" s="102">
        <v>1752.63</v>
      </c>
      <c r="P71" s="102">
        <v>16010</v>
      </c>
      <c r="Q71" s="16">
        <v>342</v>
      </c>
      <c r="R71" s="3">
        <v>209.26</v>
      </c>
      <c r="S71" s="16">
        <v>20.5</v>
      </c>
      <c r="T71" s="103">
        <f t="shared" si="15"/>
        <v>-7.6277369999999678E-3</v>
      </c>
      <c r="U71" s="103">
        <f t="shared" si="15"/>
        <v>6.7476134999999937E-2</v>
      </c>
      <c r="V71" s="103">
        <f t="shared" si="15"/>
        <v>-1.7462000000000018</v>
      </c>
      <c r="W71" s="103">
        <f t="shared" si="15"/>
        <v>9.0000000000000746E-2</v>
      </c>
      <c r="X71" s="103">
        <f t="shared" si="15"/>
        <v>-6.3000000000000611E-2</v>
      </c>
      <c r="Y71" s="103">
        <f t="shared" si="15"/>
        <v>0.23199999999999932</v>
      </c>
      <c r="Z71" s="103">
        <f t="shared" si="15"/>
        <v>-0.26999999999999957</v>
      </c>
      <c r="AA71" s="103">
        <f t="shared" si="15"/>
        <v>-0.1875</v>
      </c>
      <c r="AB71" s="103">
        <f t="shared" si="15"/>
        <v>-0.15620000000000012</v>
      </c>
      <c r="AC71" s="103">
        <f t="shared" si="15"/>
        <v>6.25E-2</v>
      </c>
      <c r="AD71" s="103">
        <f t="shared" si="15"/>
        <v>-0.1875</v>
      </c>
      <c r="AE71" s="103">
        <f t="shared" si="15"/>
        <v>-19.850000000000136</v>
      </c>
      <c r="AF71" s="103">
        <f t="shared" si="15"/>
        <v>-4.3199999999999932</v>
      </c>
      <c r="AG71" s="103">
        <f t="shared" si="15"/>
        <v>-50.589999999999918</v>
      </c>
      <c r="AH71" s="103">
        <f t="shared" si="15"/>
        <v>-2577</v>
      </c>
      <c r="AI71" s="103">
        <f t="shared" si="10"/>
        <v>6</v>
      </c>
      <c r="AJ71" s="103">
        <f t="shared" si="11"/>
        <v>1.289999999999992</v>
      </c>
      <c r="AK71" s="103">
        <f t="shared" si="12"/>
        <v>-0.5</v>
      </c>
    </row>
    <row r="72" spans="1:37" x14ac:dyDescent="0.2">
      <c r="A72" s="9">
        <v>32354</v>
      </c>
      <c r="B72" s="103">
        <v>1.742448947</v>
      </c>
      <c r="C72" s="103">
        <v>1.321163165</v>
      </c>
      <c r="D72" s="102">
        <v>127.3438</v>
      </c>
      <c r="E72" s="102">
        <v>6.96</v>
      </c>
      <c r="F72" s="102">
        <v>7.4349999999999996</v>
      </c>
      <c r="G72" s="102">
        <v>8.19</v>
      </c>
      <c r="H72" s="102">
        <v>5.0999999999999996</v>
      </c>
      <c r="I72" s="102">
        <v>8.5625</v>
      </c>
      <c r="J72" s="102">
        <v>3.375</v>
      </c>
      <c r="K72" s="102">
        <v>9.8125</v>
      </c>
      <c r="L72" s="102">
        <v>4.125</v>
      </c>
      <c r="M72" s="102">
        <v>1117.55</v>
      </c>
      <c r="N72" s="102">
        <v>418.88</v>
      </c>
      <c r="O72" s="102">
        <v>1615.42</v>
      </c>
      <c r="P72" s="102">
        <v>15942</v>
      </c>
      <c r="Q72" s="16">
        <v>356</v>
      </c>
      <c r="R72" s="3">
        <v>203.11</v>
      </c>
      <c r="S72" s="16">
        <v>20.350000000000001</v>
      </c>
      <c r="T72" s="103">
        <f t="shared" si="15"/>
        <v>-2.2883210999999903E-2</v>
      </c>
      <c r="U72" s="103">
        <f t="shared" si="15"/>
        <v>3.6965187000000066E-2</v>
      </c>
      <c r="V72" s="103">
        <f t="shared" si="15"/>
        <v>1.4245999999999981</v>
      </c>
      <c r="W72" s="103">
        <f t="shared" si="15"/>
        <v>-2.0000000000000462E-2</v>
      </c>
      <c r="X72" s="103">
        <f t="shared" si="15"/>
        <v>-0.35899999999999999</v>
      </c>
      <c r="Y72" s="103">
        <f t="shared" si="15"/>
        <v>2.5000000000000355E-2</v>
      </c>
      <c r="Z72" s="103">
        <f t="shared" si="15"/>
        <v>-0.3100000000000005</v>
      </c>
      <c r="AA72" s="103">
        <f t="shared" si="15"/>
        <v>-0.6875</v>
      </c>
      <c r="AB72" s="103">
        <f t="shared" si="15"/>
        <v>-0.46879999999999988</v>
      </c>
      <c r="AC72" s="103">
        <f t="shared" si="15"/>
        <v>6.25E-2</v>
      </c>
      <c r="AD72" s="103">
        <f t="shared" si="15"/>
        <v>-0.4375</v>
      </c>
      <c r="AE72" s="103">
        <f t="shared" si="15"/>
        <v>-41.539999999999964</v>
      </c>
      <c r="AF72" s="103">
        <f t="shared" si="15"/>
        <v>9.7199999999999704</v>
      </c>
      <c r="AG72" s="103">
        <f t="shared" si="15"/>
        <v>-137.21000000000004</v>
      </c>
      <c r="AH72" s="103">
        <f t="shared" si="15"/>
        <v>-68</v>
      </c>
      <c r="AI72" s="103">
        <f t="shared" ref="AI72:AI135" si="16">Q72-Q71</f>
        <v>14</v>
      </c>
      <c r="AJ72" s="103">
        <f t="shared" ref="AJ72:AJ135" si="17">R72-R71</f>
        <v>-6.1499999999999773</v>
      </c>
      <c r="AK72" s="103">
        <f t="shared" ref="AK72:AK135" si="18">S72-S71</f>
        <v>-0.14999999999999858</v>
      </c>
    </row>
    <row r="73" spans="1:37" x14ac:dyDescent="0.2">
      <c r="A73" s="9">
        <v>32385</v>
      </c>
      <c r="B73" s="103">
        <v>1.75663433</v>
      </c>
      <c r="C73" s="103">
        <v>1.3905951300000001</v>
      </c>
      <c r="D73" s="102">
        <v>123.2341</v>
      </c>
      <c r="E73" s="102">
        <v>6.88</v>
      </c>
      <c r="F73" s="102">
        <v>7.4139999999999997</v>
      </c>
      <c r="G73" s="102">
        <v>7.8890000000000002</v>
      </c>
      <c r="H73" s="102">
        <v>5.0599999999999996</v>
      </c>
      <c r="I73" s="102">
        <v>8</v>
      </c>
      <c r="J73" s="102">
        <v>3.4375</v>
      </c>
      <c r="K73" s="102">
        <v>9.8125</v>
      </c>
      <c r="L73" s="102">
        <v>3.9375</v>
      </c>
      <c r="M73" s="102">
        <v>1118.3699999999999</v>
      </c>
      <c r="N73" s="102">
        <v>417.08</v>
      </c>
      <c r="O73" s="102">
        <v>1541.25</v>
      </c>
      <c r="P73" s="102">
        <v>17993</v>
      </c>
      <c r="Q73" s="16">
        <v>338.5</v>
      </c>
      <c r="R73" s="3">
        <v>200.99</v>
      </c>
      <c r="S73" s="16">
        <v>19.8</v>
      </c>
      <c r="T73" s="103">
        <f t="shared" si="15"/>
        <v>1.4185383000000051E-2</v>
      </c>
      <c r="U73" s="103">
        <f t="shared" si="15"/>
        <v>6.9431965000000151E-2</v>
      </c>
      <c r="V73" s="103">
        <f t="shared" si="15"/>
        <v>-4.1097000000000037</v>
      </c>
      <c r="W73" s="103">
        <f t="shared" si="15"/>
        <v>-8.0000000000000071E-2</v>
      </c>
      <c r="X73" s="103">
        <f t="shared" si="15"/>
        <v>-2.0999999999999908E-2</v>
      </c>
      <c r="Y73" s="103">
        <f t="shared" si="15"/>
        <v>-0.30099999999999927</v>
      </c>
      <c r="Z73" s="103">
        <f t="shared" si="15"/>
        <v>-4.0000000000000036E-2</v>
      </c>
      <c r="AA73" s="103">
        <f t="shared" si="15"/>
        <v>-0.5625</v>
      </c>
      <c r="AB73" s="103">
        <f t="shared" si="15"/>
        <v>6.25E-2</v>
      </c>
      <c r="AC73" s="103">
        <f t="shared" si="15"/>
        <v>0</v>
      </c>
      <c r="AD73" s="103">
        <f t="shared" si="15"/>
        <v>-0.1875</v>
      </c>
      <c r="AE73" s="103">
        <f t="shared" si="15"/>
        <v>0.81999999999993634</v>
      </c>
      <c r="AF73" s="103">
        <f t="shared" si="15"/>
        <v>-1.8000000000000114</v>
      </c>
      <c r="AG73" s="103">
        <f t="shared" si="15"/>
        <v>-74.170000000000073</v>
      </c>
      <c r="AH73" s="103">
        <f t="shared" si="15"/>
        <v>2051</v>
      </c>
      <c r="AI73" s="103">
        <f t="shared" si="16"/>
        <v>-17.5</v>
      </c>
      <c r="AJ73" s="103">
        <f t="shared" si="17"/>
        <v>-2.1200000000000045</v>
      </c>
      <c r="AK73" s="103">
        <f t="shared" si="18"/>
        <v>-0.55000000000000071</v>
      </c>
    </row>
    <row r="74" spans="1:37" x14ac:dyDescent="0.2">
      <c r="A74" s="9">
        <v>32415</v>
      </c>
      <c r="B74" s="103">
        <v>1.79199837</v>
      </c>
      <c r="C74" s="103">
        <v>1.3839453079999999</v>
      </c>
      <c r="D74" s="102">
        <v>119.9832</v>
      </c>
      <c r="E74" s="102">
        <v>6.3</v>
      </c>
      <c r="F74" s="102">
        <v>7.36899999999999</v>
      </c>
      <c r="G74" s="102">
        <v>7.5069999999999997</v>
      </c>
      <c r="H74" s="102">
        <v>4.91</v>
      </c>
      <c r="I74" s="102">
        <v>7</v>
      </c>
      <c r="J74" s="102">
        <v>3.1875</v>
      </c>
      <c r="K74" s="102">
        <v>9.0625</v>
      </c>
      <c r="L74" s="102">
        <v>3.9375</v>
      </c>
      <c r="M74" s="102">
        <v>1146.9000000000001</v>
      </c>
      <c r="N74" s="102">
        <v>404.25</v>
      </c>
      <c r="O74" s="102">
        <v>1466.36</v>
      </c>
      <c r="P74" s="102">
        <v>17703</v>
      </c>
      <c r="Q74" s="16">
        <v>347.5</v>
      </c>
      <c r="R74" s="3">
        <v>200.36</v>
      </c>
      <c r="S74" s="16">
        <v>20.25</v>
      </c>
      <c r="T74" s="103">
        <f t="shared" si="15"/>
        <v>3.536403999999993E-2</v>
      </c>
      <c r="U74" s="103">
        <f t="shared" si="15"/>
        <v>-6.649822000000194E-3</v>
      </c>
      <c r="V74" s="103">
        <f t="shared" si="15"/>
        <v>-3.2509000000000015</v>
      </c>
      <c r="W74" s="103">
        <f t="shared" si="15"/>
        <v>-0.58000000000000007</v>
      </c>
      <c r="X74" s="103">
        <f t="shared" si="15"/>
        <v>-4.5000000000009699E-2</v>
      </c>
      <c r="Y74" s="103">
        <f t="shared" si="15"/>
        <v>-0.38200000000000056</v>
      </c>
      <c r="Z74" s="103">
        <f t="shared" si="15"/>
        <v>-0.14999999999999947</v>
      </c>
      <c r="AA74" s="103">
        <f t="shared" si="15"/>
        <v>-1</v>
      </c>
      <c r="AB74" s="103">
        <f t="shared" si="15"/>
        <v>-0.25</v>
      </c>
      <c r="AC74" s="103">
        <f t="shared" si="15"/>
        <v>-0.75</v>
      </c>
      <c r="AD74" s="103">
        <f t="shared" si="15"/>
        <v>0</v>
      </c>
      <c r="AE74" s="103">
        <f t="shared" si="15"/>
        <v>28.5300000000002</v>
      </c>
      <c r="AF74" s="103">
        <f t="shared" si="15"/>
        <v>-12.829999999999984</v>
      </c>
      <c r="AG74" s="103">
        <f t="shared" si="15"/>
        <v>-74.8900000000001</v>
      </c>
      <c r="AH74" s="103">
        <f t="shared" si="15"/>
        <v>-290</v>
      </c>
      <c r="AI74" s="103">
        <f t="shared" si="16"/>
        <v>9</v>
      </c>
      <c r="AJ74" s="103">
        <f t="shared" si="17"/>
        <v>-0.62999999999999545</v>
      </c>
      <c r="AK74" s="103">
        <f t="shared" si="18"/>
        <v>0.44999999999999929</v>
      </c>
    </row>
    <row r="75" spans="1:37" x14ac:dyDescent="0.2">
      <c r="A75" s="9">
        <v>32445</v>
      </c>
      <c r="B75" s="103">
        <v>1.7489318599999999</v>
      </c>
      <c r="C75" s="103">
        <v>1.267964589</v>
      </c>
      <c r="D75" s="102">
        <v>123.2</v>
      </c>
      <c r="E75" s="102">
        <v>5.88</v>
      </c>
      <c r="F75" s="102">
        <v>7.6219999999999901</v>
      </c>
      <c r="G75" s="102">
        <v>7.383</v>
      </c>
      <c r="H75" s="102">
        <v>4.8099999999999996</v>
      </c>
      <c r="I75" s="102">
        <v>6.3125</v>
      </c>
      <c r="J75" s="102">
        <v>3.5</v>
      </c>
      <c r="K75" s="102">
        <v>8.875</v>
      </c>
      <c r="L75" s="102">
        <v>3.8125</v>
      </c>
      <c r="M75" s="102">
        <v>1166</v>
      </c>
      <c r="N75" s="102">
        <v>417.58</v>
      </c>
      <c r="O75" s="102">
        <v>1492.32</v>
      </c>
      <c r="P75" s="102">
        <v>16846</v>
      </c>
      <c r="Q75" s="16">
        <v>337.5</v>
      </c>
      <c r="R75" s="3">
        <v>199.87</v>
      </c>
      <c r="S75" s="16">
        <v>19.32</v>
      </c>
      <c r="T75" s="103">
        <f t="shared" ref="T75:AH91" si="19">B75-B74</f>
        <v>-4.3066510000000058E-2</v>
      </c>
      <c r="U75" s="103">
        <f t="shared" si="19"/>
        <v>-0.11598071899999995</v>
      </c>
      <c r="V75" s="103">
        <f t="shared" si="19"/>
        <v>3.2168000000000063</v>
      </c>
      <c r="W75" s="103">
        <f t="shared" si="19"/>
        <v>-0.41999999999999993</v>
      </c>
      <c r="X75" s="103">
        <f t="shared" si="19"/>
        <v>0.25300000000000011</v>
      </c>
      <c r="Y75" s="103">
        <f t="shared" si="19"/>
        <v>-0.12399999999999967</v>
      </c>
      <c r="Z75" s="103">
        <f t="shared" si="19"/>
        <v>-0.10000000000000053</v>
      </c>
      <c r="AA75" s="103">
        <f t="shared" si="19"/>
        <v>-0.6875</v>
      </c>
      <c r="AB75" s="103">
        <f t="shared" si="19"/>
        <v>0.3125</v>
      </c>
      <c r="AC75" s="103">
        <f t="shared" si="19"/>
        <v>-0.1875</v>
      </c>
      <c r="AD75" s="103">
        <f t="shared" si="19"/>
        <v>-0.125</v>
      </c>
      <c r="AE75" s="103">
        <f t="shared" si="19"/>
        <v>19.099999999999909</v>
      </c>
      <c r="AF75" s="103">
        <f t="shared" si="19"/>
        <v>13.329999999999984</v>
      </c>
      <c r="AG75" s="103">
        <f t="shared" si="19"/>
        <v>25.960000000000036</v>
      </c>
      <c r="AH75" s="103">
        <f t="shared" si="19"/>
        <v>-857</v>
      </c>
      <c r="AI75" s="103">
        <f t="shared" si="16"/>
        <v>-10</v>
      </c>
      <c r="AJ75" s="103">
        <f t="shared" si="17"/>
        <v>-0.49000000000000909</v>
      </c>
      <c r="AK75" s="103">
        <f t="shared" si="18"/>
        <v>-0.92999999999999972</v>
      </c>
    </row>
    <row r="76" spans="1:37" x14ac:dyDescent="0.2">
      <c r="A76" s="9">
        <v>32476</v>
      </c>
      <c r="B76" s="103">
        <v>1.7633763279999999</v>
      </c>
      <c r="C76" s="103">
        <v>1.2270877419999999</v>
      </c>
      <c r="D76" s="102">
        <v>124.3806</v>
      </c>
      <c r="E76" s="102">
        <v>5.93</v>
      </c>
      <c r="F76" s="102">
        <v>7.617</v>
      </c>
      <c r="G76" s="102">
        <v>7.3369999999999997</v>
      </c>
      <c r="H76" s="102">
        <v>4.76</v>
      </c>
      <c r="I76" s="102">
        <v>6.625</v>
      </c>
      <c r="J76" s="102">
        <v>3.9375</v>
      </c>
      <c r="K76" s="102">
        <v>8.875</v>
      </c>
      <c r="L76" s="102">
        <v>3.8125</v>
      </c>
      <c r="M76" s="102">
        <v>1183.71</v>
      </c>
      <c r="N76" s="102">
        <v>435.31</v>
      </c>
      <c r="O76" s="102">
        <v>1544.34</v>
      </c>
      <c r="P76" s="102">
        <v>17785</v>
      </c>
      <c r="Q76" s="16">
        <v>332.5</v>
      </c>
      <c r="R76" s="3">
        <v>203.13</v>
      </c>
      <c r="S76" s="16">
        <v>18.940000000000001</v>
      </c>
      <c r="T76" s="103">
        <f t="shared" si="19"/>
        <v>1.4444467999999988E-2</v>
      </c>
      <c r="U76" s="103">
        <f t="shared" si="19"/>
        <v>-4.0876847000000049E-2</v>
      </c>
      <c r="V76" s="103">
        <f t="shared" si="19"/>
        <v>1.1805999999999983</v>
      </c>
      <c r="W76" s="103">
        <f t="shared" si="19"/>
        <v>4.9999999999999822E-2</v>
      </c>
      <c r="X76" s="103">
        <f t="shared" si="19"/>
        <v>-4.9999999999901235E-3</v>
      </c>
      <c r="Y76" s="103">
        <f t="shared" si="19"/>
        <v>-4.6000000000000263E-2</v>
      </c>
      <c r="Z76" s="103">
        <f t="shared" si="19"/>
        <v>-4.9999999999999822E-2</v>
      </c>
      <c r="AA76" s="103">
        <f t="shared" si="19"/>
        <v>0.3125</v>
      </c>
      <c r="AB76" s="103">
        <f t="shared" si="19"/>
        <v>0.4375</v>
      </c>
      <c r="AC76" s="103">
        <f t="shared" si="19"/>
        <v>0</v>
      </c>
      <c r="AD76" s="103">
        <f t="shared" si="19"/>
        <v>0</v>
      </c>
      <c r="AE76" s="103">
        <f t="shared" si="19"/>
        <v>17.710000000000036</v>
      </c>
      <c r="AF76" s="103">
        <f t="shared" si="19"/>
        <v>17.730000000000018</v>
      </c>
      <c r="AG76" s="103">
        <f t="shared" si="19"/>
        <v>52.019999999999982</v>
      </c>
      <c r="AH76" s="103">
        <f t="shared" si="19"/>
        <v>939</v>
      </c>
      <c r="AI76" s="103">
        <f t="shared" si="16"/>
        <v>-5</v>
      </c>
      <c r="AJ76" s="103">
        <f t="shared" si="17"/>
        <v>3.2599999999999909</v>
      </c>
      <c r="AK76" s="103">
        <f t="shared" si="18"/>
        <v>-0.37999999999999901</v>
      </c>
    </row>
    <row r="77" spans="1:37" x14ac:dyDescent="0.2">
      <c r="A77" s="9">
        <v>32507</v>
      </c>
      <c r="B77" s="103">
        <v>1.7684614859999999</v>
      </c>
      <c r="C77" s="103">
        <v>1.207333859</v>
      </c>
      <c r="D77" s="102">
        <v>124.8349</v>
      </c>
      <c r="E77" s="102">
        <v>5.47</v>
      </c>
      <c r="F77" s="102">
        <v>7.3840000000000003</v>
      </c>
      <c r="G77" s="102">
        <v>7.19</v>
      </c>
      <c r="H77" s="102">
        <v>4.6399999999999997</v>
      </c>
      <c r="I77" s="102">
        <v>6</v>
      </c>
      <c r="J77" s="102">
        <v>3.375</v>
      </c>
      <c r="K77" s="102">
        <v>8.6875</v>
      </c>
      <c r="L77" s="102">
        <v>3.8125</v>
      </c>
      <c r="M77" s="102">
        <v>1238.07</v>
      </c>
      <c r="N77" s="102">
        <v>430.73</v>
      </c>
      <c r="O77" s="102">
        <v>1545.05</v>
      </c>
      <c r="P77" s="102">
        <v>17080</v>
      </c>
      <c r="Q77" s="16">
        <v>331.5</v>
      </c>
      <c r="R77" s="3">
        <v>202.76</v>
      </c>
      <c r="S77" s="16">
        <v>18.02</v>
      </c>
      <c r="T77" s="103">
        <f t="shared" si="19"/>
        <v>5.0851579999999785E-3</v>
      </c>
      <c r="U77" s="103">
        <f t="shared" si="19"/>
        <v>-1.9753882999999917E-2</v>
      </c>
      <c r="V77" s="103">
        <f t="shared" si="19"/>
        <v>0.45430000000000348</v>
      </c>
      <c r="W77" s="103">
        <f t="shared" si="19"/>
        <v>-0.45999999999999996</v>
      </c>
      <c r="X77" s="103">
        <f t="shared" si="19"/>
        <v>-0.23299999999999965</v>
      </c>
      <c r="Y77" s="103">
        <f t="shared" si="19"/>
        <v>-0.14699999999999935</v>
      </c>
      <c r="Z77" s="103">
        <f t="shared" si="19"/>
        <v>-0.12000000000000011</v>
      </c>
      <c r="AA77" s="103">
        <f t="shared" si="19"/>
        <v>-0.625</v>
      </c>
      <c r="AB77" s="103">
        <f t="shared" si="19"/>
        <v>-0.5625</v>
      </c>
      <c r="AC77" s="103">
        <f t="shared" si="19"/>
        <v>-0.1875</v>
      </c>
      <c r="AD77" s="103">
        <f t="shared" si="19"/>
        <v>0</v>
      </c>
      <c r="AE77" s="103">
        <f t="shared" si="19"/>
        <v>54.3599999999999</v>
      </c>
      <c r="AF77" s="103">
        <f t="shared" si="19"/>
        <v>-4.5799999999999841</v>
      </c>
      <c r="AG77" s="103">
        <f t="shared" si="19"/>
        <v>0.71000000000003638</v>
      </c>
      <c r="AH77" s="103">
        <f t="shared" si="19"/>
        <v>-705</v>
      </c>
      <c r="AI77" s="103">
        <f t="shared" si="16"/>
        <v>-1</v>
      </c>
      <c r="AJ77" s="103">
        <f t="shared" si="17"/>
        <v>-0.37000000000000455</v>
      </c>
      <c r="AK77" s="103">
        <f t="shared" si="18"/>
        <v>-0.92000000000000171</v>
      </c>
    </row>
    <row r="78" spans="1:37" x14ac:dyDescent="0.2">
      <c r="A78" s="9">
        <v>32536</v>
      </c>
      <c r="B78" s="103">
        <v>1.866171</v>
      </c>
      <c r="C78" s="103">
        <v>1.215548345</v>
      </c>
      <c r="D78" s="102">
        <v>124.7478</v>
      </c>
      <c r="E78" s="102">
        <v>5.38</v>
      </c>
      <c r="F78" s="102">
        <v>7.2350000000000003</v>
      </c>
      <c r="G78" s="102">
        <v>7.141</v>
      </c>
      <c r="H78" s="102">
        <v>4.5</v>
      </c>
      <c r="I78" s="102">
        <v>5.5</v>
      </c>
      <c r="J78" s="102">
        <v>3.25</v>
      </c>
      <c r="K78" s="102">
        <v>8.4375</v>
      </c>
      <c r="L78" s="102">
        <v>3.53125</v>
      </c>
      <c r="M78" s="102">
        <v>1295.1600000000001</v>
      </c>
      <c r="N78" s="102">
        <v>448.93</v>
      </c>
      <c r="O78" s="102">
        <v>1571.85</v>
      </c>
      <c r="P78" s="102">
        <v>17084</v>
      </c>
      <c r="Q78" s="16">
        <v>329</v>
      </c>
      <c r="R78" s="3">
        <v>199.45</v>
      </c>
      <c r="S78" s="16">
        <v>18.57</v>
      </c>
      <c r="T78" s="103">
        <f t="shared" si="19"/>
        <v>9.7709514000000164E-2</v>
      </c>
      <c r="U78" s="103">
        <f t="shared" si="19"/>
        <v>8.2144859999999653E-3</v>
      </c>
      <c r="V78" s="103">
        <f t="shared" si="19"/>
        <v>-8.7100000000006617E-2</v>
      </c>
      <c r="W78" s="103">
        <f t="shared" si="19"/>
        <v>-8.9999999999999858E-2</v>
      </c>
      <c r="X78" s="103">
        <f t="shared" si="19"/>
        <v>-0.14900000000000002</v>
      </c>
      <c r="Y78" s="103">
        <f t="shared" si="19"/>
        <v>-4.9000000000000377E-2</v>
      </c>
      <c r="Z78" s="103">
        <f t="shared" si="19"/>
        <v>-0.13999999999999968</v>
      </c>
      <c r="AA78" s="103">
        <f t="shared" si="19"/>
        <v>-0.5</v>
      </c>
      <c r="AB78" s="103">
        <f t="shared" si="19"/>
        <v>-0.125</v>
      </c>
      <c r="AC78" s="103">
        <f t="shared" si="19"/>
        <v>-0.25</v>
      </c>
      <c r="AD78" s="103">
        <f t="shared" si="19"/>
        <v>-0.28125</v>
      </c>
      <c r="AE78" s="103">
        <f t="shared" si="19"/>
        <v>57.090000000000146</v>
      </c>
      <c r="AF78" s="103">
        <f t="shared" si="19"/>
        <v>18.199999999999989</v>
      </c>
      <c r="AG78" s="103">
        <f t="shared" si="19"/>
        <v>26.799999999999955</v>
      </c>
      <c r="AH78" s="103">
        <f t="shared" si="19"/>
        <v>4</v>
      </c>
      <c r="AI78" s="103">
        <f t="shared" si="16"/>
        <v>-2.5</v>
      </c>
      <c r="AJ78" s="103">
        <f t="shared" si="17"/>
        <v>-3.3100000000000023</v>
      </c>
      <c r="AK78" s="103">
        <f t="shared" si="18"/>
        <v>0.55000000000000071</v>
      </c>
    </row>
    <row r="79" spans="1:37" x14ac:dyDescent="0.2">
      <c r="A79" s="9">
        <v>32564</v>
      </c>
      <c r="B79" s="103">
        <v>1.81974232</v>
      </c>
      <c r="C79" s="103">
        <v>1.1918828020000001</v>
      </c>
      <c r="D79" s="102">
        <v>118.0605</v>
      </c>
      <c r="E79" s="102">
        <v>4.93</v>
      </c>
      <c r="F79" s="102">
        <v>6.9720000000000004</v>
      </c>
      <c r="G79" s="102">
        <v>6.6909999999999998</v>
      </c>
      <c r="H79" s="102">
        <v>4.04</v>
      </c>
      <c r="I79" s="102">
        <v>5.5</v>
      </c>
      <c r="J79" s="102">
        <v>3.125</v>
      </c>
      <c r="K79" s="102">
        <v>8.25</v>
      </c>
      <c r="L79" s="102">
        <v>3.3125</v>
      </c>
      <c r="M79" s="102">
        <v>1324.23</v>
      </c>
      <c r="N79" s="102">
        <v>446.11</v>
      </c>
      <c r="O79" s="102">
        <v>1684.35</v>
      </c>
      <c r="P79" s="102">
        <v>17019</v>
      </c>
      <c r="Q79" s="16">
        <v>327.5</v>
      </c>
      <c r="R79" s="3">
        <v>202.91</v>
      </c>
      <c r="S79" s="16">
        <v>18.98</v>
      </c>
      <c r="T79" s="103">
        <f t="shared" si="19"/>
        <v>-4.642868E-2</v>
      </c>
      <c r="U79" s="103">
        <f t="shared" si="19"/>
        <v>-2.36655429999999E-2</v>
      </c>
      <c r="V79" s="103">
        <f t="shared" si="19"/>
        <v>-6.6872999999999934</v>
      </c>
      <c r="W79" s="103">
        <f t="shared" si="19"/>
        <v>-0.45000000000000018</v>
      </c>
      <c r="X79" s="103">
        <f t="shared" si="19"/>
        <v>-0.2629999999999999</v>
      </c>
      <c r="Y79" s="103">
        <f t="shared" si="19"/>
        <v>-0.45000000000000018</v>
      </c>
      <c r="Z79" s="103">
        <f t="shared" si="19"/>
        <v>-0.45999999999999996</v>
      </c>
      <c r="AA79" s="103">
        <f t="shared" si="19"/>
        <v>0</v>
      </c>
      <c r="AB79" s="103">
        <f t="shared" si="19"/>
        <v>-0.125</v>
      </c>
      <c r="AC79" s="103">
        <f t="shared" si="19"/>
        <v>-0.1875</v>
      </c>
      <c r="AD79" s="103">
        <f t="shared" si="19"/>
        <v>-0.21875</v>
      </c>
      <c r="AE79" s="103">
        <f t="shared" si="19"/>
        <v>29.069999999999936</v>
      </c>
      <c r="AF79" s="103">
        <f t="shared" si="19"/>
        <v>-2.8199999999999932</v>
      </c>
      <c r="AG79" s="103">
        <f t="shared" si="19"/>
        <v>112.5</v>
      </c>
      <c r="AH79" s="103">
        <f t="shared" si="19"/>
        <v>-65</v>
      </c>
      <c r="AI79" s="103">
        <f t="shared" si="16"/>
        <v>-1.5</v>
      </c>
      <c r="AJ79" s="103">
        <f t="shared" si="17"/>
        <v>3.460000000000008</v>
      </c>
      <c r="AK79" s="103">
        <f t="shared" si="18"/>
        <v>0.41000000000000014</v>
      </c>
    </row>
    <row r="80" spans="1:37" x14ac:dyDescent="0.2">
      <c r="A80" s="9">
        <v>32597</v>
      </c>
      <c r="B80" s="103">
        <v>1.8128588269999999</v>
      </c>
      <c r="C80" s="103">
        <v>1.213005766</v>
      </c>
      <c r="D80" s="102">
        <v>114.91200000000001</v>
      </c>
      <c r="E80" s="102">
        <v>4.67</v>
      </c>
      <c r="F80" s="102">
        <v>6.8860000000000001</v>
      </c>
      <c r="G80" s="102">
        <v>6.7039999999999997</v>
      </c>
      <c r="H80" s="102">
        <v>4.3600000000000003</v>
      </c>
      <c r="I80" s="102">
        <v>5.1875</v>
      </c>
      <c r="J80" s="102">
        <v>3.1875</v>
      </c>
      <c r="K80" s="102">
        <v>7.9375</v>
      </c>
      <c r="L80" s="102">
        <v>3.3125</v>
      </c>
      <c r="M80" s="102">
        <v>1342.12</v>
      </c>
      <c r="N80" s="102">
        <v>442.73</v>
      </c>
      <c r="O80" s="102">
        <v>1684.21</v>
      </c>
      <c r="P80" s="102">
        <v>18680</v>
      </c>
      <c r="Q80" s="16">
        <v>335.5</v>
      </c>
      <c r="R80" s="3">
        <v>212.49</v>
      </c>
      <c r="S80" s="16">
        <v>18.809999999999999</v>
      </c>
      <c r="T80" s="103">
        <f t="shared" si="19"/>
        <v>-6.8834930000001293E-3</v>
      </c>
      <c r="U80" s="103">
        <f t="shared" si="19"/>
        <v>2.1122963999999911E-2</v>
      </c>
      <c r="V80" s="103">
        <f t="shared" si="19"/>
        <v>-3.1484999999999985</v>
      </c>
      <c r="W80" s="103">
        <f t="shared" si="19"/>
        <v>-0.25999999999999979</v>
      </c>
      <c r="X80" s="103">
        <f t="shared" si="19"/>
        <v>-8.6000000000000298E-2</v>
      </c>
      <c r="Y80" s="103">
        <f t="shared" si="19"/>
        <v>1.2999999999999901E-2</v>
      </c>
      <c r="Z80" s="103">
        <f t="shared" si="19"/>
        <v>0.32000000000000028</v>
      </c>
      <c r="AA80" s="103">
        <f t="shared" si="19"/>
        <v>-0.3125</v>
      </c>
      <c r="AB80" s="103">
        <f t="shared" si="19"/>
        <v>6.25E-2</v>
      </c>
      <c r="AC80" s="103">
        <f t="shared" si="19"/>
        <v>-0.3125</v>
      </c>
      <c r="AD80" s="103">
        <f t="shared" si="19"/>
        <v>0</v>
      </c>
      <c r="AE80" s="103">
        <f t="shared" si="19"/>
        <v>17.889999999999873</v>
      </c>
      <c r="AF80" s="103">
        <f t="shared" si="19"/>
        <v>-3.3799999999999955</v>
      </c>
      <c r="AG80" s="103">
        <f t="shared" si="19"/>
        <v>-0.13999999999987267</v>
      </c>
      <c r="AH80" s="103">
        <f t="shared" si="19"/>
        <v>1661</v>
      </c>
      <c r="AI80" s="103">
        <f t="shared" si="16"/>
        <v>8</v>
      </c>
      <c r="AJ80" s="103">
        <f t="shared" si="17"/>
        <v>9.5800000000000125</v>
      </c>
      <c r="AK80" s="103">
        <f t="shared" si="18"/>
        <v>-0.17000000000000171</v>
      </c>
    </row>
    <row r="81" spans="1:37" x14ac:dyDescent="0.2">
      <c r="A81" s="9">
        <v>32627</v>
      </c>
      <c r="B81" s="103">
        <v>1.7655277409999999</v>
      </c>
      <c r="C81" s="103">
        <v>1.2311949849999999</v>
      </c>
      <c r="D81" s="102">
        <v>111.2174</v>
      </c>
      <c r="E81" s="102">
        <v>4.8</v>
      </c>
      <c r="F81" s="102">
        <v>6.8879999999999901</v>
      </c>
      <c r="G81" s="102">
        <v>6.8040000000000003</v>
      </c>
      <c r="H81" s="102">
        <v>4.53</v>
      </c>
      <c r="I81" s="102">
        <v>5.125</v>
      </c>
      <c r="J81" s="102">
        <v>3.125</v>
      </c>
      <c r="K81" s="102">
        <v>7.6875</v>
      </c>
      <c r="L81" s="102">
        <v>3.25</v>
      </c>
      <c r="M81" s="102">
        <v>1362.83</v>
      </c>
      <c r="N81" s="102">
        <v>442.31</v>
      </c>
      <c r="O81" s="102">
        <v>1627.19</v>
      </c>
      <c r="P81" s="102">
        <v>20965</v>
      </c>
      <c r="Q81" s="16">
        <v>352.5</v>
      </c>
      <c r="R81" s="3">
        <v>210.89</v>
      </c>
      <c r="S81" s="16">
        <v>19.03</v>
      </c>
      <c r="T81" s="103">
        <f t="shared" si="19"/>
        <v>-4.7331086000000022E-2</v>
      </c>
      <c r="U81" s="103">
        <f t="shared" si="19"/>
        <v>1.8189218999999923E-2</v>
      </c>
      <c r="V81" s="103">
        <f t="shared" si="19"/>
        <v>-3.6946000000000083</v>
      </c>
      <c r="W81" s="103">
        <f t="shared" si="19"/>
        <v>0.12999999999999989</v>
      </c>
      <c r="X81" s="103">
        <f t="shared" si="19"/>
        <v>1.9999999999900098E-3</v>
      </c>
      <c r="Y81" s="103">
        <f t="shared" si="19"/>
        <v>0.10000000000000053</v>
      </c>
      <c r="Z81" s="103">
        <f t="shared" si="19"/>
        <v>0.16999999999999993</v>
      </c>
      <c r="AA81" s="103">
        <f t="shared" si="19"/>
        <v>-6.25E-2</v>
      </c>
      <c r="AB81" s="103">
        <f t="shared" si="19"/>
        <v>-6.25E-2</v>
      </c>
      <c r="AC81" s="103">
        <f t="shared" si="19"/>
        <v>-0.25</v>
      </c>
      <c r="AD81" s="103">
        <f t="shared" si="19"/>
        <v>-6.25E-2</v>
      </c>
      <c r="AE81" s="103">
        <f t="shared" si="19"/>
        <v>20.710000000000036</v>
      </c>
      <c r="AF81" s="103">
        <f t="shared" si="19"/>
        <v>-0.42000000000001592</v>
      </c>
      <c r="AG81" s="103">
        <f t="shared" si="19"/>
        <v>-57.019999999999982</v>
      </c>
      <c r="AH81" s="103">
        <f t="shared" si="19"/>
        <v>2285</v>
      </c>
      <c r="AI81" s="103">
        <f t="shared" si="16"/>
        <v>17</v>
      </c>
      <c r="AJ81" s="103">
        <f t="shared" si="17"/>
        <v>-1.6000000000000227</v>
      </c>
      <c r="AK81" s="103">
        <f t="shared" si="18"/>
        <v>0.22000000000000242</v>
      </c>
    </row>
    <row r="82" spans="1:37" x14ac:dyDescent="0.2">
      <c r="A82" s="9">
        <v>32658</v>
      </c>
      <c r="B82" s="103">
        <v>1.74655619</v>
      </c>
      <c r="C82" s="103">
        <v>1.2323684829999999</v>
      </c>
      <c r="D82" s="102">
        <v>107.1429</v>
      </c>
      <c r="E82" s="102">
        <v>4.7</v>
      </c>
      <c r="F82" s="102">
        <v>6.9370000000000003</v>
      </c>
      <c r="G82" s="102">
        <v>6.8239999999999998</v>
      </c>
      <c r="H82" s="102">
        <v>4.6900000000000004</v>
      </c>
      <c r="I82" s="102">
        <v>5.125</v>
      </c>
      <c r="J82" s="102">
        <v>3.3125</v>
      </c>
      <c r="K82" s="102">
        <v>7.5625</v>
      </c>
      <c r="L82" s="102">
        <v>3.3125</v>
      </c>
      <c r="M82" s="102">
        <v>1449.53</v>
      </c>
      <c r="N82" s="102">
        <v>447.69</v>
      </c>
      <c r="O82" s="102">
        <v>1631.85</v>
      </c>
      <c r="P82" s="102">
        <v>20735</v>
      </c>
      <c r="Q82" s="16">
        <v>380.5</v>
      </c>
      <c r="R82" s="3">
        <v>208.69</v>
      </c>
      <c r="S82" s="16">
        <v>18.5</v>
      </c>
      <c r="T82" s="103">
        <f t="shared" si="19"/>
        <v>-1.897155099999992E-2</v>
      </c>
      <c r="U82" s="103">
        <f t="shared" si="19"/>
        <v>1.173497999999995E-3</v>
      </c>
      <c r="V82" s="103">
        <f t="shared" si="19"/>
        <v>-4.0745000000000005</v>
      </c>
      <c r="W82" s="103">
        <f t="shared" si="19"/>
        <v>-9.9999999999999645E-2</v>
      </c>
      <c r="X82" s="103">
        <f t="shared" si="19"/>
        <v>4.9000000000010147E-2</v>
      </c>
      <c r="Y82" s="103">
        <f t="shared" si="19"/>
        <v>1.9999999999999574E-2</v>
      </c>
      <c r="Z82" s="103">
        <f t="shared" si="19"/>
        <v>0.16000000000000014</v>
      </c>
      <c r="AA82" s="103">
        <f t="shared" si="19"/>
        <v>0</v>
      </c>
      <c r="AB82" s="103">
        <f t="shared" si="19"/>
        <v>0.1875</v>
      </c>
      <c r="AC82" s="103">
        <f t="shared" si="19"/>
        <v>-0.125</v>
      </c>
      <c r="AD82" s="103">
        <f t="shared" si="19"/>
        <v>6.25E-2</v>
      </c>
      <c r="AE82" s="103">
        <f t="shared" si="19"/>
        <v>86.700000000000045</v>
      </c>
      <c r="AF82" s="103">
        <f t="shared" si="19"/>
        <v>5.3799999999999955</v>
      </c>
      <c r="AG82" s="103">
        <f t="shared" si="19"/>
        <v>4.6599999999998545</v>
      </c>
      <c r="AH82" s="103">
        <f t="shared" si="19"/>
        <v>-230</v>
      </c>
      <c r="AI82" s="103">
        <f t="shared" si="16"/>
        <v>28</v>
      </c>
      <c r="AJ82" s="103">
        <f t="shared" si="17"/>
        <v>-2.1999999999999886</v>
      </c>
      <c r="AK82" s="103">
        <f t="shared" si="18"/>
        <v>-0.53000000000000114</v>
      </c>
    </row>
    <row r="83" spans="1:37" x14ac:dyDescent="0.2">
      <c r="A83" s="9">
        <v>32688</v>
      </c>
      <c r="B83" s="103">
        <v>1.7336963000000001</v>
      </c>
      <c r="C83" s="103">
        <v>1.1476810439999998</v>
      </c>
      <c r="D83" s="102">
        <v>106.7961</v>
      </c>
      <c r="E83" s="102">
        <v>4.54</v>
      </c>
      <c r="F83" s="102">
        <v>6.681</v>
      </c>
      <c r="G83" s="102">
        <v>6.6630000000000003</v>
      </c>
      <c r="H83" s="102">
        <v>4.47</v>
      </c>
      <c r="I83" s="102">
        <v>5</v>
      </c>
      <c r="J83" s="102">
        <v>3.25</v>
      </c>
      <c r="K83" s="102">
        <v>7.5</v>
      </c>
      <c r="L83" s="102">
        <v>3.3125</v>
      </c>
      <c r="M83" s="102">
        <v>1525.91</v>
      </c>
      <c r="N83" s="102">
        <v>442.83</v>
      </c>
      <c r="O83" s="102">
        <v>1697.63</v>
      </c>
      <c r="P83" s="102">
        <v>19708</v>
      </c>
      <c r="Q83" s="16">
        <v>377.5</v>
      </c>
      <c r="R83" s="3">
        <v>207.12</v>
      </c>
      <c r="S83" s="16">
        <v>17.32</v>
      </c>
      <c r="T83" s="103">
        <f t="shared" si="19"/>
        <v>-1.2859889999999874E-2</v>
      </c>
      <c r="U83" s="103">
        <f t="shared" si="19"/>
        <v>-8.4687439000000087E-2</v>
      </c>
      <c r="V83" s="103">
        <f t="shared" si="19"/>
        <v>-0.34680000000000177</v>
      </c>
      <c r="W83" s="103">
        <f t="shared" si="19"/>
        <v>-0.16000000000000014</v>
      </c>
      <c r="X83" s="103">
        <f t="shared" si="19"/>
        <v>-0.25600000000000023</v>
      </c>
      <c r="Y83" s="103">
        <f t="shared" si="19"/>
        <v>-0.16099999999999959</v>
      </c>
      <c r="Z83" s="103">
        <f t="shared" si="19"/>
        <v>-0.22000000000000064</v>
      </c>
      <c r="AA83" s="103">
        <f t="shared" si="19"/>
        <v>-0.125</v>
      </c>
      <c r="AB83" s="103">
        <f t="shared" si="19"/>
        <v>-6.25E-2</v>
      </c>
      <c r="AC83" s="103">
        <f t="shared" si="19"/>
        <v>-6.25E-2</v>
      </c>
      <c r="AD83" s="103">
        <f t="shared" si="19"/>
        <v>0</v>
      </c>
      <c r="AE83" s="103">
        <f t="shared" si="19"/>
        <v>76.380000000000109</v>
      </c>
      <c r="AF83" s="103">
        <f t="shared" si="19"/>
        <v>-4.8600000000000136</v>
      </c>
      <c r="AG83" s="103">
        <f t="shared" si="19"/>
        <v>65.7800000000002</v>
      </c>
      <c r="AH83" s="103">
        <f t="shared" si="19"/>
        <v>-1027</v>
      </c>
      <c r="AI83" s="103">
        <f t="shared" si="16"/>
        <v>-3</v>
      </c>
      <c r="AJ83" s="103">
        <f t="shared" si="17"/>
        <v>-1.5699999999999932</v>
      </c>
      <c r="AK83" s="103">
        <f t="shared" si="18"/>
        <v>-1.1799999999999997</v>
      </c>
    </row>
    <row r="84" spans="1:37" x14ac:dyDescent="0.2">
      <c r="A84" s="9">
        <v>32718</v>
      </c>
      <c r="B84" s="103">
        <v>1.7998216899999999</v>
      </c>
      <c r="C84" s="103">
        <v>1.1236243349999999</v>
      </c>
      <c r="D84" s="102">
        <v>104.8822</v>
      </c>
      <c r="E84" s="102">
        <v>4.49</v>
      </c>
      <c r="F84" s="102">
        <v>6.57</v>
      </c>
      <c r="G84" s="102">
        <v>6.5460000000000003</v>
      </c>
      <c r="H84" s="102">
        <v>4.3499999999999996</v>
      </c>
      <c r="I84" s="102">
        <v>4.6875</v>
      </c>
      <c r="J84" s="102">
        <v>3.25</v>
      </c>
      <c r="K84" s="102">
        <v>6.75</v>
      </c>
      <c r="L84" s="102">
        <v>3.25</v>
      </c>
      <c r="M84" s="102">
        <v>1554.16</v>
      </c>
      <c r="N84" s="102">
        <v>448.68</v>
      </c>
      <c r="O84" s="102">
        <v>1803.23</v>
      </c>
      <c r="P84" s="102">
        <v>20588</v>
      </c>
      <c r="Q84" s="16">
        <v>403</v>
      </c>
      <c r="R84" s="3">
        <v>219.26</v>
      </c>
      <c r="S84" s="16">
        <v>16.73</v>
      </c>
      <c r="T84" s="103">
        <f t="shared" si="19"/>
        <v>6.612538999999984E-2</v>
      </c>
      <c r="U84" s="103">
        <f t="shared" si="19"/>
        <v>-2.4056708999999898E-2</v>
      </c>
      <c r="V84" s="103">
        <f t="shared" si="19"/>
        <v>-1.9138999999999982</v>
      </c>
      <c r="W84" s="103">
        <f t="shared" si="19"/>
        <v>-4.9999999999999822E-2</v>
      </c>
      <c r="X84" s="103">
        <f t="shared" si="19"/>
        <v>-0.11099999999999977</v>
      </c>
      <c r="Y84" s="103">
        <f t="shared" si="19"/>
        <v>-0.11699999999999999</v>
      </c>
      <c r="Z84" s="103">
        <f t="shared" si="19"/>
        <v>-0.12000000000000011</v>
      </c>
      <c r="AA84" s="103">
        <f t="shared" si="19"/>
        <v>-0.3125</v>
      </c>
      <c r="AB84" s="103">
        <f t="shared" si="19"/>
        <v>0</v>
      </c>
      <c r="AC84" s="103">
        <f t="shared" si="19"/>
        <v>-0.75</v>
      </c>
      <c r="AD84" s="103">
        <f t="shared" si="19"/>
        <v>-6.25E-2</v>
      </c>
      <c r="AE84" s="103">
        <f t="shared" si="19"/>
        <v>28.25</v>
      </c>
      <c r="AF84" s="103">
        <f t="shared" si="19"/>
        <v>5.8500000000000227</v>
      </c>
      <c r="AG84" s="103">
        <f t="shared" si="19"/>
        <v>105.59999999999991</v>
      </c>
      <c r="AH84" s="103">
        <f t="shared" si="19"/>
        <v>880</v>
      </c>
      <c r="AI84" s="103">
        <f t="shared" si="16"/>
        <v>25.5</v>
      </c>
      <c r="AJ84" s="103">
        <f t="shared" si="17"/>
        <v>12.139999999999986</v>
      </c>
      <c r="AK84" s="103">
        <f t="shared" si="18"/>
        <v>-0.58999999999999986</v>
      </c>
    </row>
    <row r="85" spans="1:37" x14ac:dyDescent="0.2">
      <c r="A85" s="9">
        <v>32750</v>
      </c>
      <c r="B85" s="103">
        <v>1.72666724</v>
      </c>
      <c r="C85" s="103">
        <v>1.166065846</v>
      </c>
      <c r="D85" s="102">
        <v>104.7059</v>
      </c>
      <c r="E85" s="102">
        <v>4.45</v>
      </c>
      <c r="F85" s="102">
        <v>6.0899999999999901</v>
      </c>
      <c r="G85" s="102">
        <v>6.2519999999999998</v>
      </c>
      <c r="H85" s="102">
        <v>4.1740000000000004</v>
      </c>
      <c r="I85" s="102">
        <v>4.75</v>
      </c>
      <c r="J85" s="102">
        <v>3.1875</v>
      </c>
      <c r="K85" s="102">
        <v>6.625</v>
      </c>
      <c r="L85" s="102">
        <v>2.7968799999999998</v>
      </c>
      <c r="M85" s="102">
        <v>1497.68</v>
      </c>
      <c r="N85" s="102">
        <v>458.52</v>
      </c>
      <c r="O85" s="102">
        <v>1944.89</v>
      </c>
      <c r="P85" s="102">
        <v>21085</v>
      </c>
      <c r="Q85" s="16">
        <v>369</v>
      </c>
      <c r="R85" s="3">
        <v>217.19</v>
      </c>
      <c r="S85" s="16">
        <v>16.82</v>
      </c>
      <c r="T85" s="103">
        <f t="shared" si="19"/>
        <v>-7.3154449999999871E-2</v>
      </c>
      <c r="U85" s="103">
        <f t="shared" si="19"/>
        <v>4.2441511000000043E-2</v>
      </c>
      <c r="V85" s="103">
        <f t="shared" si="19"/>
        <v>-0.17629999999999768</v>
      </c>
      <c r="W85" s="103">
        <f t="shared" si="19"/>
        <v>-4.0000000000000036E-2</v>
      </c>
      <c r="X85" s="103">
        <f t="shared" si="19"/>
        <v>-0.4800000000000102</v>
      </c>
      <c r="Y85" s="103">
        <f t="shared" si="19"/>
        <v>-0.29400000000000048</v>
      </c>
      <c r="Z85" s="103">
        <f t="shared" si="19"/>
        <v>-0.17599999999999927</v>
      </c>
      <c r="AA85" s="103">
        <f t="shared" si="19"/>
        <v>6.25E-2</v>
      </c>
      <c r="AB85" s="103">
        <f t="shared" si="19"/>
        <v>-6.25E-2</v>
      </c>
      <c r="AC85" s="103">
        <f t="shared" si="19"/>
        <v>-0.125</v>
      </c>
      <c r="AD85" s="103">
        <f t="shared" si="19"/>
        <v>-0.45312000000000019</v>
      </c>
      <c r="AE85" s="103">
        <f t="shared" si="19"/>
        <v>-56.480000000000018</v>
      </c>
      <c r="AF85" s="103">
        <f t="shared" si="19"/>
        <v>9.839999999999975</v>
      </c>
      <c r="AG85" s="103">
        <f t="shared" si="19"/>
        <v>141.66000000000008</v>
      </c>
      <c r="AH85" s="103">
        <f t="shared" si="19"/>
        <v>497</v>
      </c>
      <c r="AI85" s="103">
        <f t="shared" si="16"/>
        <v>-34</v>
      </c>
      <c r="AJ85" s="103">
        <f t="shared" si="17"/>
        <v>-2.0699999999999932</v>
      </c>
      <c r="AK85" s="103">
        <f t="shared" si="18"/>
        <v>8.9999999999999858E-2</v>
      </c>
    </row>
    <row r="86" spans="1:37" x14ac:dyDescent="0.2">
      <c r="A86" s="9">
        <v>32780</v>
      </c>
      <c r="B86" s="103">
        <v>1.7826339</v>
      </c>
      <c r="C86" s="103">
        <v>1.1950121300000001</v>
      </c>
      <c r="D86" s="102">
        <v>106.15179999999999</v>
      </c>
      <c r="E86" s="102">
        <v>4.3499999999999996</v>
      </c>
      <c r="F86" s="102">
        <v>6.0229999999999899</v>
      </c>
      <c r="G86" s="102">
        <v>6.0650000000000004</v>
      </c>
      <c r="H86" s="102">
        <v>3.9089999999999998</v>
      </c>
      <c r="I86" s="102">
        <v>4.75</v>
      </c>
      <c r="J86" s="102">
        <v>3.3125</v>
      </c>
      <c r="K86" s="102">
        <v>6.6875</v>
      </c>
      <c r="L86" s="102">
        <v>2.5625</v>
      </c>
      <c r="M86" s="102">
        <v>1618.54</v>
      </c>
      <c r="N86" s="102">
        <v>459.18</v>
      </c>
      <c r="O86" s="102">
        <v>1915.71</v>
      </c>
      <c r="P86" s="102">
        <v>20159</v>
      </c>
      <c r="Q86" s="16">
        <v>351.5</v>
      </c>
      <c r="R86" s="3">
        <v>216.12</v>
      </c>
      <c r="S86" s="16">
        <v>17.27</v>
      </c>
      <c r="T86" s="103">
        <f t="shared" si="19"/>
        <v>5.5966659999999946E-2</v>
      </c>
      <c r="U86" s="103">
        <f t="shared" si="19"/>
        <v>2.89462840000001E-2</v>
      </c>
      <c r="V86" s="103">
        <f t="shared" si="19"/>
        <v>1.4458999999999946</v>
      </c>
      <c r="W86" s="103">
        <f t="shared" si="19"/>
        <v>-0.10000000000000053</v>
      </c>
      <c r="X86" s="103">
        <f t="shared" si="19"/>
        <v>-6.7000000000000171E-2</v>
      </c>
      <c r="Y86" s="103">
        <f t="shared" si="19"/>
        <v>-0.18699999999999939</v>
      </c>
      <c r="Z86" s="103">
        <f t="shared" si="19"/>
        <v>-0.26500000000000057</v>
      </c>
      <c r="AA86" s="103">
        <f t="shared" si="19"/>
        <v>0</v>
      </c>
      <c r="AB86" s="103">
        <f t="shared" si="19"/>
        <v>0.125</v>
      </c>
      <c r="AC86" s="103">
        <f t="shared" si="19"/>
        <v>6.25E-2</v>
      </c>
      <c r="AD86" s="103">
        <f t="shared" si="19"/>
        <v>-0.23437999999999981</v>
      </c>
      <c r="AE86" s="103">
        <f t="shared" si="19"/>
        <v>120.8599999999999</v>
      </c>
      <c r="AF86" s="103">
        <f t="shared" si="19"/>
        <v>0.66000000000002501</v>
      </c>
      <c r="AG86" s="103">
        <f t="shared" si="19"/>
        <v>-29.180000000000064</v>
      </c>
      <c r="AH86" s="103">
        <f t="shared" si="19"/>
        <v>-926</v>
      </c>
      <c r="AI86" s="103">
        <f t="shared" si="16"/>
        <v>-17.5</v>
      </c>
      <c r="AJ86" s="103">
        <f t="shared" si="17"/>
        <v>-1.0699999999999932</v>
      </c>
      <c r="AK86" s="103">
        <f t="shared" si="18"/>
        <v>0.44999999999999929</v>
      </c>
    </row>
    <row r="87" spans="1:37" x14ac:dyDescent="0.2">
      <c r="A87" s="9">
        <v>32809</v>
      </c>
      <c r="B87" s="103">
        <v>1.728758137</v>
      </c>
      <c r="C87" s="103">
        <v>1.164110016</v>
      </c>
      <c r="D87" s="102">
        <v>108.47629999999999</v>
      </c>
      <c r="E87" s="102">
        <v>4.13</v>
      </c>
      <c r="F87" s="102">
        <v>5.968</v>
      </c>
      <c r="G87" s="102">
        <v>5.88</v>
      </c>
      <c r="H87" s="102">
        <v>3.7610000000000001</v>
      </c>
      <c r="I87" s="102">
        <v>4.5625</v>
      </c>
      <c r="J87" s="102">
        <v>3.375</v>
      </c>
      <c r="K87" s="102">
        <v>6.4375</v>
      </c>
      <c r="L87" s="102">
        <v>2.4218799999999998</v>
      </c>
      <c r="M87" s="102">
        <v>1715.6</v>
      </c>
      <c r="N87" s="102">
        <v>459.57</v>
      </c>
      <c r="O87" s="102">
        <v>2069</v>
      </c>
      <c r="P87" s="102">
        <v>19722</v>
      </c>
      <c r="Q87" s="16">
        <v>368</v>
      </c>
      <c r="R87" s="3">
        <v>218.39</v>
      </c>
      <c r="S87" s="16">
        <v>15.57</v>
      </c>
      <c r="T87" s="103">
        <f t="shared" si="19"/>
        <v>-5.3875762999999965E-2</v>
      </c>
      <c r="U87" s="103">
        <f t="shared" si="19"/>
        <v>-3.0902114000000092E-2</v>
      </c>
      <c r="V87" s="103">
        <f t="shared" si="19"/>
        <v>2.3245000000000005</v>
      </c>
      <c r="W87" s="103">
        <f t="shared" si="19"/>
        <v>-0.21999999999999975</v>
      </c>
      <c r="X87" s="103">
        <f t="shared" si="19"/>
        <v>-5.4999999999989946E-2</v>
      </c>
      <c r="Y87" s="103">
        <f t="shared" si="19"/>
        <v>-0.1850000000000005</v>
      </c>
      <c r="Z87" s="103">
        <f t="shared" si="19"/>
        <v>-0.14799999999999969</v>
      </c>
      <c r="AA87" s="103">
        <f t="shared" si="19"/>
        <v>-0.1875</v>
      </c>
      <c r="AB87" s="103">
        <f t="shared" si="19"/>
        <v>6.25E-2</v>
      </c>
      <c r="AC87" s="103">
        <f t="shared" si="19"/>
        <v>-0.25</v>
      </c>
      <c r="AD87" s="103">
        <f t="shared" si="19"/>
        <v>-0.14062000000000019</v>
      </c>
      <c r="AE87" s="103">
        <f t="shared" si="19"/>
        <v>97.059999999999945</v>
      </c>
      <c r="AF87" s="103">
        <f t="shared" si="19"/>
        <v>0.38999999999998636</v>
      </c>
      <c r="AG87" s="103">
        <f t="shared" si="19"/>
        <v>153.28999999999996</v>
      </c>
      <c r="AH87" s="103">
        <f t="shared" si="19"/>
        <v>-437</v>
      </c>
      <c r="AI87" s="103">
        <f t="shared" si="16"/>
        <v>16.5</v>
      </c>
      <c r="AJ87" s="103">
        <f t="shared" si="17"/>
        <v>2.2699999999999818</v>
      </c>
      <c r="AK87" s="103">
        <f t="shared" si="18"/>
        <v>-1.6999999999999993</v>
      </c>
    </row>
    <row r="88" spans="1:37" x14ac:dyDescent="0.2">
      <c r="A88" s="9">
        <v>32841</v>
      </c>
      <c r="B88" s="103">
        <v>1.7117775200000001</v>
      </c>
      <c r="C88" s="103">
        <v>1.1396621409999999</v>
      </c>
      <c r="D88" s="102">
        <v>109.1277</v>
      </c>
      <c r="E88" s="102">
        <v>4.1399999999999997</v>
      </c>
      <c r="F88" s="102">
        <v>6.31</v>
      </c>
      <c r="G88" s="102">
        <v>5.8659999999999997</v>
      </c>
      <c r="H88" s="102">
        <v>3.4540000000000002</v>
      </c>
      <c r="I88" s="102">
        <v>4.5</v>
      </c>
      <c r="J88" s="102">
        <v>3.4375</v>
      </c>
      <c r="K88" s="102">
        <v>6.1875</v>
      </c>
      <c r="L88" s="102">
        <v>2.1875</v>
      </c>
      <c r="M88" s="102">
        <v>1810.72</v>
      </c>
      <c r="N88" s="102">
        <v>466.76</v>
      </c>
      <c r="O88" s="102">
        <v>2057.77</v>
      </c>
      <c r="P88" s="102">
        <v>16469</v>
      </c>
      <c r="Q88" s="16">
        <v>369.5</v>
      </c>
      <c r="R88" s="3">
        <v>217.99</v>
      </c>
      <c r="S88" s="16">
        <v>14.51</v>
      </c>
      <c r="T88" s="103">
        <f t="shared" si="19"/>
        <v>-1.6980616999999976E-2</v>
      </c>
      <c r="U88" s="103">
        <f t="shared" si="19"/>
        <v>-2.4447875000000119E-2</v>
      </c>
      <c r="V88" s="103">
        <f t="shared" si="19"/>
        <v>0.65140000000000953</v>
      </c>
      <c r="W88" s="103">
        <f t="shared" si="19"/>
        <v>9.9999999999997868E-3</v>
      </c>
      <c r="X88" s="103">
        <f t="shared" si="19"/>
        <v>0.34199999999999964</v>
      </c>
      <c r="Y88" s="103">
        <f t="shared" si="19"/>
        <v>-1.4000000000000234E-2</v>
      </c>
      <c r="Z88" s="103">
        <f t="shared" si="19"/>
        <v>-0.30699999999999994</v>
      </c>
      <c r="AA88" s="103">
        <f t="shared" si="19"/>
        <v>-6.25E-2</v>
      </c>
      <c r="AB88" s="103">
        <f t="shared" si="19"/>
        <v>6.25E-2</v>
      </c>
      <c r="AC88" s="103">
        <f t="shared" si="19"/>
        <v>-0.25</v>
      </c>
      <c r="AD88" s="103">
        <f t="shared" si="19"/>
        <v>-0.23437999999999981</v>
      </c>
      <c r="AE88" s="103">
        <f t="shared" si="19"/>
        <v>95.120000000000118</v>
      </c>
      <c r="AF88" s="103">
        <f t="shared" si="19"/>
        <v>7.1899999999999977</v>
      </c>
      <c r="AG88" s="103">
        <f t="shared" si="19"/>
        <v>-11.230000000000018</v>
      </c>
      <c r="AH88" s="103">
        <f t="shared" si="19"/>
        <v>-3253</v>
      </c>
      <c r="AI88" s="103">
        <f t="shared" si="16"/>
        <v>1.5</v>
      </c>
      <c r="AJ88" s="103">
        <f t="shared" si="17"/>
        <v>-0.39999999999997726</v>
      </c>
      <c r="AK88" s="103">
        <f t="shared" si="18"/>
        <v>-1.0600000000000005</v>
      </c>
    </row>
    <row r="89" spans="1:37" x14ac:dyDescent="0.2">
      <c r="A89" s="9">
        <v>32872</v>
      </c>
      <c r="B89" s="103">
        <v>1.6726258159999998</v>
      </c>
      <c r="C89" s="103">
        <v>1.1263624969999999</v>
      </c>
      <c r="D89" s="102">
        <v>111.6053</v>
      </c>
      <c r="E89" s="102">
        <v>4.05</v>
      </c>
      <c r="F89" s="102">
        <v>6.3010000000000002</v>
      </c>
      <c r="G89" s="102">
        <v>5.7060000000000004</v>
      </c>
      <c r="H89" s="102">
        <v>3.2370000000000001</v>
      </c>
      <c r="I89" s="102">
        <v>4.0625</v>
      </c>
      <c r="J89" s="102">
        <v>3.3125</v>
      </c>
      <c r="K89" s="102">
        <v>5.875</v>
      </c>
      <c r="L89" s="102">
        <v>2.125</v>
      </c>
      <c r="M89" s="102">
        <v>1878.5</v>
      </c>
      <c r="N89" s="102">
        <v>469.9</v>
      </c>
      <c r="O89" s="102">
        <v>2266.6799999999998</v>
      </c>
      <c r="P89" s="102">
        <v>17417</v>
      </c>
      <c r="Q89" s="16">
        <v>389</v>
      </c>
      <c r="R89" s="3">
        <v>226.31</v>
      </c>
      <c r="S89" s="16">
        <v>13.38</v>
      </c>
      <c r="T89" s="103">
        <f t="shared" si="19"/>
        <v>-3.9151704000000231E-2</v>
      </c>
      <c r="U89" s="103">
        <f t="shared" si="19"/>
        <v>-1.3299643999999944E-2</v>
      </c>
      <c r="V89" s="103">
        <f t="shared" si="19"/>
        <v>2.4775999999999954</v>
      </c>
      <c r="W89" s="103">
        <f t="shared" si="19"/>
        <v>-8.9999999999999858E-2</v>
      </c>
      <c r="X89" s="103">
        <f t="shared" si="19"/>
        <v>-8.9999999999994529E-3</v>
      </c>
      <c r="Y89" s="103">
        <f t="shared" si="19"/>
        <v>-0.15999999999999925</v>
      </c>
      <c r="Z89" s="103">
        <f t="shared" si="19"/>
        <v>-0.21700000000000008</v>
      </c>
      <c r="AA89" s="103">
        <f t="shared" si="19"/>
        <v>-0.4375</v>
      </c>
      <c r="AB89" s="103">
        <f t="shared" si="19"/>
        <v>-0.125</v>
      </c>
      <c r="AC89" s="103">
        <f t="shared" si="19"/>
        <v>-0.3125</v>
      </c>
      <c r="AD89" s="103">
        <f t="shared" si="19"/>
        <v>-6.25E-2</v>
      </c>
      <c r="AE89" s="103">
        <f t="shared" si="19"/>
        <v>67.779999999999973</v>
      </c>
      <c r="AF89" s="103">
        <f t="shared" si="19"/>
        <v>3.1399999999999864</v>
      </c>
      <c r="AG89" s="103">
        <f t="shared" si="19"/>
        <v>208.90999999999985</v>
      </c>
      <c r="AH89" s="103">
        <f t="shared" si="19"/>
        <v>948</v>
      </c>
      <c r="AI89" s="103">
        <f t="shared" si="16"/>
        <v>19.5</v>
      </c>
      <c r="AJ89" s="103">
        <f t="shared" si="17"/>
        <v>8.3199999999999932</v>
      </c>
      <c r="AK89" s="103">
        <f t="shared" si="18"/>
        <v>-1.129999999999999</v>
      </c>
    </row>
    <row r="90" spans="1:37" x14ac:dyDescent="0.2">
      <c r="A90" s="9">
        <v>32903</v>
      </c>
      <c r="B90" s="103">
        <v>1.6442662809999999</v>
      </c>
      <c r="C90" s="103">
        <v>1.1212773390000002</v>
      </c>
      <c r="D90" s="102">
        <v>109.0089</v>
      </c>
      <c r="E90" s="102">
        <v>4.08</v>
      </c>
      <c r="F90" s="102">
        <v>6.21</v>
      </c>
      <c r="G90" s="102">
        <v>5.7869999999999999</v>
      </c>
      <c r="H90" s="102">
        <v>3.6429999999999998</v>
      </c>
      <c r="I90" s="102">
        <v>4.0625</v>
      </c>
      <c r="J90" s="102">
        <v>3.1875</v>
      </c>
      <c r="K90" s="102">
        <v>5.8125</v>
      </c>
      <c r="L90" s="102">
        <v>2.25</v>
      </c>
      <c r="M90" s="102">
        <v>1899.14</v>
      </c>
      <c r="N90" s="102">
        <v>471.76</v>
      </c>
      <c r="O90" s="102">
        <v>2177.4499999999998</v>
      </c>
      <c r="P90" s="102">
        <v>19433</v>
      </c>
      <c r="Q90" s="16">
        <v>376.5</v>
      </c>
      <c r="R90" s="3">
        <v>225.55</v>
      </c>
      <c r="S90" s="16">
        <v>14.89</v>
      </c>
      <c r="T90" s="103">
        <f t="shared" si="19"/>
        <v>-2.835953499999988E-2</v>
      </c>
      <c r="U90" s="103">
        <f t="shared" si="19"/>
        <v>-5.0851579999997565E-3</v>
      </c>
      <c r="V90" s="103">
        <f t="shared" si="19"/>
        <v>-2.5964000000000027</v>
      </c>
      <c r="W90" s="103">
        <f t="shared" si="19"/>
        <v>3.0000000000000249E-2</v>
      </c>
      <c r="X90" s="103">
        <f t="shared" si="19"/>
        <v>-9.1000000000000192E-2</v>
      </c>
      <c r="Y90" s="103">
        <f t="shared" si="19"/>
        <v>8.0999999999999517E-2</v>
      </c>
      <c r="Z90" s="103">
        <f t="shared" si="19"/>
        <v>0.40599999999999969</v>
      </c>
      <c r="AA90" s="103">
        <f t="shared" si="19"/>
        <v>0</v>
      </c>
      <c r="AB90" s="103">
        <f t="shared" si="19"/>
        <v>-0.125</v>
      </c>
      <c r="AC90" s="103">
        <f t="shared" si="19"/>
        <v>-6.25E-2</v>
      </c>
      <c r="AD90" s="103">
        <f t="shared" si="19"/>
        <v>0.125</v>
      </c>
      <c r="AE90" s="103">
        <f t="shared" si="19"/>
        <v>20.6400000000001</v>
      </c>
      <c r="AF90" s="103">
        <f t="shared" si="19"/>
        <v>1.8600000000000136</v>
      </c>
      <c r="AG90" s="103">
        <f t="shared" si="19"/>
        <v>-89.230000000000018</v>
      </c>
      <c r="AH90" s="103">
        <f t="shared" si="19"/>
        <v>2016</v>
      </c>
      <c r="AI90" s="103">
        <f t="shared" si="16"/>
        <v>-12.5</v>
      </c>
      <c r="AJ90" s="103">
        <f t="shared" si="17"/>
        <v>-0.75999999999999091</v>
      </c>
      <c r="AK90" s="103">
        <f t="shared" si="18"/>
        <v>1.5099999999999998</v>
      </c>
    </row>
    <row r="91" spans="1:37" x14ac:dyDescent="0.2">
      <c r="A91" s="9">
        <v>32931</v>
      </c>
      <c r="B91" s="103">
        <v>1.636442961</v>
      </c>
      <c r="C91" s="103">
        <v>1.145920797</v>
      </c>
      <c r="D91" s="102">
        <v>104.1502</v>
      </c>
      <c r="E91" s="102">
        <v>4.32</v>
      </c>
      <c r="F91" s="102">
        <v>6.6920000000000002</v>
      </c>
      <c r="G91" s="102">
        <v>6.2380000000000004</v>
      </c>
      <c r="H91" s="102">
        <v>3.702</v>
      </c>
      <c r="I91" s="102">
        <v>4.25</v>
      </c>
      <c r="J91" s="102">
        <v>3.6875</v>
      </c>
      <c r="K91" s="102">
        <v>5.875</v>
      </c>
      <c r="L91" s="102">
        <v>2.375</v>
      </c>
      <c r="M91" s="102">
        <v>1823.7</v>
      </c>
      <c r="N91" s="102">
        <v>466.91</v>
      </c>
      <c r="O91" s="102">
        <v>2091.5700000000002</v>
      </c>
      <c r="P91" s="102">
        <v>20070</v>
      </c>
      <c r="Q91" s="16">
        <v>378.5</v>
      </c>
      <c r="R91" s="3">
        <v>227.55</v>
      </c>
      <c r="S91" s="16">
        <v>13.41</v>
      </c>
      <c r="T91" s="103">
        <f t="shared" si="19"/>
        <v>-7.823319999999967E-3</v>
      </c>
      <c r="U91" s="103">
        <f t="shared" si="19"/>
        <v>2.4643457999999896E-2</v>
      </c>
      <c r="V91" s="103">
        <f t="shared" si="19"/>
        <v>-4.8586999999999989</v>
      </c>
      <c r="W91" s="103">
        <f t="shared" si="19"/>
        <v>0.24000000000000021</v>
      </c>
      <c r="X91" s="103">
        <f t="shared" si="19"/>
        <v>0.48200000000000021</v>
      </c>
      <c r="Y91" s="103">
        <f t="shared" si="19"/>
        <v>0.45100000000000051</v>
      </c>
      <c r="Z91" s="103">
        <f t="shared" si="19"/>
        <v>5.9000000000000163E-2</v>
      </c>
      <c r="AA91" s="103">
        <f t="shared" si="19"/>
        <v>0.1875</v>
      </c>
      <c r="AB91" s="103">
        <f t="shared" si="19"/>
        <v>0.5</v>
      </c>
      <c r="AC91" s="103">
        <f t="shared" si="19"/>
        <v>6.25E-2</v>
      </c>
      <c r="AD91" s="103">
        <f t="shared" si="19"/>
        <v>0.125</v>
      </c>
      <c r="AE91" s="103">
        <f t="shared" si="19"/>
        <v>-75.440000000000055</v>
      </c>
      <c r="AF91" s="103">
        <f t="shared" si="19"/>
        <v>-4.8499999999999659</v>
      </c>
      <c r="AG91" s="103">
        <f t="shared" si="19"/>
        <v>-85.879999999999654</v>
      </c>
      <c r="AH91" s="103">
        <f t="shared" si="19"/>
        <v>637</v>
      </c>
      <c r="AI91" s="103">
        <f t="shared" si="16"/>
        <v>2</v>
      </c>
      <c r="AJ91" s="103">
        <f t="shared" si="17"/>
        <v>2</v>
      </c>
      <c r="AK91" s="103">
        <f t="shared" si="18"/>
        <v>-1.4800000000000004</v>
      </c>
    </row>
    <row r="92" spans="1:37" x14ac:dyDescent="0.2">
      <c r="A92" s="9">
        <v>32962</v>
      </c>
      <c r="B92" s="103">
        <v>1.6552493699999999</v>
      </c>
      <c r="C92" s="103">
        <v>1.1715421699999999</v>
      </c>
      <c r="D92" s="102">
        <v>102.7534</v>
      </c>
      <c r="E92" s="102">
        <v>4.5</v>
      </c>
      <c r="F92" s="102">
        <v>7.1639999999999997</v>
      </c>
      <c r="G92" s="102">
        <v>6.2990000000000004</v>
      </c>
      <c r="H92" s="102">
        <v>3.97</v>
      </c>
      <c r="I92" s="102">
        <v>4.1875</v>
      </c>
      <c r="J92" s="102">
        <v>3.875</v>
      </c>
      <c r="K92" s="102">
        <v>5.625</v>
      </c>
      <c r="L92" s="102">
        <v>2.3125</v>
      </c>
      <c r="M92" s="102">
        <v>1845.77</v>
      </c>
      <c r="N92" s="102">
        <v>450.88</v>
      </c>
      <c r="O92" s="102">
        <v>2133.11</v>
      </c>
      <c r="P92" s="102">
        <v>19222</v>
      </c>
      <c r="Q92" s="16">
        <v>387.5</v>
      </c>
      <c r="R92" s="3">
        <v>227.67</v>
      </c>
      <c r="S92" s="16">
        <v>13.66</v>
      </c>
      <c r="T92" s="103">
        <f t="shared" ref="T92:AH108" si="20">B92-B91</f>
        <v>1.8806408999999968E-2</v>
      </c>
      <c r="U92" s="103">
        <f t="shared" si="20"/>
        <v>2.5621372999999892E-2</v>
      </c>
      <c r="V92" s="103">
        <f t="shared" si="20"/>
        <v>-1.3967999999999989</v>
      </c>
      <c r="W92" s="103">
        <f t="shared" si="20"/>
        <v>0.17999999999999972</v>
      </c>
      <c r="X92" s="103">
        <f t="shared" si="20"/>
        <v>0.47199999999999953</v>
      </c>
      <c r="Y92" s="103">
        <f t="shared" si="20"/>
        <v>6.0999999999999943E-2</v>
      </c>
      <c r="Z92" s="103">
        <f t="shared" si="20"/>
        <v>0.26800000000000024</v>
      </c>
      <c r="AA92" s="103">
        <f t="shared" si="20"/>
        <v>-6.25E-2</v>
      </c>
      <c r="AB92" s="103">
        <f t="shared" si="20"/>
        <v>0.1875</v>
      </c>
      <c r="AC92" s="103">
        <f t="shared" si="20"/>
        <v>-0.25</v>
      </c>
      <c r="AD92" s="103">
        <f t="shared" si="20"/>
        <v>-6.25E-2</v>
      </c>
      <c r="AE92" s="103">
        <f t="shared" si="20"/>
        <v>22.069999999999936</v>
      </c>
      <c r="AF92" s="103">
        <f t="shared" si="20"/>
        <v>-16.03000000000003</v>
      </c>
      <c r="AG92" s="103">
        <f t="shared" si="20"/>
        <v>41.539999999999964</v>
      </c>
      <c r="AH92" s="103">
        <f t="shared" si="20"/>
        <v>-848</v>
      </c>
      <c r="AI92" s="103">
        <f t="shared" si="16"/>
        <v>9</v>
      </c>
      <c r="AJ92" s="103">
        <f t="shared" si="17"/>
        <v>0.11999999999997613</v>
      </c>
      <c r="AK92" s="103">
        <f t="shared" si="18"/>
        <v>0.25</v>
      </c>
    </row>
    <row r="93" spans="1:37" x14ac:dyDescent="0.2">
      <c r="A93" s="9">
        <v>32991</v>
      </c>
      <c r="B93" s="103">
        <v>1.6612822</v>
      </c>
      <c r="C93" s="103">
        <v>1.1803434050000001</v>
      </c>
      <c r="D93" s="102">
        <v>101.4849</v>
      </c>
      <c r="E93" s="102">
        <v>4.76</v>
      </c>
      <c r="F93" s="102">
        <v>7.29</v>
      </c>
      <c r="G93" s="102">
        <v>6.6310000000000002</v>
      </c>
      <c r="H93" s="102">
        <v>4.0010000000000003</v>
      </c>
      <c r="I93" s="102">
        <v>4</v>
      </c>
      <c r="J93" s="102">
        <v>4.25</v>
      </c>
      <c r="K93" s="102">
        <v>5.3125</v>
      </c>
      <c r="L93" s="102">
        <v>2.3125</v>
      </c>
      <c r="M93" s="102">
        <v>1730.73</v>
      </c>
      <c r="N93" s="102">
        <v>447.82</v>
      </c>
      <c r="O93" s="102">
        <v>2245.98</v>
      </c>
      <c r="P93" s="102">
        <v>19824</v>
      </c>
      <c r="Q93" s="16">
        <v>374</v>
      </c>
      <c r="R93" s="3">
        <v>225.04</v>
      </c>
      <c r="S93" s="16">
        <v>15.47</v>
      </c>
      <c r="T93" s="103">
        <f t="shared" si="20"/>
        <v>6.0328300000001001E-3</v>
      </c>
      <c r="U93" s="103">
        <f t="shared" si="20"/>
        <v>8.8012350000001849E-3</v>
      </c>
      <c r="V93" s="103">
        <f t="shared" si="20"/>
        <v>-1.2685000000000031</v>
      </c>
      <c r="W93" s="103">
        <f t="shared" si="20"/>
        <v>0.25999999999999979</v>
      </c>
      <c r="X93" s="103">
        <f t="shared" si="20"/>
        <v>0.12600000000000033</v>
      </c>
      <c r="Y93" s="103">
        <f t="shared" si="20"/>
        <v>0.33199999999999985</v>
      </c>
      <c r="Z93" s="103">
        <f t="shared" si="20"/>
        <v>3.1000000000000139E-2</v>
      </c>
      <c r="AA93" s="103">
        <f t="shared" si="20"/>
        <v>-0.1875</v>
      </c>
      <c r="AB93" s="103">
        <f t="shared" si="20"/>
        <v>0.375</v>
      </c>
      <c r="AC93" s="103">
        <f t="shared" si="20"/>
        <v>-0.3125</v>
      </c>
      <c r="AD93" s="103">
        <f t="shared" si="20"/>
        <v>0</v>
      </c>
      <c r="AE93" s="103">
        <f t="shared" si="20"/>
        <v>-115.03999999999996</v>
      </c>
      <c r="AF93" s="103">
        <f t="shared" si="20"/>
        <v>-3.0600000000000023</v>
      </c>
      <c r="AG93" s="103">
        <f t="shared" si="20"/>
        <v>112.86999999999989</v>
      </c>
      <c r="AH93" s="103">
        <f t="shared" si="20"/>
        <v>602</v>
      </c>
      <c r="AI93" s="103">
        <f t="shared" si="16"/>
        <v>-13.5</v>
      </c>
      <c r="AJ93" s="103">
        <f t="shared" si="17"/>
        <v>-2.6299999999999955</v>
      </c>
      <c r="AK93" s="103">
        <f t="shared" si="18"/>
        <v>1.8100000000000005</v>
      </c>
    </row>
    <row r="94" spans="1:37" x14ac:dyDescent="0.2">
      <c r="A94" s="9">
        <v>33023</v>
      </c>
      <c r="B94" s="103">
        <v>1.6691532200000001</v>
      </c>
      <c r="C94" s="103">
        <v>1.1899269720000001</v>
      </c>
      <c r="D94" s="102">
        <v>104.6587</v>
      </c>
      <c r="E94" s="102">
        <v>4.82</v>
      </c>
      <c r="F94" s="102">
        <v>7.44</v>
      </c>
      <c r="G94" s="102">
        <v>6.9379999999999997</v>
      </c>
      <c r="H94" s="102">
        <v>3.871</v>
      </c>
      <c r="I94" s="102">
        <v>4.3125</v>
      </c>
      <c r="J94" s="102">
        <v>4.5625</v>
      </c>
      <c r="K94" s="102">
        <v>5.125</v>
      </c>
      <c r="L94" s="102">
        <v>2.1875</v>
      </c>
      <c r="M94" s="102">
        <v>1801.49</v>
      </c>
      <c r="N94" s="102">
        <v>458.21</v>
      </c>
      <c r="O94" s="102">
        <v>2127.6999999999998</v>
      </c>
      <c r="P94" s="102">
        <v>21100</v>
      </c>
      <c r="Q94" s="16">
        <v>384</v>
      </c>
      <c r="R94" s="3">
        <v>235.45</v>
      </c>
      <c r="S94" s="16">
        <v>16.510000000000002</v>
      </c>
      <c r="T94" s="103">
        <f t="shared" si="20"/>
        <v>7.8710200000000619E-3</v>
      </c>
      <c r="U94" s="103">
        <f t="shared" si="20"/>
        <v>9.5835669999999595E-3</v>
      </c>
      <c r="V94" s="103">
        <f t="shared" si="20"/>
        <v>3.1738</v>
      </c>
      <c r="W94" s="103">
        <f t="shared" si="20"/>
        <v>6.0000000000000497E-2</v>
      </c>
      <c r="X94" s="103">
        <f t="shared" si="20"/>
        <v>0.15000000000000036</v>
      </c>
      <c r="Y94" s="103">
        <f t="shared" si="20"/>
        <v>0.3069999999999995</v>
      </c>
      <c r="Z94" s="103">
        <f t="shared" si="20"/>
        <v>-0.13000000000000034</v>
      </c>
      <c r="AA94" s="103">
        <f t="shared" si="20"/>
        <v>0.3125</v>
      </c>
      <c r="AB94" s="103">
        <f t="shared" si="20"/>
        <v>0.3125</v>
      </c>
      <c r="AC94" s="103">
        <f t="shared" si="20"/>
        <v>-0.1875</v>
      </c>
      <c r="AD94" s="103">
        <f t="shared" si="20"/>
        <v>-0.125</v>
      </c>
      <c r="AE94" s="103">
        <f t="shared" si="20"/>
        <v>70.759999999999991</v>
      </c>
      <c r="AF94" s="103">
        <f t="shared" si="20"/>
        <v>10.389999999999986</v>
      </c>
      <c r="AG94" s="103">
        <f t="shared" si="20"/>
        <v>-118.2800000000002</v>
      </c>
      <c r="AH94" s="103">
        <f t="shared" si="20"/>
        <v>1276</v>
      </c>
      <c r="AI94" s="103">
        <f t="shared" si="16"/>
        <v>10</v>
      </c>
      <c r="AJ94" s="103">
        <f t="shared" si="17"/>
        <v>10.409999999999997</v>
      </c>
      <c r="AK94" s="103">
        <f t="shared" si="18"/>
        <v>1.0400000000000009</v>
      </c>
    </row>
    <row r="95" spans="1:37" x14ac:dyDescent="0.2">
      <c r="A95" s="9">
        <v>33053</v>
      </c>
      <c r="B95" s="103">
        <v>1.6442662809999999</v>
      </c>
      <c r="C95" s="103">
        <v>1.2288479889999999</v>
      </c>
      <c r="D95" s="102">
        <v>98.644900000000007</v>
      </c>
      <c r="E95" s="102">
        <v>5.14</v>
      </c>
      <c r="F95" s="102">
        <v>7.62</v>
      </c>
      <c r="G95" s="102">
        <v>6.9180000000000001</v>
      </c>
      <c r="H95" s="102">
        <v>4.2789999999999999</v>
      </c>
      <c r="I95" s="102">
        <v>4.3125</v>
      </c>
      <c r="J95" s="102">
        <v>4.8125</v>
      </c>
      <c r="K95" s="102">
        <v>4.9375</v>
      </c>
      <c r="L95" s="102">
        <v>2.1875</v>
      </c>
      <c r="M95" s="102">
        <v>1649.26</v>
      </c>
      <c r="N95" s="102">
        <v>448.38</v>
      </c>
      <c r="O95" s="102">
        <v>2025.34</v>
      </c>
      <c r="P95" s="102">
        <v>20729</v>
      </c>
      <c r="Q95" s="16">
        <v>383.5</v>
      </c>
      <c r="R95" s="3">
        <v>230.39</v>
      </c>
      <c r="S95" s="16">
        <v>18.29</v>
      </c>
      <c r="T95" s="103">
        <f t="shared" si="20"/>
        <v>-2.4886939000000163E-2</v>
      </c>
      <c r="U95" s="103">
        <f t="shared" si="20"/>
        <v>3.8921016999999836E-2</v>
      </c>
      <c r="V95" s="103">
        <f t="shared" si="20"/>
        <v>-6.0137999999999892</v>
      </c>
      <c r="W95" s="103">
        <f t="shared" si="20"/>
        <v>0.3199999999999994</v>
      </c>
      <c r="X95" s="103">
        <f t="shared" si="20"/>
        <v>0.17999999999999972</v>
      </c>
      <c r="Y95" s="103">
        <f t="shared" si="20"/>
        <v>-1.9999999999999574E-2</v>
      </c>
      <c r="Z95" s="103">
        <f t="shared" si="20"/>
        <v>0.40799999999999992</v>
      </c>
      <c r="AA95" s="103">
        <f t="shared" si="20"/>
        <v>0</v>
      </c>
      <c r="AB95" s="103">
        <f t="shared" si="20"/>
        <v>0.25</v>
      </c>
      <c r="AC95" s="103">
        <f t="shared" si="20"/>
        <v>-0.1875</v>
      </c>
      <c r="AD95" s="103">
        <f t="shared" si="20"/>
        <v>0</v>
      </c>
      <c r="AE95" s="103">
        <f t="shared" si="20"/>
        <v>-152.23000000000002</v>
      </c>
      <c r="AF95" s="103">
        <f t="shared" si="20"/>
        <v>-9.8299999999999841</v>
      </c>
      <c r="AG95" s="103">
        <f t="shared" si="20"/>
        <v>-102.3599999999999</v>
      </c>
      <c r="AH95" s="103">
        <f t="shared" si="20"/>
        <v>-371</v>
      </c>
      <c r="AI95" s="103">
        <f t="shared" si="16"/>
        <v>-0.5</v>
      </c>
      <c r="AJ95" s="103">
        <f t="shared" si="17"/>
        <v>-5.0600000000000023</v>
      </c>
      <c r="AK95" s="103">
        <f t="shared" si="18"/>
        <v>1.7799999999999976</v>
      </c>
    </row>
    <row r="96" spans="1:37" x14ac:dyDescent="0.2">
      <c r="A96" s="9">
        <v>33082</v>
      </c>
      <c r="B96" s="103">
        <v>1.6563924269999999</v>
      </c>
      <c r="C96" s="103">
        <v>1.2309994019999999</v>
      </c>
      <c r="D96" s="102">
        <v>100.178</v>
      </c>
      <c r="E96" s="102">
        <v>5.08</v>
      </c>
      <c r="F96" s="102">
        <v>7.39</v>
      </c>
      <c r="G96" s="102">
        <v>6.9109999999999996</v>
      </c>
      <c r="H96" s="102">
        <v>4.3819999999999997</v>
      </c>
      <c r="I96" s="102">
        <v>4.3125</v>
      </c>
      <c r="J96" s="102">
        <v>4.75</v>
      </c>
      <c r="K96" s="102">
        <v>4.9375</v>
      </c>
      <c r="L96" s="102">
        <v>2.25</v>
      </c>
      <c r="M96" s="102">
        <v>1720.02</v>
      </c>
      <c r="N96" s="102">
        <v>457.09</v>
      </c>
      <c r="O96" s="102">
        <v>2146.64</v>
      </c>
      <c r="P96" s="102">
        <v>20530</v>
      </c>
      <c r="Q96" s="16">
        <v>382.5</v>
      </c>
      <c r="R96" s="3">
        <v>233.65</v>
      </c>
      <c r="S96" s="16">
        <v>18.809999999999999</v>
      </c>
      <c r="T96" s="103">
        <f t="shared" si="20"/>
        <v>1.2126145999999949E-2</v>
      </c>
      <c r="U96" s="103">
        <f t="shared" si="20"/>
        <v>2.1514129999999909E-3</v>
      </c>
      <c r="V96" s="103">
        <f t="shared" si="20"/>
        <v>1.5330999999999904</v>
      </c>
      <c r="W96" s="103">
        <f t="shared" si="20"/>
        <v>-5.9999999999999609E-2</v>
      </c>
      <c r="X96" s="103">
        <f t="shared" si="20"/>
        <v>-0.23000000000000043</v>
      </c>
      <c r="Y96" s="103">
        <f t="shared" si="20"/>
        <v>-7.0000000000005613E-3</v>
      </c>
      <c r="Z96" s="103">
        <f t="shared" si="20"/>
        <v>0.10299999999999976</v>
      </c>
      <c r="AA96" s="103">
        <f t="shared" si="20"/>
        <v>0</v>
      </c>
      <c r="AB96" s="103">
        <f t="shared" si="20"/>
        <v>-6.25E-2</v>
      </c>
      <c r="AC96" s="103">
        <f t="shared" si="20"/>
        <v>0</v>
      </c>
      <c r="AD96" s="103">
        <f t="shared" si="20"/>
        <v>6.25E-2</v>
      </c>
      <c r="AE96" s="103">
        <f t="shared" si="20"/>
        <v>70.759999999999991</v>
      </c>
      <c r="AF96" s="103">
        <f t="shared" si="20"/>
        <v>8.7099999999999795</v>
      </c>
      <c r="AG96" s="103">
        <f t="shared" si="20"/>
        <v>121.29999999999995</v>
      </c>
      <c r="AH96" s="103">
        <f t="shared" si="20"/>
        <v>-199</v>
      </c>
      <c r="AI96" s="103">
        <f t="shared" si="16"/>
        <v>-1</v>
      </c>
      <c r="AJ96" s="103">
        <f t="shared" si="17"/>
        <v>3.2600000000000193</v>
      </c>
      <c r="AK96" s="103">
        <f t="shared" si="18"/>
        <v>0.51999999999999957</v>
      </c>
    </row>
    <row r="97" spans="1:37" x14ac:dyDescent="0.2">
      <c r="A97" s="9">
        <v>33115</v>
      </c>
      <c r="B97" s="103">
        <v>1.6481779409999999</v>
      </c>
      <c r="C97" s="103">
        <v>1.2392138880000001</v>
      </c>
      <c r="D97" s="102">
        <v>100.1747</v>
      </c>
      <c r="E97" s="102">
        <v>5.35</v>
      </c>
      <c r="F97" s="102">
        <v>7.45</v>
      </c>
      <c r="G97" s="102">
        <v>7.2119999999999997</v>
      </c>
      <c r="H97" s="102">
        <v>4.6820000000000004</v>
      </c>
      <c r="I97" s="102">
        <v>4.3125</v>
      </c>
      <c r="J97" s="102">
        <v>4.9375</v>
      </c>
      <c r="K97" s="102">
        <v>4.9375</v>
      </c>
      <c r="L97" s="102">
        <v>2.375</v>
      </c>
      <c r="M97" s="102">
        <v>1751.88</v>
      </c>
      <c r="N97" s="102">
        <v>470.96</v>
      </c>
      <c r="O97" s="102">
        <v>2212.85</v>
      </c>
      <c r="P97" s="102">
        <v>20702</v>
      </c>
      <c r="Q97" s="16">
        <v>385</v>
      </c>
      <c r="R97" s="3">
        <v>231.88</v>
      </c>
      <c r="S97" s="16">
        <v>16.100000000000001</v>
      </c>
      <c r="T97" s="103">
        <f t="shared" si="20"/>
        <v>-8.2144859999999653E-3</v>
      </c>
      <c r="U97" s="103">
        <f t="shared" si="20"/>
        <v>8.2144860000001874E-3</v>
      </c>
      <c r="V97" s="103">
        <f t="shared" si="20"/>
        <v>-3.2999999999958618E-3</v>
      </c>
      <c r="W97" s="103">
        <f t="shared" si="20"/>
        <v>0.26999999999999957</v>
      </c>
      <c r="X97" s="103">
        <f t="shared" si="20"/>
        <v>6.0000000000000497E-2</v>
      </c>
      <c r="Y97" s="103">
        <f t="shared" si="20"/>
        <v>0.30100000000000016</v>
      </c>
      <c r="Z97" s="103">
        <f t="shared" si="20"/>
        <v>0.30000000000000071</v>
      </c>
      <c r="AA97" s="103">
        <f t="shared" si="20"/>
        <v>0</v>
      </c>
      <c r="AB97" s="103">
        <f t="shared" si="20"/>
        <v>0.1875</v>
      </c>
      <c r="AC97" s="103">
        <f t="shared" si="20"/>
        <v>0</v>
      </c>
      <c r="AD97" s="103">
        <f t="shared" si="20"/>
        <v>0.125</v>
      </c>
      <c r="AE97" s="103">
        <f t="shared" si="20"/>
        <v>31.860000000000127</v>
      </c>
      <c r="AF97" s="103">
        <f t="shared" si="20"/>
        <v>13.870000000000005</v>
      </c>
      <c r="AG97" s="103">
        <f t="shared" si="20"/>
        <v>66.210000000000036</v>
      </c>
      <c r="AH97" s="103">
        <f t="shared" si="20"/>
        <v>172</v>
      </c>
      <c r="AI97" s="103">
        <f t="shared" si="16"/>
        <v>2.5</v>
      </c>
      <c r="AJ97" s="103">
        <f t="shared" si="17"/>
        <v>-1.7700000000000102</v>
      </c>
      <c r="AK97" s="103">
        <f t="shared" si="18"/>
        <v>-2.7099999999999973</v>
      </c>
    </row>
    <row r="98" spans="1:37" x14ac:dyDescent="0.2">
      <c r="A98" s="9">
        <v>33145</v>
      </c>
      <c r="B98" s="103">
        <v>1.6233388999999998</v>
      </c>
      <c r="C98" s="103">
        <v>1.260532435</v>
      </c>
      <c r="D98" s="102">
        <v>98.970100000000002</v>
      </c>
      <c r="E98" s="102">
        <v>5.47</v>
      </c>
      <c r="F98" s="102">
        <v>7.82</v>
      </c>
      <c r="G98" s="102">
        <v>7.5659999999999998</v>
      </c>
      <c r="H98" s="102">
        <v>4.4980000000000002</v>
      </c>
      <c r="I98" s="102">
        <v>4.125</v>
      </c>
      <c r="J98" s="102">
        <v>5.4375</v>
      </c>
      <c r="K98" s="102">
        <v>5.125</v>
      </c>
      <c r="L98" s="102">
        <v>2.375</v>
      </c>
      <c r="M98" s="102">
        <v>1716.59</v>
      </c>
      <c r="N98" s="102">
        <v>455.1</v>
      </c>
      <c r="O98" s="102">
        <v>2011.75</v>
      </c>
      <c r="P98" s="102">
        <v>19659</v>
      </c>
      <c r="Q98" s="16">
        <v>394</v>
      </c>
      <c r="R98" s="3">
        <v>229.85</v>
      </c>
      <c r="S98" s="16">
        <v>17.100000000000001</v>
      </c>
      <c r="T98" s="103">
        <f t="shared" si="20"/>
        <v>-2.4839041000000117E-2</v>
      </c>
      <c r="U98" s="103">
        <f t="shared" si="20"/>
        <v>2.131854699999991E-2</v>
      </c>
      <c r="V98" s="103">
        <f t="shared" si="20"/>
        <v>-1.2045999999999992</v>
      </c>
      <c r="W98" s="103">
        <f t="shared" si="20"/>
        <v>0.12000000000000011</v>
      </c>
      <c r="X98" s="103">
        <f t="shared" si="20"/>
        <v>0.37000000000000011</v>
      </c>
      <c r="Y98" s="103">
        <f t="shared" si="20"/>
        <v>0.35400000000000009</v>
      </c>
      <c r="Z98" s="103">
        <f t="shared" si="20"/>
        <v>-0.18400000000000016</v>
      </c>
      <c r="AA98" s="103">
        <f t="shared" si="20"/>
        <v>-0.1875</v>
      </c>
      <c r="AB98" s="103">
        <f t="shared" si="20"/>
        <v>0.5</v>
      </c>
      <c r="AC98" s="103">
        <f t="shared" si="20"/>
        <v>0.1875</v>
      </c>
      <c r="AD98" s="103">
        <f t="shared" si="20"/>
        <v>0</v>
      </c>
      <c r="AE98" s="103">
        <f t="shared" si="20"/>
        <v>-35.290000000000191</v>
      </c>
      <c r="AF98" s="103">
        <f t="shared" si="20"/>
        <v>-15.859999999999957</v>
      </c>
      <c r="AG98" s="103">
        <f t="shared" si="20"/>
        <v>-201.09999999999991</v>
      </c>
      <c r="AH98" s="103">
        <f t="shared" si="20"/>
        <v>-1043</v>
      </c>
      <c r="AI98" s="103">
        <f t="shared" si="16"/>
        <v>9</v>
      </c>
      <c r="AJ98" s="103">
        <f t="shared" si="17"/>
        <v>-2.0300000000000011</v>
      </c>
      <c r="AK98" s="103">
        <f t="shared" si="18"/>
        <v>1</v>
      </c>
    </row>
    <row r="99" spans="1:37" x14ac:dyDescent="0.2">
      <c r="A99" s="9">
        <v>33176</v>
      </c>
      <c r="B99" s="103">
        <v>1.631944552</v>
      </c>
      <c r="C99" s="103">
        <v>1.2973020390000001</v>
      </c>
      <c r="D99" s="102">
        <v>96.953000000000003</v>
      </c>
      <c r="E99" s="102">
        <v>5.46</v>
      </c>
      <c r="F99" s="102">
        <v>7.96</v>
      </c>
      <c r="G99" s="102">
        <v>7.5609999999999999</v>
      </c>
      <c r="H99" s="102">
        <v>4.6269999999999998</v>
      </c>
      <c r="I99" s="102">
        <v>4.0625</v>
      </c>
      <c r="J99" s="102">
        <v>5.5625</v>
      </c>
      <c r="K99" s="102">
        <v>5.0625</v>
      </c>
      <c r="L99" s="102">
        <v>2.3906299999999998</v>
      </c>
      <c r="M99" s="102">
        <v>1708.6</v>
      </c>
      <c r="N99" s="102">
        <v>463.07</v>
      </c>
      <c r="O99" s="102">
        <v>2071.63</v>
      </c>
      <c r="P99" s="102">
        <v>20090</v>
      </c>
      <c r="Q99" s="16">
        <v>386</v>
      </c>
      <c r="R99" s="3">
        <v>233.3</v>
      </c>
      <c r="S99" s="16">
        <v>17.2</v>
      </c>
      <c r="T99" s="103">
        <f t="shared" si="20"/>
        <v>8.6056520000001857E-3</v>
      </c>
      <c r="U99" s="103">
        <f t="shared" si="20"/>
        <v>3.6769604000000067E-2</v>
      </c>
      <c r="V99" s="103">
        <f t="shared" si="20"/>
        <v>-2.0170999999999992</v>
      </c>
      <c r="W99" s="103">
        <f t="shared" si="20"/>
        <v>-9.9999999999997868E-3</v>
      </c>
      <c r="X99" s="103">
        <f t="shared" si="20"/>
        <v>0.13999999999999968</v>
      </c>
      <c r="Y99" s="103">
        <f t="shared" si="20"/>
        <v>-4.9999999999998934E-3</v>
      </c>
      <c r="Z99" s="103">
        <f t="shared" si="20"/>
        <v>0.12899999999999956</v>
      </c>
      <c r="AA99" s="103">
        <f t="shared" si="20"/>
        <v>-6.25E-2</v>
      </c>
      <c r="AB99" s="103">
        <f t="shared" si="20"/>
        <v>0.125</v>
      </c>
      <c r="AC99" s="103">
        <f t="shared" si="20"/>
        <v>-6.25E-2</v>
      </c>
      <c r="AD99" s="103">
        <f t="shared" si="20"/>
        <v>1.5629999999999811E-2</v>
      </c>
      <c r="AE99" s="103">
        <f t="shared" si="20"/>
        <v>-7.9900000000000091</v>
      </c>
      <c r="AF99" s="103">
        <f t="shared" si="20"/>
        <v>7.9699999999999704</v>
      </c>
      <c r="AG99" s="103">
        <f t="shared" si="20"/>
        <v>59.880000000000109</v>
      </c>
      <c r="AH99" s="103">
        <f t="shared" si="20"/>
        <v>431</v>
      </c>
      <c r="AI99" s="103">
        <f t="shared" si="16"/>
        <v>-8</v>
      </c>
      <c r="AJ99" s="103">
        <f t="shared" si="17"/>
        <v>3.4500000000000171</v>
      </c>
      <c r="AK99" s="103">
        <f t="shared" si="18"/>
        <v>9.9999999999997868E-2</v>
      </c>
    </row>
    <row r="100" spans="1:37" x14ac:dyDescent="0.2">
      <c r="A100" s="9">
        <v>33206</v>
      </c>
      <c r="B100" s="103">
        <v>1.6546321799999999</v>
      </c>
      <c r="C100" s="103">
        <v>1.2454725440000001</v>
      </c>
      <c r="D100" s="102">
        <v>98.953400000000002</v>
      </c>
      <c r="E100" s="102">
        <v>5.27</v>
      </c>
      <c r="F100" s="102">
        <v>8.01</v>
      </c>
      <c r="G100" s="102">
        <v>7.407</v>
      </c>
      <c r="H100" s="102">
        <v>4.6070000000000002</v>
      </c>
      <c r="I100" s="102">
        <v>4</v>
      </c>
      <c r="J100" s="102">
        <v>6.125</v>
      </c>
      <c r="K100" s="102">
        <v>5.25</v>
      </c>
      <c r="L100" s="102">
        <v>2.375</v>
      </c>
      <c r="M100" s="102">
        <v>1687.91</v>
      </c>
      <c r="N100" s="102">
        <v>451.23</v>
      </c>
      <c r="O100" s="102">
        <v>2048.2600000000002</v>
      </c>
      <c r="P100" s="102">
        <v>19131</v>
      </c>
      <c r="Q100" s="16">
        <v>381.5</v>
      </c>
      <c r="R100" s="3">
        <v>229.23</v>
      </c>
      <c r="S100" s="16">
        <v>17.25</v>
      </c>
      <c r="T100" s="103">
        <f t="shared" si="20"/>
        <v>2.2687627999999904E-2</v>
      </c>
      <c r="U100" s="103">
        <f t="shared" si="20"/>
        <v>-5.1829495000000003E-2</v>
      </c>
      <c r="V100" s="103">
        <f t="shared" si="20"/>
        <v>2.0003999999999991</v>
      </c>
      <c r="W100" s="103">
        <f t="shared" si="20"/>
        <v>-0.19000000000000039</v>
      </c>
      <c r="X100" s="103">
        <f t="shared" si="20"/>
        <v>4.9999999999999822E-2</v>
      </c>
      <c r="Y100" s="103">
        <f t="shared" si="20"/>
        <v>-0.15399999999999991</v>
      </c>
      <c r="Z100" s="103">
        <f t="shared" si="20"/>
        <v>-1.9999999999999574E-2</v>
      </c>
      <c r="AA100" s="103">
        <f t="shared" si="20"/>
        <v>-6.25E-2</v>
      </c>
      <c r="AB100" s="103">
        <f t="shared" si="20"/>
        <v>0.5625</v>
      </c>
      <c r="AC100" s="103">
        <f t="shared" si="20"/>
        <v>0.1875</v>
      </c>
      <c r="AD100" s="103">
        <f t="shared" si="20"/>
        <v>-1.5629999999999811E-2</v>
      </c>
      <c r="AE100" s="103">
        <f t="shared" si="20"/>
        <v>-20.689999999999827</v>
      </c>
      <c r="AF100" s="103">
        <f t="shared" si="20"/>
        <v>-11.839999999999975</v>
      </c>
      <c r="AG100" s="103">
        <f t="shared" si="20"/>
        <v>-23.369999999999891</v>
      </c>
      <c r="AH100" s="103">
        <f t="shared" si="20"/>
        <v>-959</v>
      </c>
      <c r="AI100" s="103">
        <f t="shared" si="16"/>
        <v>-4.5</v>
      </c>
      <c r="AJ100" s="103">
        <f t="shared" si="17"/>
        <v>-4.0700000000000216</v>
      </c>
      <c r="AK100" s="103">
        <f t="shared" si="18"/>
        <v>5.0000000000000711E-2</v>
      </c>
    </row>
    <row r="101" spans="1:37" x14ac:dyDescent="0.2">
      <c r="A101" s="9">
        <v>33236</v>
      </c>
      <c r="B101" s="103">
        <v>1.6513726900000001</v>
      </c>
      <c r="C101" s="103">
        <v>1.261901516</v>
      </c>
      <c r="D101" s="102">
        <v>99.769900000000007</v>
      </c>
      <c r="E101" s="102">
        <v>5.23</v>
      </c>
      <c r="F101" s="102">
        <v>7.88</v>
      </c>
      <c r="G101" s="102">
        <v>7.6459999999999999</v>
      </c>
      <c r="H101" s="102">
        <v>4.5229999999999997</v>
      </c>
      <c r="I101" s="102">
        <v>4.25</v>
      </c>
      <c r="J101" s="102">
        <v>6.4375</v>
      </c>
      <c r="K101" s="102">
        <v>5.1875</v>
      </c>
      <c r="L101" s="102">
        <v>2.4375</v>
      </c>
      <c r="M101" s="102">
        <v>1703.17</v>
      </c>
      <c r="N101" s="102">
        <v>460.68</v>
      </c>
      <c r="O101" s="102">
        <v>2106.58</v>
      </c>
      <c r="P101" s="102">
        <v>19846</v>
      </c>
      <c r="Q101" s="16">
        <v>381.5</v>
      </c>
      <c r="R101" s="3">
        <v>236.64</v>
      </c>
      <c r="S101" s="16">
        <v>16.22</v>
      </c>
      <c r="T101" s="103">
        <f t="shared" si="20"/>
        <v>-3.2594899999998095E-3</v>
      </c>
      <c r="U101" s="103">
        <f t="shared" si="20"/>
        <v>1.6428971999999931E-2</v>
      </c>
      <c r="V101" s="103">
        <f t="shared" si="20"/>
        <v>0.81650000000000489</v>
      </c>
      <c r="W101" s="103">
        <f t="shared" si="20"/>
        <v>-3.9999999999999147E-2</v>
      </c>
      <c r="X101" s="103">
        <f t="shared" si="20"/>
        <v>-0.12999999999999989</v>
      </c>
      <c r="Y101" s="103">
        <f t="shared" si="20"/>
        <v>0.23899999999999988</v>
      </c>
      <c r="Z101" s="103">
        <f t="shared" si="20"/>
        <v>-8.4000000000000519E-2</v>
      </c>
      <c r="AA101" s="103">
        <f t="shared" si="20"/>
        <v>0.25</v>
      </c>
      <c r="AB101" s="103">
        <f t="shared" si="20"/>
        <v>0.3125</v>
      </c>
      <c r="AC101" s="103">
        <f t="shared" si="20"/>
        <v>-6.25E-2</v>
      </c>
      <c r="AD101" s="103">
        <f t="shared" si="20"/>
        <v>6.25E-2</v>
      </c>
      <c r="AE101" s="103">
        <f t="shared" si="20"/>
        <v>15.259999999999991</v>
      </c>
      <c r="AF101" s="103">
        <f t="shared" si="20"/>
        <v>9.4499999999999886</v>
      </c>
      <c r="AG101" s="103">
        <f t="shared" si="20"/>
        <v>58.319999999999709</v>
      </c>
      <c r="AH101" s="103">
        <f t="shared" si="20"/>
        <v>715</v>
      </c>
      <c r="AI101" s="103">
        <f t="shared" si="16"/>
        <v>0</v>
      </c>
      <c r="AJ101" s="103">
        <f t="shared" si="17"/>
        <v>7.4099999999999966</v>
      </c>
      <c r="AK101" s="103">
        <f t="shared" si="18"/>
        <v>-1.0300000000000011</v>
      </c>
    </row>
    <row r="102" spans="1:37" x14ac:dyDescent="0.2">
      <c r="A102" s="9">
        <v>33268</v>
      </c>
      <c r="B102" s="103">
        <v>1.6468886</v>
      </c>
      <c r="C102" s="103">
        <v>1.2906522169999999</v>
      </c>
      <c r="D102" s="102">
        <v>98.946899999999999</v>
      </c>
      <c r="E102" s="102">
        <v>5.28</v>
      </c>
      <c r="F102" s="102">
        <v>7.7</v>
      </c>
      <c r="G102" s="102">
        <v>7.4329999999999998</v>
      </c>
      <c r="H102" s="102">
        <v>4.6130000000000004</v>
      </c>
      <c r="I102" s="102">
        <v>4</v>
      </c>
      <c r="J102" s="102">
        <v>6.25</v>
      </c>
      <c r="K102" s="102">
        <v>5</v>
      </c>
      <c r="L102" s="102">
        <v>2.3125</v>
      </c>
      <c r="M102" s="102">
        <v>1716.02</v>
      </c>
      <c r="N102" s="102">
        <v>480.81</v>
      </c>
      <c r="O102" s="102">
        <v>2021.27</v>
      </c>
      <c r="P102" s="102">
        <v>18778</v>
      </c>
      <c r="Q102" s="16">
        <v>374.5</v>
      </c>
      <c r="R102" s="3">
        <v>232.78</v>
      </c>
      <c r="S102" s="16">
        <v>17.04</v>
      </c>
      <c r="T102" s="103">
        <f t="shared" si="20"/>
        <v>-4.4840900000000516E-3</v>
      </c>
      <c r="U102" s="103">
        <f t="shared" si="20"/>
        <v>2.8750700999999879E-2</v>
      </c>
      <c r="V102" s="103">
        <f t="shared" si="20"/>
        <v>-0.8230000000000075</v>
      </c>
      <c r="W102" s="103">
        <f t="shared" si="20"/>
        <v>4.9999999999999822E-2</v>
      </c>
      <c r="X102" s="103">
        <f t="shared" si="20"/>
        <v>-0.17999999999999972</v>
      </c>
      <c r="Y102" s="103">
        <f t="shared" si="20"/>
        <v>-0.21300000000000008</v>
      </c>
      <c r="Z102" s="103">
        <f t="shared" si="20"/>
        <v>9.0000000000000746E-2</v>
      </c>
      <c r="AA102" s="103">
        <f t="shared" si="20"/>
        <v>-0.25</v>
      </c>
      <c r="AB102" s="103">
        <f t="shared" si="20"/>
        <v>-0.1875</v>
      </c>
      <c r="AC102" s="103">
        <f t="shared" si="20"/>
        <v>-0.1875</v>
      </c>
      <c r="AD102" s="103">
        <f t="shared" si="20"/>
        <v>-0.125</v>
      </c>
      <c r="AE102" s="103">
        <f t="shared" si="20"/>
        <v>12.849999999999909</v>
      </c>
      <c r="AF102" s="103">
        <f t="shared" si="20"/>
        <v>20.129999999999995</v>
      </c>
      <c r="AG102" s="103">
        <f t="shared" si="20"/>
        <v>-85.309999999999945</v>
      </c>
      <c r="AH102" s="103">
        <f t="shared" si="20"/>
        <v>-1068</v>
      </c>
      <c r="AI102" s="103">
        <f t="shared" si="16"/>
        <v>-7</v>
      </c>
      <c r="AJ102" s="103">
        <f t="shared" si="17"/>
        <v>-3.8599999999999852</v>
      </c>
      <c r="AK102" s="103">
        <f t="shared" si="18"/>
        <v>0.82000000000000028</v>
      </c>
    </row>
    <row r="103" spans="1:37" x14ac:dyDescent="0.2">
      <c r="A103" s="9">
        <v>33296</v>
      </c>
      <c r="B103" s="103">
        <v>1.6577615800000001</v>
      </c>
      <c r="C103" s="103">
        <v>1.3356363069999999</v>
      </c>
      <c r="D103" s="102">
        <v>96.697000000000003</v>
      </c>
      <c r="E103" s="102">
        <v>5.23</v>
      </c>
      <c r="F103" s="102">
        <v>7.45</v>
      </c>
      <c r="G103" s="102">
        <v>7.32</v>
      </c>
      <c r="H103" s="102">
        <v>4.367</v>
      </c>
      <c r="I103" s="102">
        <v>3.875</v>
      </c>
      <c r="J103" s="102">
        <v>6.1875</v>
      </c>
      <c r="K103" s="102">
        <v>5.0937999999999999</v>
      </c>
      <c r="L103" s="102">
        <v>2.3125</v>
      </c>
      <c r="M103" s="102">
        <v>1614.34</v>
      </c>
      <c r="N103" s="102">
        <v>482.12</v>
      </c>
      <c r="O103" s="102">
        <v>2102.1799999999998</v>
      </c>
      <c r="P103" s="102">
        <v>17044</v>
      </c>
      <c r="Q103" s="16">
        <v>374.5</v>
      </c>
      <c r="R103" s="3">
        <v>234.25</v>
      </c>
      <c r="S103" s="16">
        <v>17.45</v>
      </c>
      <c r="T103" s="103">
        <f t="shared" si="20"/>
        <v>1.0872980000000032E-2</v>
      </c>
      <c r="U103" s="103">
        <f t="shared" si="20"/>
        <v>4.4984090000000032E-2</v>
      </c>
      <c r="V103" s="103">
        <f t="shared" si="20"/>
        <v>-2.2498999999999967</v>
      </c>
      <c r="W103" s="103">
        <f t="shared" si="20"/>
        <v>-4.9999999999999822E-2</v>
      </c>
      <c r="X103" s="103">
        <f t="shared" si="20"/>
        <v>-0.25</v>
      </c>
      <c r="Y103" s="103">
        <f t="shared" si="20"/>
        <v>-0.11299999999999955</v>
      </c>
      <c r="Z103" s="103">
        <f t="shared" si="20"/>
        <v>-0.24600000000000044</v>
      </c>
      <c r="AA103" s="103">
        <f t="shared" si="20"/>
        <v>-0.125</v>
      </c>
      <c r="AB103" s="103">
        <f t="shared" si="20"/>
        <v>-6.25E-2</v>
      </c>
      <c r="AC103" s="103">
        <f t="shared" si="20"/>
        <v>9.3799999999999883E-2</v>
      </c>
      <c r="AD103" s="103">
        <f t="shared" si="20"/>
        <v>0</v>
      </c>
      <c r="AE103" s="103">
        <f t="shared" si="20"/>
        <v>-101.68000000000006</v>
      </c>
      <c r="AF103" s="103">
        <f t="shared" si="20"/>
        <v>1.3100000000000023</v>
      </c>
      <c r="AG103" s="103">
        <f t="shared" si="20"/>
        <v>80.909999999999854</v>
      </c>
      <c r="AH103" s="103">
        <f t="shared" si="20"/>
        <v>-1734</v>
      </c>
      <c r="AI103" s="103">
        <f t="shared" si="16"/>
        <v>0</v>
      </c>
      <c r="AJ103" s="103">
        <f t="shared" si="17"/>
        <v>1.4699999999999989</v>
      </c>
      <c r="AK103" s="103">
        <f t="shared" si="18"/>
        <v>0.41000000000000014</v>
      </c>
    </row>
    <row r="104" spans="1:37" x14ac:dyDescent="0.2">
      <c r="A104" s="9">
        <v>33327</v>
      </c>
      <c r="B104" s="103">
        <v>1.6925692400000001</v>
      </c>
      <c r="C104" s="103">
        <v>1.429124981</v>
      </c>
      <c r="D104" s="102">
        <v>86.400099999999995</v>
      </c>
      <c r="E104" s="102">
        <v>5.04</v>
      </c>
      <c r="F104" s="102">
        <v>7.44</v>
      </c>
      <c r="G104" s="102">
        <v>7.1710000000000003</v>
      </c>
      <c r="H104" s="102">
        <v>3.7010000000000001</v>
      </c>
      <c r="I104" s="102">
        <v>3.5</v>
      </c>
      <c r="J104" s="102">
        <v>6.1875</v>
      </c>
      <c r="K104" s="102">
        <v>4.6875</v>
      </c>
      <c r="L104" s="102">
        <v>1.76563</v>
      </c>
      <c r="M104" s="102">
        <v>1668.35</v>
      </c>
      <c r="N104" s="102">
        <v>506.42</v>
      </c>
      <c r="O104" s="102">
        <v>1922.59</v>
      </c>
      <c r="P104" s="102">
        <v>16266</v>
      </c>
      <c r="Q104" s="16">
        <v>385</v>
      </c>
      <c r="R104" s="3">
        <v>232.94</v>
      </c>
      <c r="S104" s="16">
        <v>17.88</v>
      </c>
      <c r="T104" s="103">
        <f t="shared" si="20"/>
        <v>3.4807660000000018E-2</v>
      </c>
      <c r="U104" s="103">
        <f t="shared" si="20"/>
        <v>9.3488674000000049E-2</v>
      </c>
      <c r="V104" s="103">
        <f t="shared" si="20"/>
        <v>-10.296900000000008</v>
      </c>
      <c r="W104" s="103">
        <f t="shared" si="20"/>
        <v>-0.19000000000000039</v>
      </c>
      <c r="X104" s="103">
        <f t="shared" si="20"/>
        <v>-9.9999999999997868E-3</v>
      </c>
      <c r="Y104" s="103">
        <f t="shared" si="20"/>
        <v>-0.14900000000000002</v>
      </c>
      <c r="Z104" s="103">
        <f t="shared" si="20"/>
        <v>-0.66599999999999993</v>
      </c>
      <c r="AA104" s="103">
        <f t="shared" si="20"/>
        <v>-0.375</v>
      </c>
      <c r="AB104" s="103">
        <f t="shared" si="20"/>
        <v>0</v>
      </c>
      <c r="AC104" s="103">
        <f t="shared" si="20"/>
        <v>-0.40629999999999988</v>
      </c>
      <c r="AD104" s="103">
        <f t="shared" si="20"/>
        <v>-0.54686999999999997</v>
      </c>
      <c r="AE104" s="103">
        <f t="shared" si="20"/>
        <v>54.009999999999991</v>
      </c>
      <c r="AF104" s="103">
        <f t="shared" si="20"/>
        <v>24.300000000000011</v>
      </c>
      <c r="AG104" s="103">
        <f t="shared" si="20"/>
        <v>-179.58999999999992</v>
      </c>
      <c r="AH104" s="103">
        <f t="shared" si="20"/>
        <v>-778</v>
      </c>
      <c r="AI104" s="103">
        <f t="shared" si="16"/>
        <v>10.5</v>
      </c>
      <c r="AJ104" s="103">
        <f t="shared" si="17"/>
        <v>-1.3100000000000023</v>
      </c>
      <c r="AK104" s="103">
        <f t="shared" si="18"/>
        <v>0.42999999999999972</v>
      </c>
    </row>
    <row r="105" spans="1:37" x14ac:dyDescent="0.2">
      <c r="A105" s="9">
        <v>33355</v>
      </c>
      <c r="B105" s="103">
        <v>1.61596746</v>
      </c>
      <c r="C105" s="103">
        <v>1.415043005</v>
      </c>
      <c r="D105" s="102">
        <v>84.017399999999995</v>
      </c>
      <c r="E105" s="102">
        <v>4.8099999999999996</v>
      </c>
      <c r="F105" s="102">
        <v>7.34</v>
      </c>
      <c r="G105" s="102">
        <v>7.0019999999999998</v>
      </c>
      <c r="H105" s="102">
        <v>3.5209999999999999</v>
      </c>
      <c r="I105" s="102">
        <v>3.375</v>
      </c>
      <c r="J105" s="102">
        <v>6.125</v>
      </c>
      <c r="K105" s="102">
        <v>4.4062999999999999</v>
      </c>
      <c r="L105" s="102">
        <v>1.4375</v>
      </c>
      <c r="M105" s="102">
        <v>1768.31</v>
      </c>
      <c r="N105" s="102">
        <v>520.12</v>
      </c>
      <c r="O105" s="102">
        <v>2015.94</v>
      </c>
      <c r="P105" s="102">
        <v>16847</v>
      </c>
      <c r="Q105" s="16">
        <v>388</v>
      </c>
      <c r="R105" s="3">
        <v>235.3</v>
      </c>
      <c r="S105" s="16">
        <v>19.88</v>
      </c>
      <c r="T105" s="103">
        <f t="shared" si="20"/>
        <v>-7.6601780000000064E-2</v>
      </c>
      <c r="U105" s="103">
        <f t="shared" si="20"/>
        <v>-1.4081975999999941E-2</v>
      </c>
      <c r="V105" s="103">
        <f t="shared" si="20"/>
        <v>-2.3826999999999998</v>
      </c>
      <c r="W105" s="103">
        <f t="shared" si="20"/>
        <v>-0.23000000000000043</v>
      </c>
      <c r="X105" s="103">
        <f t="shared" si="20"/>
        <v>-0.10000000000000053</v>
      </c>
      <c r="Y105" s="103">
        <f t="shared" si="20"/>
        <v>-0.16900000000000048</v>
      </c>
      <c r="Z105" s="103">
        <f t="shared" si="20"/>
        <v>-0.18000000000000016</v>
      </c>
      <c r="AA105" s="103">
        <f t="shared" si="20"/>
        <v>-0.125</v>
      </c>
      <c r="AB105" s="103">
        <f t="shared" si="20"/>
        <v>-6.25E-2</v>
      </c>
      <c r="AC105" s="103">
        <f t="shared" si="20"/>
        <v>-0.28120000000000012</v>
      </c>
      <c r="AD105" s="103">
        <f t="shared" si="20"/>
        <v>-0.32813000000000003</v>
      </c>
      <c r="AE105" s="103">
        <f t="shared" si="20"/>
        <v>99.960000000000036</v>
      </c>
      <c r="AF105" s="103">
        <f t="shared" si="20"/>
        <v>13.699999999999989</v>
      </c>
      <c r="AG105" s="103">
        <f t="shared" si="20"/>
        <v>93.350000000000136</v>
      </c>
      <c r="AH105" s="103">
        <f t="shared" si="20"/>
        <v>581</v>
      </c>
      <c r="AI105" s="103">
        <f t="shared" si="16"/>
        <v>3</v>
      </c>
      <c r="AJ105" s="103">
        <f t="shared" si="17"/>
        <v>2.3600000000000136</v>
      </c>
      <c r="AK105" s="103">
        <f t="shared" si="18"/>
        <v>2</v>
      </c>
    </row>
    <row r="106" spans="1:37" x14ac:dyDescent="0.2">
      <c r="A106" s="9">
        <v>33388</v>
      </c>
      <c r="B106" s="103">
        <v>1.61612329</v>
      </c>
      <c r="C106" s="103">
        <v>1.3841408909999999</v>
      </c>
      <c r="D106" s="102">
        <v>84.642399999999995</v>
      </c>
      <c r="E106" s="102">
        <v>4.66</v>
      </c>
      <c r="F106" s="102">
        <v>6.66</v>
      </c>
      <c r="G106" s="102">
        <v>6.6479999999999997</v>
      </c>
      <c r="H106" s="102">
        <v>2.9</v>
      </c>
      <c r="I106" s="102">
        <v>3.1560000000000001</v>
      </c>
      <c r="J106" s="102">
        <v>6</v>
      </c>
      <c r="K106" s="102">
        <v>4.5</v>
      </c>
      <c r="L106" s="102">
        <v>1.1875</v>
      </c>
      <c r="M106" s="102">
        <v>1818.18</v>
      </c>
      <c r="N106" s="102">
        <v>533.13</v>
      </c>
      <c r="O106" s="102">
        <v>2092.17</v>
      </c>
      <c r="P106" s="102">
        <v>15471</v>
      </c>
      <c r="Q106" s="16">
        <v>383</v>
      </c>
      <c r="R106" s="3">
        <v>232.72</v>
      </c>
      <c r="S106" s="16">
        <v>17.829999999999998</v>
      </c>
      <c r="T106" s="103">
        <f t="shared" si="20"/>
        <v>1.5582999999996794E-4</v>
      </c>
      <c r="U106" s="103">
        <f t="shared" si="20"/>
        <v>-3.0902114000000092E-2</v>
      </c>
      <c r="V106" s="103">
        <f t="shared" si="20"/>
        <v>0.625</v>
      </c>
      <c r="W106" s="103">
        <f t="shared" si="20"/>
        <v>-0.14999999999999947</v>
      </c>
      <c r="X106" s="103">
        <f t="shared" si="20"/>
        <v>-0.67999999999999972</v>
      </c>
      <c r="Y106" s="103">
        <f t="shared" si="20"/>
        <v>-0.35400000000000009</v>
      </c>
      <c r="Z106" s="103">
        <f t="shared" si="20"/>
        <v>-0.621</v>
      </c>
      <c r="AA106" s="103">
        <f t="shared" si="20"/>
        <v>-0.21899999999999986</v>
      </c>
      <c r="AB106" s="103">
        <f t="shared" si="20"/>
        <v>-0.125</v>
      </c>
      <c r="AC106" s="103">
        <f t="shared" si="20"/>
        <v>9.3700000000000117E-2</v>
      </c>
      <c r="AD106" s="103">
        <f t="shared" si="20"/>
        <v>-0.25</v>
      </c>
      <c r="AE106" s="103">
        <f t="shared" si="20"/>
        <v>49.870000000000118</v>
      </c>
      <c r="AF106" s="103">
        <f t="shared" si="20"/>
        <v>13.009999999999991</v>
      </c>
      <c r="AG106" s="103">
        <f t="shared" si="20"/>
        <v>76.230000000000018</v>
      </c>
      <c r="AH106" s="103">
        <f t="shared" si="20"/>
        <v>-1376</v>
      </c>
      <c r="AI106" s="103">
        <f t="shared" si="16"/>
        <v>-5</v>
      </c>
      <c r="AJ106" s="103">
        <f t="shared" si="17"/>
        <v>-2.5800000000000125</v>
      </c>
      <c r="AK106" s="103">
        <f t="shared" si="18"/>
        <v>-2.0500000000000007</v>
      </c>
    </row>
    <row r="107" spans="1:37" x14ac:dyDescent="0.2">
      <c r="A107" s="9">
        <v>33418</v>
      </c>
      <c r="B107" s="103">
        <v>1.626272645</v>
      </c>
      <c r="C107" s="103">
        <v>1.413087175</v>
      </c>
      <c r="D107" s="102">
        <v>84.9</v>
      </c>
      <c r="E107" s="102">
        <v>4.6900000000000004</v>
      </c>
      <c r="F107" s="102">
        <v>6.62</v>
      </c>
      <c r="G107" s="102">
        <v>6.9279999999999999</v>
      </c>
      <c r="H107" s="102">
        <v>2.8460000000000001</v>
      </c>
      <c r="I107" s="102">
        <v>3</v>
      </c>
      <c r="J107" s="102">
        <v>5.9375</v>
      </c>
      <c r="K107" s="102">
        <v>4.4687999999999999</v>
      </c>
      <c r="L107" s="102">
        <v>1.25</v>
      </c>
      <c r="M107" s="102">
        <v>1866.53</v>
      </c>
      <c r="N107" s="102">
        <v>555.99</v>
      </c>
      <c r="O107" s="102">
        <v>2083.9299999999998</v>
      </c>
      <c r="P107" s="102">
        <v>14550</v>
      </c>
      <c r="Q107" s="16">
        <v>386</v>
      </c>
      <c r="R107" s="3">
        <v>233.38</v>
      </c>
      <c r="S107" s="16">
        <v>16.559999999999999</v>
      </c>
      <c r="T107" s="103">
        <f t="shared" si="20"/>
        <v>1.0149355000000027E-2</v>
      </c>
      <c r="U107" s="103">
        <f t="shared" si="20"/>
        <v>2.89462840000001E-2</v>
      </c>
      <c r="V107" s="103">
        <f t="shared" si="20"/>
        <v>0.25760000000001071</v>
      </c>
      <c r="W107" s="103">
        <f t="shared" si="20"/>
        <v>3.0000000000000249E-2</v>
      </c>
      <c r="X107" s="103">
        <f t="shared" si="20"/>
        <v>-4.0000000000000036E-2</v>
      </c>
      <c r="Y107" s="103">
        <f t="shared" si="20"/>
        <v>0.28000000000000025</v>
      </c>
      <c r="Z107" s="103">
        <f t="shared" si="20"/>
        <v>-5.3999999999999826E-2</v>
      </c>
      <c r="AA107" s="103">
        <f t="shared" si="20"/>
        <v>-0.15600000000000014</v>
      </c>
      <c r="AB107" s="103">
        <f t="shared" si="20"/>
        <v>-6.25E-2</v>
      </c>
      <c r="AC107" s="103">
        <f t="shared" si="20"/>
        <v>-3.1200000000000117E-2</v>
      </c>
      <c r="AD107" s="103">
        <f t="shared" si="20"/>
        <v>6.25E-2</v>
      </c>
      <c r="AE107" s="103">
        <f t="shared" si="20"/>
        <v>48.349999999999909</v>
      </c>
      <c r="AF107" s="103">
        <f t="shared" si="20"/>
        <v>22.860000000000014</v>
      </c>
      <c r="AG107" s="103">
        <f t="shared" si="20"/>
        <v>-8.2400000000002365</v>
      </c>
      <c r="AH107" s="103">
        <f t="shared" si="20"/>
        <v>-921</v>
      </c>
      <c r="AI107" s="103">
        <f t="shared" si="16"/>
        <v>3</v>
      </c>
      <c r="AJ107" s="103">
        <f t="shared" si="17"/>
        <v>0.65999999999999659</v>
      </c>
      <c r="AK107" s="103">
        <f t="shared" si="18"/>
        <v>-1.2699999999999996</v>
      </c>
    </row>
    <row r="108" spans="1:37" x14ac:dyDescent="0.2">
      <c r="A108" s="9">
        <v>33449</v>
      </c>
      <c r="B108" s="103">
        <v>1.624316815</v>
      </c>
      <c r="C108" s="103">
        <v>1.416607669</v>
      </c>
      <c r="D108" s="102">
        <v>88.45</v>
      </c>
      <c r="E108" s="102">
        <v>4.57</v>
      </c>
      <c r="F108" s="102">
        <v>6.91</v>
      </c>
      <c r="G108" s="102">
        <v>6.47</v>
      </c>
      <c r="H108" s="102">
        <v>3</v>
      </c>
      <c r="I108" s="102">
        <v>2.75</v>
      </c>
      <c r="J108" s="102">
        <v>5.6875</v>
      </c>
      <c r="K108" s="102">
        <v>4.3281000000000001</v>
      </c>
      <c r="L108" s="102">
        <v>0.8125</v>
      </c>
      <c r="M108" s="102">
        <v>1871.33</v>
      </c>
      <c r="N108" s="102">
        <v>560.03</v>
      </c>
      <c r="O108" s="102">
        <v>2218.7399999999998</v>
      </c>
      <c r="P108" s="102">
        <v>16661</v>
      </c>
      <c r="Q108" s="16">
        <v>381.5</v>
      </c>
      <c r="R108" s="3">
        <v>233.23</v>
      </c>
      <c r="S108" s="16">
        <v>16.12</v>
      </c>
      <c r="T108" s="103">
        <f t="shared" si="20"/>
        <v>-1.9558299999999917E-3</v>
      </c>
      <c r="U108" s="103">
        <f t="shared" si="20"/>
        <v>3.5204939999999851E-3</v>
      </c>
      <c r="V108" s="103">
        <f t="shared" si="20"/>
        <v>3.5499999999999972</v>
      </c>
      <c r="W108" s="103">
        <f t="shared" si="20"/>
        <v>-0.12000000000000011</v>
      </c>
      <c r="X108" s="103">
        <f t="shared" si="20"/>
        <v>0.29000000000000004</v>
      </c>
      <c r="Y108" s="103">
        <f t="shared" si="20"/>
        <v>-0.45800000000000018</v>
      </c>
      <c r="Z108" s="103">
        <f t="shared" si="20"/>
        <v>0.15399999999999991</v>
      </c>
      <c r="AA108" s="103">
        <f t="shared" si="20"/>
        <v>-0.25</v>
      </c>
      <c r="AB108" s="103">
        <f t="shared" si="20"/>
        <v>-0.25</v>
      </c>
      <c r="AC108" s="103">
        <f t="shared" si="20"/>
        <v>-0.14069999999999983</v>
      </c>
      <c r="AD108" s="103">
        <f t="shared" si="20"/>
        <v>-0.4375</v>
      </c>
      <c r="AE108" s="103">
        <f t="shared" si="20"/>
        <v>4.7999999999999545</v>
      </c>
      <c r="AF108" s="103">
        <f t="shared" si="20"/>
        <v>4.0399999999999636</v>
      </c>
      <c r="AG108" s="103">
        <f t="shared" si="20"/>
        <v>134.80999999999995</v>
      </c>
      <c r="AH108" s="103">
        <f t="shared" si="20"/>
        <v>2111</v>
      </c>
      <c r="AI108" s="103">
        <f t="shared" si="16"/>
        <v>-4.5</v>
      </c>
      <c r="AJ108" s="103">
        <f t="shared" si="17"/>
        <v>-0.15000000000000568</v>
      </c>
      <c r="AK108" s="103">
        <f t="shared" si="18"/>
        <v>-0.43999999999999773</v>
      </c>
    </row>
    <row r="109" spans="1:37" x14ac:dyDescent="0.2">
      <c r="A109" s="9">
        <v>33480</v>
      </c>
      <c r="B109" s="103">
        <v>1.6378600000000001</v>
      </c>
      <c r="C109" s="103">
        <v>1.3314929539110898</v>
      </c>
      <c r="D109" s="102">
        <v>97.4</v>
      </c>
      <c r="E109" s="102">
        <v>4.46</v>
      </c>
      <c r="F109" s="102">
        <v>6.65</v>
      </c>
      <c r="G109" s="102">
        <v>6.3</v>
      </c>
      <c r="H109" s="102">
        <v>3.2749999999999999</v>
      </c>
      <c r="I109" s="102">
        <v>2.87</v>
      </c>
      <c r="J109" s="102">
        <v>5.6875</v>
      </c>
      <c r="K109" s="102">
        <v>4.1562999999999999</v>
      </c>
      <c r="L109" s="102">
        <v>0.78125</v>
      </c>
      <c r="M109" s="102">
        <v>1909.9</v>
      </c>
      <c r="N109" s="102">
        <v>570.29</v>
      </c>
      <c r="O109" s="102">
        <v>2238.31</v>
      </c>
      <c r="P109" s="102">
        <v>18058</v>
      </c>
      <c r="Q109" s="16">
        <v>380.5</v>
      </c>
      <c r="R109" s="3">
        <v>239.97</v>
      </c>
      <c r="S109" s="16">
        <v>16.3</v>
      </c>
      <c r="T109" s="103">
        <f t="shared" ref="T109:AH125" si="21">B109-B108</f>
        <v>1.3543185000000069E-2</v>
      </c>
      <c r="U109" s="103">
        <f t="shared" si="21"/>
        <v>-8.511471508891022E-2</v>
      </c>
      <c r="V109" s="103">
        <f t="shared" si="21"/>
        <v>8.9500000000000028</v>
      </c>
      <c r="W109" s="103">
        <f t="shared" si="21"/>
        <v>-0.11000000000000032</v>
      </c>
      <c r="X109" s="103">
        <f t="shared" si="21"/>
        <v>-0.25999999999999979</v>
      </c>
      <c r="Y109" s="103">
        <f t="shared" si="21"/>
        <v>-0.16999999999999993</v>
      </c>
      <c r="Z109" s="103">
        <f t="shared" si="21"/>
        <v>0.27499999999999991</v>
      </c>
      <c r="AA109" s="103">
        <f t="shared" si="21"/>
        <v>0.12000000000000011</v>
      </c>
      <c r="AB109" s="103">
        <f t="shared" si="21"/>
        <v>0</v>
      </c>
      <c r="AC109" s="103">
        <f t="shared" si="21"/>
        <v>-0.17180000000000017</v>
      </c>
      <c r="AD109" s="103">
        <f t="shared" si="21"/>
        <v>-3.125E-2</v>
      </c>
      <c r="AE109" s="103">
        <f t="shared" si="21"/>
        <v>38.570000000000164</v>
      </c>
      <c r="AF109" s="103">
        <f t="shared" si="21"/>
        <v>10.259999999999991</v>
      </c>
      <c r="AG109" s="103">
        <f t="shared" si="21"/>
        <v>19.570000000000164</v>
      </c>
      <c r="AH109" s="103">
        <f t="shared" si="21"/>
        <v>1397</v>
      </c>
      <c r="AI109" s="103">
        <f t="shared" si="16"/>
        <v>-1</v>
      </c>
      <c r="AJ109" s="103">
        <f t="shared" si="17"/>
        <v>6.7400000000000091</v>
      </c>
      <c r="AK109" s="103">
        <f t="shared" si="18"/>
        <v>0.17999999999999972</v>
      </c>
    </row>
    <row r="110" spans="1:37" x14ac:dyDescent="0.2">
      <c r="A110" s="9">
        <v>33509</v>
      </c>
      <c r="B110" s="103">
        <v>1.579919474</v>
      </c>
      <c r="C110" s="103">
        <v>1.3756013504009001</v>
      </c>
      <c r="D110" s="102">
        <v>99.83</v>
      </c>
      <c r="E110" s="102">
        <v>4.1900000000000004</v>
      </c>
      <c r="F110" s="102">
        <v>6.5</v>
      </c>
      <c r="G110" s="102">
        <v>6.21</v>
      </c>
      <c r="H110" s="102">
        <v>2.819</v>
      </c>
      <c r="I110" s="102">
        <v>2.5</v>
      </c>
      <c r="J110" s="102">
        <v>5.75</v>
      </c>
      <c r="K110" s="102">
        <v>4.0049999999999999</v>
      </c>
      <c r="L110" s="102">
        <v>0.46875</v>
      </c>
      <c r="M110" s="102">
        <v>1966.95</v>
      </c>
      <c r="N110" s="102">
        <v>582.49</v>
      </c>
      <c r="O110" s="102">
        <v>2187.04</v>
      </c>
      <c r="P110" s="102">
        <v>17892</v>
      </c>
      <c r="Q110" s="16">
        <v>382.5</v>
      </c>
      <c r="R110" s="3">
        <v>241.73</v>
      </c>
      <c r="S110" s="16">
        <v>16.47</v>
      </c>
      <c r="T110" s="103">
        <f t="shared" si="21"/>
        <v>-5.7940526000000103E-2</v>
      </c>
      <c r="U110" s="103">
        <f t="shared" si="21"/>
        <v>4.4108396489810353E-2</v>
      </c>
      <c r="V110" s="103">
        <f t="shared" si="21"/>
        <v>2.4299999999999926</v>
      </c>
      <c r="W110" s="103">
        <f t="shared" si="21"/>
        <v>-0.26999999999999957</v>
      </c>
      <c r="X110" s="103">
        <f t="shared" si="21"/>
        <v>-0.15000000000000036</v>
      </c>
      <c r="Y110" s="103">
        <f t="shared" si="21"/>
        <v>-8.9999999999999858E-2</v>
      </c>
      <c r="Z110" s="103">
        <f t="shared" si="21"/>
        <v>-0.45599999999999996</v>
      </c>
      <c r="AA110" s="103">
        <f t="shared" si="21"/>
        <v>-0.37000000000000011</v>
      </c>
      <c r="AB110" s="103">
        <f t="shared" si="21"/>
        <v>6.25E-2</v>
      </c>
      <c r="AC110" s="103">
        <f t="shared" si="21"/>
        <v>-0.15129999999999999</v>
      </c>
      <c r="AD110" s="103">
        <f t="shared" si="21"/>
        <v>-0.3125</v>
      </c>
      <c r="AE110" s="103">
        <f t="shared" si="21"/>
        <v>57.049999999999955</v>
      </c>
      <c r="AF110" s="103">
        <f t="shared" si="21"/>
        <v>12.200000000000045</v>
      </c>
      <c r="AG110" s="103">
        <f t="shared" si="21"/>
        <v>-51.269999999999982</v>
      </c>
      <c r="AH110" s="103">
        <f t="shared" si="21"/>
        <v>-166</v>
      </c>
      <c r="AI110" s="103">
        <f t="shared" si="16"/>
        <v>2</v>
      </c>
      <c r="AJ110" s="103">
        <f t="shared" si="17"/>
        <v>1.7599999999999909</v>
      </c>
      <c r="AK110" s="103">
        <f t="shared" si="18"/>
        <v>0.16999999999999815</v>
      </c>
    </row>
    <row r="111" spans="1:37" x14ac:dyDescent="0.2">
      <c r="A111" s="9">
        <v>33541</v>
      </c>
      <c r="B111" s="103">
        <v>1.57835481</v>
      </c>
      <c r="C111" s="103">
        <v>1.3857375655377637</v>
      </c>
      <c r="D111" s="102">
        <v>101.98</v>
      </c>
      <c r="E111" s="102">
        <v>3.96</v>
      </c>
      <c r="F111" s="102">
        <v>6.34</v>
      </c>
      <c r="G111" s="102">
        <v>5.99</v>
      </c>
      <c r="H111" s="102">
        <v>2.95</v>
      </c>
      <c r="I111" s="102">
        <v>2.0299999999999998</v>
      </c>
      <c r="J111" s="102">
        <v>5.6875</v>
      </c>
      <c r="K111" s="102">
        <v>4.09</v>
      </c>
      <c r="L111" s="102">
        <v>0.5</v>
      </c>
      <c r="M111" s="102">
        <v>2009.29</v>
      </c>
      <c r="N111" s="102">
        <v>586.32000000000005</v>
      </c>
      <c r="O111" s="102">
        <v>2167.91</v>
      </c>
      <c r="P111" s="102">
        <v>17687</v>
      </c>
      <c r="Q111" s="16">
        <v>381</v>
      </c>
      <c r="R111" s="3">
        <v>242.22</v>
      </c>
      <c r="S111" s="16">
        <v>16.59</v>
      </c>
      <c r="T111" s="103">
        <f t="shared" si="21"/>
        <v>-1.5646639999999934E-3</v>
      </c>
      <c r="U111" s="103">
        <f t="shared" si="21"/>
        <v>1.013621513686358E-2</v>
      </c>
      <c r="V111" s="103">
        <f t="shared" si="21"/>
        <v>2.1500000000000057</v>
      </c>
      <c r="W111" s="103">
        <f t="shared" si="21"/>
        <v>-0.23000000000000043</v>
      </c>
      <c r="X111" s="103">
        <f t="shared" si="21"/>
        <v>-0.16000000000000014</v>
      </c>
      <c r="Y111" s="103">
        <f t="shared" si="21"/>
        <v>-0.21999999999999975</v>
      </c>
      <c r="Z111" s="103">
        <f t="shared" si="21"/>
        <v>0.13100000000000023</v>
      </c>
      <c r="AA111" s="103">
        <f t="shared" si="21"/>
        <v>-0.4700000000000002</v>
      </c>
      <c r="AB111" s="103">
        <f t="shared" si="21"/>
        <v>-6.25E-2</v>
      </c>
      <c r="AC111" s="103">
        <f t="shared" si="21"/>
        <v>8.4999999999999964E-2</v>
      </c>
      <c r="AD111" s="103">
        <f t="shared" si="21"/>
        <v>3.125E-2</v>
      </c>
      <c r="AE111" s="103">
        <f t="shared" si="21"/>
        <v>42.339999999999918</v>
      </c>
      <c r="AF111" s="103">
        <f t="shared" si="21"/>
        <v>3.8300000000000409</v>
      </c>
      <c r="AG111" s="103">
        <f t="shared" si="21"/>
        <v>-19.130000000000109</v>
      </c>
      <c r="AH111" s="103">
        <f t="shared" si="21"/>
        <v>-205</v>
      </c>
      <c r="AI111" s="103">
        <f t="shared" si="16"/>
        <v>-1.5</v>
      </c>
      <c r="AJ111" s="103">
        <f t="shared" si="17"/>
        <v>0.49000000000000909</v>
      </c>
      <c r="AK111" s="103">
        <f t="shared" si="18"/>
        <v>0.12000000000000099</v>
      </c>
    </row>
    <row r="112" spans="1:37" x14ac:dyDescent="0.2">
      <c r="A112" s="9">
        <v>33571</v>
      </c>
      <c r="B112" s="103">
        <v>1.585591381</v>
      </c>
      <c r="C112" s="103">
        <v>1.3585926646290636</v>
      </c>
      <c r="D112" s="102">
        <v>102.01</v>
      </c>
      <c r="E112" s="102">
        <v>3.64</v>
      </c>
      <c r="F112" s="102">
        <v>6.14</v>
      </c>
      <c r="G112" s="102">
        <v>5.64</v>
      </c>
      <c r="H112" s="102">
        <v>2.8119999999999998</v>
      </c>
      <c r="I112" s="102">
        <v>2.12</v>
      </c>
      <c r="J112" s="102">
        <v>5.6875</v>
      </c>
      <c r="K112" s="102">
        <v>3.97</v>
      </c>
      <c r="L112" s="102">
        <v>0.48437999999999998</v>
      </c>
      <c r="M112" s="102">
        <v>2085.66</v>
      </c>
      <c r="N112" s="102">
        <v>616.16999999999996</v>
      </c>
      <c r="O112" s="102">
        <v>2242.83</v>
      </c>
      <c r="P112" s="102">
        <v>18807</v>
      </c>
      <c r="Q112" s="16">
        <v>386.5</v>
      </c>
      <c r="R112" s="3">
        <v>241.84</v>
      </c>
      <c r="S112" s="16">
        <v>17.22</v>
      </c>
      <c r="T112" s="103">
        <f t="shared" si="21"/>
        <v>7.2365709999999694E-3</v>
      </c>
      <c r="U112" s="103">
        <f t="shared" si="21"/>
        <v>-2.7144900908700142E-2</v>
      </c>
      <c r="V112" s="103">
        <f t="shared" si="21"/>
        <v>3.0000000000001137E-2</v>
      </c>
      <c r="W112" s="103">
        <f t="shared" si="21"/>
        <v>-0.31999999999999984</v>
      </c>
      <c r="X112" s="103">
        <f t="shared" si="21"/>
        <v>-0.20000000000000018</v>
      </c>
      <c r="Y112" s="103">
        <f t="shared" si="21"/>
        <v>-0.35000000000000053</v>
      </c>
      <c r="Z112" s="103">
        <f t="shared" si="21"/>
        <v>-0.13800000000000034</v>
      </c>
      <c r="AA112" s="103">
        <f t="shared" si="21"/>
        <v>9.0000000000000302E-2</v>
      </c>
      <c r="AB112" s="103">
        <f t="shared" si="21"/>
        <v>0</v>
      </c>
      <c r="AC112" s="103">
        <f t="shared" si="21"/>
        <v>-0.11999999999999966</v>
      </c>
      <c r="AD112" s="103">
        <f t="shared" si="21"/>
        <v>-1.5620000000000023E-2</v>
      </c>
      <c r="AE112" s="103">
        <f t="shared" si="21"/>
        <v>76.369999999999891</v>
      </c>
      <c r="AF112" s="103">
        <f t="shared" si="21"/>
        <v>29.849999999999909</v>
      </c>
      <c r="AG112" s="103">
        <f t="shared" si="21"/>
        <v>74.920000000000073</v>
      </c>
      <c r="AH112" s="103">
        <f t="shared" si="21"/>
        <v>1120</v>
      </c>
      <c r="AI112" s="103">
        <f t="shared" si="16"/>
        <v>5.5</v>
      </c>
      <c r="AJ112" s="103">
        <f t="shared" si="17"/>
        <v>-0.37999999999999545</v>
      </c>
      <c r="AK112" s="103">
        <f t="shared" si="18"/>
        <v>0.62999999999999901</v>
      </c>
    </row>
    <row r="113" spans="1:37" x14ac:dyDescent="0.2">
      <c r="A113" s="9">
        <v>33600</v>
      </c>
      <c r="B113" s="103">
        <v>1.57451984</v>
      </c>
      <c r="C113" s="103">
        <v>1.3672352324362109</v>
      </c>
      <c r="D113" s="102">
        <v>103.38</v>
      </c>
      <c r="E113" s="102">
        <v>3.73</v>
      </c>
      <c r="F113" s="102">
        <v>5.95</v>
      </c>
      <c r="G113" s="102">
        <v>5.58</v>
      </c>
      <c r="H113" s="102">
        <v>2.8</v>
      </c>
      <c r="I113" s="102">
        <v>1.81</v>
      </c>
      <c r="J113" s="102">
        <v>5.57</v>
      </c>
      <c r="K113" s="102">
        <v>3.75</v>
      </c>
      <c r="L113" s="102">
        <v>0.5</v>
      </c>
      <c r="M113" s="102">
        <v>2123.4299999999998</v>
      </c>
      <c r="N113" s="102">
        <v>616.71</v>
      </c>
      <c r="O113" s="102">
        <v>2253.88</v>
      </c>
      <c r="P113" s="102">
        <v>19867</v>
      </c>
      <c r="Q113" s="16">
        <v>385.5</v>
      </c>
      <c r="R113" s="3">
        <v>243.18</v>
      </c>
      <c r="S113" s="16">
        <v>19.100000000000001</v>
      </c>
      <c r="T113" s="103">
        <f t="shared" si="21"/>
        <v>-1.1071540999999963E-2</v>
      </c>
      <c r="U113" s="103">
        <f t="shared" si="21"/>
        <v>8.6425678071473389E-3</v>
      </c>
      <c r="V113" s="103">
        <f t="shared" si="21"/>
        <v>1.3699999999999903</v>
      </c>
      <c r="W113" s="103">
        <f t="shared" si="21"/>
        <v>8.9999999999999858E-2</v>
      </c>
      <c r="X113" s="103">
        <f t="shared" si="21"/>
        <v>-0.1899999999999995</v>
      </c>
      <c r="Y113" s="103">
        <f t="shared" si="21"/>
        <v>-5.9999999999999609E-2</v>
      </c>
      <c r="Z113" s="103">
        <f t="shared" si="21"/>
        <v>-1.2000000000000011E-2</v>
      </c>
      <c r="AA113" s="103">
        <f t="shared" si="21"/>
        <v>-0.31000000000000005</v>
      </c>
      <c r="AB113" s="103">
        <f t="shared" si="21"/>
        <v>-0.11749999999999972</v>
      </c>
      <c r="AC113" s="103">
        <f t="shared" si="21"/>
        <v>-0.2200000000000002</v>
      </c>
      <c r="AD113" s="103">
        <f t="shared" si="21"/>
        <v>1.5620000000000023E-2</v>
      </c>
      <c r="AE113" s="103">
        <f t="shared" si="21"/>
        <v>37.769999999999982</v>
      </c>
      <c r="AF113" s="103">
        <f t="shared" si="21"/>
        <v>0.54000000000007731</v>
      </c>
      <c r="AG113" s="103">
        <f t="shared" si="21"/>
        <v>11.050000000000182</v>
      </c>
      <c r="AH113" s="103">
        <f t="shared" si="21"/>
        <v>1060</v>
      </c>
      <c r="AI113" s="103">
        <f t="shared" si="16"/>
        <v>-1</v>
      </c>
      <c r="AJ113" s="103">
        <f t="shared" si="17"/>
        <v>1.3400000000000034</v>
      </c>
      <c r="AK113" s="103">
        <f t="shared" si="18"/>
        <v>1.8800000000000026</v>
      </c>
    </row>
    <row r="114" spans="1:37" x14ac:dyDescent="0.2">
      <c r="A114" s="9">
        <v>33633</v>
      </c>
      <c r="B114" s="103">
        <v>1.5987212200000001</v>
      </c>
      <c r="C114" s="103">
        <v>1.3147553105673568</v>
      </c>
      <c r="D114" s="102">
        <v>107.05</v>
      </c>
      <c r="E114" s="102">
        <v>4.12</v>
      </c>
      <c r="F114" s="102">
        <v>6.03</v>
      </c>
      <c r="G114" s="102">
        <v>5.34</v>
      </c>
      <c r="H114" s="102">
        <v>2.87</v>
      </c>
      <c r="I114" s="102">
        <v>1.78</v>
      </c>
      <c r="J114" s="102">
        <v>5.31</v>
      </c>
      <c r="K114" s="102">
        <v>3.31</v>
      </c>
      <c r="L114" s="102">
        <v>0.5625</v>
      </c>
      <c r="M114" s="102">
        <v>2122.27</v>
      </c>
      <c r="N114" s="102">
        <v>649.92999999999995</v>
      </c>
      <c r="O114" s="102">
        <v>2470.14</v>
      </c>
      <c r="P114" s="102">
        <v>20812</v>
      </c>
      <c r="Q114" s="16">
        <v>401.5</v>
      </c>
      <c r="R114" s="3">
        <v>247.53</v>
      </c>
      <c r="S114" s="16">
        <v>16.84</v>
      </c>
      <c r="T114" s="103">
        <f t="shared" si="21"/>
        <v>2.420138000000005E-2</v>
      </c>
      <c r="U114" s="103">
        <f t="shared" si="21"/>
        <v>-5.2479921868854085E-2</v>
      </c>
      <c r="V114" s="103">
        <f t="shared" si="21"/>
        <v>3.6700000000000017</v>
      </c>
      <c r="W114" s="103">
        <f t="shared" si="21"/>
        <v>0.39000000000000012</v>
      </c>
      <c r="X114" s="103">
        <f t="shared" si="21"/>
        <v>8.0000000000000071E-2</v>
      </c>
      <c r="Y114" s="103">
        <f t="shared" si="21"/>
        <v>-0.24000000000000021</v>
      </c>
      <c r="Z114" s="103">
        <f t="shared" si="21"/>
        <v>7.0000000000000284E-2</v>
      </c>
      <c r="AA114" s="103">
        <f t="shared" si="21"/>
        <v>-3.0000000000000027E-2</v>
      </c>
      <c r="AB114" s="103">
        <f t="shared" si="21"/>
        <v>-0.26000000000000068</v>
      </c>
      <c r="AC114" s="103">
        <f t="shared" si="21"/>
        <v>-0.43999999999999995</v>
      </c>
      <c r="AD114" s="103">
        <f t="shared" si="21"/>
        <v>6.25E-2</v>
      </c>
      <c r="AE114" s="103">
        <f t="shared" si="21"/>
        <v>-1.1599999999998545</v>
      </c>
      <c r="AF114" s="103">
        <f t="shared" si="21"/>
        <v>33.219999999999914</v>
      </c>
      <c r="AG114" s="103">
        <f t="shared" si="21"/>
        <v>216.25999999999976</v>
      </c>
      <c r="AH114" s="103">
        <f t="shared" si="21"/>
        <v>945</v>
      </c>
      <c r="AI114" s="103">
        <f t="shared" si="16"/>
        <v>16</v>
      </c>
      <c r="AJ114" s="103">
        <f t="shared" si="17"/>
        <v>4.3499999999999943</v>
      </c>
      <c r="AK114" s="103">
        <f t="shared" si="18"/>
        <v>-2.2600000000000016</v>
      </c>
    </row>
    <row r="115" spans="1:37" x14ac:dyDescent="0.2">
      <c r="A115" s="9">
        <v>33662</v>
      </c>
      <c r="B115" s="103">
        <v>1.5959572799999999</v>
      </c>
      <c r="C115" s="103">
        <v>1.3304965986394559</v>
      </c>
      <c r="D115" s="102">
        <v>105.22</v>
      </c>
      <c r="E115" s="102">
        <v>4.07</v>
      </c>
      <c r="F115" s="102">
        <v>6.48</v>
      </c>
      <c r="G115" s="102">
        <v>5.86</v>
      </c>
      <c r="H115" s="102">
        <v>2.91</v>
      </c>
      <c r="I115" s="102">
        <v>1.63</v>
      </c>
      <c r="J115" s="102">
        <v>5.19</v>
      </c>
      <c r="K115" s="102">
        <v>3.25</v>
      </c>
      <c r="L115" s="102">
        <v>0.76563000000000003</v>
      </c>
      <c r="M115" s="102">
        <v>2177.7399999999998</v>
      </c>
      <c r="N115" s="102">
        <v>653.65</v>
      </c>
      <c r="O115" s="102">
        <v>2473.5500000000002</v>
      </c>
      <c r="P115" s="102">
        <v>20088</v>
      </c>
      <c r="Q115" s="16">
        <v>399</v>
      </c>
      <c r="R115" s="3">
        <v>248.77</v>
      </c>
      <c r="S115" s="16">
        <v>18.71</v>
      </c>
      <c r="T115" s="103">
        <f t="shared" si="21"/>
        <v>-2.7639400000001313E-3</v>
      </c>
      <c r="U115" s="103">
        <f t="shared" si="21"/>
        <v>1.5741288072099069E-2</v>
      </c>
      <c r="V115" s="103">
        <f t="shared" si="21"/>
        <v>-1.8299999999999983</v>
      </c>
      <c r="W115" s="103">
        <f t="shared" si="21"/>
        <v>-4.9999999999999822E-2</v>
      </c>
      <c r="X115" s="103">
        <f t="shared" si="21"/>
        <v>0.45000000000000018</v>
      </c>
      <c r="Y115" s="103">
        <f t="shared" si="21"/>
        <v>0.52000000000000046</v>
      </c>
      <c r="Z115" s="103">
        <f t="shared" si="21"/>
        <v>4.0000000000000036E-2</v>
      </c>
      <c r="AA115" s="103">
        <f t="shared" si="21"/>
        <v>-0.15000000000000013</v>
      </c>
      <c r="AB115" s="103">
        <f t="shared" si="21"/>
        <v>-0.11999999999999922</v>
      </c>
      <c r="AC115" s="103">
        <f t="shared" si="21"/>
        <v>-6.0000000000000053E-2</v>
      </c>
      <c r="AD115" s="103">
        <f t="shared" si="21"/>
        <v>0.20313000000000003</v>
      </c>
      <c r="AE115" s="103">
        <f t="shared" si="21"/>
        <v>55.4699999999998</v>
      </c>
      <c r="AF115" s="103">
        <f t="shared" si="21"/>
        <v>3.7200000000000273</v>
      </c>
      <c r="AG115" s="103">
        <f t="shared" si="21"/>
        <v>3.4100000000003092</v>
      </c>
      <c r="AH115" s="103">
        <f t="shared" si="21"/>
        <v>-724</v>
      </c>
      <c r="AI115" s="103">
        <f t="shared" si="16"/>
        <v>-2.5</v>
      </c>
      <c r="AJ115" s="103">
        <f t="shared" si="17"/>
        <v>1.2400000000000091</v>
      </c>
      <c r="AK115" s="103">
        <f t="shared" si="18"/>
        <v>1.870000000000001</v>
      </c>
    </row>
    <row r="116" spans="1:37" x14ac:dyDescent="0.2">
      <c r="A116" s="9">
        <v>33691</v>
      </c>
      <c r="B116" s="103">
        <v>1.577376895</v>
      </c>
      <c r="C116" s="103">
        <v>1.3260763441589258</v>
      </c>
      <c r="D116" s="102">
        <v>107.28</v>
      </c>
      <c r="E116" s="102">
        <v>4.04</v>
      </c>
      <c r="F116" s="102">
        <v>6.66</v>
      </c>
      <c r="G116" s="102">
        <v>5.87</v>
      </c>
      <c r="H116" s="102">
        <v>2.86</v>
      </c>
      <c r="I116" s="102">
        <v>1.82</v>
      </c>
      <c r="J116" s="102">
        <v>5.5</v>
      </c>
      <c r="K116" s="102">
        <v>3.37</v>
      </c>
      <c r="L116" s="102">
        <v>0.60938000000000003</v>
      </c>
      <c r="M116" s="102">
        <v>2325.46</v>
      </c>
      <c r="N116" s="102">
        <v>642.19000000000005</v>
      </c>
      <c r="O116" s="102">
        <v>2485.87</v>
      </c>
      <c r="P116" s="102">
        <v>21486</v>
      </c>
      <c r="Q116" s="16">
        <v>395.5</v>
      </c>
      <c r="R116" s="3">
        <v>251.4</v>
      </c>
      <c r="S116" s="16">
        <v>20.72</v>
      </c>
      <c r="T116" s="103">
        <f t="shared" si="21"/>
        <v>-1.8580384999999922E-2</v>
      </c>
      <c r="U116" s="103">
        <f t="shared" si="21"/>
        <v>-4.4202544805300725E-3</v>
      </c>
      <c r="V116" s="103">
        <f t="shared" si="21"/>
        <v>2.0600000000000023</v>
      </c>
      <c r="W116" s="103">
        <f t="shared" si="21"/>
        <v>-3.0000000000000249E-2</v>
      </c>
      <c r="X116" s="103">
        <f t="shared" si="21"/>
        <v>0.17999999999999972</v>
      </c>
      <c r="Y116" s="103">
        <f t="shared" si="21"/>
        <v>9.9999999999997868E-3</v>
      </c>
      <c r="Z116" s="103">
        <f t="shared" si="21"/>
        <v>-5.0000000000000266E-2</v>
      </c>
      <c r="AA116" s="103">
        <f t="shared" si="21"/>
        <v>0.19000000000000017</v>
      </c>
      <c r="AB116" s="103">
        <f t="shared" si="21"/>
        <v>0.30999999999999961</v>
      </c>
      <c r="AC116" s="103">
        <f t="shared" si="21"/>
        <v>0.12000000000000011</v>
      </c>
      <c r="AD116" s="103">
        <f t="shared" si="21"/>
        <v>-0.15625</v>
      </c>
      <c r="AE116" s="103">
        <f t="shared" si="21"/>
        <v>147.72000000000025</v>
      </c>
      <c r="AF116" s="103">
        <f t="shared" si="21"/>
        <v>-11.459999999999923</v>
      </c>
      <c r="AG116" s="103">
        <f t="shared" si="21"/>
        <v>12.319999999999709</v>
      </c>
      <c r="AH116" s="103">
        <f t="shared" si="21"/>
        <v>1398</v>
      </c>
      <c r="AI116" s="103">
        <f t="shared" si="16"/>
        <v>-3.5</v>
      </c>
      <c r="AJ116" s="103">
        <f t="shared" si="17"/>
        <v>2.6299999999999955</v>
      </c>
      <c r="AK116" s="103">
        <f t="shared" si="18"/>
        <v>2.009999999999998</v>
      </c>
    </row>
    <row r="117" spans="1:37" x14ac:dyDescent="0.2">
      <c r="A117" s="9">
        <v>33723</v>
      </c>
      <c r="B117" s="103">
        <v>1.586373713</v>
      </c>
      <c r="C117" s="103">
        <v>1.2741563517915309</v>
      </c>
      <c r="D117" s="102">
        <v>105.03</v>
      </c>
      <c r="E117" s="102">
        <v>3.94</v>
      </c>
      <c r="F117" s="102">
        <v>6.84</v>
      </c>
      <c r="G117" s="102">
        <v>5.7</v>
      </c>
      <c r="H117" s="102">
        <v>3.2</v>
      </c>
      <c r="I117" s="102">
        <v>1.87</v>
      </c>
      <c r="J117" s="102">
        <v>5.4</v>
      </c>
      <c r="K117" s="102">
        <v>3.27</v>
      </c>
      <c r="L117" s="102">
        <v>0.66796999999999995</v>
      </c>
      <c r="M117" s="102">
        <v>2349.84</v>
      </c>
      <c r="N117" s="102">
        <v>638.26</v>
      </c>
      <c r="O117" s="102">
        <v>2505.25</v>
      </c>
      <c r="P117" s="102">
        <v>22066</v>
      </c>
      <c r="Q117" s="16">
        <v>388.5</v>
      </c>
      <c r="R117" s="3">
        <v>256.08999999999997</v>
      </c>
      <c r="S117" s="16">
        <v>19.52</v>
      </c>
      <c r="T117" s="103">
        <f t="shared" si="21"/>
        <v>8.996817999999962E-3</v>
      </c>
      <c r="U117" s="103">
        <f t="shared" si="21"/>
        <v>-5.1919992367394974E-2</v>
      </c>
      <c r="V117" s="103">
        <f t="shared" si="21"/>
        <v>-2.25</v>
      </c>
      <c r="W117" s="103">
        <f t="shared" si="21"/>
        <v>-0.10000000000000009</v>
      </c>
      <c r="X117" s="103">
        <f t="shared" si="21"/>
        <v>0.17999999999999972</v>
      </c>
      <c r="Y117" s="103">
        <f t="shared" si="21"/>
        <v>-0.16999999999999993</v>
      </c>
      <c r="Z117" s="103">
        <f t="shared" si="21"/>
        <v>0.3400000000000003</v>
      </c>
      <c r="AA117" s="103">
        <f t="shared" si="21"/>
        <v>5.0000000000000044E-2</v>
      </c>
      <c r="AB117" s="103">
        <f t="shared" si="21"/>
        <v>-9.9999999999999645E-2</v>
      </c>
      <c r="AC117" s="103">
        <f t="shared" si="21"/>
        <v>-0.10000000000000009</v>
      </c>
      <c r="AD117" s="103">
        <f t="shared" si="21"/>
        <v>5.858999999999992E-2</v>
      </c>
      <c r="AE117" s="103">
        <f t="shared" si="21"/>
        <v>24.380000000000109</v>
      </c>
      <c r="AF117" s="103">
        <f t="shared" si="21"/>
        <v>-3.9300000000000637</v>
      </c>
      <c r="AG117" s="103">
        <f t="shared" si="21"/>
        <v>19.380000000000109</v>
      </c>
      <c r="AH117" s="103">
        <f t="shared" si="21"/>
        <v>580</v>
      </c>
      <c r="AI117" s="103">
        <f t="shared" si="16"/>
        <v>-7</v>
      </c>
      <c r="AJ117" s="103">
        <f t="shared" si="17"/>
        <v>4.6899999999999693</v>
      </c>
      <c r="AK117" s="103">
        <f t="shared" si="18"/>
        <v>-1.1999999999999993</v>
      </c>
    </row>
    <row r="118" spans="1:37" x14ac:dyDescent="0.2">
      <c r="A118" s="9">
        <v>33754</v>
      </c>
      <c r="B118" s="103">
        <v>1.6319385099999999</v>
      </c>
      <c r="C118" s="103">
        <v>1.2799934554973822</v>
      </c>
      <c r="D118" s="102">
        <v>108.08</v>
      </c>
      <c r="E118" s="102">
        <v>4.33</v>
      </c>
      <c r="F118" s="102">
        <v>7.01</v>
      </c>
      <c r="G118" s="102">
        <v>5.8</v>
      </c>
      <c r="H118" s="102">
        <v>3.16</v>
      </c>
      <c r="I118" s="102">
        <v>2.62</v>
      </c>
      <c r="J118" s="102">
        <v>5.5</v>
      </c>
      <c r="K118" s="102">
        <v>3.43</v>
      </c>
      <c r="L118" s="102">
        <v>0.55469000000000002</v>
      </c>
      <c r="M118" s="102">
        <v>2299.2600000000002</v>
      </c>
      <c r="N118" s="102">
        <v>670.28</v>
      </c>
      <c r="O118" s="102">
        <v>2542.8000000000002</v>
      </c>
      <c r="P118" s="102">
        <v>22074</v>
      </c>
      <c r="Q118" s="16">
        <v>389.5</v>
      </c>
      <c r="R118" s="3">
        <v>254.07</v>
      </c>
      <c r="S118" s="16">
        <v>18.16</v>
      </c>
      <c r="T118" s="103">
        <f t="shared" si="21"/>
        <v>4.5564796999999935E-2</v>
      </c>
      <c r="U118" s="103">
        <f t="shared" si="21"/>
        <v>5.837103705851332E-3</v>
      </c>
      <c r="V118" s="103">
        <f t="shared" si="21"/>
        <v>3.0499999999999972</v>
      </c>
      <c r="W118" s="103">
        <f t="shared" si="21"/>
        <v>0.39000000000000012</v>
      </c>
      <c r="X118" s="103">
        <f t="shared" si="21"/>
        <v>0.16999999999999993</v>
      </c>
      <c r="Y118" s="103">
        <f t="shared" si="21"/>
        <v>9.9999999999999645E-2</v>
      </c>
      <c r="Z118" s="103">
        <f t="shared" si="21"/>
        <v>-4.0000000000000036E-2</v>
      </c>
      <c r="AA118" s="103">
        <f t="shared" si="21"/>
        <v>0.75</v>
      </c>
      <c r="AB118" s="103">
        <f t="shared" si="21"/>
        <v>9.9999999999999645E-2</v>
      </c>
      <c r="AC118" s="103">
        <f t="shared" si="21"/>
        <v>0.16000000000000014</v>
      </c>
      <c r="AD118" s="103">
        <f t="shared" si="21"/>
        <v>-0.11327999999999994</v>
      </c>
      <c r="AE118" s="103">
        <f t="shared" si="21"/>
        <v>-50.579999999999927</v>
      </c>
      <c r="AF118" s="103">
        <f t="shared" si="21"/>
        <v>32.019999999999982</v>
      </c>
      <c r="AG118" s="103">
        <f t="shared" si="21"/>
        <v>37.550000000000182</v>
      </c>
      <c r="AH118" s="103">
        <f t="shared" si="21"/>
        <v>8</v>
      </c>
      <c r="AI118" s="103">
        <f t="shared" si="16"/>
        <v>1</v>
      </c>
      <c r="AJ118" s="103">
        <f t="shared" si="17"/>
        <v>-2.0199999999999818</v>
      </c>
      <c r="AK118" s="103">
        <f t="shared" si="18"/>
        <v>-1.3599999999999994</v>
      </c>
    </row>
    <row r="119" spans="1:37" x14ac:dyDescent="0.2">
      <c r="A119" s="9">
        <v>33782</v>
      </c>
      <c r="B119" s="103">
        <v>1.6749667699999999</v>
      </c>
      <c r="C119" s="103">
        <v>1.2844486766927168</v>
      </c>
      <c r="D119" s="102">
        <v>109.73</v>
      </c>
      <c r="E119" s="102">
        <v>4.3099999999999996</v>
      </c>
      <c r="F119" s="102">
        <v>6.9</v>
      </c>
      <c r="G119" s="102">
        <v>6</v>
      </c>
      <c r="H119" s="102">
        <v>3.18</v>
      </c>
      <c r="I119" s="102">
        <v>2.56</v>
      </c>
      <c r="J119" s="102">
        <v>5.59</v>
      </c>
      <c r="K119" s="102">
        <v>3.38</v>
      </c>
      <c r="L119" s="102">
        <v>0.60155999999999998</v>
      </c>
      <c r="M119" s="102">
        <v>2407.04</v>
      </c>
      <c r="N119" s="102">
        <v>657.44</v>
      </c>
      <c r="O119" s="102">
        <v>2561.39</v>
      </c>
      <c r="P119" s="102">
        <v>22548</v>
      </c>
      <c r="Q119" s="16">
        <v>380</v>
      </c>
      <c r="R119" s="3">
        <v>248.67</v>
      </c>
      <c r="S119" s="16">
        <v>19.239999999999998</v>
      </c>
      <c r="T119" s="103">
        <f t="shared" si="21"/>
        <v>4.302826000000004E-2</v>
      </c>
      <c r="U119" s="103">
        <f t="shared" si="21"/>
        <v>4.455221195334591E-3</v>
      </c>
      <c r="V119" s="103">
        <f t="shared" si="21"/>
        <v>1.6500000000000057</v>
      </c>
      <c r="W119" s="103">
        <f t="shared" si="21"/>
        <v>-2.0000000000000462E-2</v>
      </c>
      <c r="X119" s="103">
        <f t="shared" si="21"/>
        <v>-0.10999999999999943</v>
      </c>
      <c r="Y119" s="103">
        <f t="shared" si="21"/>
        <v>0.20000000000000018</v>
      </c>
      <c r="Z119" s="103">
        <f t="shared" si="21"/>
        <v>2.0000000000000018E-2</v>
      </c>
      <c r="AA119" s="103">
        <f t="shared" si="21"/>
        <v>-6.0000000000000053E-2</v>
      </c>
      <c r="AB119" s="103">
        <f t="shared" si="21"/>
        <v>8.9999999999999858E-2</v>
      </c>
      <c r="AC119" s="103">
        <f t="shared" si="21"/>
        <v>-5.0000000000000266E-2</v>
      </c>
      <c r="AD119" s="103">
        <f t="shared" si="21"/>
        <v>4.6869999999999967E-2</v>
      </c>
      <c r="AE119" s="103">
        <f t="shared" si="21"/>
        <v>107.77999999999975</v>
      </c>
      <c r="AF119" s="103">
        <f t="shared" si="21"/>
        <v>-12.839999999999918</v>
      </c>
      <c r="AG119" s="103">
        <f t="shared" si="21"/>
        <v>18.589999999999691</v>
      </c>
      <c r="AH119" s="103">
        <f t="shared" si="21"/>
        <v>474</v>
      </c>
      <c r="AI119" s="103">
        <f t="shared" si="16"/>
        <v>-9.5</v>
      </c>
      <c r="AJ119" s="103">
        <f t="shared" si="17"/>
        <v>-5.4000000000000057</v>
      </c>
      <c r="AK119" s="103">
        <f t="shared" si="18"/>
        <v>1.0799999999999983</v>
      </c>
    </row>
    <row r="120" spans="1:37" x14ac:dyDescent="0.2">
      <c r="A120" s="9">
        <v>33815</v>
      </c>
      <c r="B120" s="103">
        <v>1.583831134</v>
      </c>
      <c r="C120" s="103">
        <v>1.3277868295994568</v>
      </c>
      <c r="D120" s="102">
        <v>106.88</v>
      </c>
      <c r="E120" s="102">
        <v>4.2</v>
      </c>
      <c r="F120" s="102">
        <v>7</v>
      </c>
      <c r="G120" s="102">
        <v>5.82</v>
      </c>
      <c r="H120" s="102">
        <v>3.31</v>
      </c>
      <c r="I120" s="102">
        <v>2.56</v>
      </c>
      <c r="J120" s="102">
        <v>5.63</v>
      </c>
      <c r="K120" s="102">
        <v>3.4</v>
      </c>
      <c r="L120" s="102">
        <v>0.6875</v>
      </c>
      <c r="M120" s="102">
        <v>2251.89</v>
      </c>
      <c r="N120" s="102">
        <v>664.16</v>
      </c>
      <c r="O120" s="102">
        <v>2473.35</v>
      </c>
      <c r="P120" s="102">
        <v>20796</v>
      </c>
      <c r="Q120" s="16">
        <v>384</v>
      </c>
      <c r="R120" s="3">
        <v>241.99</v>
      </c>
      <c r="S120" s="16">
        <v>19.22</v>
      </c>
      <c r="T120" s="103">
        <f t="shared" si="21"/>
        <v>-9.1135635999999964E-2</v>
      </c>
      <c r="U120" s="103">
        <f t="shared" si="21"/>
        <v>4.3338152906740035E-2</v>
      </c>
      <c r="V120" s="103">
        <f t="shared" si="21"/>
        <v>-2.8500000000000085</v>
      </c>
      <c r="W120" s="103">
        <f t="shared" si="21"/>
        <v>-0.10999999999999943</v>
      </c>
      <c r="X120" s="103">
        <f t="shared" si="21"/>
        <v>9.9999999999999645E-2</v>
      </c>
      <c r="Y120" s="103">
        <f t="shared" si="21"/>
        <v>-0.17999999999999972</v>
      </c>
      <c r="Z120" s="103">
        <f t="shared" si="21"/>
        <v>0.12999999999999989</v>
      </c>
      <c r="AA120" s="103">
        <f t="shared" si="21"/>
        <v>0</v>
      </c>
      <c r="AB120" s="103">
        <f t="shared" si="21"/>
        <v>4.0000000000000036E-2</v>
      </c>
      <c r="AC120" s="103">
        <f t="shared" si="21"/>
        <v>2.0000000000000018E-2</v>
      </c>
      <c r="AD120" s="103">
        <f t="shared" si="21"/>
        <v>8.5940000000000016E-2</v>
      </c>
      <c r="AE120" s="103">
        <f t="shared" si="21"/>
        <v>-155.15000000000009</v>
      </c>
      <c r="AF120" s="103">
        <f t="shared" si="21"/>
        <v>6.7199999999999136</v>
      </c>
      <c r="AG120" s="103">
        <f t="shared" si="21"/>
        <v>-88.039999999999964</v>
      </c>
      <c r="AH120" s="103">
        <f t="shared" si="21"/>
        <v>-1752</v>
      </c>
      <c r="AI120" s="103">
        <f t="shared" si="16"/>
        <v>4</v>
      </c>
      <c r="AJ120" s="103">
        <f t="shared" si="17"/>
        <v>-6.6799999999999784</v>
      </c>
      <c r="AK120" s="103">
        <f t="shared" si="18"/>
        <v>-1.9999999999999574E-2</v>
      </c>
    </row>
    <row r="121" spans="1:37" x14ac:dyDescent="0.2">
      <c r="A121" s="9">
        <v>33845</v>
      </c>
      <c r="B121" s="103">
        <v>1.585591381</v>
      </c>
      <c r="C121" s="103">
        <v>1.3224002704530087</v>
      </c>
      <c r="D121" s="102">
        <v>108.88</v>
      </c>
      <c r="E121" s="102">
        <v>4.05</v>
      </c>
      <c r="F121" s="102">
        <v>7.12</v>
      </c>
      <c r="G121" s="102">
        <v>5.72</v>
      </c>
      <c r="H121" s="102">
        <v>2.96</v>
      </c>
      <c r="I121" s="102">
        <v>2.1800000000000002</v>
      </c>
      <c r="J121" s="102">
        <v>5.59</v>
      </c>
      <c r="K121" s="102">
        <v>3.22</v>
      </c>
      <c r="L121" s="102">
        <v>0.51953000000000005</v>
      </c>
      <c r="M121" s="102">
        <v>2342.9899999999998</v>
      </c>
      <c r="N121" s="102">
        <v>655.68</v>
      </c>
      <c r="O121" s="102">
        <v>2543.83</v>
      </c>
      <c r="P121" s="102">
        <v>20179</v>
      </c>
      <c r="Q121" s="16">
        <v>386</v>
      </c>
      <c r="R121" s="3">
        <v>249.46</v>
      </c>
      <c r="S121" s="16">
        <v>21.38</v>
      </c>
      <c r="T121" s="103">
        <f t="shared" si="21"/>
        <v>1.7602469999999926E-3</v>
      </c>
      <c r="U121" s="103">
        <f t="shared" si="21"/>
        <v>-5.3865591464481444E-3</v>
      </c>
      <c r="V121" s="103">
        <f t="shared" si="21"/>
        <v>2</v>
      </c>
      <c r="W121" s="103">
        <f t="shared" si="21"/>
        <v>-0.15000000000000036</v>
      </c>
      <c r="X121" s="103">
        <f t="shared" si="21"/>
        <v>0.12000000000000011</v>
      </c>
      <c r="Y121" s="103">
        <f t="shared" si="21"/>
        <v>-0.10000000000000053</v>
      </c>
      <c r="Z121" s="103">
        <f t="shared" si="21"/>
        <v>-0.35000000000000009</v>
      </c>
      <c r="AA121" s="103">
        <f t="shared" si="21"/>
        <v>-0.37999999999999989</v>
      </c>
      <c r="AB121" s="103">
        <f t="shared" si="21"/>
        <v>-4.0000000000000036E-2</v>
      </c>
      <c r="AC121" s="103">
        <f t="shared" si="21"/>
        <v>-0.17999999999999972</v>
      </c>
      <c r="AD121" s="103">
        <f t="shared" si="21"/>
        <v>-0.16796999999999995</v>
      </c>
      <c r="AE121" s="103">
        <f t="shared" si="21"/>
        <v>91.099999999999909</v>
      </c>
      <c r="AF121" s="103">
        <f t="shared" si="21"/>
        <v>-8.4800000000000182</v>
      </c>
      <c r="AG121" s="103">
        <f t="shared" si="21"/>
        <v>70.480000000000018</v>
      </c>
      <c r="AH121" s="103">
        <f t="shared" si="21"/>
        <v>-617</v>
      </c>
      <c r="AI121" s="103">
        <f t="shared" si="16"/>
        <v>2</v>
      </c>
      <c r="AJ121" s="103">
        <f t="shared" si="17"/>
        <v>7.4699999999999989</v>
      </c>
      <c r="AK121" s="103">
        <f t="shared" si="18"/>
        <v>2.16</v>
      </c>
    </row>
    <row r="122" spans="1:37" x14ac:dyDescent="0.2">
      <c r="A122" s="9">
        <v>33876</v>
      </c>
      <c r="B122" s="103">
        <v>1.6715511000000001</v>
      </c>
      <c r="C122" s="103">
        <v>1.2815870519625188</v>
      </c>
      <c r="D122" s="102">
        <v>111.37</v>
      </c>
      <c r="E122" s="102">
        <v>3.82</v>
      </c>
      <c r="F122" s="102">
        <v>6.93</v>
      </c>
      <c r="G122" s="102">
        <v>5.46</v>
      </c>
      <c r="H122" s="102">
        <v>2.92</v>
      </c>
      <c r="I122" s="102">
        <v>1.5</v>
      </c>
      <c r="J122" s="102">
        <v>5.62</v>
      </c>
      <c r="K122" s="102">
        <v>3.13</v>
      </c>
      <c r="L122" s="102">
        <v>0.51563000000000003</v>
      </c>
      <c r="M122" s="102">
        <v>2393.9499999999998</v>
      </c>
      <c r="N122" s="102">
        <v>703.37</v>
      </c>
      <c r="O122" s="102">
        <v>2651.85</v>
      </c>
      <c r="P122" s="102">
        <v>21579</v>
      </c>
      <c r="Q122" s="16">
        <v>379</v>
      </c>
      <c r="R122" s="3">
        <v>245.63</v>
      </c>
      <c r="S122" s="16">
        <v>23.35</v>
      </c>
      <c r="T122" s="103">
        <f t="shared" si="21"/>
        <v>8.5959719000000101E-2</v>
      </c>
      <c r="U122" s="103">
        <f t="shared" si="21"/>
        <v>-4.0813218490489911E-2</v>
      </c>
      <c r="V122" s="103">
        <f t="shared" si="21"/>
        <v>2.4900000000000091</v>
      </c>
      <c r="W122" s="103">
        <f t="shared" si="21"/>
        <v>-0.22999999999999998</v>
      </c>
      <c r="X122" s="103">
        <f t="shared" si="21"/>
        <v>-0.19000000000000039</v>
      </c>
      <c r="Y122" s="103">
        <f t="shared" si="21"/>
        <v>-0.25999999999999979</v>
      </c>
      <c r="Z122" s="103">
        <f t="shared" si="21"/>
        <v>-4.0000000000000036E-2</v>
      </c>
      <c r="AA122" s="103">
        <f t="shared" si="21"/>
        <v>-0.68000000000000016</v>
      </c>
      <c r="AB122" s="103">
        <f t="shared" si="21"/>
        <v>3.0000000000000249E-2</v>
      </c>
      <c r="AC122" s="103">
        <f t="shared" si="21"/>
        <v>-9.0000000000000302E-2</v>
      </c>
      <c r="AD122" s="103">
        <f t="shared" si="21"/>
        <v>-3.9000000000000146E-3</v>
      </c>
      <c r="AE122" s="103">
        <f t="shared" si="21"/>
        <v>50.960000000000036</v>
      </c>
      <c r="AF122" s="103">
        <f t="shared" si="21"/>
        <v>47.690000000000055</v>
      </c>
      <c r="AG122" s="103">
        <f t="shared" si="21"/>
        <v>108.01999999999998</v>
      </c>
      <c r="AH122" s="103">
        <f t="shared" si="21"/>
        <v>1400</v>
      </c>
      <c r="AI122" s="103">
        <f t="shared" si="16"/>
        <v>-7</v>
      </c>
      <c r="AJ122" s="103">
        <f t="shared" si="17"/>
        <v>-3.8300000000000125</v>
      </c>
      <c r="AK122" s="103">
        <f t="shared" si="18"/>
        <v>1.9700000000000024</v>
      </c>
    </row>
    <row r="123" spans="1:37" x14ac:dyDescent="0.2">
      <c r="A123" s="9">
        <v>33907</v>
      </c>
      <c r="B123" s="103">
        <v>1.62599147</v>
      </c>
      <c r="C123" s="103">
        <v>1.2923417470596008</v>
      </c>
      <c r="D123" s="102">
        <v>114.05</v>
      </c>
      <c r="E123" s="102">
        <v>3.71</v>
      </c>
      <c r="F123" s="102">
        <v>6.65</v>
      </c>
      <c r="G123" s="102">
        <v>5.37</v>
      </c>
      <c r="H123" s="102">
        <v>2.5099999999999998</v>
      </c>
      <c r="I123" s="102">
        <v>1.82</v>
      </c>
      <c r="J123" s="102">
        <v>5.5</v>
      </c>
      <c r="K123" s="102">
        <v>3.19</v>
      </c>
      <c r="L123" s="102">
        <v>0.5</v>
      </c>
      <c r="M123" s="102">
        <v>2394.0500000000002</v>
      </c>
      <c r="N123" s="102">
        <v>727.64</v>
      </c>
      <c r="O123" s="102">
        <v>2659.25</v>
      </c>
      <c r="P123" s="102">
        <v>20483</v>
      </c>
      <c r="Q123" s="16">
        <v>378</v>
      </c>
      <c r="R123" s="3">
        <v>237.83</v>
      </c>
      <c r="S123" s="16">
        <v>22.68</v>
      </c>
      <c r="T123" s="103">
        <f t="shared" si="21"/>
        <v>-4.5559630000000073E-2</v>
      </c>
      <c r="U123" s="103">
        <f t="shared" si="21"/>
        <v>1.0754695097082045E-2</v>
      </c>
      <c r="V123" s="103">
        <f t="shared" si="21"/>
        <v>2.6799999999999926</v>
      </c>
      <c r="W123" s="103">
        <f t="shared" si="21"/>
        <v>-0.10999999999999988</v>
      </c>
      <c r="X123" s="103">
        <f t="shared" si="21"/>
        <v>-0.27999999999999936</v>
      </c>
      <c r="Y123" s="103">
        <f t="shared" si="21"/>
        <v>-8.9999999999999858E-2</v>
      </c>
      <c r="Z123" s="103">
        <f t="shared" si="21"/>
        <v>-0.41000000000000014</v>
      </c>
      <c r="AA123" s="103">
        <f t="shared" si="21"/>
        <v>0.32000000000000006</v>
      </c>
      <c r="AB123" s="103">
        <f t="shared" si="21"/>
        <v>-0.12000000000000011</v>
      </c>
      <c r="AC123" s="103">
        <f t="shared" si="21"/>
        <v>6.0000000000000053E-2</v>
      </c>
      <c r="AD123" s="103">
        <f t="shared" si="21"/>
        <v>-1.5630000000000033E-2</v>
      </c>
      <c r="AE123" s="103">
        <f t="shared" si="21"/>
        <v>0.1000000000003638</v>
      </c>
      <c r="AF123" s="103">
        <f t="shared" si="21"/>
        <v>24.269999999999982</v>
      </c>
      <c r="AG123" s="103">
        <f t="shared" si="21"/>
        <v>7.4000000000000909</v>
      </c>
      <c r="AH123" s="103">
        <f t="shared" si="21"/>
        <v>-1096</v>
      </c>
      <c r="AI123" s="103">
        <f t="shared" si="16"/>
        <v>-1</v>
      </c>
      <c r="AJ123" s="103">
        <f t="shared" si="17"/>
        <v>-7.7999999999999829</v>
      </c>
      <c r="AK123" s="103">
        <f t="shared" si="18"/>
        <v>-0.67000000000000171</v>
      </c>
    </row>
    <row r="124" spans="1:37" x14ac:dyDescent="0.2">
      <c r="A124" s="9">
        <v>33936</v>
      </c>
      <c r="B124" s="103">
        <v>1.6554145120000001</v>
      </c>
      <c r="C124" s="103">
        <v>1.2741563517915309</v>
      </c>
      <c r="D124" s="102">
        <v>113.87</v>
      </c>
      <c r="E124" s="102">
        <v>3.75</v>
      </c>
      <c r="F124" s="102">
        <v>6.37</v>
      </c>
      <c r="G124" s="102">
        <v>5.0999999999999996</v>
      </c>
      <c r="H124" s="102">
        <v>2.5299999999999998</v>
      </c>
      <c r="I124" s="102">
        <v>2.08</v>
      </c>
      <c r="J124" s="102">
        <v>5.62</v>
      </c>
      <c r="K124" s="102">
        <v>3.21</v>
      </c>
      <c r="L124" s="102">
        <v>0.48048000000000002</v>
      </c>
      <c r="M124" s="102">
        <v>2493.2199999999998</v>
      </c>
      <c r="N124" s="102">
        <v>739.6</v>
      </c>
      <c r="O124" s="102">
        <v>2845.52</v>
      </c>
      <c r="P124" s="102">
        <v>21155</v>
      </c>
      <c r="Q124" s="16">
        <v>370.5</v>
      </c>
      <c r="R124" s="3">
        <v>243.36</v>
      </c>
      <c r="S124" s="16">
        <v>23.61</v>
      </c>
      <c r="T124" s="103">
        <f t="shared" si="21"/>
        <v>2.9423042000000121E-2</v>
      </c>
      <c r="U124" s="103">
        <f t="shared" si="21"/>
        <v>-1.8185395268069948E-2</v>
      </c>
      <c r="V124" s="103">
        <f t="shared" si="21"/>
        <v>-0.17999999999999261</v>
      </c>
      <c r="W124" s="103">
        <f t="shared" si="21"/>
        <v>4.0000000000000036E-2</v>
      </c>
      <c r="X124" s="103">
        <f t="shared" si="21"/>
        <v>-0.28000000000000025</v>
      </c>
      <c r="Y124" s="103">
        <f t="shared" si="21"/>
        <v>-0.27000000000000046</v>
      </c>
      <c r="Z124" s="103">
        <f t="shared" si="21"/>
        <v>2.0000000000000018E-2</v>
      </c>
      <c r="AA124" s="103">
        <f t="shared" si="21"/>
        <v>0.26</v>
      </c>
      <c r="AB124" s="103">
        <f t="shared" si="21"/>
        <v>0.12000000000000011</v>
      </c>
      <c r="AC124" s="103">
        <f t="shared" si="21"/>
        <v>2.0000000000000018E-2</v>
      </c>
      <c r="AD124" s="103">
        <f t="shared" si="21"/>
        <v>-1.9519999999999982E-2</v>
      </c>
      <c r="AE124" s="103">
        <f t="shared" si="21"/>
        <v>99.169999999999618</v>
      </c>
      <c r="AF124" s="103">
        <f t="shared" si="21"/>
        <v>11.960000000000036</v>
      </c>
      <c r="AG124" s="103">
        <f t="shared" si="21"/>
        <v>186.26999999999998</v>
      </c>
      <c r="AH124" s="103">
        <f t="shared" si="21"/>
        <v>672</v>
      </c>
      <c r="AI124" s="103">
        <f t="shared" si="16"/>
        <v>-7.5</v>
      </c>
      <c r="AJ124" s="103">
        <f t="shared" si="17"/>
        <v>5.5300000000000011</v>
      </c>
      <c r="AK124" s="103">
        <f t="shared" si="18"/>
        <v>0.92999999999999972</v>
      </c>
    </row>
    <row r="125" spans="1:37" x14ac:dyDescent="0.2">
      <c r="A125" s="9">
        <v>33968</v>
      </c>
      <c r="B125" s="103">
        <v>1.6976644000000001</v>
      </c>
      <c r="C125" s="103">
        <v>1.271257718557036</v>
      </c>
      <c r="D125" s="102">
        <v>115.88</v>
      </c>
      <c r="E125" s="102">
        <v>3.63</v>
      </c>
      <c r="F125" s="102">
        <v>6.64</v>
      </c>
      <c r="G125" s="102">
        <v>5.14</v>
      </c>
      <c r="H125" s="102">
        <v>2.77</v>
      </c>
      <c r="I125" s="102">
        <v>1.88</v>
      </c>
      <c r="J125" s="102">
        <v>5.56</v>
      </c>
      <c r="K125" s="102">
        <v>3.13</v>
      </c>
      <c r="L125" s="102">
        <v>0.49219000000000002</v>
      </c>
      <c r="M125" s="102">
        <v>2511.88</v>
      </c>
      <c r="N125" s="102">
        <v>748.41</v>
      </c>
      <c r="O125" s="102">
        <v>2888.69</v>
      </c>
      <c r="P125" s="102">
        <v>19290</v>
      </c>
      <c r="Q125" s="16">
        <v>368</v>
      </c>
      <c r="R125" s="3">
        <v>239.61</v>
      </c>
      <c r="S125" s="16">
        <v>23.99</v>
      </c>
      <c r="T125" s="103">
        <f t="shared" si="21"/>
        <v>4.2249887999999958E-2</v>
      </c>
      <c r="U125" s="103">
        <f t="shared" si="21"/>
        <v>-2.8986332344949073E-3</v>
      </c>
      <c r="V125" s="103">
        <f t="shared" si="21"/>
        <v>2.0099999999999909</v>
      </c>
      <c r="W125" s="103">
        <f t="shared" si="21"/>
        <v>-0.12000000000000011</v>
      </c>
      <c r="X125" s="103">
        <f t="shared" si="21"/>
        <v>0.26999999999999957</v>
      </c>
      <c r="Y125" s="103">
        <f t="shared" si="21"/>
        <v>4.0000000000000036E-2</v>
      </c>
      <c r="Z125" s="103">
        <f t="shared" si="21"/>
        <v>0.24000000000000021</v>
      </c>
      <c r="AA125" s="103">
        <f t="shared" si="21"/>
        <v>-0.20000000000000018</v>
      </c>
      <c r="AB125" s="103">
        <f t="shared" si="21"/>
        <v>-6.0000000000000497E-2</v>
      </c>
      <c r="AC125" s="103">
        <f t="shared" si="21"/>
        <v>-8.0000000000000071E-2</v>
      </c>
      <c r="AD125" s="103">
        <f t="shared" si="21"/>
        <v>1.1709999999999998E-2</v>
      </c>
      <c r="AE125" s="103">
        <f t="shared" si="21"/>
        <v>18.660000000000309</v>
      </c>
      <c r="AF125" s="103">
        <f t="shared" si="21"/>
        <v>8.8099999999999454</v>
      </c>
      <c r="AG125" s="103">
        <f t="shared" si="21"/>
        <v>43.170000000000073</v>
      </c>
      <c r="AH125" s="103">
        <f t="shared" si="21"/>
        <v>-1865</v>
      </c>
      <c r="AI125" s="103">
        <f t="shared" si="16"/>
        <v>-2.5</v>
      </c>
      <c r="AJ125" s="103">
        <f t="shared" si="17"/>
        <v>-3.75</v>
      </c>
      <c r="AK125" s="103">
        <f t="shared" si="18"/>
        <v>0.37999999999999901</v>
      </c>
    </row>
    <row r="126" spans="1:37" x14ac:dyDescent="0.2">
      <c r="A126" s="9">
        <v>33999</v>
      </c>
      <c r="B126" s="103">
        <v>1.6986383550000002</v>
      </c>
      <c r="C126" s="103">
        <v>1.1941083094205995</v>
      </c>
      <c r="D126" s="102">
        <v>121.9</v>
      </c>
      <c r="E126" s="102">
        <v>3.69</v>
      </c>
      <c r="F126" s="102">
        <v>6.8</v>
      </c>
      <c r="G126" s="102">
        <v>5.03</v>
      </c>
      <c r="H126" s="102">
        <v>2.4700000000000002</v>
      </c>
      <c r="I126" s="102">
        <v>1.75</v>
      </c>
      <c r="J126" s="102">
        <v>5.56</v>
      </c>
      <c r="K126" s="102">
        <v>3.13</v>
      </c>
      <c r="L126" s="102">
        <v>0.5</v>
      </c>
      <c r="M126" s="102">
        <v>2728.33</v>
      </c>
      <c r="N126" s="102">
        <v>789.56</v>
      </c>
      <c r="O126" s="102">
        <v>3035.15</v>
      </c>
      <c r="P126" s="102">
        <v>18393</v>
      </c>
      <c r="Q126" s="16">
        <v>343</v>
      </c>
      <c r="R126" s="3">
        <v>238.99</v>
      </c>
      <c r="S126" s="16">
        <v>23.23</v>
      </c>
      <c r="T126" s="103">
        <f t="shared" ref="T126:AH142" si="22">B126-B125</f>
        <v>9.7395500000008184E-4</v>
      </c>
      <c r="U126" s="103">
        <f t="shared" si="22"/>
        <v>-7.714940913643642E-2</v>
      </c>
      <c r="V126" s="103">
        <f t="shared" si="22"/>
        <v>6.0200000000000102</v>
      </c>
      <c r="W126" s="103">
        <f t="shared" si="22"/>
        <v>6.0000000000000053E-2</v>
      </c>
      <c r="X126" s="103">
        <f t="shared" si="22"/>
        <v>0.16000000000000014</v>
      </c>
      <c r="Y126" s="103">
        <f t="shared" si="22"/>
        <v>-0.10999999999999943</v>
      </c>
      <c r="Z126" s="103">
        <f t="shared" si="22"/>
        <v>-0.29999999999999982</v>
      </c>
      <c r="AA126" s="103">
        <f t="shared" si="22"/>
        <v>-0.12999999999999989</v>
      </c>
      <c r="AB126" s="103">
        <f t="shared" si="22"/>
        <v>0</v>
      </c>
      <c r="AC126" s="103">
        <f t="shared" si="22"/>
        <v>0</v>
      </c>
      <c r="AD126" s="103">
        <f t="shared" si="22"/>
        <v>7.8099999999999836E-3</v>
      </c>
      <c r="AE126" s="103">
        <f t="shared" si="22"/>
        <v>216.44999999999982</v>
      </c>
      <c r="AF126" s="103">
        <f t="shared" si="22"/>
        <v>41.149999999999977</v>
      </c>
      <c r="AG126" s="103">
        <f t="shared" si="22"/>
        <v>146.46000000000004</v>
      </c>
      <c r="AH126" s="103">
        <f t="shared" si="22"/>
        <v>-897</v>
      </c>
      <c r="AI126" s="103">
        <f t="shared" si="16"/>
        <v>-25</v>
      </c>
      <c r="AJ126" s="103">
        <f t="shared" si="17"/>
        <v>-0.62000000000000455</v>
      </c>
      <c r="AK126" s="103">
        <f t="shared" si="18"/>
        <v>-0.75999999999999801</v>
      </c>
    </row>
    <row r="127" spans="1:37" x14ac:dyDescent="0.2">
      <c r="A127" s="9">
        <v>34027</v>
      </c>
      <c r="B127" s="103">
        <v>1.7826339</v>
      </c>
      <c r="C127" s="103">
        <v>1.155859582766976</v>
      </c>
      <c r="D127" s="102">
        <v>120.8</v>
      </c>
      <c r="E127" s="102">
        <v>3.25</v>
      </c>
      <c r="F127" s="102">
        <v>6.81</v>
      </c>
      <c r="G127" s="102">
        <v>4.83</v>
      </c>
      <c r="H127" s="102">
        <v>2.4700000000000002</v>
      </c>
      <c r="I127" s="102">
        <v>1.69</v>
      </c>
      <c r="J127" s="102">
        <v>5.53</v>
      </c>
      <c r="K127" s="102">
        <v>3.25</v>
      </c>
      <c r="L127" s="102">
        <v>0.51953000000000005</v>
      </c>
      <c r="M127" s="102">
        <v>2851.56</v>
      </c>
      <c r="N127" s="102">
        <v>804.97</v>
      </c>
      <c r="O127" s="102">
        <v>3259.64</v>
      </c>
      <c r="P127" s="102">
        <v>18543</v>
      </c>
      <c r="Q127" s="16">
        <v>359.5</v>
      </c>
      <c r="R127" s="3">
        <v>242.41</v>
      </c>
      <c r="S127" s="16">
        <v>19.2</v>
      </c>
      <c r="T127" s="103">
        <f t="shared" si="22"/>
        <v>8.3995544999999838E-2</v>
      </c>
      <c r="U127" s="103">
        <f t="shared" si="22"/>
        <v>-3.8248726653623555E-2</v>
      </c>
      <c r="V127" s="103">
        <f t="shared" si="22"/>
        <v>-1.1000000000000085</v>
      </c>
      <c r="W127" s="103">
        <f t="shared" si="22"/>
        <v>-0.43999999999999995</v>
      </c>
      <c r="X127" s="103">
        <f t="shared" si="22"/>
        <v>9.9999999999997868E-3</v>
      </c>
      <c r="Y127" s="103">
        <f t="shared" si="22"/>
        <v>-0.20000000000000018</v>
      </c>
      <c r="Z127" s="103">
        <f t="shared" si="22"/>
        <v>0</v>
      </c>
      <c r="AA127" s="103">
        <f t="shared" si="22"/>
        <v>-6.0000000000000053E-2</v>
      </c>
      <c r="AB127" s="103">
        <f t="shared" si="22"/>
        <v>-2.9999999999999361E-2</v>
      </c>
      <c r="AC127" s="103">
        <f t="shared" si="22"/>
        <v>0.12000000000000011</v>
      </c>
      <c r="AD127" s="103">
        <f t="shared" si="22"/>
        <v>1.9530000000000047E-2</v>
      </c>
      <c r="AE127" s="103">
        <f t="shared" si="22"/>
        <v>123.23000000000002</v>
      </c>
      <c r="AF127" s="103">
        <f t="shared" si="22"/>
        <v>15.410000000000082</v>
      </c>
      <c r="AG127" s="103">
        <f t="shared" si="22"/>
        <v>224.48999999999978</v>
      </c>
      <c r="AH127" s="103">
        <f t="shared" si="22"/>
        <v>150</v>
      </c>
      <c r="AI127" s="103">
        <f t="shared" si="16"/>
        <v>16.5</v>
      </c>
      <c r="AJ127" s="103">
        <f t="shared" si="17"/>
        <v>3.4199999999999875</v>
      </c>
      <c r="AK127" s="103">
        <f t="shared" si="18"/>
        <v>-4.0300000000000011</v>
      </c>
    </row>
    <row r="128" spans="1:37" x14ac:dyDescent="0.2">
      <c r="A128" s="9">
        <v>34058</v>
      </c>
      <c r="B128" s="103">
        <v>1.693357614</v>
      </c>
      <c r="C128" s="103">
        <v>1.16280023781213</v>
      </c>
      <c r="D128" s="102">
        <v>123.8</v>
      </c>
      <c r="E128" s="102">
        <v>3.56</v>
      </c>
      <c r="F128" s="102">
        <v>7.09</v>
      </c>
      <c r="G128" s="102">
        <v>5.18</v>
      </c>
      <c r="H128" s="102">
        <v>2.4500000000000002</v>
      </c>
      <c r="I128" s="102">
        <v>1.88</v>
      </c>
      <c r="J128" s="102">
        <v>5.75</v>
      </c>
      <c r="K128" s="102">
        <v>3.25</v>
      </c>
      <c r="L128" s="102">
        <v>0.57813000000000003</v>
      </c>
      <c r="M128" s="102">
        <v>2946.25</v>
      </c>
      <c r="N128" s="102">
        <v>762.14</v>
      </c>
      <c r="O128" s="102">
        <v>3429.05</v>
      </c>
      <c r="P128" s="102">
        <v>17895</v>
      </c>
      <c r="Q128" s="16">
        <v>348</v>
      </c>
      <c r="R128" s="3">
        <v>245.17</v>
      </c>
      <c r="S128" s="16">
        <v>18.62</v>
      </c>
      <c r="T128" s="103">
        <f t="shared" si="22"/>
        <v>-8.9276286000000038E-2</v>
      </c>
      <c r="U128" s="103">
        <f t="shared" si="22"/>
        <v>6.940655045154065E-3</v>
      </c>
      <c r="V128" s="103">
        <f t="shared" si="22"/>
        <v>3</v>
      </c>
      <c r="W128" s="103">
        <f t="shared" si="22"/>
        <v>0.31000000000000005</v>
      </c>
      <c r="X128" s="103">
        <f t="shared" si="22"/>
        <v>0.28000000000000025</v>
      </c>
      <c r="Y128" s="103">
        <f t="shared" si="22"/>
        <v>0.34999999999999964</v>
      </c>
      <c r="Z128" s="103">
        <f t="shared" si="22"/>
        <v>-2.0000000000000018E-2</v>
      </c>
      <c r="AA128" s="103">
        <f t="shared" si="22"/>
        <v>0.18999999999999995</v>
      </c>
      <c r="AB128" s="103">
        <f t="shared" si="22"/>
        <v>0.21999999999999975</v>
      </c>
      <c r="AC128" s="103">
        <f t="shared" si="22"/>
        <v>0</v>
      </c>
      <c r="AD128" s="103">
        <f t="shared" si="22"/>
        <v>5.8599999999999985E-2</v>
      </c>
      <c r="AE128" s="103">
        <f t="shared" si="22"/>
        <v>94.690000000000055</v>
      </c>
      <c r="AF128" s="103">
        <f t="shared" si="22"/>
        <v>-42.830000000000041</v>
      </c>
      <c r="AG128" s="103">
        <f t="shared" si="22"/>
        <v>169.41000000000031</v>
      </c>
      <c r="AH128" s="103">
        <f t="shared" si="22"/>
        <v>-648</v>
      </c>
      <c r="AI128" s="103">
        <f t="shared" si="16"/>
        <v>-11.5</v>
      </c>
      <c r="AJ128" s="103">
        <f t="shared" si="17"/>
        <v>2.7599999999999909</v>
      </c>
      <c r="AK128" s="103">
        <f t="shared" si="18"/>
        <v>-0.57999999999999829</v>
      </c>
    </row>
    <row r="129" spans="1:37" x14ac:dyDescent="0.2">
      <c r="A129" s="9">
        <v>34088</v>
      </c>
      <c r="B129" s="103">
        <v>1.6632378320000001</v>
      </c>
      <c r="C129" s="103">
        <v>1.1294929544929544</v>
      </c>
      <c r="D129" s="102">
        <v>126.91</v>
      </c>
      <c r="E129" s="102">
        <v>3.43</v>
      </c>
      <c r="F129" s="102">
        <v>6.96</v>
      </c>
      <c r="G129" s="102">
        <v>5.08</v>
      </c>
      <c r="H129" s="102">
        <v>2.5</v>
      </c>
      <c r="I129" s="102">
        <v>1.81</v>
      </c>
      <c r="J129" s="102">
        <v>5.81</v>
      </c>
      <c r="K129" s="102">
        <v>3.19</v>
      </c>
      <c r="L129" s="102">
        <v>0.58203000000000005</v>
      </c>
      <c r="M129" s="102">
        <v>3094.65</v>
      </c>
      <c r="N129" s="102">
        <v>820.28</v>
      </c>
      <c r="O129" s="102">
        <v>3438.07</v>
      </c>
      <c r="P129" s="102">
        <v>19223</v>
      </c>
      <c r="Q129" s="16">
        <v>338</v>
      </c>
      <c r="R129" s="3">
        <v>248.29</v>
      </c>
      <c r="S129" s="16">
        <v>18.25</v>
      </c>
      <c r="T129" s="103">
        <f t="shared" si="22"/>
        <v>-3.0119781999999873E-2</v>
      </c>
      <c r="U129" s="103">
        <f t="shared" si="22"/>
        <v>-3.3307283319175651E-2</v>
      </c>
      <c r="V129" s="103">
        <f t="shared" si="22"/>
        <v>3.1099999999999994</v>
      </c>
      <c r="W129" s="103">
        <f t="shared" si="22"/>
        <v>-0.12999999999999989</v>
      </c>
      <c r="X129" s="103">
        <f t="shared" si="22"/>
        <v>-0.12999999999999989</v>
      </c>
      <c r="Y129" s="103">
        <f t="shared" si="22"/>
        <v>-9.9999999999999645E-2</v>
      </c>
      <c r="Z129" s="103">
        <f t="shared" si="22"/>
        <v>4.9999999999999822E-2</v>
      </c>
      <c r="AA129" s="103">
        <f t="shared" si="22"/>
        <v>-6.999999999999984E-2</v>
      </c>
      <c r="AB129" s="103">
        <f t="shared" si="22"/>
        <v>5.9999999999999609E-2</v>
      </c>
      <c r="AC129" s="103">
        <f t="shared" si="22"/>
        <v>-6.0000000000000053E-2</v>
      </c>
      <c r="AD129" s="103">
        <f t="shared" si="22"/>
        <v>3.9000000000000146E-3</v>
      </c>
      <c r="AE129" s="103">
        <f t="shared" si="22"/>
        <v>148.40000000000009</v>
      </c>
      <c r="AF129" s="103">
        <f t="shared" si="22"/>
        <v>58.139999999999986</v>
      </c>
      <c r="AG129" s="103">
        <f t="shared" si="22"/>
        <v>9.0199999999999818</v>
      </c>
      <c r="AH129" s="103">
        <f t="shared" si="22"/>
        <v>1328</v>
      </c>
      <c r="AI129" s="103">
        <f t="shared" si="16"/>
        <v>-10</v>
      </c>
      <c r="AJ129" s="103">
        <f t="shared" si="17"/>
        <v>3.1200000000000045</v>
      </c>
      <c r="AK129" s="103">
        <f t="shared" si="18"/>
        <v>-0.37000000000000099</v>
      </c>
    </row>
    <row r="130" spans="1:37" x14ac:dyDescent="0.2">
      <c r="A130" s="9">
        <v>34118</v>
      </c>
      <c r="B130" s="103">
        <v>1.6211874869999998</v>
      </c>
      <c r="C130" s="103">
        <v>1.1496766988008464</v>
      </c>
      <c r="D130" s="102">
        <v>116.1</v>
      </c>
      <c r="E130" s="102">
        <v>3.26</v>
      </c>
      <c r="F130" s="102">
        <v>6.91</v>
      </c>
      <c r="G130" s="102">
        <v>5.18</v>
      </c>
      <c r="H130" s="102">
        <v>2.8</v>
      </c>
      <c r="I130" s="102">
        <v>1.1299999999999999</v>
      </c>
      <c r="J130" s="102">
        <v>5.81</v>
      </c>
      <c r="K130" s="102">
        <v>3.19</v>
      </c>
      <c r="L130" s="102">
        <v>0.59765999999999997</v>
      </c>
      <c r="M130" s="102">
        <v>3195.56</v>
      </c>
      <c r="N130" s="102">
        <v>858.01</v>
      </c>
      <c r="O130" s="102">
        <v>3547.84</v>
      </c>
      <c r="P130" s="102">
        <v>20149</v>
      </c>
      <c r="Q130" s="16">
        <v>344</v>
      </c>
      <c r="R130" s="3">
        <v>250.96</v>
      </c>
      <c r="S130" s="16">
        <v>19.34</v>
      </c>
      <c r="T130" s="103">
        <f t="shared" si="22"/>
        <v>-4.2050345000000267E-2</v>
      </c>
      <c r="U130" s="103">
        <f t="shared" si="22"/>
        <v>2.0183744307892049E-2</v>
      </c>
      <c r="V130" s="103">
        <f t="shared" si="22"/>
        <v>-10.810000000000002</v>
      </c>
      <c r="W130" s="103">
        <f t="shared" si="22"/>
        <v>-0.17000000000000037</v>
      </c>
      <c r="X130" s="103">
        <f t="shared" si="22"/>
        <v>-4.9999999999999822E-2</v>
      </c>
      <c r="Y130" s="103">
        <f t="shared" si="22"/>
        <v>9.9999999999999645E-2</v>
      </c>
      <c r="Z130" s="103">
        <f t="shared" si="22"/>
        <v>0.29999999999999982</v>
      </c>
      <c r="AA130" s="103">
        <f t="shared" si="22"/>
        <v>-0.68000000000000016</v>
      </c>
      <c r="AB130" s="103">
        <f t="shared" si="22"/>
        <v>0</v>
      </c>
      <c r="AC130" s="103">
        <f t="shared" si="22"/>
        <v>0</v>
      </c>
      <c r="AD130" s="103">
        <f t="shared" si="22"/>
        <v>1.5629999999999922E-2</v>
      </c>
      <c r="AE130" s="103">
        <f t="shared" si="22"/>
        <v>100.90999999999985</v>
      </c>
      <c r="AF130" s="103">
        <f t="shared" si="22"/>
        <v>37.730000000000018</v>
      </c>
      <c r="AG130" s="103">
        <f t="shared" si="22"/>
        <v>109.76999999999998</v>
      </c>
      <c r="AH130" s="103">
        <f t="shared" si="22"/>
        <v>926</v>
      </c>
      <c r="AI130" s="103">
        <f t="shared" si="16"/>
        <v>6</v>
      </c>
      <c r="AJ130" s="103">
        <f t="shared" si="17"/>
        <v>2.6700000000000159</v>
      </c>
      <c r="AK130" s="103">
        <f t="shared" si="18"/>
        <v>1.0899999999999999</v>
      </c>
    </row>
    <row r="131" spans="1:37" x14ac:dyDescent="0.2">
      <c r="A131" s="9">
        <v>34149</v>
      </c>
      <c r="B131" s="103">
        <v>1.63546546</v>
      </c>
      <c r="C131" s="103">
        <v>1.1230075792374827</v>
      </c>
      <c r="D131" s="102">
        <v>114.38</v>
      </c>
      <c r="E131" s="102">
        <v>3.18</v>
      </c>
      <c r="F131" s="102">
        <v>6.78</v>
      </c>
      <c r="G131" s="102">
        <v>4.91</v>
      </c>
      <c r="H131" s="102">
        <v>2.6</v>
      </c>
      <c r="I131" s="102">
        <v>1.44</v>
      </c>
      <c r="J131" s="102">
        <v>5.78</v>
      </c>
      <c r="K131" s="102">
        <v>3.13</v>
      </c>
      <c r="L131" s="102">
        <v>0.65625</v>
      </c>
      <c r="M131" s="102">
        <v>3548.37</v>
      </c>
      <c r="N131" s="102">
        <v>912.2</v>
      </c>
      <c r="O131" s="102">
        <v>3785.77</v>
      </c>
      <c r="P131" s="102">
        <v>20580</v>
      </c>
      <c r="Q131" s="16">
        <v>333</v>
      </c>
      <c r="R131" s="3">
        <v>239.42</v>
      </c>
      <c r="S131" s="16">
        <v>18.57</v>
      </c>
      <c r="T131" s="103">
        <f t="shared" si="22"/>
        <v>1.4277973000000221E-2</v>
      </c>
      <c r="U131" s="103">
        <f t="shared" si="22"/>
        <v>-2.6669119563363708E-2</v>
      </c>
      <c r="V131" s="103">
        <f t="shared" si="22"/>
        <v>-1.7199999999999989</v>
      </c>
      <c r="W131" s="103">
        <f t="shared" si="22"/>
        <v>-7.9999999999999627E-2</v>
      </c>
      <c r="X131" s="103">
        <f t="shared" si="22"/>
        <v>-0.12999999999999989</v>
      </c>
      <c r="Y131" s="103">
        <f t="shared" si="22"/>
        <v>-0.26999999999999957</v>
      </c>
      <c r="Z131" s="103">
        <f t="shared" si="22"/>
        <v>-0.19999999999999973</v>
      </c>
      <c r="AA131" s="103">
        <f t="shared" si="22"/>
        <v>0.31000000000000005</v>
      </c>
      <c r="AB131" s="103">
        <f t="shared" si="22"/>
        <v>-2.9999999999999361E-2</v>
      </c>
      <c r="AC131" s="103">
        <f t="shared" si="22"/>
        <v>-6.0000000000000053E-2</v>
      </c>
      <c r="AD131" s="103">
        <f t="shared" si="22"/>
        <v>5.8590000000000031E-2</v>
      </c>
      <c r="AE131" s="103">
        <f t="shared" si="22"/>
        <v>352.80999999999995</v>
      </c>
      <c r="AF131" s="103">
        <f t="shared" si="22"/>
        <v>54.190000000000055</v>
      </c>
      <c r="AG131" s="103">
        <f t="shared" si="22"/>
        <v>237.92999999999984</v>
      </c>
      <c r="AH131" s="103">
        <f t="shared" si="22"/>
        <v>431</v>
      </c>
      <c r="AI131" s="103">
        <f t="shared" si="16"/>
        <v>-11</v>
      </c>
      <c r="AJ131" s="103">
        <f t="shared" si="17"/>
        <v>-11.54000000000002</v>
      </c>
      <c r="AK131" s="103">
        <f t="shared" si="18"/>
        <v>-0.76999999999999957</v>
      </c>
    </row>
    <row r="132" spans="1:37" x14ac:dyDescent="0.2">
      <c r="A132" s="9">
        <v>34180</v>
      </c>
      <c r="B132" s="103">
        <v>1.6125818350000001</v>
      </c>
      <c r="C132" s="103">
        <v>1.0678842478842481</v>
      </c>
      <c r="D132" s="102">
        <v>118.36</v>
      </c>
      <c r="E132" s="102">
        <v>3.24</v>
      </c>
      <c r="F132" s="102">
        <v>6.33</v>
      </c>
      <c r="G132" s="102">
        <v>4.8899999999999997</v>
      </c>
      <c r="H132" s="102">
        <v>2.36</v>
      </c>
      <c r="I132" s="102">
        <v>1.53</v>
      </c>
      <c r="J132" s="102">
        <v>5.69</v>
      </c>
      <c r="K132" s="102">
        <v>3.22</v>
      </c>
      <c r="L132" s="102">
        <v>0.60938000000000003</v>
      </c>
      <c r="M132" s="102">
        <v>3752.66</v>
      </c>
      <c r="N132" s="102">
        <v>951.19</v>
      </c>
      <c r="O132" s="102">
        <v>4438.93</v>
      </c>
      <c r="P132" s="102">
        <v>20308</v>
      </c>
      <c r="Q132" s="16">
        <v>325</v>
      </c>
      <c r="R132" s="3">
        <v>242.75</v>
      </c>
      <c r="S132" s="16">
        <v>19.190000000000001</v>
      </c>
      <c r="T132" s="103">
        <f t="shared" si="22"/>
        <v>-2.2883624999999963E-2</v>
      </c>
      <c r="U132" s="103">
        <f t="shared" si="22"/>
        <v>-5.5123331353234661E-2</v>
      </c>
      <c r="V132" s="103">
        <f t="shared" si="22"/>
        <v>3.980000000000004</v>
      </c>
      <c r="W132" s="103">
        <f t="shared" si="22"/>
        <v>6.0000000000000053E-2</v>
      </c>
      <c r="X132" s="103">
        <f t="shared" si="22"/>
        <v>-0.45000000000000018</v>
      </c>
      <c r="Y132" s="103">
        <f t="shared" si="22"/>
        <v>-2.0000000000000462E-2</v>
      </c>
      <c r="Z132" s="103">
        <f t="shared" si="22"/>
        <v>-0.24000000000000021</v>
      </c>
      <c r="AA132" s="103">
        <f t="shared" si="22"/>
        <v>9.000000000000008E-2</v>
      </c>
      <c r="AB132" s="103">
        <f t="shared" si="22"/>
        <v>-8.9999999999999858E-2</v>
      </c>
      <c r="AC132" s="103">
        <f t="shared" si="22"/>
        <v>9.0000000000000302E-2</v>
      </c>
      <c r="AD132" s="103">
        <f t="shared" si="22"/>
        <v>-4.6869999999999967E-2</v>
      </c>
      <c r="AE132" s="103">
        <f t="shared" si="22"/>
        <v>204.28999999999996</v>
      </c>
      <c r="AF132" s="103">
        <f t="shared" si="22"/>
        <v>38.990000000000009</v>
      </c>
      <c r="AG132" s="103">
        <f t="shared" si="22"/>
        <v>653.16000000000031</v>
      </c>
      <c r="AH132" s="103">
        <f t="shared" si="22"/>
        <v>-272</v>
      </c>
      <c r="AI132" s="103">
        <f t="shared" si="16"/>
        <v>-8</v>
      </c>
      <c r="AJ132" s="103">
        <f t="shared" si="17"/>
        <v>3.3300000000000125</v>
      </c>
      <c r="AK132" s="103">
        <f t="shared" si="18"/>
        <v>0.62000000000000099</v>
      </c>
    </row>
    <row r="133" spans="1:37" x14ac:dyDescent="0.2">
      <c r="A133" s="9">
        <v>34209</v>
      </c>
      <c r="B133" s="103">
        <v>1.6149288309999998</v>
      </c>
      <c r="C133" s="103">
        <v>1.0859689061632427</v>
      </c>
      <c r="D133" s="102">
        <v>120.27</v>
      </c>
      <c r="E133" s="102">
        <v>3.35</v>
      </c>
      <c r="F133" s="102">
        <v>6.61</v>
      </c>
      <c r="G133" s="102">
        <v>5.09</v>
      </c>
      <c r="H133" s="102">
        <v>2.23</v>
      </c>
      <c r="I133" s="102">
        <v>1.37</v>
      </c>
      <c r="J133" s="102">
        <v>5.72</v>
      </c>
      <c r="K133" s="102">
        <v>3.31</v>
      </c>
      <c r="L133" s="102">
        <v>0.57030999999999998</v>
      </c>
      <c r="M133" s="102">
        <v>3378.83</v>
      </c>
      <c r="N133" s="102">
        <v>929.05</v>
      </c>
      <c r="O133" s="102">
        <v>3906.03</v>
      </c>
      <c r="P133" s="102">
        <v>18180</v>
      </c>
      <c r="Q133" s="16">
        <v>323.5</v>
      </c>
      <c r="R133" s="3">
        <v>241.98</v>
      </c>
      <c r="S133" s="16">
        <v>18.37</v>
      </c>
      <c r="T133" s="103">
        <f t="shared" si="22"/>
        <v>2.346995999999768E-3</v>
      </c>
      <c r="U133" s="103">
        <f t="shared" si="22"/>
        <v>1.8084658278994636E-2</v>
      </c>
      <c r="V133" s="103">
        <f t="shared" si="22"/>
        <v>1.9099999999999966</v>
      </c>
      <c r="W133" s="103">
        <f t="shared" si="22"/>
        <v>0.10999999999999988</v>
      </c>
      <c r="X133" s="103">
        <f t="shared" si="22"/>
        <v>0.28000000000000025</v>
      </c>
      <c r="Y133" s="103">
        <f t="shared" si="22"/>
        <v>0.20000000000000018</v>
      </c>
      <c r="Z133" s="103">
        <f t="shared" si="22"/>
        <v>-0.12999999999999989</v>
      </c>
      <c r="AA133" s="103">
        <f t="shared" si="22"/>
        <v>-0.15999999999999992</v>
      </c>
      <c r="AB133" s="103">
        <f t="shared" si="22"/>
        <v>2.9999999999999361E-2</v>
      </c>
      <c r="AC133" s="103">
        <f t="shared" si="22"/>
        <v>8.9999999999999858E-2</v>
      </c>
      <c r="AD133" s="103">
        <f t="shared" si="22"/>
        <v>-3.9070000000000049E-2</v>
      </c>
      <c r="AE133" s="103">
        <f t="shared" si="22"/>
        <v>-373.82999999999993</v>
      </c>
      <c r="AF133" s="103">
        <f t="shared" si="22"/>
        <v>-22.1400000000001</v>
      </c>
      <c r="AG133" s="103">
        <f t="shared" si="22"/>
        <v>-532.90000000000009</v>
      </c>
      <c r="AH133" s="103">
        <f t="shared" si="22"/>
        <v>-2128</v>
      </c>
      <c r="AI133" s="103">
        <f t="shared" si="16"/>
        <v>-1.5</v>
      </c>
      <c r="AJ133" s="103">
        <f t="shared" si="17"/>
        <v>-0.77000000000001023</v>
      </c>
      <c r="AK133" s="103">
        <f t="shared" si="18"/>
        <v>-0.82000000000000028</v>
      </c>
    </row>
    <row r="134" spans="1:37" x14ac:dyDescent="0.2">
      <c r="A134" s="9">
        <v>34241</v>
      </c>
      <c r="B134" s="103">
        <v>1.6867175000000001</v>
      </c>
      <c r="C134" s="103">
        <v>1.1074915062287656</v>
      </c>
      <c r="D134" s="102">
        <v>121.11</v>
      </c>
      <c r="E134" s="102">
        <v>3.39</v>
      </c>
      <c r="F134" s="102">
        <v>6.4</v>
      </c>
      <c r="G134" s="102">
        <v>5.0599999999999996</v>
      </c>
      <c r="H134" s="102">
        <v>2.12</v>
      </c>
      <c r="I134" s="102">
        <v>1.59</v>
      </c>
      <c r="J134" s="102">
        <v>5.78</v>
      </c>
      <c r="K134" s="102">
        <v>3.41</v>
      </c>
      <c r="L134" s="102">
        <v>0.5625</v>
      </c>
      <c r="M134" s="102">
        <v>3626.07</v>
      </c>
      <c r="N134" s="102">
        <v>954.6</v>
      </c>
      <c r="O134" s="102">
        <v>4167.8500000000004</v>
      </c>
      <c r="P134" s="102">
        <v>17785</v>
      </c>
      <c r="Q134" s="16">
        <v>326.5</v>
      </c>
      <c r="R134" s="3">
        <v>243.06</v>
      </c>
      <c r="S134" s="16">
        <v>19.84</v>
      </c>
      <c r="T134" s="103">
        <f t="shared" si="22"/>
        <v>7.1788669000000249E-2</v>
      </c>
      <c r="U134" s="103">
        <f t="shared" si="22"/>
        <v>2.1522600065522868E-2</v>
      </c>
      <c r="V134" s="103">
        <f t="shared" si="22"/>
        <v>0.84000000000000341</v>
      </c>
      <c r="W134" s="103">
        <f t="shared" si="22"/>
        <v>4.0000000000000036E-2</v>
      </c>
      <c r="X134" s="103">
        <f t="shared" si="22"/>
        <v>-0.20999999999999996</v>
      </c>
      <c r="Y134" s="103">
        <f t="shared" si="22"/>
        <v>-3.0000000000000249E-2</v>
      </c>
      <c r="Z134" s="103">
        <f t="shared" si="22"/>
        <v>-0.10999999999999988</v>
      </c>
      <c r="AA134" s="103">
        <f t="shared" si="22"/>
        <v>0.21999999999999997</v>
      </c>
      <c r="AB134" s="103">
        <f t="shared" si="22"/>
        <v>6.0000000000000497E-2</v>
      </c>
      <c r="AC134" s="103">
        <f t="shared" si="22"/>
        <v>0.10000000000000009</v>
      </c>
      <c r="AD134" s="103">
        <f t="shared" si="22"/>
        <v>-7.8099999999999836E-3</v>
      </c>
      <c r="AE134" s="103">
        <f t="shared" si="22"/>
        <v>247.24000000000024</v>
      </c>
      <c r="AF134" s="103">
        <f t="shared" si="22"/>
        <v>25.550000000000068</v>
      </c>
      <c r="AG134" s="103">
        <f t="shared" si="22"/>
        <v>261.82000000000016</v>
      </c>
      <c r="AH134" s="103">
        <f t="shared" si="22"/>
        <v>-395</v>
      </c>
      <c r="AI134" s="103">
        <f t="shared" si="16"/>
        <v>3</v>
      </c>
      <c r="AJ134" s="103">
        <f t="shared" si="17"/>
        <v>1.0800000000000125</v>
      </c>
      <c r="AK134" s="103">
        <f t="shared" si="18"/>
        <v>1.4699999999999989</v>
      </c>
    </row>
    <row r="135" spans="1:37" x14ac:dyDescent="0.2">
      <c r="A135" s="9">
        <v>34272</v>
      </c>
      <c r="B135" s="103">
        <v>1.5898942700000001</v>
      </c>
      <c r="C135" s="103">
        <v>1.1323047530828461</v>
      </c>
      <c r="D135" s="102">
        <v>120.33</v>
      </c>
      <c r="E135" s="102">
        <v>3.44</v>
      </c>
      <c r="F135" s="102">
        <v>6.16</v>
      </c>
      <c r="G135" s="102">
        <v>5.24</v>
      </c>
      <c r="H135" s="102">
        <v>1.82</v>
      </c>
      <c r="I135" s="102">
        <v>1.94</v>
      </c>
      <c r="J135" s="102">
        <v>5.75</v>
      </c>
      <c r="K135" s="102">
        <v>3.69</v>
      </c>
      <c r="L135" s="102">
        <v>0.53125</v>
      </c>
      <c r="M135" s="102">
        <v>3474.77</v>
      </c>
      <c r="N135" s="102">
        <v>924.1</v>
      </c>
      <c r="O135" s="102">
        <v>3726.69</v>
      </c>
      <c r="P135" s="102">
        <v>16500</v>
      </c>
      <c r="Q135" s="16">
        <v>312</v>
      </c>
      <c r="R135" s="3">
        <v>240.04</v>
      </c>
      <c r="S135" s="16">
        <v>19.8</v>
      </c>
      <c r="T135" s="103">
        <f t="shared" si="22"/>
        <v>-9.6823230000000038E-2</v>
      </c>
      <c r="U135" s="103">
        <f t="shared" si="22"/>
        <v>2.4813246854080484E-2</v>
      </c>
      <c r="V135" s="103">
        <f t="shared" si="22"/>
        <v>-0.78000000000000114</v>
      </c>
      <c r="W135" s="103">
        <f t="shared" si="22"/>
        <v>4.9999999999999822E-2</v>
      </c>
      <c r="X135" s="103">
        <f t="shared" si="22"/>
        <v>-0.24000000000000021</v>
      </c>
      <c r="Y135" s="103">
        <f t="shared" si="22"/>
        <v>0.1800000000000006</v>
      </c>
      <c r="Z135" s="103">
        <f t="shared" si="22"/>
        <v>-0.30000000000000004</v>
      </c>
      <c r="AA135" s="103">
        <f t="shared" si="22"/>
        <v>0.34999999999999987</v>
      </c>
      <c r="AB135" s="103">
        <f t="shared" si="22"/>
        <v>-3.0000000000000249E-2</v>
      </c>
      <c r="AC135" s="103">
        <f t="shared" si="22"/>
        <v>0.2799999999999998</v>
      </c>
      <c r="AD135" s="103">
        <f t="shared" si="22"/>
        <v>-3.125E-2</v>
      </c>
      <c r="AE135" s="103">
        <f t="shared" si="22"/>
        <v>-151.30000000000018</v>
      </c>
      <c r="AF135" s="103">
        <f t="shared" si="22"/>
        <v>-30.5</v>
      </c>
      <c r="AG135" s="103">
        <f t="shared" si="22"/>
        <v>-441.16000000000031</v>
      </c>
      <c r="AH135" s="103">
        <f t="shared" si="22"/>
        <v>-1285</v>
      </c>
      <c r="AI135" s="103">
        <f t="shared" si="16"/>
        <v>-14.5</v>
      </c>
      <c r="AJ135" s="103">
        <f t="shared" si="17"/>
        <v>-3.0200000000000102</v>
      </c>
      <c r="AK135" s="103">
        <f t="shared" si="18"/>
        <v>-3.9999999999999147E-2</v>
      </c>
    </row>
    <row r="136" spans="1:37" x14ac:dyDescent="0.2">
      <c r="A136" s="9">
        <v>34300</v>
      </c>
      <c r="B136" s="103">
        <v>1.581484138</v>
      </c>
      <c r="C136" s="103">
        <v>1.1088018916076561</v>
      </c>
      <c r="D136" s="102">
        <v>127.59</v>
      </c>
      <c r="E136" s="102">
        <v>3.39</v>
      </c>
      <c r="F136" s="102">
        <v>6.06</v>
      </c>
      <c r="G136" s="102">
        <v>5.18</v>
      </c>
      <c r="H136" s="102">
        <v>1.96</v>
      </c>
      <c r="I136" s="102">
        <v>1.94</v>
      </c>
      <c r="J136" s="102">
        <v>5.88</v>
      </c>
      <c r="K136" s="102">
        <v>3.75</v>
      </c>
      <c r="L136" s="102">
        <v>0.59375</v>
      </c>
      <c r="M136" s="102">
        <v>3634.65</v>
      </c>
      <c r="N136" s="102">
        <v>955.2</v>
      </c>
      <c r="O136" s="102">
        <v>3949.14</v>
      </c>
      <c r="P136" s="102">
        <v>16660</v>
      </c>
      <c r="Q136" s="16">
        <v>294.5</v>
      </c>
      <c r="R136" s="3">
        <v>235.92</v>
      </c>
      <c r="S136" s="16">
        <v>19.079999999999998</v>
      </c>
      <c r="T136" s="103">
        <f t="shared" si="22"/>
        <v>-8.4101320000000701E-3</v>
      </c>
      <c r="U136" s="103">
        <f t="shared" si="22"/>
        <v>-2.3502861475189984E-2</v>
      </c>
      <c r="V136" s="103">
        <f t="shared" si="22"/>
        <v>7.2600000000000051</v>
      </c>
      <c r="W136" s="103">
        <f t="shared" si="22"/>
        <v>-4.9999999999999822E-2</v>
      </c>
      <c r="X136" s="103">
        <f t="shared" si="22"/>
        <v>-0.10000000000000053</v>
      </c>
      <c r="Y136" s="103">
        <f t="shared" si="22"/>
        <v>-6.0000000000000497E-2</v>
      </c>
      <c r="Z136" s="103">
        <f t="shared" si="22"/>
        <v>0.1399999999999999</v>
      </c>
      <c r="AA136" s="103">
        <f t="shared" si="22"/>
        <v>0</v>
      </c>
      <c r="AB136" s="103">
        <f t="shared" si="22"/>
        <v>0.12999999999999989</v>
      </c>
      <c r="AC136" s="103">
        <f t="shared" si="22"/>
        <v>6.0000000000000053E-2</v>
      </c>
      <c r="AD136" s="103">
        <f t="shared" si="22"/>
        <v>6.25E-2</v>
      </c>
      <c r="AE136" s="103">
        <f t="shared" si="22"/>
        <v>159.88000000000011</v>
      </c>
      <c r="AF136" s="103">
        <f t="shared" si="22"/>
        <v>31.100000000000023</v>
      </c>
      <c r="AG136" s="103">
        <f t="shared" si="22"/>
        <v>222.44999999999982</v>
      </c>
      <c r="AH136" s="103">
        <f t="shared" si="22"/>
        <v>160</v>
      </c>
      <c r="AI136" s="103">
        <f t="shared" ref="AI136:AI199" si="23">Q136-Q135</f>
        <v>-17.5</v>
      </c>
      <c r="AJ136" s="103">
        <f t="shared" ref="AJ136:AJ199" si="24">R136-R135</f>
        <v>-4.1200000000000045</v>
      </c>
      <c r="AK136" s="103">
        <f t="shared" ref="AK136:AK199" si="25">S136-S135</f>
        <v>-0.72000000000000242</v>
      </c>
    </row>
    <row r="137" spans="1:37" x14ac:dyDescent="0.2">
      <c r="A137" s="9">
        <v>34333</v>
      </c>
      <c r="B137" s="103">
        <v>1.588525126</v>
      </c>
      <c r="C137" s="103">
        <v>1.0924593643523433</v>
      </c>
      <c r="D137" s="102">
        <v>130.1</v>
      </c>
      <c r="E137" s="102">
        <v>3.08</v>
      </c>
      <c r="F137" s="102">
        <v>5.92</v>
      </c>
      <c r="G137" s="102">
        <v>5</v>
      </c>
      <c r="H137" s="102">
        <v>1.94</v>
      </c>
      <c r="I137" s="102">
        <v>1.56</v>
      </c>
      <c r="J137" s="102">
        <v>5.75</v>
      </c>
      <c r="K137" s="102">
        <v>3.63</v>
      </c>
      <c r="L137" s="102">
        <v>0.77344000000000002</v>
      </c>
      <c r="M137" s="102">
        <v>3898.15</v>
      </c>
      <c r="N137" s="102">
        <v>978.2</v>
      </c>
      <c r="O137" s="102">
        <v>4249.6899999999996</v>
      </c>
      <c r="P137" s="102">
        <v>15190</v>
      </c>
      <c r="Q137" s="16">
        <v>288</v>
      </c>
      <c r="R137" s="3">
        <v>229.14</v>
      </c>
      <c r="S137" s="16">
        <v>16.41</v>
      </c>
      <c r="T137" s="103">
        <f t="shared" si="22"/>
        <v>7.0409879999999703E-3</v>
      </c>
      <c r="U137" s="103">
        <f t="shared" si="22"/>
        <v>-1.6342527255312822E-2</v>
      </c>
      <c r="V137" s="103">
        <f t="shared" si="22"/>
        <v>2.5099999999999909</v>
      </c>
      <c r="W137" s="103">
        <f t="shared" si="22"/>
        <v>-0.31000000000000005</v>
      </c>
      <c r="X137" s="103">
        <f t="shared" si="22"/>
        <v>-0.13999999999999968</v>
      </c>
      <c r="Y137" s="103">
        <f t="shared" si="22"/>
        <v>-0.17999999999999972</v>
      </c>
      <c r="Z137" s="103">
        <f t="shared" si="22"/>
        <v>-2.0000000000000018E-2</v>
      </c>
      <c r="AA137" s="103">
        <f t="shared" si="22"/>
        <v>-0.37999999999999989</v>
      </c>
      <c r="AB137" s="103">
        <f t="shared" si="22"/>
        <v>-0.12999999999999989</v>
      </c>
      <c r="AC137" s="103">
        <f t="shared" si="22"/>
        <v>-0.12000000000000011</v>
      </c>
      <c r="AD137" s="103">
        <f t="shared" si="22"/>
        <v>0.17969000000000002</v>
      </c>
      <c r="AE137" s="103">
        <f t="shared" si="22"/>
        <v>263.5</v>
      </c>
      <c r="AF137" s="103">
        <f t="shared" si="22"/>
        <v>23</v>
      </c>
      <c r="AG137" s="103">
        <f t="shared" si="22"/>
        <v>300.54999999999973</v>
      </c>
      <c r="AH137" s="103">
        <f t="shared" si="22"/>
        <v>-1470</v>
      </c>
      <c r="AI137" s="103">
        <f t="shared" si="23"/>
        <v>-6.5</v>
      </c>
      <c r="AJ137" s="103">
        <f t="shared" si="24"/>
        <v>-6.7800000000000011</v>
      </c>
      <c r="AK137" s="103">
        <f t="shared" si="25"/>
        <v>-2.6699999999999982</v>
      </c>
    </row>
    <row r="138" spans="1:37" x14ac:dyDescent="0.2">
      <c r="A138" s="9">
        <v>34363</v>
      </c>
      <c r="B138" s="103">
        <v>1.5777686099999999</v>
      </c>
      <c r="C138" s="103">
        <v>1.0726280574750466</v>
      </c>
      <c r="D138" s="102">
        <v>127.17</v>
      </c>
      <c r="E138" s="102">
        <v>2.86</v>
      </c>
      <c r="F138" s="102">
        <v>5.81</v>
      </c>
      <c r="G138" s="102">
        <v>4.72</v>
      </c>
      <c r="H138" s="102">
        <v>2.06</v>
      </c>
      <c r="I138" s="102">
        <v>1.19</v>
      </c>
      <c r="J138" s="102">
        <v>5.63</v>
      </c>
      <c r="K138" s="102">
        <v>3.53</v>
      </c>
      <c r="L138" s="102">
        <v>0.78905999999999998</v>
      </c>
      <c r="M138" s="102">
        <v>4078.41</v>
      </c>
      <c r="N138" s="102">
        <v>988</v>
      </c>
      <c r="O138" s="102">
        <v>4440.38</v>
      </c>
      <c r="P138" s="102">
        <v>16715</v>
      </c>
      <c r="Q138" s="16">
        <v>300.5</v>
      </c>
      <c r="R138" s="3">
        <v>234.28</v>
      </c>
      <c r="S138" s="16">
        <v>15.83</v>
      </c>
      <c r="T138" s="103">
        <f t="shared" si="22"/>
        <v>-1.0756516000000049E-2</v>
      </c>
      <c r="U138" s="103">
        <f t="shared" si="22"/>
        <v>-1.9831306877296617E-2</v>
      </c>
      <c r="V138" s="103">
        <f t="shared" si="22"/>
        <v>-2.9299999999999926</v>
      </c>
      <c r="W138" s="103">
        <f t="shared" si="22"/>
        <v>-0.2200000000000002</v>
      </c>
      <c r="X138" s="103">
        <f t="shared" si="22"/>
        <v>-0.11000000000000032</v>
      </c>
      <c r="Y138" s="103">
        <f t="shared" si="22"/>
        <v>-0.28000000000000025</v>
      </c>
      <c r="Z138" s="103">
        <f t="shared" si="22"/>
        <v>0.12000000000000011</v>
      </c>
      <c r="AA138" s="103">
        <f t="shared" si="22"/>
        <v>-0.37000000000000011</v>
      </c>
      <c r="AB138" s="103">
        <f t="shared" si="22"/>
        <v>-0.12000000000000011</v>
      </c>
      <c r="AC138" s="103">
        <f t="shared" si="22"/>
        <v>-0.10000000000000009</v>
      </c>
      <c r="AD138" s="103">
        <f t="shared" si="22"/>
        <v>1.5619999999999967E-2</v>
      </c>
      <c r="AE138" s="103">
        <f t="shared" si="22"/>
        <v>180.25999999999976</v>
      </c>
      <c r="AF138" s="103">
        <f t="shared" si="22"/>
        <v>9.7999999999999545</v>
      </c>
      <c r="AG138" s="103">
        <f t="shared" si="22"/>
        <v>190.69000000000051</v>
      </c>
      <c r="AH138" s="103">
        <f t="shared" si="22"/>
        <v>1525</v>
      </c>
      <c r="AI138" s="103">
        <f t="shared" si="23"/>
        <v>12.5</v>
      </c>
      <c r="AJ138" s="103">
        <f t="shared" si="24"/>
        <v>5.1400000000000148</v>
      </c>
      <c r="AK138" s="103">
        <f t="shared" si="25"/>
        <v>-0.58000000000000007</v>
      </c>
    </row>
    <row r="139" spans="1:37" x14ac:dyDescent="0.2">
      <c r="A139" s="9">
        <v>34391</v>
      </c>
      <c r="B139" s="103">
        <v>1.58192972</v>
      </c>
      <c r="C139" s="103">
        <v>1.0803303137428193</v>
      </c>
      <c r="D139" s="102">
        <v>126.21</v>
      </c>
      <c r="E139" s="102">
        <v>2.72</v>
      </c>
      <c r="F139" s="102">
        <v>5.92</v>
      </c>
      <c r="G139" s="102">
        <v>4.63</v>
      </c>
      <c r="H139" s="102">
        <v>1.9</v>
      </c>
      <c r="I139" s="102">
        <v>1</v>
      </c>
      <c r="J139" s="102">
        <v>5.66</v>
      </c>
      <c r="K139" s="102">
        <v>3.5</v>
      </c>
      <c r="L139" s="102">
        <v>0.8125</v>
      </c>
      <c r="M139" s="102">
        <v>4426.1400000000003</v>
      </c>
      <c r="N139" s="102">
        <v>1050.4000000000001</v>
      </c>
      <c r="O139" s="102">
        <v>4709.83</v>
      </c>
      <c r="P139" s="102">
        <v>17030</v>
      </c>
      <c r="Q139" s="16">
        <v>294.5</v>
      </c>
      <c r="R139" s="3">
        <v>227.65</v>
      </c>
      <c r="S139" s="16">
        <v>13.74</v>
      </c>
      <c r="T139" s="103">
        <f t="shared" si="22"/>
        <v>4.1611100000000789E-3</v>
      </c>
      <c r="U139" s="103">
        <f t="shared" si="22"/>
        <v>7.7022562677726558E-3</v>
      </c>
      <c r="V139" s="103">
        <f t="shared" si="22"/>
        <v>-0.96000000000000796</v>
      </c>
      <c r="W139" s="103">
        <f t="shared" si="22"/>
        <v>-0.13999999999999968</v>
      </c>
      <c r="X139" s="103">
        <f t="shared" si="22"/>
        <v>0.11000000000000032</v>
      </c>
      <c r="Y139" s="103">
        <f t="shared" si="22"/>
        <v>-8.9999999999999858E-2</v>
      </c>
      <c r="Z139" s="103">
        <f t="shared" si="22"/>
        <v>-0.16000000000000014</v>
      </c>
      <c r="AA139" s="103">
        <f t="shared" si="22"/>
        <v>-0.18999999999999995</v>
      </c>
      <c r="AB139" s="103">
        <f t="shared" si="22"/>
        <v>3.0000000000000249E-2</v>
      </c>
      <c r="AC139" s="103">
        <f t="shared" si="22"/>
        <v>-2.9999999999999805E-2</v>
      </c>
      <c r="AD139" s="103">
        <f t="shared" si="22"/>
        <v>2.3440000000000016E-2</v>
      </c>
      <c r="AE139" s="103">
        <f t="shared" si="22"/>
        <v>347.73000000000047</v>
      </c>
      <c r="AF139" s="103">
        <f t="shared" si="22"/>
        <v>62.400000000000091</v>
      </c>
      <c r="AG139" s="103">
        <f t="shared" si="22"/>
        <v>269.44999999999982</v>
      </c>
      <c r="AH139" s="103">
        <f t="shared" si="22"/>
        <v>315</v>
      </c>
      <c r="AI139" s="103">
        <f t="shared" si="23"/>
        <v>-6</v>
      </c>
      <c r="AJ139" s="103">
        <f t="shared" si="24"/>
        <v>-6.6299999999999955</v>
      </c>
      <c r="AK139" s="103">
        <f t="shared" si="25"/>
        <v>-2.09</v>
      </c>
    </row>
    <row r="140" spans="1:37" x14ac:dyDescent="0.2">
      <c r="A140" s="9">
        <v>34423</v>
      </c>
      <c r="B140" s="103">
        <v>1.6123862520000001</v>
      </c>
      <c r="C140" s="103">
        <v>1.0602428579172765</v>
      </c>
      <c r="D140" s="102">
        <v>133.03</v>
      </c>
      <c r="E140" s="102">
        <v>2.87</v>
      </c>
      <c r="F140" s="102">
        <v>5.94</v>
      </c>
      <c r="G140" s="102">
        <v>4.71</v>
      </c>
      <c r="H140" s="102">
        <v>1.88</v>
      </c>
      <c r="I140" s="102">
        <v>1.48</v>
      </c>
      <c r="J140" s="102">
        <v>5.71</v>
      </c>
      <c r="K140" s="102">
        <v>3.59</v>
      </c>
      <c r="L140" s="102">
        <v>0.70703000000000005</v>
      </c>
      <c r="M140" s="102">
        <v>4716.6400000000003</v>
      </c>
      <c r="N140" s="102">
        <v>1110.8</v>
      </c>
      <c r="O140" s="102">
        <v>5102.3500000000004</v>
      </c>
      <c r="P140" s="102">
        <v>16310</v>
      </c>
      <c r="Q140" s="16">
        <v>299</v>
      </c>
      <c r="R140" s="3">
        <v>228.88</v>
      </c>
      <c r="S140" s="16">
        <v>13.92</v>
      </c>
      <c r="T140" s="103">
        <f t="shared" si="22"/>
        <v>3.0456532000000092E-2</v>
      </c>
      <c r="U140" s="103">
        <f t="shared" si="22"/>
        <v>-2.0087455825542833E-2</v>
      </c>
      <c r="V140" s="103">
        <f t="shared" si="22"/>
        <v>6.8200000000000074</v>
      </c>
      <c r="W140" s="103">
        <f t="shared" si="22"/>
        <v>0.14999999999999991</v>
      </c>
      <c r="X140" s="103">
        <f t="shared" si="22"/>
        <v>2.0000000000000462E-2</v>
      </c>
      <c r="Y140" s="103">
        <f t="shared" si="22"/>
        <v>8.0000000000000071E-2</v>
      </c>
      <c r="Z140" s="103">
        <f t="shared" si="22"/>
        <v>-2.0000000000000018E-2</v>
      </c>
      <c r="AA140" s="103">
        <f t="shared" si="22"/>
        <v>0.48</v>
      </c>
      <c r="AB140" s="103">
        <f t="shared" si="22"/>
        <v>4.9999999999999822E-2</v>
      </c>
      <c r="AC140" s="103">
        <f t="shared" si="22"/>
        <v>8.9999999999999858E-2</v>
      </c>
      <c r="AD140" s="103">
        <f t="shared" si="22"/>
        <v>-0.10546999999999995</v>
      </c>
      <c r="AE140" s="103">
        <f t="shared" si="22"/>
        <v>290.5</v>
      </c>
      <c r="AF140" s="103">
        <f t="shared" si="22"/>
        <v>60.399999999999864</v>
      </c>
      <c r="AG140" s="103">
        <f t="shared" si="22"/>
        <v>392.52000000000044</v>
      </c>
      <c r="AH140" s="103">
        <f t="shared" si="22"/>
        <v>-720</v>
      </c>
      <c r="AI140" s="103">
        <f t="shared" si="23"/>
        <v>4.5</v>
      </c>
      <c r="AJ140" s="103">
        <f t="shared" si="24"/>
        <v>1.2299999999999898</v>
      </c>
      <c r="AK140" s="103">
        <f t="shared" si="25"/>
        <v>0.17999999999999972</v>
      </c>
    </row>
    <row r="141" spans="1:37" x14ac:dyDescent="0.2">
      <c r="A141" s="9">
        <v>34453</v>
      </c>
      <c r="B141" s="103">
        <v>1.6349596500000001</v>
      </c>
      <c r="C141" s="103">
        <v>1.0912403057523852</v>
      </c>
      <c r="D141" s="102">
        <v>131.97999999999999</v>
      </c>
      <c r="E141" s="102">
        <v>3.11</v>
      </c>
      <c r="F141" s="102">
        <v>5.95</v>
      </c>
      <c r="G141" s="102">
        <v>4.8499999999999996</v>
      </c>
      <c r="H141" s="102">
        <v>1.7</v>
      </c>
      <c r="I141" s="102">
        <v>1.53</v>
      </c>
      <c r="J141" s="102">
        <v>5.69</v>
      </c>
      <c r="K141" s="102">
        <v>3.66</v>
      </c>
      <c r="L141" s="102">
        <v>0.61719000000000002</v>
      </c>
      <c r="M141" s="102">
        <v>4657.6000000000004</v>
      </c>
      <c r="N141" s="102">
        <v>1118.4000000000001</v>
      </c>
      <c r="O141" s="102">
        <v>5107.4399999999996</v>
      </c>
      <c r="P141" s="102">
        <v>15545</v>
      </c>
      <c r="Q141" s="16">
        <v>310</v>
      </c>
      <c r="R141" s="3">
        <v>223.99</v>
      </c>
      <c r="S141" s="16">
        <v>14.22</v>
      </c>
      <c r="T141" s="103">
        <f t="shared" si="22"/>
        <v>2.2573398000000022E-2</v>
      </c>
      <c r="U141" s="103">
        <f t="shared" si="22"/>
        <v>3.0997447835108716E-2</v>
      </c>
      <c r="V141" s="103">
        <f t="shared" si="22"/>
        <v>-1.0500000000000114</v>
      </c>
      <c r="W141" s="103">
        <f t="shared" si="22"/>
        <v>0.23999999999999977</v>
      </c>
      <c r="X141" s="103">
        <f t="shared" si="22"/>
        <v>9.9999999999997868E-3</v>
      </c>
      <c r="Y141" s="103">
        <f t="shared" si="22"/>
        <v>0.13999999999999968</v>
      </c>
      <c r="Z141" s="103">
        <f t="shared" si="22"/>
        <v>-0.17999999999999994</v>
      </c>
      <c r="AA141" s="103">
        <f t="shared" si="22"/>
        <v>5.0000000000000044E-2</v>
      </c>
      <c r="AB141" s="103">
        <f t="shared" si="22"/>
        <v>-1.9999999999999574E-2</v>
      </c>
      <c r="AC141" s="103">
        <f t="shared" si="22"/>
        <v>7.0000000000000284E-2</v>
      </c>
      <c r="AD141" s="103">
        <f t="shared" si="22"/>
        <v>-8.9840000000000031E-2</v>
      </c>
      <c r="AE141" s="103">
        <f t="shared" si="22"/>
        <v>-59.039999999999964</v>
      </c>
      <c r="AF141" s="103">
        <f t="shared" si="22"/>
        <v>7.6000000000001364</v>
      </c>
      <c r="AG141" s="103">
        <f t="shared" si="22"/>
        <v>5.089999999999236</v>
      </c>
      <c r="AH141" s="103">
        <f t="shared" si="22"/>
        <v>-765</v>
      </c>
      <c r="AI141" s="103">
        <f t="shared" si="23"/>
        <v>11</v>
      </c>
      <c r="AJ141" s="103">
        <f t="shared" si="24"/>
        <v>-4.8899999999999864</v>
      </c>
      <c r="AK141" s="103">
        <f t="shared" si="25"/>
        <v>0.30000000000000071</v>
      </c>
    </row>
    <row r="142" spans="1:37" x14ac:dyDescent="0.2">
      <c r="A142" s="9">
        <v>34482</v>
      </c>
      <c r="B142" s="103">
        <v>1.6233388999999998</v>
      </c>
      <c r="C142" s="103">
        <v>1.0958872639659327</v>
      </c>
      <c r="D142" s="102">
        <v>138.68</v>
      </c>
      <c r="E142" s="102">
        <v>2.95</v>
      </c>
      <c r="F142" s="102">
        <v>5.8</v>
      </c>
      <c r="G142" s="102">
        <v>4.67</v>
      </c>
      <c r="H142" s="102">
        <v>1.46</v>
      </c>
      <c r="I142" s="102">
        <v>1.69</v>
      </c>
      <c r="J142" s="102">
        <v>5.69</v>
      </c>
      <c r="K142" s="102">
        <v>3.59</v>
      </c>
      <c r="L142" s="102">
        <v>0.55469000000000002</v>
      </c>
      <c r="M142" s="102">
        <v>4823.96</v>
      </c>
      <c r="N142" s="102">
        <v>1090.3</v>
      </c>
      <c r="O142" s="102">
        <v>5569.08</v>
      </c>
      <c r="P142" s="102">
        <v>15691</v>
      </c>
      <c r="Q142" s="16">
        <v>291.5</v>
      </c>
      <c r="R142" s="3">
        <v>215.9</v>
      </c>
      <c r="S142" s="16">
        <v>14.41</v>
      </c>
      <c r="T142" s="103">
        <f t="shared" si="22"/>
        <v>-1.1620750000000291E-2</v>
      </c>
      <c r="U142" s="103">
        <f t="shared" si="22"/>
        <v>4.6469582135475473E-3</v>
      </c>
      <c r="V142" s="103">
        <f t="shared" si="22"/>
        <v>6.7000000000000171</v>
      </c>
      <c r="W142" s="103">
        <f t="shared" si="22"/>
        <v>-0.1599999999999997</v>
      </c>
      <c r="X142" s="103">
        <f t="shared" si="22"/>
        <v>-0.15000000000000036</v>
      </c>
      <c r="Y142" s="103">
        <f t="shared" si="22"/>
        <v>-0.17999999999999972</v>
      </c>
      <c r="Z142" s="103">
        <f t="shared" si="22"/>
        <v>-0.24</v>
      </c>
      <c r="AA142" s="103">
        <f t="shared" si="22"/>
        <v>0.15999999999999992</v>
      </c>
      <c r="AB142" s="103">
        <f t="shared" si="22"/>
        <v>0</v>
      </c>
      <c r="AC142" s="103">
        <f t="shared" si="22"/>
        <v>-7.0000000000000284E-2</v>
      </c>
      <c r="AD142" s="103">
        <f t="shared" si="22"/>
        <v>-6.25E-2</v>
      </c>
      <c r="AE142" s="103">
        <f t="shared" si="22"/>
        <v>166.35999999999967</v>
      </c>
      <c r="AF142" s="103">
        <f t="shared" si="22"/>
        <v>-28.100000000000136</v>
      </c>
      <c r="AG142" s="103">
        <f t="shared" si="22"/>
        <v>461.64000000000033</v>
      </c>
      <c r="AH142" s="103">
        <f t="shared" si="22"/>
        <v>146</v>
      </c>
      <c r="AI142" s="103">
        <f t="shared" si="23"/>
        <v>-18.5</v>
      </c>
      <c r="AJ142" s="103">
        <f t="shared" si="24"/>
        <v>-8.0900000000000034</v>
      </c>
      <c r="AK142" s="103">
        <f t="shared" si="25"/>
        <v>0.1899999999999995</v>
      </c>
    </row>
    <row r="143" spans="1:37" x14ac:dyDescent="0.2">
      <c r="A143" s="9">
        <v>34514</v>
      </c>
      <c r="B143" s="103">
        <v>1.6428971999999999</v>
      </c>
      <c r="C143" s="103">
        <v>1.0817045517393948</v>
      </c>
      <c r="D143" s="102">
        <v>139.15</v>
      </c>
      <c r="E143" s="102">
        <v>3.08</v>
      </c>
      <c r="F143" s="102">
        <v>5.63</v>
      </c>
      <c r="G143" s="102">
        <v>4.58</v>
      </c>
      <c r="H143" s="102">
        <v>1.62</v>
      </c>
      <c r="I143" s="102">
        <v>2.16</v>
      </c>
      <c r="J143" s="102">
        <v>5.72</v>
      </c>
      <c r="K143" s="102">
        <v>3.56</v>
      </c>
      <c r="L143" s="102">
        <v>0.66405999999999998</v>
      </c>
      <c r="M143" s="102">
        <v>4932.3599999999997</v>
      </c>
      <c r="N143" s="102">
        <v>1143</v>
      </c>
      <c r="O143" s="102">
        <v>5897.44</v>
      </c>
      <c r="P143" s="102">
        <v>15725</v>
      </c>
      <c r="Q143" s="16">
        <v>294.5</v>
      </c>
      <c r="R143" s="3">
        <v>214.63</v>
      </c>
      <c r="S143" s="16">
        <v>12.14</v>
      </c>
      <c r="T143" s="103">
        <f t="shared" ref="T143:AH159" si="26">B143-B142</f>
        <v>1.9558300000000139E-2</v>
      </c>
      <c r="U143" s="103">
        <f t="shared" si="26"/>
        <v>-1.4182712226537886E-2</v>
      </c>
      <c r="V143" s="103">
        <f t="shared" si="26"/>
        <v>0.46999999999999886</v>
      </c>
      <c r="W143" s="103">
        <f t="shared" si="26"/>
        <v>0.12999999999999989</v>
      </c>
      <c r="X143" s="103">
        <f t="shared" si="26"/>
        <v>-0.16999999999999993</v>
      </c>
      <c r="Y143" s="103">
        <f t="shared" si="26"/>
        <v>-8.9999999999999858E-2</v>
      </c>
      <c r="Z143" s="103">
        <f t="shared" si="26"/>
        <v>0.16000000000000014</v>
      </c>
      <c r="AA143" s="103">
        <f t="shared" si="26"/>
        <v>0.4700000000000002</v>
      </c>
      <c r="AB143" s="103">
        <f t="shared" si="26"/>
        <v>2.9999999999999361E-2</v>
      </c>
      <c r="AC143" s="103">
        <f t="shared" si="26"/>
        <v>-2.9999999999999805E-2</v>
      </c>
      <c r="AD143" s="103">
        <f t="shared" si="26"/>
        <v>0.10936999999999997</v>
      </c>
      <c r="AE143" s="103">
        <f t="shared" si="26"/>
        <v>108.39999999999964</v>
      </c>
      <c r="AF143" s="103">
        <f t="shared" si="26"/>
        <v>52.700000000000045</v>
      </c>
      <c r="AG143" s="103">
        <f t="shared" si="26"/>
        <v>328.35999999999967</v>
      </c>
      <c r="AH143" s="103">
        <f t="shared" si="26"/>
        <v>34</v>
      </c>
      <c r="AI143" s="103">
        <f t="shared" si="23"/>
        <v>3</v>
      </c>
      <c r="AJ143" s="103">
        <f t="shared" si="24"/>
        <v>-1.2700000000000102</v>
      </c>
      <c r="AK143" s="103">
        <f t="shared" si="25"/>
        <v>-2.2699999999999996</v>
      </c>
    </row>
    <row r="144" spans="1:37" x14ac:dyDescent="0.2">
      <c r="A144" s="9">
        <v>34545</v>
      </c>
      <c r="B144" s="103">
        <v>1.63937676</v>
      </c>
      <c r="C144" s="103">
        <v>1.0985340372949899</v>
      </c>
      <c r="D144" s="102">
        <v>144.44999999999999</v>
      </c>
      <c r="E144" s="102">
        <v>2.96</v>
      </c>
      <c r="F144" s="102">
        <v>5.71</v>
      </c>
      <c r="G144" s="102">
        <v>4.49</v>
      </c>
      <c r="H144" s="102">
        <v>1.55</v>
      </c>
      <c r="I144" s="102">
        <v>1.94</v>
      </c>
      <c r="J144" s="102">
        <v>5.69</v>
      </c>
      <c r="K144" s="102">
        <v>3.53</v>
      </c>
      <c r="L144" s="102">
        <v>0.65234000000000003</v>
      </c>
      <c r="M144" s="102">
        <v>5146.74</v>
      </c>
      <c r="N144" s="102">
        <v>1122.9000000000001</v>
      </c>
      <c r="O144" s="102">
        <v>5873.92</v>
      </c>
      <c r="P144" s="102">
        <v>16331</v>
      </c>
      <c r="Q144" s="16">
        <v>292</v>
      </c>
      <c r="R144" s="3">
        <v>206</v>
      </c>
      <c r="S144" s="16">
        <v>12.66</v>
      </c>
      <c r="T144" s="103">
        <f t="shared" si="26"/>
        <v>-3.520439999999958E-3</v>
      </c>
      <c r="U144" s="103">
        <f t="shared" si="26"/>
        <v>1.6829485555595047E-2</v>
      </c>
      <c r="V144" s="103">
        <f t="shared" si="26"/>
        <v>5.2999999999999829</v>
      </c>
      <c r="W144" s="103">
        <f t="shared" si="26"/>
        <v>-0.12000000000000011</v>
      </c>
      <c r="X144" s="103">
        <f t="shared" si="26"/>
        <v>8.0000000000000071E-2</v>
      </c>
      <c r="Y144" s="103">
        <f t="shared" si="26"/>
        <v>-8.9999999999999858E-2</v>
      </c>
      <c r="Z144" s="103">
        <f t="shared" si="26"/>
        <v>-7.0000000000000062E-2</v>
      </c>
      <c r="AA144" s="103">
        <f t="shared" si="26"/>
        <v>-0.2200000000000002</v>
      </c>
      <c r="AB144" s="103">
        <f t="shared" si="26"/>
        <v>-2.9999999999999361E-2</v>
      </c>
      <c r="AC144" s="103">
        <f t="shared" si="26"/>
        <v>-3.0000000000000249E-2</v>
      </c>
      <c r="AD144" s="103">
        <f t="shared" si="26"/>
        <v>-1.1719999999999953E-2</v>
      </c>
      <c r="AE144" s="103">
        <f t="shared" si="26"/>
        <v>214.38000000000011</v>
      </c>
      <c r="AF144" s="103">
        <f t="shared" si="26"/>
        <v>-20.099999999999909</v>
      </c>
      <c r="AG144" s="103">
        <f t="shared" si="26"/>
        <v>-23.519999999999527</v>
      </c>
      <c r="AH144" s="103">
        <f t="shared" si="26"/>
        <v>606</v>
      </c>
      <c r="AI144" s="103">
        <f t="shared" si="23"/>
        <v>-2.5</v>
      </c>
      <c r="AJ144" s="103">
        <f t="shared" si="24"/>
        <v>-8.6299999999999955</v>
      </c>
      <c r="AK144" s="103">
        <f t="shared" si="25"/>
        <v>0.51999999999999957</v>
      </c>
    </row>
    <row r="145" spans="1:38" x14ac:dyDescent="0.2">
      <c r="A145" s="9">
        <v>34576</v>
      </c>
      <c r="B145" s="103">
        <v>1.6554846999999999</v>
      </c>
      <c r="C145" s="103">
        <v>1.1073660967047898</v>
      </c>
      <c r="D145" s="102">
        <v>141.69999999999999</v>
      </c>
      <c r="E145" s="102">
        <v>2.76</v>
      </c>
      <c r="F145" s="102">
        <v>5.32</v>
      </c>
      <c r="G145" s="102">
        <v>4.07</v>
      </c>
      <c r="H145" s="102">
        <v>1.3</v>
      </c>
      <c r="I145" s="102">
        <v>1.61</v>
      </c>
      <c r="J145" s="102">
        <v>5.63</v>
      </c>
      <c r="K145" s="102">
        <v>3.5</v>
      </c>
      <c r="L145" s="102">
        <v>0.63280999999999998</v>
      </c>
      <c r="M145" s="102">
        <v>4216.71</v>
      </c>
      <c r="N145" s="102">
        <v>954.5</v>
      </c>
      <c r="O145" s="102">
        <v>4833.8900000000003</v>
      </c>
      <c r="P145" s="102">
        <v>14056</v>
      </c>
      <c r="Q145" s="16">
        <v>274.5</v>
      </c>
      <c r="R145" s="3">
        <v>195.68</v>
      </c>
      <c r="S145" s="16">
        <v>12.08</v>
      </c>
      <c r="T145" s="103">
        <f t="shared" si="26"/>
        <v>1.6107939999999932E-2</v>
      </c>
      <c r="U145" s="103">
        <f t="shared" si="26"/>
        <v>8.8320594097999194E-3</v>
      </c>
      <c r="V145" s="103">
        <f t="shared" si="26"/>
        <v>-2.75</v>
      </c>
      <c r="W145" s="103">
        <f t="shared" si="26"/>
        <v>-0.20000000000000018</v>
      </c>
      <c r="X145" s="103">
        <f t="shared" si="26"/>
        <v>-0.38999999999999968</v>
      </c>
      <c r="Y145" s="103">
        <f t="shared" si="26"/>
        <v>-0.41999999999999993</v>
      </c>
      <c r="Z145" s="103">
        <f t="shared" si="26"/>
        <v>-0.25</v>
      </c>
      <c r="AA145" s="103">
        <f t="shared" si="26"/>
        <v>-0.32999999999999985</v>
      </c>
      <c r="AB145" s="103">
        <f t="shared" si="26"/>
        <v>-6.0000000000000497E-2</v>
      </c>
      <c r="AC145" s="103">
        <f t="shared" si="26"/>
        <v>-2.9999999999999805E-2</v>
      </c>
      <c r="AD145" s="103">
        <f t="shared" si="26"/>
        <v>-1.9530000000000047E-2</v>
      </c>
      <c r="AE145" s="103">
        <f t="shared" si="26"/>
        <v>-930.02999999999975</v>
      </c>
      <c r="AF145" s="103">
        <f t="shared" si="26"/>
        <v>-168.40000000000009</v>
      </c>
      <c r="AG145" s="103">
        <f t="shared" si="26"/>
        <v>-1040.0299999999997</v>
      </c>
      <c r="AH145" s="103">
        <f t="shared" si="26"/>
        <v>-2275</v>
      </c>
      <c r="AI145" s="103">
        <f t="shared" si="23"/>
        <v>-17.5</v>
      </c>
      <c r="AJ145" s="103">
        <f t="shared" si="24"/>
        <v>-10.319999999999993</v>
      </c>
      <c r="AK145" s="103">
        <f t="shared" si="25"/>
        <v>-0.58000000000000007</v>
      </c>
    </row>
    <row r="146" spans="1:38" x14ac:dyDescent="0.2">
      <c r="A146" s="9">
        <v>34606</v>
      </c>
      <c r="B146" s="103">
        <v>1.6194272399999998</v>
      </c>
      <c r="C146" s="103">
        <v>1.1682176561940032</v>
      </c>
      <c r="D146" s="102">
        <v>136.41</v>
      </c>
      <c r="E146" s="102">
        <v>2.71</v>
      </c>
      <c r="F146" s="102">
        <v>4.96</v>
      </c>
      <c r="G146" s="102">
        <v>3.91</v>
      </c>
      <c r="H146" s="102">
        <v>0.78</v>
      </c>
      <c r="I146" s="102">
        <v>1.57</v>
      </c>
      <c r="J146" s="102">
        <v>5.31</v>
      </c>
      <c r="K146" s="102">
        <v>3.56</v>
      </c>
      <c r="L146" s="102">
        <v>0.44530999999999998</v>
      </c>
      <c r="M146" s="102">
        <v>3692.44</v>
      </c>
      <c r="N146" s="102">
        <v>1025</v>
      </c>
      <c r="O146" s="102">
        <v>4474.51</v>
      </c>
      <c r="P146" s="102">
        <v>13361</v>
      </c>
      <c r="Q146" s="16">
        <v>292.5</v>
      </c>
      <c r="R146" s="3">
        <v>203.3</v>
      </c>
      <c r="S146" s="16">
        <v>14.82</v>
      </c>
      <c r="T146" s="103">
        <f t="shared" si="26"/>
        <v>-3.6057460000000097E-2</v>
      </c>
      <c r="U146" s="103">
        <f t="shared" si="26"/>
        <v>6.0851559489213392E-2</v>
      </c>
      <c r="V146" s="103">
        <f t="shared" si="26"/>
        <v>-5.289999999999992</v>
      </c>
      <c r="W146" s="103">
        <f t="shared" si="26"/>
        <v>-4.9999999999999822E-2</v>
      </c>
      <c r="X146" s="103">
        <f t="shared" si="26"/>
        <v>-0.36000000000000032</v>
      </c>
      <c r="Y146" s="103">
        <f t="shared" si="26"/>
        <v>-0.16000000000000014</v>
      </c>
      <c r="Z146" s="103">
        <f t="shared" si="26"/>
        <v>-0.52</v>
      </c>
      <c r="AA146" s="103">
        <f t="shared" si="26"/>
        <v>-4.0000000000000036E-2</v>
      </c>
      <c r="AB146" s="103">
        <f t="shared" si="26"/>
        <v>-0.32000000000000028</v>
      </c>
      <c r="AC146" s="103">
        <f t="shared" si="26"/>
        <v>6.0000000000000053E-2</v>
      </c>
      <c r="AD146" s="103">
        <f t="shared" si="26"/>
        <v>-0.1875</v>
      </c>
      <c r="AE146" s="103">
        <f t="shared" si="26"/>
        <v>-524.27</v>
      </c>
      <c r="AF146" s="103">
        <f t="shared" si="26"/>
        <v>70.5</v>
      </c>
      <c r="AG146" s="103">
        <f t="shared" si="26"/>
        <v>-359.38000000000011</v>
      </c>
      <c r="AH146" s="103">
        <f t="shared" si="26"/>
        <v>-695</v>
      </c>
      <c r="AI146" s="103">
        <f t="shared" si="23"/>
        <v>18</v>
      </c>
      <c r="AJ146" s="103">
        <f t="shared" si="24"/>
        <v>7.6200000000000045</v>
      </c>
      <c r="AK146" s="103">
        <f t="shared" si="25"/>
        <v>2.74</v>
      </c>
    </row>
    <row r="147" spans="1:38" x14ac:dyDescent="0.2">
      <c r="A147" s="9">
        <v>34636</v>
      </c>
      <c r="B147" s="103">
        <v>1.5963484460000001</v>
      </c>
      <c r="C147" s="103">
        <v>1.1825563818852409</v>
      </c>
      <c r="D147" s="102">
        <v>116.68</v>
      </c>
      <c r="E147" s="102">
        <v>2.52</v>
      </c>
      <c r="F147" s="102">
        <v>5.15</v>
      </c>
      <c r="G147" s="102">
        <v>3.98</v>
      </c>
      <c r="H147" s="102">
        <v>0.84</v>
      </c>
      <c r="I147" s="102">
        <v>1.26</v>
      </c>
      <c r="J147" s="102">
        <v>5.22</v>
      </c>
      <c r="K147" s="102">
        <v>3.6</v>
      </c>
      <c r="L147" s="102">
        <v>0.40344000000000002</v>
      </c>
      <c r="M147" s="102">
        <v>4143.33</v>
      </c>
      <c r="N147" s="102">
        <v>1105.7</v>
      </c>
      <c r="O147" s="102">
        <v>4671.12</v>
      </c>
      <c r="P147" s="102">
        <v>13521</v>
      </c>
      <c r="Q147" s="16">
        <v>292</v>
      </c>
      <c r="R147" s="3">
        <v>203.28</v>
      </c>
      <c r="S147" s="16">
        <v>12.4</v>
      </c>
      <c r="T147" s="103">
        <f t="shared" si="26"/>
        <v>-2.3078793999999681E-2</v>
      </c>
      <c r="U147" s="103">
        <f t="shared" si="26"/>
        <v>1.433872569123773E-2</v>
      </c>
      <c r="V147" s="103">
        <f t="shared" si="26"/>
        <v>-19.72999999999999</v>
      </c>
      <c r="W147" s="103">
        <f t="shared" si="26"/>
        <v>-0.18999999999999995</v>
      </c>
      <c r="X147" s="103">
        <f t="shared" si="26"/>
        <v>0.19000000000000039</v>
      </c>
      <c r="Y147" s="103">
        <f t="shared" si="26"/>
        <v>6.999999999999984E-2</v>
      </c>
      <c r="Z147" s="103">
        <f t="shared" si="26"/>
        <v>5.9999999999999942E-2</v>
      </c>
      <c r="AA147" s="103">
        <f t="shared" si="26"/>
        <v>-0.31000000000000005</v>
      </c>
      <c r="AB147" s="103">
        <f t="shared" si="26"/>
        <v>-8.9999999999999858E-2</v>
      </c>
      <c r="AC147" s="103">
        <f t="shared" si="26"/>
        <v>4.0000000000000036E-2</v>
      </c>
      <c r="AD147" s="103">
        <f t="shared" si="26"/>
        <v>-4.1869999999999963E-2</v>
      </c>
      <c r="AE147" s="103">
        <f t="shared" si="26"/>
        <v>450.88999999999987</v>
      </c>
      <c r="AF147" s="103">
        <f t="shared" si="26"/>
        <v>80.700000000000045</v>
      </c>
      <c r="AG147" s="103">
        <f t="shared" si="26"/>
        <v>196.60999999999967</v>
      </c>
      <c r="AH147" s="103">
        <f t="shared" si="26"/>
        <v>160</v>
      </c>
      <c r="AI147" s="103">
        <f t="shared" si="23"/>
        <v>-0.5</v>
      </c>
      <c r="AJ147" s="103">
        <f t="shared" si="24"/>
        <v>-2.0000000000010232E-2</v>
      </c>
      <c r="AK147" s="103">
        <f t="shared" si="25"/>
        <v>-2.42</v>
      </c>
    </row>
    <row r="148" spans="1:38" x14ac:dyDescent="0.2">
      <c r="A148" s="9">
        <v>34667</v>
      </c>
      <c r="B148" s="103">
        <v>1.6162650000000001</v>
      </c>
      <c r="C148" s="103">
        <v>1.1542906043437204</v>
      </c>
      <c r="D148" s="102">
        <v>122.96</v>
      </c>
      <c r="E148" s="102">
        <v>2.42</v>
      </c>
      <c r="F148" s="102">
        <v>5.07</v>
      </c>
      <c r="G148" s="102">
        <v>3.84</v>
      </c>
      <c r="H148" s="102">
        <v>1.0900000000000001</v>
      </c>
      <c r="I148" s="102">
        <v>1.75</v>
      </c>
      <c r="J148" s="102">
        <v>5.28</v>
      </c>
      <c r="K148" s="102">
        <v>3.65</v>
      </c>
      <c r="L148" s="102">
        <v>0.41859000000000002</v>
      </c>
      <c r="M148" s="102">
        <v>4462.95</v>
      </c>
      <c r="N148" s="102">
        <v>1162</v>
      </c>
      <c r="O148" s="102">
        <v>5022.7</v>
      </c>
      <c r="P148" s="102">
        <v>14916</v>
      </c>
      <c r="Q148" s="16">
        <v>294.5</v>
      </c>
      <c r="R148" s="3">
        <v>195.42</v>
      </c>
      <c r="S148" s="16">
        <v>10.27</v>
      </c>
      <c r="T148" s="103">
        <f t="shared" si="26"/>
        <v>1.991655399999992E-2</v>
      </c>
      <c r="U148" s="103">
        <f t="shared" si="26"/>
        <v>-2.8265777541520487E-2</v>
      </c>
      <c r="V148" s="103">
        <f t="shared" si="26"/>
        <v>6.2799999999999869</v>
      </c>
      <c r="W148" s="103">
        <f t="shared" si="26"/>
        <v>-0.10000000000000009</v>
      </c>
      <c r="X148" s="103">
        <f t="shared" si="26"/>
        <v>-8.0000000000000071E-2</v>
      </c>
      <c r="Y148" s="103">
        <f t="shared" si="26"/>
        <v>-0.14000000000000012</v>
      </c>
      <c r="Z148" s="103">
        <f t="shared" si="26"/>
        <v>0.25000000000000011</v>
      </c>
      <c r="AA148" s="103">
        <f t="shared" si="26"/>
        <v>0.49</v>
      </c>
      <c r="AB148" s="103">
        <f t="shared" si="26"/>
        <v>6.0000000000000497E-2</v>
      </c>
      <c r="AC148" s="103">
        <f t="shared" si="26"/>
        <v>4.9999999999999822E-2</v>
      </c>
      <c r="AD148" s="103">
        <f t="shared" si="26"/>
        <v>1.5149999999999997E-2</v>
      </c>
      <c r="AE148" s="103">
        <f t="shared" si="26"/>
        <v>319.61999999999989</v>
      </c>
      <c r="AF148" s="103">
        <f t="shared" si="26"/>
        <v>56.299999999999955</v>
      </c>
      <c r="AG148" s="103">
        <f t="shared" si="26"/>
        <v>351.57999999999993</v>
      </c>
      <c r="AH148" s="103">
        <f t="shared" si="26"/>
        <v>1395</v>
      </c>
      <c r="AI148" s="103">
        <f t="shared" si="23"/>
        <v>2.5</v>
      </c>
      <c r="AJ148" s="103">
        <f t="shared" si="24"/>
        <v>-7.8600000000000136</v>
      </c>
      <c r="AK148" s="103">
        <f t="shared" si="25"/>
        <v>-2.1300000000000008</v>
      </c>
    </row>
    <row r="149" spans="1:38" x14ac:dyDescent="0.2">
      <c r="A149" s="9">
        <v>34698</v>
      </c>
      <c r="B149" s="103">
        <v>1.6182158799999999</v>
      </c>
      <c r="C149" s="103">
        <v>1.1689857151395613</v>
      </c>
      <c r="D149" s="102">
        <v>112.6</v>
      </c>
      <c r="E149" s="102">
        <v>2.39</v>
      </c>
      <c r="F149" s="102">
        <v>5.09</v>
      </c>
      <c r="G149" s="102">
        <v>3.71</v>
      </c>
      <c r="H149" s="102">
        <v>2.2200000000000002</v>
      </c>
      <c r="I149" s="102">
        <v>1.41</v>
      </c>
      <c r="J149" s="102">
        <v>5.07</v>
      </c>
      <c r="K149" s="102">
        <v>3.24</v>
      </c>
      <c r="L149" s="102">
        <v>0.53859000000000001</v>
      </c>
      <c r="M149" s="102">
        <v>4497.12</v>
      </c>
      <c r="N149" s="102">
        <v>1245</v>
      </c>
      <c r="O149" s="102">
        <v>5002.3900000000003</v>
      </c>
      <c r="P149" s="102">
        <v>13725</v>
      </c>
      <c r="Q149" s="16">
        <v>286.5</v>
      </c>
      <c r="R149" s="3">
        <v>191.22</v>
      </c>
      <c r="S149" s="16">
        <v>10.48</v>
      </c>
      <c r="T149" s="103">
        <f t="shared" si="26"/>
        <v>1.9508799999998772E-3</v>
      </c>
      <c r="U149" s="103">
        <f t="shared" si="26"/>
        <v>1.4695110795840849E-2</v>
      </c>
      <c r="V149" s="103">
        <f t="shared" si="26"/>
        <v>-10.36</v>
      </c>
      <c r="W149" s="103">
        <f t="shared" si="26"/>
        <v>-2.9999999999999805E-2</v>
      </c>
      <c r="X149" s="103">
        <f t="shared" si="26"/>
        <v>1.9999999999999574E-2</v>
      </c>
      <c r="Y149" s="103">
        <f t="shared" si="26"/>
        <v>-0.12999999999999989</v>
      </c>
      <c r="Z149" s="103">
        <f t="shared" si="26"/>
        <v>1.1300000000000001</v>
      </c>
      <c r="AA149" s="103">
        <f t="shared" si="26"/>
        <v>-0.34000000000000008</v>
      </c>
      <c r="AB149" s="103">
        <f t="shared" si="26"/>
        <v>-0.20999999999999996</v>
      </c>
      <c r="AC149" s="103">
        <f t="shared" si="26"/>
        <v>-0.4099999999999997</v>
      </c>
      <c r="AD149" s="103">
        <f t="shared" si="26"/>
        <v>0.12</v>
      </c>
      <c r="AE149" s="103">
        <f t="shared" si="26"/>
        <v>34.170000000000073</v>
      </c>
      <c r="AF149" s="103">
        <f t="shared" si="26"/>
        <v>83</v>
      </c>
      <c r="AG149" s="103">
        <f t="shared" si="26"/>
        <v>-20.309999999999491</v>
      </c>
      <c r="AH149" s="103">
        <f t="shared" si="26"/>
        <v>-1191</v>
      </c>
      <c r="AI149" s="103">
        <f t="shared" si="23"/>
        <v>-8</v>
      </c>
      <c r="AJ149" s="103">
        <f t="shared" si="24"/>
        <v>-4.1999999999999886</v>
      </c>
      <c r="AK149" s="103">
        <f t="shared" si="25"/>
        <v>0.21000000000000085</v>
      </c>
    </row>
    <row r="150" spans="1:38" x14ac:dyDescent="0.2">
      <c r="A150" s="9">
        <v>34727</v>
      </c>
      <c r="B150" s="103">
        <v>1.6099000000000001</v>
      </c>
      <c r="C150" s="103">
        <v>1.1358999999999999</v>
      </c>
      <c r="D150" s="102">
        <v>115.99</v>
      </c>
      <c r="E150" s="102">
        <v>2.42</v>
      </c>
      <c r="F150" s="102">
        <v>5.0999999999999996</v>
      </c>
      <c r="G150" s="102">
        <v>3.66</v>
      </c>
      <c r="H150" s="102">
        <v>2.34</v>
      </c>
      <c r="I150" s="102">
        <v>1.27</v>
      </c>
      <c r="J150" s="102">
        <v>4.97</v>
      </c>
      <c r="K150" s="102">
        <v>3.07</v>
      </c>
      <c r="L150" s="102">
        <v>0.47813</v>
      </c>
      <c r="M150" s="102">
        <v>4532.24</v>
      </c>
      <c r="N150" s="102">
        <v>1282</v>
      </c>
      <c r="O150" s="102">
        <v>5180.29</v>
      </c>
      <c r="P150" s="102">
        <v>14686</v>
      </c>
      <c r="Q150" s="16">
        <v>284</v>
      </c>
      <c r="R150" s="3">
        <v>189.74</v>
      </c>
      <c r="S150" s="16">
        <v>11.53</v>
      </c>
      <c r="T150" s="103">
        <f t="shared" si="26"/>
        <v>-8.3158799999998312E-3</v>
      </c>
      <c r="U150" s="103">
        <f t="shared" si="26"/>
        <v>-3.3085715139561378E-2</v>
      </c>
      <c r="V150" s="103">
        <f t="shared" si="26"/>
        <v>3.3900000000000006</v>
      </c>
      <c r="W150" s="103">
        <f t="shared" si="26"/>
        <v>2.9999999999999805E-2</v>
      </c>
      <c r="X150" s="103">
        <f t="shared" si="26"/>
        <v>9.9999999999997868E-3</v>
      </c>
      <c r="Y150" s="103">
        <f t="shared" si="26"/>
        <v>-4.9999999999999822E-2</v>
      </c>
      <c r="Z150" s="103">
        <f t="shared" si="26"/>
        <v>0.11999999999999966</v>
      </c>
      <c r="AA150" s="103">
        <f t="shared" si="26"/>
        <v>-0.1399999999999999</v>
      </c>
      <c r="AB150" s="103">
        <f t="shared" si="26"/>
        <v>-0.10000000000000053</v>
      </c>
      <c r="AC150" s="103">
        <f t="shared" si="26"/>
        <v>-0.17000000000000037</v>
      </c>
      <c r="AD150" s="103">
        <f t="shared" si="26"/>
        <v>-6.0460000000000014E-2</v>
      </c>
      <c r="AE150" s="103">
        <f t="shared" si="26"/>
        <v>35.119999999999891</v>
      </c>
      <c r="AF150" s="103">
        <f t="shared" si="26"/>
        <v>37</v>
      </c>
      <c r="AG150" s="103">
        <f t="shared" si="26"/>
        <v>177.89999999999964</v>
      </c>
      <c r="AH150" s="103">
        <f t="shared" si="26"/>
        <v>961</v>
      </c>
      <c r="AI150" s="103">
        <f t="shared" si="23"/>
        <v>-2.5</v>
      </c>
      <c r="AJ150" s="103">
        <f t="shared" si="24"/>
        <v>-1.4799999999999898</v>
      </c>
      <c r="AK150" s="103">
        <f t="shared" si="25"/>
        <v>1.0499999999999989</v>
      </c>
    </row>
    <row r="151" spans="1:38" x14ac:dyDescent="0.2">
      <c r="A151" s="9">
        <v>34755</v>
      </c>
      <c r="B151" s="103">
        <v>1.5898000000000001</v>
      </c>
      <c r="C151" s="103">
        <v>1.0986</v>
      </c>
      <c r="D151" s="102">
        <v>119.57</v>
      </c>
      <c r="E151" s="102">
        <v>2.4</v>
      </c>
      <c r="F151" s="102">
        <v>5.58</v>
      </c>
      <c r="G151" s="102">
        <v>3.91</v>
      </c>
      <c r="H151" s="102">
        <v>2.19</v>
      </c>
      <c r="I151" s="102">
        <v>1.26</v>
      </c>
      <c r="J151" s="102">
        <v>5.03</v>
      </c>
      <c r="K151" s="102">
        <v>3.1</v>
      </c>
      <c r="L151" s="102">
        <v>0.27438000000000001</v>
      </c>
      <c r="M151" s="102">
        <v>4470.42</v>
      </c>
      <c r="N151" s="102">
        <v>1236</v>
      </c>
      <c r="O151" s="102">
        <v>4903.96</v>
      </c>
      <c r="P151" s="102">
        <v>14400</v>
      </c>
      <c r="Q151" s="16">
        <v>285.5</v>
      </c>
      <c r="R151" s="3">
        <v>182.95</v>
      </c>
      <c r="S151" s="16">
        <v>10.65</v>
      </c>
      <c r="T151" s="103">
        <f t="shared" si="26"/>
        <v>-2.0100000000000007E-2</v>
      </c>
      <c r="U151" s="103">
        <f t="shared" si="26"/>
        <v>-3.7299999999999889E-2</v>
      </c>
      <c r="V151" s="103">
        <f t="shared" si="26"/>
        <v>3.5799999999999983</v>
      </c>
      <c r="W151" s="103">
        <f t="shared" si="26"/>
        <v>-2.0000000000000018E-2</v>
      </c>
      <c r="X151" s="103">
        <f t="shared" si="26"/>
        <v>0.48000000000000043</v>
      </c>
      <c r="Y151" s="103">
        <f t="shared" si="26"/>
        <v>0.25</v>
      </c>
      <c r="Z151" s="103">
        <f t="shared" si="26"/>
        <v>-0.14999999999999991</v>
      </c>
      <c r="AA151" s="103">
        <f t="shared" si="26"/>
        <v>-1.0000000000000009E-2</v>
      </c>
      <c r="AB151" s="103">
        <f t="shared" si="26"/>
        <v>6.0000000000000497E-2</v>
      </c>
      <c r="AC151" s="103">
        <f t="shared" si="26"/>
        <v>3.0000000000000249E-2</v>
      </c>
      <c r="AD151" s="103">
        <f t="shared" si="26"/>
        <v>-0.20374999999999999</v>
      </c>
      <c r="AE151" s="103">
        <f t="shared" si="26"/>
        <v>-61.819999999999709</v>
      </c>
      <c r="AF151" s="103">
        <f t="shared" si="26"/>
        <v>-46</v>
      </c>
      <c r="AG151" s="103">
        <f t="shared" si="26"/>
        <v>-276.32999999999993</v>
      </c>
      <c r="AH151" s="103">
        <f t="shared" si="26"/>
        <v>-286</v>
      </c>
      <c r="AI151" s="103">
        <f t="shared" si="23"/>
        <v>1.5</v>
      </c>
      <c r="AJ151" s="103">
        <f t="shared" si="24"/>
        <v>-6.7900000000000205</v>
      </c>
      <c r="AK151" s="103">
        <f t="shared" si="25"/>
        <v>-0.87999999999999901</v>
      </c>
    </row>
    <row r="152" spans="1:38" x14ac:dyDescent="0.2">
      <c r="A152" s="9">
        <v>34788</v>
      </c>
      <c r="B152" s="103">
        <v>1.5972999999999999</v>
      </c>
      <c r="C152" s="103">
        <v>1.0848</v>
      </c>
      <c r="D152" s="102">
        <v>118.78</v>
      </c>
      <c r="E152" s="102">
        <v>2.4500000000000002</v>
      </c>
      <c r="F152" s="102">
        <v>5.63</v>
      </c>
      <c r="G152" s="102">
        <v>3.99</v>
      </c>
      <c r="H152" s="102">
        <v>1.99</v>
      </c>
      <c r="I152" s="102">
        <v>1.25</v>
      </c>
      <c r="J152" s="102">
        <v>5</v>
      </c>
      <c r="K152" s="102">
        <v>2.97</v>
      </c>
      <c r="L152" s="102">
        <v>0.18719</v>
      </c>
      <c r="M152" s="102">
        <v>4539.26</v>
      </c>
      <c r="N152" s="102">
        <v>1294.5</v>
      </c>
      <c r="O152" s="102">
        <v>4865.2700000000004</v>
      </c>
      <c r="P152" s="102">
        <v>15771</v>
      </c>
      <c r="Q152" s="16">
        <v>278.5</v>
      </c>
      <c r="R152" s="3">
        <v>191.83</v>
      </c>
      <c r="S152" s="16">
        <v>15</v>
      </c>
      <c r="T152" s="103">
        <f t="shared" si="26"/>
        <v>7.4999999999998401E-3</v>
      </c>
      <c r="U152" s="103">
        <f t="shared" si="26"/>
        <v>-1.3800000000000034E-2</v>
      </c>
      <c r="V152" s="103">
        <f t="shared" si="26"/>
        <v>-0.78999999999999204</v>
      </c>
      <c r="W152" s="103">
        <f t="shared" si="26"/>
        <v>5.0000000000000266E-2</v>
      </c>
      <c r="X152" s="103">
        <f t="shared" si="26"/>
        <v>4.9999999999999822E-2</v>
      </c>
      <c r="Y152" s="103">
        <f t="shared" si="26"/>
        <v>8.0000000000000071E-2</v>
      </c>
      <c r="Z152" s="103">
        <f t="shared" si="26"/>
        <v>-0.19999999999999996</v>
      </c>
      <c r="AA152" s="103">
        <f t="shared" si="26"/>
        <v>-1.0000000000000009E-2</v>
      </c>
      <c r="AB152" s="103">
        <f t="shared" si="26"/>
        <v>-3.0000000000000249E-2</v>
      </c>
      <c r="AC152" s="103">
        <f t="shared" si="26"/>
        <v>-0.12999999999999989</v>
      </c>
      <c r="AD152" s="103">
        <f t="shared" si="26"/>
        <v>-8.7190000000000017E-2</v>
      </c>
      <c r="AE152" s="103">
        <f t="shared" si="26"/>
        <v>68.840000000000146</v>
      </c>
      <c r="AF152" s="103">
        <f t="shared" si="26"/>
        <v>58.5</v>
      </c>
      <c r="AG152" s="103">
        <f t="shared" si="26"/>
        <v>-38.6899999999996</v>
      </c>
      <c r="AH152" s="103">
        <f t="shared" si="26"/>
        <v>1371</v>
      </c>
      <c r="AI152" s="103">
        <f t="shared" si="23"/>
        <v>-7</v>
      </c>
      <c r="AJ152" s="103">
        <f t="shared" si="24"/>
        <v>8.8800000000000239</v>
      </c>
      <c r="AK152" s="103">
        <f t="shared" si="25"/>
        <v>4.3499999999999996</v>
      </c>
    </row>
    <row r="153" spans="1:38" x14ac:dyDescent="0.2">
      <c r="A153" s="9">
        <v>34818</v>
      </c>
      <c r="B153" s="103">
        <v>1.6112</v>
      </c>
      <c r="C153" s="103">
        <v>1.0575000000000001</v>
      </c>
      <c r="D153" s="102">
        <v>119.55</v>
      </c>
      <c r="E153" s="102">
        <v>2.4</v>
      </c>
      <c r="F153" s="102">
        <v>5.66</v>
      </c>
      <c r="G153" s="102">
        <v>3.85</v>
      </c>
      <c r="H153" s="102">
        <v>1.73</v>
      </c>
      <c r="I153" s="102">
        <v>0.99</v>
      </c>
      <c r="J153" s="102">
        <v>4.99</v>
      </c>
      <c r="K153" s="102">
        <v>2.58</v>
      </c>
      <c r="L153" s="102">
        <v>0.13500000000000001</v>
      </c>
      <c r="M153" s="102">
        <v>4714.57</v>
      </c>
      <c r="N153" s="102">
        <v>1335</v>
      </c>
      <c r="O153" s="102">
        <v>5360.44</v>
      </c>
      <c r="P153" s="102">
        <v>16780</v>
      </c>
      <c r="Q153" s="16">
        <v>282.5</v>
      </c>
      <c r="R153" s="3">
        <v>192.38</v>
      </c>
      <c r="S153" s="16">
        <v>16.79</v>
      </c>
      <c r="T153" s="103">
        <f t="shared" si="26"/>
        <v>1.3900000000000023E-2</v>
      </c>
      <c r="U153" s="103">
        <f t="shared" si="26"/>
        <v>-2.729999999999988E-2</v>
      </c>
      <c r="V153" s="103">
        <f t="shared" si="26"/>
        <v>0.76999999999999602</v>
      </c>
      <c r="W153" s="103">
        <f t="shared" si="26"/>
        <v>-5.0000000000000266E-2</v>
      </c>
      <c r="X153" s="103">
        <f t="shared" si="26"/>
        <v>3.0000000000000249E-2</v>
      </c>
      <c r="Y153" s="103">
        <f t="shared" si="26"/>
        <v>-0.14000000000000012</v>
      </c>
      <c r="Z153" s="103">
        <f t="shared" si="26"/>
        <v>-0.26</v>
      </c>
      <c r="AA153" s="103">
        <f t="shared" si="26"/>
        <v>-0.26</v>
      </c>
      <c r="AB153" s="103">
        <f t="shared" si="26"/>
        <v>-9.9999999999997868E-3</v>
      </c>
      <c r="AC153" s="103">
        <f t="shared" si="26"/>
        <v>-0.39000000000000012</v>
      </c>
      <c r="AD153" s="103">
        <f t="shared" si="26"/>
        <v>-5.2189999999999986E-2</v>
      </c>
      <c r="AE153" s="103">
        <f t="shared" si="26"/>
        <v>175.30999999999949</v>
      </c>
      <c r="AF153" s="103">
        <f t="shared" si="26"/>
        <v>40.5</v>
      </c>
      <c r="AG153" s="103">
        <f t="shared" si="26"/>
        <v>495.16999999999916</v>
      </c>
      <c r="AH153" s="103">
        <f t="shared" si="26"/>
        <v>1009</v>
      </c>
      <c r="AI153" s="103">
        <f t="shared" si="23"/>
        <v>4</v>
      </c>
      <c r="AJ153" s="103">
        <f t="shared" si="24"/>
        <v>0.54999999999998295</v>
      </c>
      <c r="AK153" s="103">
        <f t="shared" si="25"/>
        <v>1.7899999999999991</v>
      </c>
      <c r="AL153" s="105"/>
    </row>
    <row r="154" spans="1:38" x14ac:dyDescent="0.2">
      <c r="A154" s="9">
        <v>34849</v>
      </c>
      <c r="B154" s="103">
        <v>1.5934999999999999</v>
      </c>
      <c r="C154" s="103">
        <v>1.0425</v>
      </c>
      <c r="D154" s="102">
        <v>121.54</v>
      </c>
      <c r="E154" s="102">
        <v>2.56</v>
      </c>
      <c r="F154" s="102">
        <v>5.83</v>
      </c>
      <c r="G154" s="102">
        <v>4.07</v>
      </c>
      <c r="H154" s="102">
        <v>1.83</v>
      </c>
      <c r="I154" s="102">
        <v>1.02</v>
      </c>
      <c r="J154" s="102">
        <v>5.07</v>
      </c>
      <c r="K154" s="102">
        <v>2.58</v>
      </c>
      <c r="L154" s="102">
        <v>9.375E-2</v>
      </c>
      <c r="M154" s="102">
        <v>4494.29</v>
      </c>
      <c r="N154" s="102">
        <v>1296</v>
      </c>
      <c r="O154" s="102">
        <v>5068.59</v>
      </c>
      <c r="P154" s="102">
        <v>16040</v>
      </c>
      <c r="Q154" s="16">
        <v>268.5</v>
      </c>
      <c r="R154" s="3">
        <v>186.72</v>
      </c>
      <c r="S154" s="16">
        <v>14.9</v>
      </c>
      <c r="T154" s="103">
        <f t="shared" si="26"/>
        <v>-1.7700000000000049E-2</v>
      </c>
      <c r="U154" s="103">
        <f t="shared" si="26"/>
        <v>-1.5000000000000124E-2</v>
      </c>
      <c r="V154" s="103">
        <f t="shared" si="26"/>
        <v>1.9900000000000091</v>
      </c>
      <c r="W154" s="103">
        <f t="shared" si="26"/>
        <v>0.16000000000000014</v>
      </c>
      <c r="X154" s="103">
        <f t="shared" si="26"/>
        <v>0.16999999999999993</v>
      </c>
      <c r="Y154" s="103">
        <f t="shared" si="26"/>
        <v>0.2200000000000002</v>
      </c>
      <c r="Z154" s="103">
        <f t="shared" si="26"/>
        <v>0.10000000000000009</v>
      </c>
      <c r="AA154" s="103">
        <f t="shared" si="26"/>
        <v>3.0000000000000027E-2</v>
      </c>
      <c r="AB154" s="103">
        <f t="shared" si="26"/>
        <v>8.0000000000000071E-2</v>
      </c>
      <c r="AC154" s="103">
        <f t="shared" si="26"/>
        <v>0</v>
      </c>
      <c r="AD154" s="103">
        <f t="shared" si="26"/>
        <v>-4.1250000000000009E-2</v>
      </c>
      <c r="AE154" s="103">
        <f t="shared" si="26"/>
        <v>-220.27999999999975</v>
      </c>
      <c r="AF154" s="103">
        <f t="shared" si="26"/>
        <v>-39</v>
      </c>
      <c r="AG154" s="103">
        <f t="shared" si="26"/>
        <v>-291.84999999999945</v>
      </c>
      <c r="AH154" s="103">
        <f t="shared" si="26"/>
        <v>-740</v>
      </c>
      <c r="AI154" s="103">
        <f t="shared" si="23"/>
        <v>-14</v>
      </c>
      <c r="AJ154" s="103">
        <f t="shared" si="24"/>
        <v>-5.6599999999999966</v>
      </c>
      <c r="AK154" s="103">
        <f t="shared" si="25"/>
        <v>-1.8899999999999988</v>
      </c>
      <c r="AL154" s="105"/>
    </row>
    <row r="155" spans="1:38" x14ac:dyDescent="0.2">
      <c r="A155" s="9">
        <v>34879</v>
      </c>
      <c r="B155" s="103">
        <v>1.6033999999999999</v>
      </c>
      <c r="C155" s="103">
        <v>1.0362</v>
      </c>
      <c r="D155" s="102">
        <v>121.15</v>
      </c>
      <c r="E155" s="102">
        <v>2.87</v>
      </c>
      <c r="F155" s="102">
        <v>5.98</v>
      </c>
      <c r="G155" s="102">
        <v>4.5199999999999996</v>
      </c>
      <c r="H155" s="102">
        <v>2.34</v>
      </c>
      <c r="I155" s="102">
        <v>1.22</v>
      </c>
      <c r="J155" s="102">
        <v>5.37</v>
      </c>
      <c r="K155" s="102">
        <v>2.67</v>
      </c>
      <c r="L155" s="102">
        <v>0.125</v>
      </c>
      <c r="M155" s="102">
        <v>4530.8500000000004</v>
      </c>
      <c r="N155" s="102">
        <v>1382.5</v>
      </c>
      <c r="O155" s="102">
        <v>5378.52</v>
      </c>
      <c r="P155" s="102">
        <v>17530</v>
      </c>
      <c r="Q155" s="16">
        <v>260</v>
      </c>
      <c r="R155" s="3">
        <v>191.54</v>
      </c>
      <c r="S155" s="16">
        <v>17.48</v>
      </c>
      <c r="T155" s="103">
        <f t="shared" si="26"/>
        <v>9.9000000000000199E-3</v>
      </c>
      <c r="U155" s="103">
        <f t="shared" si="26"/>
        <v>-6.2999999999999723E-3</v>
      </c>
      <c r="V155" s="103">
        <f t="shared" si="26"/>
        <v>-0.39000000000000057</v>
      </c>
      <c r="W155" s="103">
        <f t="shared" si="26"/>
        <v>0.31000000000000005</v>
      </c>
      <c r="X155" s="103">
        <f t="shared" si="26"/>
        <v>0.15000000000000036</v>
      </c>
      <c r="Y155" s="103">
        <f t="shared" si="26"/>
        <v>0.44999999999999929</v>
      </c>
      <c r="Z155" s="103">
        <f t="shared" si="26"/>
        <v>0.50999999999999979</v>
      </c>
      <c r="AA155" s="103">
        <f t="shared" si="26"/>
        <v>0.19999999999999996</v>
      </c>
      <c r="AB155" s="103">
        <f t="shared" si="26"/>
        <v>0.29999999999999982</v>
      </c>
      <c r="AC155" s="103">
        <f t="shared" si="26"/>
        <v>8.9999999999999858E-2</v>
      </c>
      <c r="AD155" s="103">
        <f t="shared" si="26"/>
        <v>3.125E-2</v>
      </c>
      <c r="AE155" s="103">
        <f t="shared" si="26"/>
        <v>36.5600000000004</v>
      </c>
      <c r="AF155" s="103">
        <f t="shared" si="26"/>
        <v>86.5</v>
      </c>
      <c r="AG155" s="103">
        <f t="shared" si="26"/>
        <v>309.93000000000029</v>
      </c>
      <c r="AH155" s="103">
        <f t="shared" si="26"/>
        <v>1490</v>
      </c>
      <c r="AI155" s="103">
        <f t="shared" si="23"/>
        <v>-8.5</v>
      </c>
      <c r="AJ155" s="103">
        <f t="shared" si="24"/>
        <v>4.8199999999999932</v>
      </c>
      <c r="AK155" s="103">
        <f t="shared" si="25"/>
        <v>2.58</v>
      </c>
      <c r="AL155" s="105"/>
    </row>
    <row r="156" spans="1:38" x14ac:dyDescent="0.2">
      <c r="A156" s="9">
        <v>34909</v>
      </c>
      <c r="B156" s="103">
        <v>1.5979000000000001</v>
      </c>
      <c r="C156" s="103">
        <v>1.0691999999999999</v>
      </c>
      <c r="D156" s="102">
        <v>115.26</v>
      </c>
      <c r="E156" s="102">
        <v>2.9</v>
      </c>
      <c r="F156" s="102">
        <v>6.1</v>
      </c>
      <c r="G156" s="102">
        <v>4.74</v>
      </c>
      <c r="H156" s="102">
        <v>2.27</v>
      </c>
      <c r="I156" s="102">
        <v>1.1200000000000001</v>
      </c>
      <c r="J156" s="102">
        <v>5.34</v>
      </c>
      <c r="K156" s="102">
        <v>2.69</v>
      </c>
      <c r="L156" s="102">
        <v>0.10375</v>
      </c>
      <c r="M156" s="102">
        <v>4531.51</v>
      </c>
      <c r="N156" s="102">
        <v>1331</v>
      </c>
      <c r="O156" s="102">
        <v>5101.87</v>
      </c>
      <c r="P156" s="102">
        <v>17720</v>
      </c>
      <c r="Q156" s="16">
        <v>255.5</v>
      </c>
      <c r="R156" s="3">
        <v>190.36</v>
      </c>
      <c r="S156" s="16">
        <v>19.579999999999998</v>
      </c>
      <c r="T156" s="103">
        <f t="shared" si="26"/>
        <v>-5.4999999999998384E-3</v>
      </c>
      <c r="U156" s="103">
        <f t="shared" si="26"/>
        <v>3.2999999999999918E-2</v>
      </c>
      <c r="V156" s="103">
        <f t="shared" si="26"/>
        <v>-5.8900000000000006</v>
      </c>
      <c r="W156" s="103">
        <f t="shared" si="26"/>
        <v>2.9999999999999805E-2</v>
      </c>
      <c r="X156" s="103">
        <f t="shared" si="26"/>
        <v>0.11999999999999922</v>
      </c>
      <c r="Y156" s="103">
        <f t="shared" si="26"/>
        <v>0.22000000000000064</v>
      </c>
      <c r="Z156" s="103">
        <f t="shared" si="26"/>
        <v>-6.999999999999984E-2</v>
      </c>
      <c r="AA156" s="103">
        <f t="shared" si="26"/>
        <v>-9.9999999999999867E-2</v>
      </c>
      <c r="AB156" s="103">
        <f t="shared" si="26"/>
        <v>-3.0000000000000249E-2</v>
      </c>
      <c r="AC156" s="103">
        <f t="shared" si="26"/>
        <v>2.0000000000000018E-2</v>
      </c>
      <c r="AD156" s="103">
        <f t="shared" si="26"/>
        <v>-2.1250000000000005E-2</v>
      </c>
      <c r="AE156" s="103">
        <f t="shared" si="26"/>
        <v>0.65999999999985448</v>
      </c>
      <c r="AF156" s="103">
        <f t="shared" si="26"/>
        <v>-51.5</v>
      </c>
      <c r="AG156" s="103">
        <f t="shared" si="26"/>
        <v>-276.65000000000055</v>
      </c>
      <c r="AH156" s="103">
        <f t="shared" si="26"/>
        <v>190</v>
      </c>
      <c r="AI156" s="103">
        <f t="shared" si="23"/>
        <v>-4.5</v>
      </c>
      <c r="AJ156" s="103">
        <f t="shared" si="24"/>
        <v>-1.1799999999999784</v>
      </c>
      <c r="AK156" s="103">
        <f t="shared" si="25"/>
        <v>2.0999999999999979</v>
      </c>
      <c r="AL156" s="105"/>
    </row>
    <row r="157" spans="1:38" x14ac:dyDescent="0.2">
      <c r="A157" s="9">
        <v>34941</v>
      </c>
      <c r="B157" s="103">
        <v>1.6024</v>
      </c>
      <c r="C157" s="103">
        <v>1.0569</v>
      </c>
      <c r="D157" s="102">
        <v>109.66</v>
      </c>
      <c r="E157" s="102">
        <v>3.04</v>
      </c>
      <c r="F157" s="102">
        <v>6.07</v>
      </c>
      <c r="G157" s="102">
        <v>4.84</v>
      </c>
      <c r="H157" s="102">
        <v>2.36</v>
      </c>
      <c r="I157" s="102">
        <v>1.1000000000000001</v>
      </c>
      <c r="J157" s="102">
        <v>5.52</v>
      </c>
      <c r="K157" s="102">
        <v>2.7</v>
      </c>
      <c r="L157" s="102">
        <v>8.8749999999999996E-2</v>
      </c>
      <c r="M157" s="102">
        <v>4607.21</v>
      </c>
      <c r="N157" s="102">
        <v>1320.1</v>
      </c>
      <c r="O157" s="102">
        <v>5270.77</v>
      </c>
      <c r="P157" s="102">
        <v>17590</v>
      </c>
      <c r="Q157" s="16">
        <v>253.5</v>
      </c>
      <c r="R157" s="3">
        <v>199.35</v>
      </c>
      <c r="S157" s="16">
        <v>21.35</v>
      </c>
      <c r="T157" s="103">
        <f t="shared" si="26"/>
        <v>4.4999999999999485E-3</v>
      </c>
      <c r="U157" s="103">
        <f t="shared" si="26"/>
        <v>-1.2299999999999978E-2</v>
      </c>
      <c r="V157" s="103">
        <f t="shared" si="26"/>
        <v>-5.6000000000000085</v>
      </c>
      <c r="W157" s="103">
        <f t="shared" si="26"/>
        <v>0.14000000000000012</v>
      </c>
      <c r="X157" s="103">
        <f t="shared" si="26"/>
        <v>-2.9999999999999361E-2</v>
      </c>
      <c r="Y157" s="103">
        <f t="shared" si="26"/>
        <v>9.9999999999999645E-2</v>
      </c>
      <c r="Z157" s="103">
        <f t="shared" si="26"/>
        <v>8.9999999999999858E-2</v>
      </c>
      <c r="AA157" s="103">
        <f t="shared" si="26"/>
        <v>-2.0000000000000018E-2</v>
      </c>
      <c r="AB157" s="103">
        <f t="shared" si="26"/>
        <v>0.17999999999999972</v>
      </c>
      <c r="AC157" s="103">
        <f t="shared" si="26"/>
        <v>1.0000000000000231E-2</v>
      </c>
      <c r="AD157" s="103">
        <f t="shared" si="26"/>
        <v>-1.4999999999999999E-2</v>
      </c>
      <c r="AE157" s="103">
        <f t="shared" si="26"/>
        <v>75.699999999999818</v>
      </c>
      <c r="AF157" s="103">
        <f t="shared" si="26"/>
        <v>-10.900000000000091</v>
      </c>
      <c r="AG157" s="103">
        <f t="shared" si="26"/>
        <v>168.90000000000055</v>
      </c>
      <c r="AH157" s="103">
        <f t="shared" si="26"/>
        <v>-130</v>
      </c>
      <c r="AI157" s="103">
        <f t="shared" si="23"/>
        <v>-2</v>
      </c>
      <c r="AJ157" s="103">
        <f t="shared" si="24"/>
        <v>8.9899999999999807</v>
      </c>
      <c r="AK157" s="103">
        <f t="shared" si="25"/>
        <v>1.7700000000000031</v>
      </c>
      <c r="AL157" s="105"/>
    </row>
    <row r="158" spans="1:38" x14ac:dyDescent="0.2">
      <c r="A158" s="9">
        <v>34971</v>
      </c>
      <c r="B158" s="103">
        <v>1.5978000000000001</v>
      </c>
      <c r="C158" s="103">
        <v>1.0645</v>
      </c>
      <c r="D158" s="102">
        <v>105.86</v>
      </c>
      <c r="E158" s="102">
        <v>3.25</v>
      </c>
      <c r="F158" s="102">
        <v>6.05</v>
      </c>
      <c r="G158" s="102">
        <v>5.0999999999999996</v>
      </c>
      <c r="H158" s="102">
        <v>2.16</v>
      </c>
      <c r="I158" s="102">
        <v>1.92</v>
      </c>
      <c r="J158" s="102">
        <v>6.08</v>
      </c>
      <c r="K158" s="102">
        <v>3.09</v>
      </c>
      <c r="L158" s="102">
        <v>0.23624999999999999</v>
      </c>
      <c r="M158" s="102">
        <v>4570.6099999999997</v>
      </c>
      <c r="N158" s="102">
        <v>1294.2</v>
      </c>
      <c r="O158" s="102">
        <v>5149.83</v>
      </c>
      <c r="P158" s="102">
        <v>17580</v>
      </c>
      <c r="Q158" s="16">
        <v>298</v>
      </c>
      <c r="R158" s="3">
        <v>205.19</v>
      </c>
      <c r="S158" s="16">
        <v>24.04</v>
      </c>
      <c r="T158" s="103">
        <f t="shared" si="26"/>
        <v>-4.5999999999999375E-3</v>
      </c>
      <c r="U158" s="103">
        <f t="shared" si="26"/>
        <v>7.6000000000000512E-3</v>
      </c>
      <c r="V158" s="103">
        <f t="shared" si="26"/>
        <v>-3.7999999999999972</v>
      </c>
      <c r="W158" s="103">
        <f t="shared" si="26"/>
        <v>0.20999999999999996</v>
      </c>
      <c r="X158" s="103">
        <f t="shared" si="26"/>
        <v>-2.0000000000000462E-2</v>
      </c>
      <c r="Y158" s="103">
        <f t="shared" si="26"/>
        <v>0.25999999999999979</v>
      </c>
      <c r="Z158" s="103">
        <f t="shared" si="26"/>
        <v>-0.19999999999999973</v>
      </c>
      <c r="AA158" s="103">
        <f t="shared" si="26"/>
        <v>0.81999999999999984</v>
      </c>
      <c r="AB158" s="103">
        <f t="shared" si="26"/>
        <v>0.5600000000000005</v>
      </c>
      <c r="AC158" s="103">
        <f t="shared" si="26"/>
        <v>0.38999999999999968</v>
      </c>
      <c r="AD158" s="103">
        <f t="shared" si="26"/>
        <v>0.14749999999999999</v>
      </c>
      <c r="AE158" s="103">
        <f t="shared" si="26"/>
        <v>-36.600000000000364</v>
      </c>
      <c r="AF158" s="103">
        <f t="shared" si="26"/>
        <v>-25.899999999999864</v>
      </c>
      <c r="AG158" s="103">
        <f t="shared" si="26"/>
        <v>-120.94000000000051</v>
      </c>
      <c r="AH158" s="103">
        <f t="shared" si="26"/>
        <v>-10</v>
      </c>
      <c r="AI158" s="103">
        <f t="shared" si="23"/>
        <v>44.5</v>
      </c>
      <c r="AJ158" s="103">
        <f t="shared" si="24"/>
        <v>5.8400000000000034</v>
      </c>
      <c r="AK158" s="103">
        <f t="shared" si="25"/>
        <v>2.6899999999999977</v>
      </c>
      <c r="AL158" s="105"/>
    </row>
    <row r="159" spans="1:38" x14ac:dyDescent="0.2">
      <c r="A159" s="9">
        <v>35000</v>
      </c>
      <c r="B159" s="103">
        <v>1.6015999999999999</v>
      </c>
      <c r="C159" s="103">
        <v>1.0485</v>
      </c>
      <c r="D159" s="102">
        <v>104.13</v>
      </c>
      <c r="E159" s="102">
        <v>3.4</v>
      </c>
      <c r="F159" s="102">
        <v>6.16</v>
      </c>
      <c r="G159" s="102">
        <v>5.24</v>
      </c>
      <c r="H159" s="102">
        <v>1.81</v>
      </c>
      <c r="I159" s="102">
        <v>2.04</v>
      </c>
      <c r="J159" s="102">
        <v>6.18</v>
      </c>
      <c r="K159" s="102">
        <v>3.49</v>
      </c>
      <c r="L159" s="102">
        <v>0.28188000000000002</v>
      </c>
      <c r="M159" s="102">
        <v>4705.24</v>
      </c>
      <c r="N159" s="102">
        <v>1375.5</v>
      </c>
      <c r="O159" s="102">
        <v>5525.4</v>
      </c>
      <c r="P159" s="102">
        <v>18050</v>
      </c>
      <c r="Q159" s="16">
        <v>295.25</v>
      </c>
      <c r="R159" s="3">
        <v>201.52</v>
      </c>
      <c r="S159" s="16">
        <v>21.63</v>
      </c>
      <c r="T159" s="103">
        <f t="shared" si="26"/>
        <v>3.7999999999998035E-3</v>
      </c>
      <c r="U159" s="103">
        <f t="shared" si="26"/>
        <v>-1.6000000000000014E-2</v>
      </c>
      <c r="V159" s="103">
        <f t="shared" si="26"/>
        <v>-1.730000000000004</v>
      </c>
      <c r="W159" s="103">
        <f t="shared" si="26"/>
        <v>0.14999999999999991</v>
      </c>
      <c r="X159" s="103">
        <f t="shared" si="26"/>
        <v>0.11000000000000032</v>
      </c>
      <c r="Y159" s="103">
        <f t="shared" si="26"/>
        <v>0.14000000000000057</v>
      </c>
      <c r="Z159" s="103">
        <f t="shared" si="26"/>
        <v>-0.35000000000000009</v>
      </c>
      <c r="AA159" s="103">
        <f t="shared" si="26"/>
        <v>0.12000000000000011</v>
      </c>
      <c r="AB159" s="103">
        <f t="shared" si="26"/>
        <v>9.9999999999999645E-2</v>
      </c>
      <c r="AC159" s="103">
        <f t="shared" si="26"/>
        <v>0.40000000000000036</v>
      </c>
      <c r="AD159" s="103">
        <f t="shared" si="26"/>
        <v>4.5630000000000032E-2</v>
      </c>
      <c r="AE159" s="103">
        <f t="shared" si="26"/>
        <v>134.63000000000011</v>
      </c>
      <c r="AF159" s="103">
        <f t="shared" si="26"/>
        <v>81.299999999999955</v>
      </c>
      <c r="AG159" s="103">
        <f t="shared" si="26"/>
        <v>375.56999999999971</v>
      </c>
      <c r="AH159" s="103">
        <f t="shared" si="26"/>
        <v>470</v>
      </c>
      <c r="AI159" s="103">
        <f t="shared" si="23"/>
        <v>-2.75</v>
      </c>
      <c r="AJ159" s="103">
        <f t="shared" si="24"/>
        <v>-3.6699999999999875</v>
      </c>
      <c r="AK159" s="103">
        <f t="shared" si="25"/>
        <v>-2.41</v>
      </c>
      <c r="AL159" s="105"/>
    </row>
    <row r="160" spans="1:38" x14ac:dyDescent="0.2">
      <c r="A160" s="9">
        <v>35032</v>
      </c>
      <c r="B160" s="103">
        <v>1.6032</v>
      </c>
      <c r="C160" s="103">
        <v>1.0062</v>
      </c>
      <c r="D160" s="102">
        <v>102.07</v>
      </c>
      <c r="E160" s="102">
        <v>3.44</v>
      </c>
      <c r="F160" s="102">
        <v>6.3</v>
      </c>
      <c r="G160" s="102">
        <v>5.2</v>
      </c>
      <c r="H160" s="102">
        <v>1.87</v>
      </c>
      <c r="I160" s="102">
        <v>1.86</v>
      </c>
      <c r="J160" s="102">
        <v>6.12</v>
      </c>
      <c r="K160" s="102">
        <v>3.45</v>
      </c>
      <c r="L160" s="102">
        <v>0.32500000000000001</v>
      </c>
      <c r="M160" s="102">
        <v>4877.5</v>
      </c>
      <c r="N160" s="102">
        <v>1390.5</v>
      </c>
      <c r="O160" s="102">
        <v>5896.04</v>
      </c>
      <c r="P160" s="102">
        <v>18575</v>
      </c>
      <c r="Q160" s="16">
        <v>288.89999999999998</v>
      </c>
      <c r="R160" s="3">
        <v>204.07</v>
      </c>
      <c r="S160" s="16">
        <v>24.98</v>
      </c>
      <c r="T160" s="103">
        <f t="shared" ref="T160:AH176" si="27">B160-B159</f>
        <v>1.6000000000000458E-3</v>
      </c>
      <c r="U160" s="103">
        <f t="shared" si="27"/>
        <v>-4.2300000000000004E-2</v>
      </c>
      <c r="V160" s="103">
        <f t="shared" si="27"/>
        <v>-2.0600000000000023</v>
      </c>
      <c r="W160" s="103">
        <f t="shared" si="27"/>
        <v>4.0000000000000036E-2</v>
      </c>
      <c r="X160" s="103">
        <f t="shared" si="27"/>
        <v>0.13999999999999968</v>
      </c>
      <c r="Y160" s="103">
        <f t="shared" si="27"/>
        <v>-4.0000000000000036E-2</v>
      </c>
      <c r="Z160" s="103">
        <f t="shared" si="27"/>
        <v>6.0000000000000053E-2</v>
      </c>
      <c r="AA160" s="103">
        <f t="shared" si="27"/>
        <v>-0.17999999999999994</v>
      </c>
      <c r="AB160" s="103">
        <f t="shared" si="27"/>
        <v>-5.9999999999999609E-2</v>
      </c>
      <c r="AC160" s="103">
        <f t="shared" si="27"/>
        <v>-4.0000000000000036E-2</v>
      </c>
      <c r="AD160" s="103">
        <f t="shared" si="27"/>
        <v>4.3119999999999992E-2</v>
      </c>
      <c r="AE160" s="103">
        <f t="shared" si="27"/>
        <v>172.26000000000022</v>
      </c>
      <c r="AF160" s="103">
        <f t="shared" si="27"/>
        <v>15</v>
      </c>
      <c r="AG160" s="103">
        <f t="shared" si="27"/>
        <v>370.64000000000033</v>
      </c>
      <c r="AH160" s="103">
        <f t="shared" si="27"/>
        <v>525</v>
      </c>
      <c r="AI160" s="103">
        <f t="shared" si="23"/>
        <v>-6.3500000000000227</v>
      </c>
      <c r="AJ160" s="103">
        <f t="shared" si="24"/>
        <v>2.5499999999999829</v>
      </c>
      <c r="AK160" s="103">
        <f t="shared" si="25"/>
        <v>3.3500000000000014</v>
      </c>
      <c r="AL160" s="105"/>
    </row>
    <row r="161" spans="1:38" x14ac:dyDescent="0.2">
      <c r="A161" s="9">
        <v>35063</v>
      </c>
      <c r="B161" s="103">
        <v>1.6063000000000001</v>
      </c>
      <c r="C161" s="103">
        <v>1.0042</v>
      </c>
      <c r="D161" s="102">
        <v>102.3</v>
      </c>
      <c r="E161" s="102">
        <v>3.51</v>
      </c>
      <c r="F161" s="102">
        <v>6.43</v>
      </c>
      <c r="G161" s="102">
        <v>5.28</v>
      </c>
      <c r="H161" s="102">
        <v>1.73</v>
      </c>
      <c r="I161" s="102">
        <v>1.85</v>
      </c>
      <c r="J161" s="102">
        <v>6</v>
      </c>
      <c r="K161" s="102">
        <v>3.34</v>
      </c>
      <c r="L161" s="102">
        <v>0.19375000000000001</v>
      </c>
      <c r="M161" s="102">
        <v>5022.8599999999997</v>
      </c>
      <c r="N161" s="102">
        <v>1484</v>
      </c>
      <c r="O161" s="102">
        <v>6958.14</v>
      </c>
      <c r="P161" s="102">
        <v>18140</v>
      </c>
      <c r="Q161" s="16">
        <v>288.5</v>
      </c>
      <c r="R161" s="3">
        <v>205.14</v>
      </c>
      <c r="S161" s="16">
        <v>25.73</v>
      </c>
      <c r="T161" s="103">
        <f t="shared" si="27"/>
        <v>3.1000000000001027E-3</v>
      </c>
      <c r="U161" s="103">
        <f t="shared" si="27"/>
        <v>-2.0000000000000018E-3</v>
      </c>
      <c r="V161" s="103">
        <f t="shared" si="27"/>
        <v>0.23000000000000398</v>
      </c>
      <c r="W161" s="103">
        <f t="shared" si="27"/>
        <v>6.999999999999984E-2</v>
      </c>
      <c r="X161" s="103">
        <f t="shared" si="27"/>
        <v>0.12999999999999989</v>
      </c>
      <c r="Y161" s="103">
        <f t="shared" si="27"/>
        <v>8.0000000000000071E-2</v>
      </c>
      <c r="Z161" s="103">
        <f t="shared" si="27"/>
        <v>-0.14000000000000012</v>
      </c>
      <c r="AA161" s="103">
        <f t="shared" si="27"/>
        <v>-1.0000000000000009E-2</v>
      </c>
      <c r="AB161" s="103">
        <f t="shared" si="27"/>
        <v>-0.12000000000000011</v>
      </c>
      <c r="AC161" s="103">
        <f t="shared" si="27"/>
        <v>-0.11000000000000032</v>
      </c>
      <c r="AD161" s="103">
        <f t="shared" si="27"/>
        <v>-0.13125000000000001</v>
      </c>
      <c r="AE161" s="103">
        <f t="shared" si="27"/>
        <v>145.35999999999967</v>
      </c>
      <c r="AF161" s="103">
        <f t="shared" si="27"/>
        <v>93.5</v>
      </c>
      <c r="AG161" s="103">
        <f t="shared" si="27"/>
        <v>1062.1000000000004</v>
      </c>
      <c r="AH161" s="103">
        <f t="shared" si="27"/>
        <v>-435</v>
      </c>
      <c r="AI161" s="103">
        <f t="shared" si="23"/>
        <v>-0.39999999999997726</v>
      </c>
      <c r="AJ161" s="103">
        <f t="shared" si="24"/>
        <v>1.0699999999999932</v>
      </c>
      <c r="AK161" s="103">
        <f t="shared" si="25"/>
        <v>0.75</v>
      </c>
      <c r="AL161" s="105"/>
    </row>
    <row r="162" spans="1:38" x14ac:dyDescent="0.2">
      <c r="A162" s="9">
        <v>35094</v>
      </c>
      <c r="B162" s="103">
        <v>1.6093999999999999</v>
      </c>
      <c r="C162" s="103">
        <v>0.97589999999999999</v>
      </c>
      <c r="D162" s="102">
        <v>107.33</v>
      </c>
      <c r="E162" s="102">
        <v>3.77</v>
      </c>
      <c r="F162" s="102">
        <v>6.49</v>
      </c>
      <c r="G162" s="102">
        <v>5.63</v>
      </c>
      <c r="H162" s="102">
        <v>2</v>
      </c>
      <c r="I162" s="102">
        <v>2.13</v>
      </c>
      <c r="J162" s="102">
        <v>6.08</v>
      </c>
      <c r="K162" s="102">
        <v>3.49</v>
      </c>
      <c r="L162" s="102">
        <v>0.1275</v>
      </c>
      <c r="M162" s="102">
        <v>4717.22</v>
      </c>
      <c r="N162" s="102">
        <v>1400</v>
      </c>
      <c r="O162" s="102">
        <v>6835.6</v>
      </c>
      <c r="P162" s="102">
        <v>19500</v>
      </c>
      <c r="Q162" s="16">
        <v>281.05</v>
      </c>
      <c r="R162" s="3">
        <v>210.46</v>
      </c>
      <c r="S162" s="16">
        <v>26.91</v>
      </c>
      <c r="T162" s="103">
        <f t="shared" si="27"/>
        <v>3.0999999999998806E-3</v>
      </c>
      <c r="U162" s="103">
        <f t="shared" si="27"/>
        <v>-2.8299999999999992E-2</v>
      </c>
      <c r="V162" s="103">
        <f t="shared" si="27"/>
        <v>5.0300000000000011</v>
      </c>
      <c r="W162" s="103">
        <f t="shared" si="27"/>
        <v>0.26000000000000023</v>
      </c>
      <c r="X162" s="103">
        <f t="shared" si="27"/>
        <v>6.0000000000000497E-2</v>
      </c>
      <c r="Y162" s="103">
        <f t="shared" si="27"/>
        <v>0.34999999999999964</v>
      </c>
      <c r="Z162" s="103">
        <f t="shared" si="27"/>
        <v>0.27</v>
      </c>
      <c r="AA162" s="103">
        <f t="shared" si="27"/>
        <v>0.2799999999999998</v>
      </c>
      <c r="AB162" s="103">
        <f t="shared" si="27"/>
        <v>8.0000000000000071E-2</v>
      </c>
      <c r="AC162" s="103">
        <f t="shared" si="27"/>
        <v>0.15000000000000036</v>
      </c>
      <c r="AD162" s="103">
        <f t="shared" si="27"/>
        <v>-6.6250000000000003E-2</v>
      </c>
      <c r="AE162" s="103">
        <f t="shared" si="27"/>
        <v>-305.63999999999942</v>
      </c>
      <c r="AF162" s="103">
        <f t="shared" si="27"/>
        <v>-84</v>
      </c>
      <c r="AG162" s="103">
        <f t="shared" si="27"/>
        <v>-122.53999999999996</v>
      </c>
      <c r="AH162" s="103">
        <f t="shared" si="27"/>
        <v>1360</v>
      </c>
      <c r="AI162" s="103">
        <f t="shared" si="23"/>
        <v>-7.4499999999999886</v>
      </c>
      <c r="AJ162" s="103">
        <f t="shared" si="24"/>
        <v>5.3200000000000216</v>
      </c>
      <c r="AK162" s="103">
        <f t="shared" si="25"/>
        <v>1.1799999999999997</v>
      </c>
      <c r="AL162" s="105"/>
    </row>
    <row r="163" spans="1:38" x14ac:dyDescent="0.2">
      <c r="A163" s="9">
        <v>35123</v>
      </c>
      <c r="B163" s="103">
        <v>1.6066</v>
      </c>
      <c r="C163" s="103">
        <v>0.96440000000000003</v>
      </c>
      <c r="D163" s="102">
        <v>109.88</v>
      </c>
      <c r="E163" s="102">
        <v>3.84</v>
      </c>
      <c r="F163" s="102">
        <v>6.15</v>
      </c>
      <c r="G163" s="102">
        <v>5.47</v>
      </c>
      <c r="H163" s="102">
        <v>2.1800000000000002</v>
      </c>
      <c r="I163" s="102">
        <v>2.44</v>
      </c>
      <c r="J163" s="102">
        <v>6.11</v>
      </c>
      <c r="K163" s="102">
        <v>3.63</v>
      </c>
      <c r="L163" s="102">
        <v>0.13</v>
      </c>
      <c r="M163" s="102">
        <v>4750.92</v>
      </c>
      <c r="N163" s="102">
        <v>1373</v>
      </c>
      <c r="O163" s="102">
        <v>7644.55</v>
      </c>
      <c r="P163" s="102">
        <v>19950</v>
      </c>
      <c r="Q163" s="16">
        <v>291</v>
      </c>
      <c r="R163" s="3">
        <v>208.78</v>
      </c>
      <c r="S163" s="16">
        <v>29.01</v>
      </c>
      <c r="T163" s="103">
        <f t="shared" si="27"/>
        <v>-2.7999999999999137E-3</v>
      </c>
      <c r="U163" s="103">
        <f t="shared" si="27"/>
        <v>-1.1499999999999955E-2</v>
      </c>
      <c r="V163" s="103">
        <f t="shared" si="27"/>
        <v>2.5499999999999972</v>
      </c>
      <c r="W163" s="103">
        <f t="shared" si="27"/>
        <v>6.999999999999984E-2</v>
      </c>
      <c r="X163" s="103">
        <f t="shared" si="27"/>
        <v>-0.33999999999999986</v>
      </c>
      <c r="Y163" s="103">
        <f t="shared" si="27"/>
        <v>-0.16000000000000014</v>
      </c>
      <c r="Z163" s="103">
        <f t="shared" si="27"/>
        <v>0.18000000000000016</v>
      </c>
      <c r="AA163" s="103">
        <f t="shared" si="27"/>
        <v>0.31000000000000005</v>
      </c>
      <c r="AB163" s="103">
        <f t="shared" si="27"/>
        <v>3.0000000000000249E-2</v>
      </c>
      <c r="AC163" s="103">
        <f t="shared" si="27"/>
        <v>0.13999999999999968</v>
      </c>
      <c r="AD163" s="103">
        <f t="shared" si="27"/>
        <v>2.5000000000000022E-3</v>
      </c>
      <c r="AE163" s="103">
        <f t="shared" si="27"/>
        <v>33.699999999999818</v>
      </c>
      <c r="AF163" s="103">
        <f t="shared" si="27"/>
        <v>-27</v>
      </c>
      <c r="AG163" s="103">
        <f t="shared" si="27"/>
        <v>808.94999999999982</v>
      </c>
      <c r="AH163" s="103">
        <f t="shared" si="27"/>
        <v>450</v>
      </c>
      <c r="AI163" s="103">
        <f t="shared" si="23"/>
        <v>9.9499999999999886</v>
      </c>
      <c r="AJ163" s="103">
        <f t="shared" si="24"/>
        <v>-1.6800000000000068</v>
      </c>
      <c r="AK163" s="103">
        <f t="shared" si="25"/>
        <v>2.1000000000000014</v>
      </c>
      <c r="AL163" s="105"/>
    </row>
    <row r="164" spans="1:38" x14ac:dyDescent="0.2">
      <c r="A164" s="9">
        <v>35154</v>
      </c>
      <c r="B164" s="103">
        <v>1.5913999999999999</v>
      </c>
      <c r="C164" s="103">
        <v>0.95760000000000001</v>
      </c>
      <c r="D164" s="102">
        <v>102.47</v>
      </c>
      <c r="E164" s="102">
        <v>4.1500000000000004</v>
      </c>
      <c r="F164" s="102">
        <v>6.02</v>
      </c>
      <c r="G164" s="102">
        <v>5.25</v>
      </c>
      <c r="H164" s="102">
        <v>2.09</v>
      </c>
      <c r="I164" s="102">
        <v>2.86</v>
      </c>
      <c r="J164" s="102">
        <v>6.29</v>
      </c>
      <c r="K164" s="102">
        <v>3.83</v>
      </c>
      <c r="L164" s="102">
        <v>0.11749999999999999</v>
      </c>
      <c r="M164" s="102">
        <v>5075.78</v>
      </c>
      <c r="N164" s="102">
        <v>1517</v>
      </c>
      <c r="O164" s="102">
        <v>7599.39</v>
      </c>
      <c r="P164" s="102">
        <v>20400</v>
      </c>
      <c r="Q164" s="16">
        <v>273.85000000000002</v>
      </c>
      <c r="R164" s="3">
        <v>214.37</v>
      </c>
      <c r="S164" s="16">
        <v>24.84</v>
      </c>
      <c r="T164" s="103">
        <f t="shared" si="27"/>
        <v>-1.5200000000000102E-2</v>
      </c>
      <c r="U164" s="103">
        <f t="shared" si="27"/>
        <v>-6.8000000000000282E-3</v>
      </c>
      <c r="V164" s="103">
        <f t="shared" si="27"/>
        <v>-7.4099999999999966</v>
      </c>
      <c r="W164" s="103">
        <f t="shared" si="27"/>
        <v>0.3100000000000005</v>
      </c>
      <c r="X164" s="103">
        <f t="shared" si="27"/>
        <v>-0.13000000000000078</v>
      </c>
      <c r="Y164" s="103">
        <f t="shared" si="27"/>
        <v>-0.21999999999999975</v>
      </c>
      <c r="Z164" s="103">
        <f t="shared" si="27"/>
        <v>-9.0000000000000302E-2</v>
      </c>
      <c r="AA164" s="103">
        <f t="shared" si="27"/>
        <v>0.41999999999999993</v>
      </c>
      <c r="AB164" s="103">
        <f t="shared" si="27"/>
        <v>0.17999999999999972</v>
      </c>
      <c r="AC164" s="103">
        <f t="shared" si="27"/>
        <v>0.20000000000000018</v>
      </c>
      <c r="AD164" s="103">
        <f t="shared" si="27"/>
        <v>-1.2500000000000011E-2</v>
      </c>
      <c r="AE164" s="103">
        <f t="shared" si="27"/>
        <v>324.85999999999967</v>
      </c>
      <c r="AF164" s="103">
        <f t="shared" si="27"/>
        <v>144</v>
      </c>
      <c r="AG164" s="103">
        <f t="shared" si="27"/>
        <v>-45.159999999999854</v>
      </c>
      <c r="AH164" s="103">
        <f t="shared" si="27"/>
        <v>450</v>
      </c>
      <c r="AI164" s="103">
        <f t="shared" si="23"/>
        <v>-17.149999999999977</v>
      </c>
      <c r="AJ164" s="103">
        <f t="shared" si="24"/>
        <v>5.5900000000000034</v>
      </c>
      <c r="AK164" s="103">
        <f t="shared" si="25"/>
        <v>-4.1700000000000017</v>
      </c>
      <c r="AL164" s="105"/>
    </row>
    <row r="165" spans="1:38" x14ac:dyDescent="0.2">
      <c r="A165" s="9">
        <v>35182</v>
      </c>
      <c r="B165" s="103">
        <v>1.5854999999999999</v>
      </c>
      <c r="C165" s="103">
        <v>0.91890000000000005</v>
      </c>
      <c r="D165" s="102">
        <v>108</v>
      </c>
      <c r="E165" s="102">
        <v>4.07</v>
      </c>
      <c r="F165" s="102">
        <v>6.22</v>
      </c>
      <c r="G165" s="102">
        <v>5.28</v>
      </c>
      <c r="H165" s="102">
        <v>2.0699999999999998</v>
      </c>
      <c r="I165" s="102">
        <v>3.24</v>
      </c>
      <c r="J165" s="102">
        <v>6.5</v>
      </c>
      <c r="K165" s="102">
        <v>4.09</v>
      </c>
      <c r="L165" s="102">
        <v>0.1125</v>
      </c>
      <c r="M165" s="102">
        <v>5075.8</v>
      </c>
      <c r="N165" s="102">
        <v>1461</v>
      </c>
      <c r="O165" s="102">
        <v>7414.68</v>
      </c>
      <c r="P165" s="102">
        <v>18100</v>
      </c>
      <c r="Q165" s="16">
        <v>274.45</v>
      </c>
      <c r="R165" s="3">
        <v>211.03</v>
      </c>
      <c r="S165" s="16">
        <v>24.1</v>
      </c>
      <c r="T165" s="103">
        <f t="shared" si="27"/>
        <v>-5.9000000000000163E-3</v>
      </c>
      <c r="U165" s="103">
        <f t="shared" si="27"/>
        <v>-3.8699999999999957E-2</v>
      </c>
      <c r="V165" s="103">
        <f t="shared" si="27"/>
        <v>5.5300000000000011</v>
      </c>
      <c r="W165" s="103">
        <f t="shared" si="27"/>
        <v>-8.0000000000000071E-2</v>
      </c>
      <c r="X165" s="103">
        <f t="shared" si="27"/>
        <v>0.20000000000000018</v>
      </c>
      <c r="Y165" s="103">
        <f t="shared" si="27"/>
        <v>3.0000000000000249E-2</v>
      </c>
      <c r="Z165" s="103">
        <f t="shared" si="27"/>
        <v>-2.0000000000000018E-2</v>
      </c>
      <c r="AA165" s="103">
        <f t="shared" si="27"/>
        <v>0.38000000000000034</v>
      </c>
      <c r="AB165" s="103">
        <f t="shared" si="27"/>
        <v>0.20999999999999996</v>
      </c>
      <c r="AC165" s="103">
        <f t="shared" si="27"/>
        <v>0.25999999999999979</v>
      </c>
      <c r="AD165" s="103">
        <f t="shared" si="27"/>
        <v>-4.9999999999999906E-3</v>
      </c>
      <c r="AE165" s="103">
        <f t="shared" si="27"/>
        <v>2.0000000000436557E-2</v>
      </c>
      <c r="AF165" s="103">
        <f t="shared" si="27"/>
        <v>-56</v>
      </c>
      <c r="AG165" s="103">
        <f t="shared" si="27"/>
        <v>-184.71000000000004</v>
      </c>
      <c r="AH165" s="103">
        <f t="shared" si="27"/>
        <v>-2300</v>
      </c>
      <c r="AI165" s="103">
        <f t="shared" si="23"/>
        <v>0.59999999999996589</v>
      </c>
      <c r="AJ165" s="103">
        <f t="shared" si="24"/>
        <v>-3.3400000000000034</v>
      </c>
      <c r="AK165" s="103">
        <f t="shared" si="25"/>
        <v>-0.73999999999999844</v>
      </c>
      <c r="AL165" s="105"/>
    </row>
    <row r="166" spans="1:38" x14ac:dyDescent="0.2">
      <c r="A166" s="9">
        <v>35215</v>
      </c>
      <c r="B166" s="103">
        <v>1.5709</v>
      </c>
      <c r="C166" s="103">
        <v>0.93100000000000005</v>
      </c>
      <c r="D166" s="102">
        <v>108.71</v>
      </c>
      <c r="E166" s="102">
        <v>4.1500000000000004</v>
      </c>
      <c r="F166" s="102">
        <v>6.31</v>
      </c>
      <c r="G166" s="102">
        <v>5.24</v>
      </c>
      <c r="H166" s="102">
        <v>1.68</v>
      </c>
      <c r="I166" s="102">
        <v>3.16</v>
      </c>
      <c r="J166" s="102">
        <v>6.86</v>
      </c>
      <c r="K166" s="102">
        <v>4.45</v>
      </c>
      <c r="L166" s="102">
        <v>0.10249999999999999</v>
      </c>
      <c r="M166" s="102">
        <v>5269.66</v>
      </c>
      <c r="N166" s="102">
        <v>1422.8</v>
      </c>
      <c r="O166" s="102">
        <v>7109.67</v>
      </c>
      <c r="P166" s="102">
        <v>16340</v>
      </c>
      <c r="Q166" s="16">
        <v>270.25</v>
      </c>
      <c r="R166" s="3">
        <v>222.27</v>
      </c>
      <c r="S166" s="16">
        <v>28.5</v>
      </c>
      <c r="T166" s="103">
        <f t="shared" si="27"/>
        <v>-1.4599999999999946E-2</v>
      </c>
      <c r="U166" s="103">
        <f t="shared" si="27"/>
        <v>1.21E-2</v>
      </c>
      <c r="V166" s="103">
        <f t="shared" si="27"/>
        <v>0.70999999999999375</v>
      </c>
      <c r="W166" s="103">
        <f t="shared" si="27"/>
        <v>8.0000000000000071E-2</v>
      </c>
      <c r="X166" s="103">
        <f t="shared" si="27"/>
        <v>8.9999999999999858E-2</v>
      </c>
      <c r="Y166" s="103">
        <f t="shared" si="27"/>
        <v>-4.0000000000000036E-2</v>
      </c>
      <c r="Z166" s="103">
        <f t="shared" si="27"/>
        <v>-0.3899999999999999</v>
      </c>
      <c r="AA166" s="103">
        <f t="shared" si="27"/>
        <v>-8.0000000000000071E-2</v>
      </c>
      <c r="AB166" s="103">
        <f t="shared" si="27"/>
        <v>0.36000000000000032</v>
      </c>
      <c r="AC166" s="103">
        <f t="shared" si="27"/>
        <v>0.36000000000000032</v>
      </c>
      <c r="AD166" s="103">
        <f t="shared" si="27"/>
        <v>-1.0000000000000009E-2</v>
      </c>
      <c r="AE166" s="103">
        <f t="shared" si="27"/>
        <v>193.85999999999967</v>
      </c>
      <c r="AF166" s="103">
        <f t="shared" si="27"/>
        <v>-38.200000000000045</v>
      </c>
      <c r="AG166" s="103">
        <f t="shared" si="27"/>
        <v>-305.01000000000022</v>
      </c>
      <c r="AH166" s="103">
        <f t="shared" si="27"/>
        <v>-1760</v>
      </c>
      <c r="AI166" s="103">
        <f t="shared" si="23"/>
        <v>-4.1999999999999886</v>
      </c>
      <c r="AJ166" s="103">
        <f t="shared" si="24"/>
        <v>11.240000000000009</v>
      </c>
      <c r="AK166" s="103">
        <f t="shared" si="25"/>
        <v>4.3999999999999986</v>
      </c>
      <c r="AL166" s="105"/>
    </row>
    <row r="167" spans="1:38" x14ac:dyDescent="0.2">
      <c r="A167" s="9">
        <v>35245</v>
      </c>
      <c r="B167" s="103">
        <v>1.5575000000000001</v>
      </c>
      <c r="C167" s="103">
        <v>0.95469999999999999</v>
      </c>
      <c r="D167" s="102">
        <v>106.08</v>
      </c>
      <c r="E167" s="102">
        <v>3.99</v>
      </c>
      <c r="F167" s="102">
        <v>6.03</v>
      </c>
      <c r="G167" s="102">
        <v>5.26</v>
      </c>
      <c r="H167" s="102">
        <v>1.71</v>
      </c>
      <c r="I167" s="102">
        <v>3.4</v>
      </c>
      <c r="J167" s="102">
        <v>6.77</v>
      </c>
      <c r="K167" s="102">
        <v>4.55</v>
      </c>
      <c r="L167" s="102">
        <v>0.23499999999999999</v>
      </c>
      <c r="M167" s="102">
        <v>5293.34</v>
      </c>
      <c r="N167" s="102">
        <v>1470</v>
      </c>
      <c r="O167" s="102">
        <v>6898.21</v>
      </c>
      <c r="P167" s="102">
        <v>17410</v>
      </c>
      <c r="Q167" s="16">
        <v>286.39999999999998</v>
      </c>
      <c r="R167" s="3">
        <v>223.93</v>
      </c>
      <c r="S167" s="16">
        <v>32.14</v>
      </c>
      <c r="T167" s="103">
        <f t="shared" si="27"/>
        <v>-1.3399999999999856E-2</v>
      </c>
      <c r="U167" s="103">
        <f t="shared" si="27"/>
        <v>2.3699999999999943E-2</v>
      </c>
      <c r="V167" s="103">
        <f t="shared" si="27"/>
        <v>-2.6299999999999955</v>
      </c>
      <c r="W167" s="103">
        <f t="shared" si="27"/>
        <v>-0.16000000000000014</v>
      </c>
      <c r="X167" s="103">
        <f t="shared" si="27"/>
        <v>-0.27999999999999936</v>
      </c>
      <c r="Y167" s="103">
        <f t="shared" si="27"/>
        <v>1.9999999999999574E-2</v>
      </c>
      <c r="Z167" s="103">
        <f t="shared" si="27"/>
        <v>3.0000000000000027E-2</v>
      </c>
      <c r="AA167" s="103">
        <f t="shared" si="27"/>
        <v>0.23999999999999977</v>
      </c>
      <c r="AB167" s="103">
        <f t="shared" si="27"/>
        <v>-9.0000000000000746E-2</v>
      </c>
      <c r="AC167" s="103">
        <f t="shared" si="27"/>
        <v>9.9999999999999645E-2</v>
      </c>
      <c r="AD167" s="103">
        <f t="shared" si="27"/>
        <v>0.13250000000000001</v>
      </c>
      <c r="AE167" s="103">
        <f t="shared" si="27"/>
        <v>23.680000000000291</v>
      </c>
      <c r="AF167" s="103">
        <f t="shared" si="27"/>
        <v>47.200000000000045</v>
      </c>
      <c r="AG167" s="103">
        <f t="shared" si="27"/>
        <v>-211.46000000000004</v>
      </c>
      <c r="AH167" s="103">
        <f t="shared" si="27"/>
        <v>1070</v>
      </c>
      <c r="AI167" s="103">
        <f t="shared" si="23"/>
        <v>16.149999999999977</v>
      </c>
      <c r="AJ167" s="103">
        <f t="shared" si="24"/>
        <v>1.6599999999999966</v>
      </c>
      <c r="AK167" s="103">
        <f t="shared" si="25"/>
        <v>3.6400000000000006</v>
      </c>
      <c r="AL167" s="105"/>
    </row>
    <row r="168" spans="1:38" x14ac:dyDescent="0.2">
      <c r="A168" s="9">
        <v>35276</v>
      </c>
      <c r="B168" s="103">
        <v>1.5465</v>
      </c>
      <c r="C168" s="103">
        <v>0.92700000000000005</v>
      </c>
      <c r="D168" s="102">
        <v>109.67</v>
      </c>
      <c r="E168" s="102">
        <v>3.89</v>
      </c>
      <c r="F168" s="102">
        <v>6.01</v>
      </c>
      <c r="G168" s="102">
        <v>5.22</v>
      </c>
      <c r="H168" s="102">
        <v>1.64</v>
      </c>
      <c r="I168" s="102">
        <v>3.44</v>
      </c>
      <c r="J168" s="102">
        <v>6.72</v>
      </c>
      <c r="K168" s="102">
        <v>4.6399999999999997</v>
      </c>
      <c r="L168" s="102">
        <v>0.19813</v>
      </c>
      <c r="M168" s="102">
        <v>5504.14</v>
      </c>
      <c r="N168" s="102">
        <v>1438</v>
      </c>
      <c r="O168" s="102">
        <v>7190.37</v>
      </c>
      <c r="P168" s="102">
        <v>15870</v>
      </c>
      <c r="Q168" s="16">
        <v>275.35000000000002</v>
      </c>
      <c r="R168" s="3">
        <v>218.61</v>
      </c>
      <c r="S168" s="16">
        <v>26.47</v>
      </c>
      <c r="T168" s="103">
        <f t="shared" si="27"/>
        <v>-1.1000000000000121E-2</v>
      </c>
      <c r="U168" s="103">
        <f t="shared" si="27"/>
        <v>-2.7699999999999947E-2</v>
      </c>
      <c r="V168" s="103">
        <f t="shared" si="27"/>
        <v>3.5900000000000034</v>
      </c>
      <c r="W168" s="103">
        <f t="shared" si="27"/>
        <v>-0.10000000000000009</v>
      </c>
      <c r="X168" s="103">
        <f t="shared" si="27"/>
        <v>-2.0000000000000462E-2</v>
      </c>
      <c r="Y168" s="103">
        <f t="shared" si="27"/>
        <v>-4.0000000000000036E-2</v>
      </c>
      <c r="Z168" s="103">
        <f t="shared" si="27"/>
        <v>-7.0000000000000062E-2</v>
      </c>
      <c r="AA168" s="103">
        <f t="shared" si="27"/>
        <v>4.0000000000000036E-2</v>
      </c>
      <c r="AB168" s="103">
        <f t="shared" si="27"/>
        <v>-4.9999999999999822E-2</v>
      </c>
      <c r="AC168" s="103">
        <f t="shared" si="27"/>
        <v>8.9999999999999858E-2</v>
      </c>
      <c r="AD168" s="103">
        <f t="shared" si="27"/>
        <v>-3.6869999999999986E-2</v>
      </c>
      <c r="AE168" s="103">
        <f t="shared" si="27"/>
        <v>210.80000000000018</v>
      </c>
      <c r="AF168" s="103">
        <f t="shared" si="27"/>
        <v>-32</v>
      </c>
      <c r="AG168" s="103">
        <f t="shared" si="27"/>
        <v>292.15999999999985</v>
      </c>
      <c r="AH168" s="103">
        <f t="shared" si="27"/>
        <v>-1540</v>
      </c>
      <c r="AI168" s="103">
        <f t="shared" si="23"/>
        <v>-11.049999999999955</v>
      </c>
      <c r="AJ168" s="103">
        <f t="shared" si="24"/>
        <v>-5.3199999999999932</v>
      </c>
      <c r="AK168" s="103">
        <f t="shared" si="25"/>
        <v>-5.6700000000000017</v>
      </c>
      <c r="AL168" s="105"/>
    </row>
    <row r="169" spans="1:38" x14ac:dyDescent="0.2">
      <c r="A169" s="9">
        <v>35307</v>
      </c>
      <c r="B169" s="103">
        <v>1.5468</v>
      </c>
      <c r="C169" s="103">
        <v>0.8881</v>
      </c>
      <c r="D169" s="102">
        <v>106.67</v>
      </c>
      <c r="E169" s="102">
        <v>3.84</v>
      </c>
      <c r="F169" s="102">
        <v>5.71</v>
      </c>
      <c r="G169" s="102">
        <v>5.3</v>
      </c>
      <c r="H169" s="102">
        <v>1.88</v>
      </c>
      <c r="I169" s="102">
        <v>3.49</v>
      </c>
      <c r="J169" s="102">
        <v>6.68</v>
      </c>
      <c r="K169" s="102">
        <v>4.8899999999999997</v>
      </c>
      <c r="L169" s="102">
        <v>0.4</v>
      </c>
      <c r="M169" s="102">
        <v>5681.82</v>
      </c>
      <c r="N169" s="102">
        <v>1517.68</v>
      </c>
      <c r="O169" s="102">
        <v>7216.45</v>
      </c>
      <c r="P169" s="102">
        <v>16850</v>
      </c>
      <c r="Q169" s="16">
        <v>272.85000000000002</v>
      </c>
      <c r="R169" s="3">
        <v>227.41</v>
      </c>
      <c r="S169" s="16">
        <v>34.75</v>
      </c>
      <c r="T169" s="103">
        <f t="shared" si="27"/>
        <v>2.9999999999996696E-4</v>
      </c>
      <c r="U169" s="103">
        <f t="shared" si="27"/>
        <v>-3.8900000000000046E-2</v>
      </c>
      <c r="V169" s="103">
        <f t="shared" si="27"/>
        <v>-3</v>
      </c>
      <c r="W169" s="103">
        <f t="shared" si="27"/>
        <v>-5.0000000000000266E-2</v>
      </c>
      <c r="X169" s="103">
        <f t="shared" si="27"/>
        <v>-0.29999999999999982</v>
      </c>
      <c r="Y169" s="103">
        <f t="shared" si="27"/>
        <v>8.0000000000000071E-2</v>
      </c>
      <c r="Z169" s="103">
        <f t="shared" si="27"/>
        <v>0.24</v>
      </c>
      <c r="AA169" s="103">
        <f t="shared" si="27"/>
        <v>5.0000000000000266E-2</v>
      </c>
      <c r="AB169" s="103">
        <f t="shared" si="27"/>
        <v>-4.0000000000000036E-2</v>
      </c>
      <c r="AC169" s="103">
        <f t="shared" si="27"/>
        <v>0.25</v>
      </c>
      <c r="AD169" s="103">
        <f t="shared" si="27"/>
        <v>0.20187000000000002</v>
      </c>
      <c r="AE169" s="103">
        <f t="shared" si="27"/>
        <v>177.67999999999938</v>
      </c>
      <c r="AF169" s="103">
        <f t="shared" si="27"/>
        <v>79.680000000000064</v>
      </c>
      <c r="AG169" s="103">
        <f t="shared" si="27"/>
        <v>26.079999999999927</v>
      </c>
      <c r="AH169" s="103">
        <f t="shared" si="27"/>
        <v>980</v>
      </c>
      <c r="AI169" s="103">
        <f t="shared" si="23"/>
        <v>-2.5</v>
      </c>
      <c r="AJ169" s="103">
        <f t="shared" si="24"/>
        <v>8.7999999999999829</v>
      </c>
      <c r="AK169" s="103">
        <f t="shared" si="25"/>
        <v>8.2800000000000011</v>
      </c>
      <c r="AL169" s="105"/>
    </row>
    <row r="170" spans="1:38" x14ac:dyDescent="0.2">
      <c r="A170" s="9">
        <v>35336</v>
      </c>
      <c r="B170" s="103">
        <v>1.5256000000000001</v>
      </c>
      <c r="C170" s="103">
        <v>0.8841</v>
      </c>
      <c r="D170" s="102">
        <v>107.86</v>
      </c>
      <c r="E170" s="102">
        <v>3.9</v>
      </c>
      <c r="F170" s="102">
        <v>5.8</v>
      </c>
      <c r="G170" s="102">
        <v>5.25</v>
      </c>
      <c r="H170" s="102">
        <v>1.83</v>
      </c>
      <c r="I170" s="102">
        <v>3.59</v>
      </c>
      <c r="J170" s="102">
        <v>6.81</v>
      </c>
      <c r="K170" s="102">
        <v>5</v>
      </c>
      <c r="L170" s="102">
        <v>0.38</v>
      </c>
      <c r="M170" s="102">
        <v>5423.6</v>
      </c>
      <c r="N170" s="102">
        <v>1455</v>
      </c>
      <c r="O170" s="102">
        <v>6798.12</v>
      </c>
      <c r="P170" s="102">
        <v>15760</v>
      </c>
      <c r="Q170" s="16">
        <v>272.60000000000002</v>
      </c>
      <c r="R170" s="3">
        <v>226.57</v>
      </c>
      <c r="S170" s="16">
        <v>29.5</v>
      </c>
      <c r="T170" s="103">
        <f t="shared" si="27"/>
        <v>-2.1199999999999886E-2</v>
      </c>
      <c r="U170" s="103">
        <f t="shared" si="27"/>
        <v>-4.0000000000000036E-3</v>
      </c>
      <c r="V170" s="103">
        <f t="shared" si="27"/>
        <v>1.1899999999999977</v>
      </c>
      <c r="W170" s="103">
        <f t="shared" si="27"/>
        <v>6.0000000000000053E-2</v>
      </c>
      <c r="X170" s="103">
        <f t="shared" si="27"/>
        <v>8.9999999999999858E-2</v>
      </c>
      <c r="Y170" s="103">
        <f t="shared" si="27"/>
        <v>-4.9999999999999822E-2</v>
      </c>
      <c r="Z170" s="103">
        <f t="shared" si="27"/>
        <v>-4.9999999999999822E-2</v>
      </c>
      <c r="AA170" s="103">
        <f t="shared" si="27"/>
        <v>9.9999999999999645E-2</v>
      </c>
      <c r="AB170" s="103">
        <f t="shared" si="27"/>
        <v>0.12999999999999989</v>
      </c>
      <c r="AC170" s="103">
        <f t="shared" si="27"/>
        <v>0.11000000000000032</v>
      </c>
      <c r="AD170" s="103">
        <f t="shared" si="27"/>
        <v>-2.0000000000000018E-2</v>
      </c>
      <c r="AE170" s="103">
        <f t="shared" si="27"/>
        <v>-258.21999999999935</v>
      </c>
      <c r="AF170" s="103">
        <f t="shared" si="27"/>
        <v>-62.680000000000064</v>
      </c>
      <c r="AG170" s="103">
        <f t="shared" si="27"/>
        <v>-418.32999999999993</v>
      </c>
      <c r="AH170" s="103">
        <f t="shared" si="27"/>
        <v>-1090</v>
      </c>
      <c r="AI170" s="103">
        <f t="shared" si="23"/>
        <v>-0.25</v>
      </c>
      <c r="AJ170" s="103">
        <f t="shared" si="24"/>
        <v>-0.84000000000000341</v>
      </c>
      <c r="AK170" s="103">
        <f t="shared" si="25"/>
        <v>-5.25</v>
      </c>
      <c r="AL170" s="105"/>
    </row>
    <row r="171" spans="1:38" x14ac:dyDescent="0.2">
      <c r="A171" s="9">
        <v>35368</v>
      </c>
      <c r="B171" s="103">
        <v>1.5254000000000001</v>
      </c>
      <c r="C171" s="103">
        <v>0.84860000000000002</v>
      </c>
      <c r="D171" s="102">
        <v>109.12</v>
      </c>
      <c r="E171" s="102">
        <v>3.85</v>
      </c>
      <c r="F171" s="102">
        <v>5.76</v>
      </c>
      <c r="G171" s="102">
        <v>5.21</v>
      </c>
      <c r="H171" s="102">
        <v>1.76</v>
      </c>
      <c r="I171" s="102">
        <v>3.49</v>
      </c>
      <c r="J171" s="102">
        <v>6.76</v>
      </c>
      <c r="K171" s="102">
        <v>5.14</v>
      </c>
      <c r="L171" s="102">
        <v>0.52</v>
      </c>
      <c r="M171" s="102">
        <v>5572.9</v>
      </c>
      <c r="N171" s="102">
        <v>1409.4</v>
      </c>
      <c r="O171" s="102">
        <v>7077.44</v>
      </c>
      <c r="P171" s="102">
        <v>14500</v>
      </c>
      <c r="Q171" s="16">
        <v>261.89999999999998</v>
      </c>
      <c r="R171" s="3">
        <v>219.28</v>
      </c>
      <c r="S171" s="16">
        <v>31.25</v>
      </c>
      <c r="T171" s="103">
        <f t="shared" si="27"/>
        <v>-1.9999999999997797E-4</v>
      </c>
      <c r="U171" s="103">
        <f t="shared" si="27"/>
        <v>-3.5499999999999976E-2</v>
      </c>
      <c r="V171" s="103">
        <f t="shared" si="27"/>
        <v>1.2600000000000051</v>
      </c>
      <c r="W171" s="103">
        <f t="shared" si="27"/>
        <v>-4.9999999999999822E-2</v>
      </c>
      <c r="X171" s="103">
        <f t="shared" si="27"/>
        <v>-4.0000000000000036E-2</v>
      </c>
      <c r="Y171" s="103">
        <f t="shared" si="27"/>
        <v>-4.0000000000000036E-2</v>
      </c>
      <c r="Z171" s="103">
        <f t="shared" si="27"/>
        <v>-7.0000000000000062E-2</v>
      </c>
      <c r="AA171" s="103">
        <f t="shared" si="27"/>
        <v>-9.9999999999999645E-2</v>
      </c>
      <c r="AB171" s="103">
        <f t="shared" si="27"/>
        <v>-4.9999999999999822E-2</v>
      </c>
      <c r="AC171" s="103">
        <f t="shared" si="27"/>
        <v>0.13999999999999968</v>
      </c>
      <c r="AD171" s="103">
        <f t="shared" si="27"/>
        <v>0.14000000000000001</v>
      </c>
      <c r="AE171" s="103">
        <f t="shared" si="27"/>
        <v>149.29999999999927</v>
      </c>
      <c r="AF171" s="103">
        <f t="shared" si="27"/>
        <v>-45.599999999999909</v>
      </c>
      <c r="AG171" s="103">
        <f t="shared" si="27"/>
        <v>279.31999999999971</v>
      </c>
      <c r="AH171" s="103">
        <f t="shared" si="27"/>
        <v>-1260</v>
      </c>
      <c r="AI171" s="103">
        <f t="shared" si="23"/>
        <v>-10.700000000000045</v>
      </c>
      <c r="AJ171" s="103">
        <f t="shared" si="24"/>
        <v>-7.289999999999992</v>
      </c>
      <c r="AK171" s="103">
        <f t="shared" si="25"/>
        <v>1.75</v>
      </c>
      <c r="AL171" s="105"/>
    </row>
    <row r="172" spans="1:38" x14ac:dyDescent="0.2">
      <c r="A172" s="9">
        <v>35398</v>
      </c>
      <c r="B172" s="103">
        <v>1.5099</v>
      </c>
      <c r="C172" s="103">
        <v>0.86929999999999996</v>
      </c>
      <c r="D172" s="102">
        <v>110.93</v>
      </c>
      <c r="E172" s="102">
        <v>3.7</v>
      </c>
      <c r="F172" s="102">
        <v>5.45</v>
      </c>
      <c r="G172" s="102">
        <v>5.12</v>
      </c>
      <c r="H172" s="102">
        <v>1.57</v>
      </c>
      <c r="I172" s="102">
        <v>3.48</v>
      </c>
      <c r="J172" s="102">
        <v>6.71</v>
      </c>
      <c r="K172" s="102">
        <v>5.05</v>
      </c>
      <c r="L172" s="102">
        <v>0.56000000000000005</v>
      </c>
      <c r="M172" s="102">
        <v>5533.21</v>
      </c>
      <c r="N172" s="102">
        <v>1322</v>
      </c>
      <c r="O172" s="102">
        <v>6372.33</v>
      </c>
      <c r="P172" s="102">
        <v>14630</v>
      </c>
      <c r="Q172" s="16">
        <v>265.14999999999998</v>
      </c>
      <c r="R172" s="3">
        <v>229.79</v>
      </c>
      <c r="S172" s="16">
        <v>32.520000000000003</v>
      </c>
      <c r="T172" s="103">
        <f t="shared" si="27"/>
        <v>-1.5500000000000069E-2</v>
      </c>
      <c r="U172" s="103">
        <f t="shared" si="27"/>
        <v>2.0699999999999941E-2</v>
      </c>
      <c r="V172" s="103">
        <f t="shared" si="27"/>
        <v>1.8100000000000023</v>
      </c>
      <c r="W172" s="103">
        <f t="shared" si="27"/>
        <v>-0.14999999999999991</v>
      </c>
      <c r="X172" s="103">
        <f t="shared" si="27"/>
        <v>-0.30999999999999961</v>
      </c>
      <c r="Y172" s="103">
        <f t="shared" si="27"/>
        <v>-8.9999999999999858E-2</v>
      </c>
      <c r="Z172" s="103">
        <f t="shared" si="27"/>
        <v>-0.18999999999999995</v>
      </c>
      <c r="AA172" s="103">
        <f t="shared" si="27"/>
        <v>-1.0000000000000231E-2</v>
      </c>
      <c r="AB172" s="103">
        <f t="shared" si="27"/>
        <v>-4.9999999999999822E-2</v>
      </c>
      <c r="AC172" s="103">
        <f t="shared" si="27"/>
        <v>-8.9999999999999858E-2</v>
      </c>
      <c r="AD172" s="103">
        <f t="shared" si="27"/>
        <v>4.0000000000000036E-2</v>
      </c>
      <c r="AE172" s="103">
        <f t="shared" si="27"/>
        <v>-39.6899999999996</v>
      </c>
      <c r="AF172" s="103">
        <f t="shared" si="27"/>
        <v>-87.400000000000091</v>
      </c>
      <c r="AG172" s="103">
        <f t="shared" si="27"/>
        <v>-705.10999999999967</v>
      </c>
      <c r="AH172" s="103">
        <f t="shared" si="27"/>
        <v>130</v>
      </c>
      <c r="AI172" s="103">
        <f t="shared" si="23"/>
        <v>3.25</v>
      </c>
      <c r="AJ172" s="103">
        <f t="shared" si="24"/>
        <v>10.509999999999991</v>
      </c>
      <c r="AK172" s="103">
        <f t="shared" si="25"/>
        <v>1.2700000000000031</v>
      </c>
      <c r="AL172" s="105"/>
    </row>
    <row r="173" spans="1:38" x14ac:dyDescent="0.2">
      <c r="A173" s="9">
        <v>35427</v>
      </c>
      <c r="B173" s="103">
        <v>1.5216000000000001</v>
      </c>
      <c r="C173" s="103">
        <v>0.93889999999999996</v>
      </c>
      <c r="D173" s="102">
        <v>114.33</v>
      </c>
      <c r="E173" s="102">
        <v>3.46</v>
      </c>
      <c r="F173" s="102">
        <v>5.1100000000000003</v>
      </c>
      <c r="G173" s="102">
        <v>4.91</v>
      </c>
      <c r="H173" s="102">
        <v>1.62</v>
      </c>
      <c r="I173" s="102">
        <v>3.37</v>
      </c>
      <c r="J173" s="102">
        <v>6.4</v>
      </c>
      <c r="K173" s="102">
        <v>4.8600000000000003</v>
      </c>
      <c r="L173" s="102">
        <v>0.55000000000000004</v>
      </c>
      <c r="M173" s="102">
        <v>5621.13</v>
      </c>
      <c r="N173" s="102">
        <v>1330</v>
      </c>
      <c r="O173" s="102">
        <v>6433.61</v>
      </c>
      <c r="P173" s="102">
        <v>13760</v>
      </c>
      <c r="Q173" s="16">
        <v>271.14999999999998</v>
      </c>
      <c r="R173" s="3">
        <v>227.83</v>
      </c>
      <c r="S173" s="16">
        <v>22.38</v>
      </c>
      <c r="T173" s="103">
        <f t="shared" si="27"/>
        <v>1.1700000000000044E-2</v>
      </c>
      <c r="U173" s="103">
        <f t="shared" si="27"/>
        <v>6.9599999999999995E-2</v>
      </c>
      <c r="V173" s="103">
        <f t="shared" si="27"/>
        <v>3.3999999999999915</v>
      </c>
      <c r="W173" s="103">
        <f t="shared" si="27"/>
        <v>-0.24000000000000021</v>
      </c>
      <c r="X173" s="103">
        <f t="shared" si="27"/>
        <v>-0.33999999999999986</v>
      </c>
      <c r="Y173" s="103">
        <f t="shared" si="27"/>
        <v>-0.20999999999999996</v>
      </c>
      <c r="Z173" s="103">
        <f t="shared" si="27"/>
        <v>5.0000000000000044E-2</v>
      </c>
      <c r="AA173" s="103">
        <f t="shared" si="27"/>
        <v>-0.10999999999999988</v>
      </c>
      <c r="AB173" s="103">
        <f t="shared" si="27"/>
        <v>-0.30999999999999961</v>
      </c>
      <c r="AC173" s="103">
        <f t="shared" si="27"/>
        <v>-0.1899999999999995</v>
      </c>
      <c r="AD173" s="103">
        <f t="shared" si="27"/>
        <v>-1.0000000000000009E-2</v>
      </c>
      <c r="AE173" s="103">
        <f t="shared" si="27"/>
        <v>87.920000000000073</v>
      </c>
      <c r="AF173" s="103">
        <f t="shared" si="27"/>
        <v>8</v>
      </c>
      <c r="AG173" s="103">
        <f t="shared" si="27"/>
        <v>61.279999999999745</v>
      </c>
      <c r="AH173" s="103">
        <f t="shared" si="27"/>
        <v>-870</v>
      </c>
      <c r="AI173" s="103">
        <f t="shared" si="23"/>
        <v>6</v>
      </c>
      <c r="AJ173" s="103">
        <f t="shared" si="24"/>
        <v>-1.9599999999999795</v>
      </c>
      <c r="AK173" s="103">
        <f t="shared" si="25"/>
        <v>-10.140000000000004</v>
      </c>
      <c r="AL173" s="105"/>
    </row>
    <row r="174" spans="1:38" x14ac:dyDescent="0.2">
      <c r="A174" s="9">
        <v>35460</v>
      </c>
      <c r="B174" s="103">
        <v>1.5288999999999999</v>
      </c>
      <c r="C174" s="103">
        <v>0.93120000000000003</v>
      </c>
      <c r="D174" s="102">
        <v>116.36</v>
      </c>
      <c r="E174" s="102">
        <v>3.42</v>
      </c>
      <c r="F174" s="102">
        <v>5.14</v>
      </c>
      <c r="G174" s="102">
        <v>4.82</v>
      </c>
      <c r="H174" s="102">
        <v>1.39</v>
      </c>
      <c r="I174" s="102">
        <v>3.42</v>
      </c>
      <c r="J174" s="102">
        <v>5.42</v>
      </c>
      <c r="K174" s="102">
        <v>4.74</v>
      </c>
      <c r="L174" s="102">
        <v>0.47</v>
      </c>
      <c r="M174" s="102">
        <v>5564.09</v>
      </c>
      <c r="N174" s="102">
        <v>1372.5</v>
      </c>
      <c r="O174" s="102">
        <v>6795.14</v>
      </c>
      <c r="P174" s="102">
        <v>13860</v>
      </c>
      <c r="Q174" s="16">
        <v>264.25</v>
      </c>
      <c r="R174" s="3">
        <v>224.12</v>
      </c>
      <c r="S174" s="16">
        <v>27.04</v>
      </c>
      <c r="T174" s="103">
        <f t="shared" si="27"/>
        <v>7.2999999999998622E-3</v>
      </c>
      <c r="U174" s="103">
        <f t="shared" si="27"/>
        <v>-7.6999999999999291E-3</v>
      </c>
      <c r="V174" s="103">
        <f t="shared" si="27"/>
        <v>2.0300000000000011</v>
      </c>
      <c r="W174" s="103">
        <f t="shared" si="27"/>
        <v>-4.0000000000000036E-2</v>
      </c>
      <c r="X174" s="103">
        <f t="shared" si="27"/>
        <v>2.9999999999999361E-2</v>
      </c>
      <c r="Y174" s="103">
        <f t="shared" si="27"/>
        <v>-8.9999999999999858E-2</v>
      </c>
      <c r="Z174" s="103">
        <f t="shared" si="27"/>
        <v>-0.2300000000000002</v>
      </c>
      <c r="AA174" s="103">
        <f t="shared" si="27"/>
        <v>4.9999999999999822E-2</v>
      </c>
      <c r="AB174" s="103">
        <f t="shared" si="27"/>
        <v>-0.98000000000000043</v>
      </c>
      <c r="AC174" s="103">
        <f t="shared" si="27"/>
        <v>-0.12000000000000011</v>
      </c>
      <c r="AD174" s="103">
        <f t="shared" si="27"/>
        <v>-8.0000000000000071E-2</v>
      </c>
      <c r="AE174" s="103">
        <f t="shared" si="27"/>
        <v>-57.039999999999964</v>
      </c>
      <c r="AF174" s="103">
        <f t="shared" si="27"/>
        <v>42.5</v>
      </c>
      <c r="AG174" s="103">
        <f t="shared" si="27"/>
        <v>361.53000000000065</v>
      </c>
      <c r="AH174" s="103">
        <f t="shared" si="27"/>
        <v>100</v>
      </c>
      <c r="AI174" s="103">
        <f t="shared" si="23"/>
        <v>-6.8999999999999773</v>
      </c>
      <c r="AJ174" s="103">
        <f t="shared" si="24"/>
        <v>-3.710000000000008</v>
      </c>
      <c r="AK174" s="103">
        <f t="shared" si="25"/>
        <v>4.66</v>
      </c>
      <c r="AL174" s="105"/>
    </row>
    <row r="175" spans="1:38" x14ac:dyDescent="0.2">
      <c r="A175" s="9">
        <v>35488</v>
      </c>
      <c r="B175" s="103">
        <v>1.54</v>
      </c>
      <c r="C175" s="103">
        <v>0.9204</v>
      </c>
      <c r="D175" s="102">
        <v>117.31</v>
      </c>
      <c r="E175" s="102">
        <v>3.48</v>
      </c>
      <c r="F175" s="102">
        <v>4.91</v>
      </c>
      <c r="G175" s="102">
        <v>4.7300000000000004</v>
      </c>
      <c r="H175" s="102">
        <v>1.23</v>
      </c>
      <c r="I175" s="102">
        <v>3.43</v>
      </c>
      <c r="J175" s="102">
        <v>5.05</v>
      </c>
      <c r="K175" s="102">
        <v>4.7699999999999996</v>
      </c>
      <c r="L175" s="102">
        <v>0.3</v>
      </c>
      <c r="M175" s="102">
        <v>5320.82</v>
      </c>
      <c r="N175" s="102">
        <v>1238</v>
      </c>
      <c r="O175" s="102">
        <v>6208.24</v>
      </c>
      <c r="P175" s="102">
        <v>12880</v>
      </c>
      <c r="Q175" s="16">
        <v>263.95</v>
      </c>
      <c r="R175" s="3">
        <v>221.78</v>
      </c>
      <c r="S175" s="16">
        <v>25.45</v>
      </c>
      <c r="T175" s="103">
        <f t="shared" si="27"/>
        <v>1.110000000000011E-2</v>
      </c>
      <c r="U175" s="103">
        <f t="shared" si="27"/>
        <v>-1.0800000000000032E-2</v>
      </c>
      <c r="V175" s="103">
        <f t="shared" si="27"/>
        <v>0.95000000000000284</v>
      </c>
      <c r="W175" s="103">
        <f t="shared" si="27"/>
        <v>6.0000000000000053E-2</v>
      </c>
      <c r="X175" s="103">
        <f t="shared" si="27"/>
        <v>-0.22999999999999954</v>
      </c>
      <c r="Y175" s="103">
        <f t="shared" si="27"/>
        <v>-8.9999999999999858E-2</v>
      </c>
      <c r="Z175" s="103">
        <f t="shared" si="27"/>
        <v>-0.15999999999999992</v>
      </c>
      <c r="AA175" s="103">
        <f t="shared" si="27"/>
        <v>1.0000000000000231E-2</v>
      </c>
      <c r="AB175" s="103">
        <f t="shared" si="27"/>
        <v>-0.37000000000000011</v>
      </c>
      <c r="AC175" s="103">
        <f t="shared" si="27"/>
        <v>2.9999999999999361E-2</v>
      </c>
      <c r="AD175" s="103">
        <f t="shared" si="27"/>
        <v>-0.16999999999999998</v>
      </c>
      <c r="AE175" s="103">
        <f t="shared" si="27"/>
        <v>-243.27000000000044</v>
      </c>
      <c r="AF175" s="103">
        <f t="shared" si="27"/>
        <v>-134.5</v>
      </c>
      <c r="AG175" s="103">
        <f t="shared" si="27"/>
        <v>-586.90000000000055</v>
      </c>
      <c r="AH175" s="103">
        <f t="shared" si="27"/>
        <v>-980</v>
      </c>
      <c r="AI175" s="103">
        <f t="shared" si="23"/>
        <v>-0.30000000000001137</v>
      </c>
      <c r="AJ175" s="103">
        <f t="shared" si="24"/>
        <v>-2.3400000000000034</v>
      </c>
      <c r="AK175" s="103">
        <f t="shared" si="25"/>
        <v>-1.5899999999999999</v>
      </c>
      <c r="AL175" s="106"/>
    </row>
    <row r="176" spans="1:38" x14ac:dyDescent="0.2">
      <c r="A176" s="9">
        <v>35518</v>
      </c>
      <c r="B176" s="103">
        <v>1.5246999999999999</v>
      </c>
      <c r="C176" s="103">
        <v>0.87880000000000003</v>
      </c>
      <c r="D176" s="102">
        <v>125.54</v>
      </c>
      <c r="E176" s="102">
        <v>3.28</v>
      </c>
      <c r="F176" s="102">
        <v>4.91</v>
      </c>
      <c r="G176" s="102">
        <v>4.59</v>
      </c>
      <c r="H176" s="102">
        <v>1.2</v>
      </c>
      <c r="I176" s="102">
        <v>3.33</v>
      </c>
      <c r="J176" s="102">
        <v>4.88</v>
      </c>
      <c r="K176" s="102">
        <v>4.5599999999999996</v>
      </c>
      <c r="L176" s="102">
        <v>0.13</v>
      </c>
      <c r="M176" s="102">
        <v>4952.28</v>
      </c>
      <c r="N176" s="102">
        <v>1177</v>
      </c>
      <c r="O176" s="102">
        <v>5829.95</v>
      </c>
      <c r="P176" s="102">
        <v>12980</v>
      </c>
      <c r="Q176" s="16">
        <v>257.10000000000002</v>
      </c>
      <c r="R176" s="3">
        <v>210.26</v>
      </c>
      <c r="S176" s="16">
        <v>24.36</v>
      </c>
      <c r="T176" s="103">
        <f t="shared" si="27"/>
        <v>-1.5300000000000091E-2</v>
      </c>
      <c r="U176" s="103">
        <f t="shared" si="27"/>
        <v>-4.159999999999997E-2</v>
      </c>
      <c r="V176" s="103">
        <f t="shared" si="27"/>
        <v>8.230000000000004</v>
      </c>
      <c r="W176" s="103">
        <f t="shared" si="27"/>
        <v>-0.20000000000000018</v>
      </c>
      <c r="X176" s="103">
        <f t="shared" si="27"/>
        <v>0</v>
      </c>
      <c r="Y176" s="103">
        <f t="shared" si="27"/>
        <v>-0.14000000000000057</v>
      </c>
      <c r="Z176" s="103">
        <f t="shared" si="27"/>
        <v>-3.0000000000000027E-2</v>
      </c>
      <c r="AA176" s="103">
        <f t="shared" si="27"/>
        <v>-0.10000000000000009</v>
      </c>
      <c r="AB176" s="103">
        <f t="shared" si="27"/>
        <v>-0.16999999999999993</v>
      </c>
      <c r="AC176" s="103">
        <f t="shared" si="27"/>
        <v>-0.20999999999999996</v>
      </c>
      <c r="AD176" s="103">
        <f t="shared" si="27"/>
        <v>-0.16999999999999998</v>
      </c>
      <c r="AE176" s="103">
        <f t="shared" si="27"/>
        <v>-368.53999999999996</v>
      </c>
      <c r="AF176" s="103">
        <f t="shared" si="27"/>
        <v>-61</v>
      </c>
      <c r="AG176" s="103">
        <f t="shared" si="27"/>
        <v>-378.28999999999996</v>
      </c>
      <c r="AH176" s="103">
        <f t="shared" si="27"/>
        <v>100</v>
      </c>
      <c r="AI176" s="103">
        <f t="shared" si="23"/>
        <v>-6.8499999999999659</v>
      </c>
      <c r="AJ176" s="103">
        <f t="shared" si="24"/>
        <v>-11.52000000000001</v>
      </c>
      <c r="AK176" s="103">
        <f t="shared" si="25"/>
        <v>-1.0899999999999999</v>
      </c>
      <c r="AL176" s="106"/>
    </row>
    <row r="177" spans="1:38" x14ac:dyDescent="0.2">
      <c r="A177" s="9">
        <v>35549</v>
      </c>
      <c r="B177" s="103">
        <v>1.5329999999999999</v>
      </c>
      <c r="C177" s="103">
        <v>0.88600000000000001</v>
      </c>
      <c r="D177" s="102">
        <v>123.62</v>
      </c>
      <c r="E177" s="102">
        <v>3.53</v>
      </c>
      <c r="F177" s="102">
        <v>5.33</v>
      </c>
      <c r="G177" s="102">
        <v>5.0199999999999996</v>
      </c>
      <c r="H177" s="102">
        <v>1.3</v>
      </c>
      <c r="I177" s="102">
        <v>3.17</v>
      </c>
      <c r="J177" s="102">
        <v>4.34</v>
      </c>
      <c r="K177" s="102">
        <v>4.8099999999999996</v>
      </c>
      <c r="L177" s="102">
        <v>0.08</v>
      </c>
      <c r="M177" s="102">
        <v>5064.1099999999997</v>
      </c>
      <c r="N177" s="102">
        <v>1252.5999999999999</v>
      </c>
      <c r="O177" s="102">
        <v>6264.51</v>
      </c>
      <c r="P177" s="102">
        <v>13934.3</v>
      </c>
      <c r="Q177" s="16">
        <v>261.60000000000002</v>
      </c>
      <c r="R177" s="3">
        <v>214.5</v>
      </c>
      <c r="S177" s="16">
        <v>27.37</v>
      </c>
      <c r="T177" s="103">
        <f t="shared" ref="T177:AH192" si="28">B177-B176</f>
        <v>8.2999999999999741E-3</v>
      </c>
      <c r="U177" s="103">
        <f t="shared" si="28"/>
        <v>7.1999999999999842E-3</v>
      </c>
      <c r="V177" s="103">
        <f t="shared" si="28"/>
        <v>-1.9200000000000017</v>
      </c>
      <c r="W177" s="103">
        <f t="shared" si="28"/>
        <v>0.25</v>
      </c>
      <c r="X177" s="103">
        <f t="shared" si="28"/>
        <v>0.41999999999999993</v>
      </c>
      <c r="Y177" s="103">
        <f t="shared" si="28"/>
        <v>0.42999999999999972</v>
      </c>
      <c r="Z177" s="103">
        <f t="shared" si="28"/>
        <v>0.10000000000000009</v>
      </c>
      <c r="AA177" s="103">
        <f t="shared" si="28"/>
        <v>-0.16000000000000014</v>
      </c>
      <c r="AB177" s="103">
        <f t="shared" si="28"/>
        <v>-0.54</v>
      </c>
      <c r="AC177" s="103">
        <f t="shared" si="28"/>
        <v>0.25</v>
      </c>
      <c r="AD177" s="103">
        <f t="shared" si="28"/>
        <v>-0.05</v>
      </c>
      <c r="AE177" s="103">
        <f t="shared" si="28"/>
        <v>111.82999999999993</v>
      </c>
      <c r="AF177" s="103">
        <f t="shared" si="28"/>
        <v>75.599999999999909</v>
      </c>
      <c r="AG177" s="103">
        <f t="shared" si="28"/>
        <v>434.5600000000004</v>
      </c>
      <c r="AH177" s="103">
        <f t="shared" si="28"/>
        <v>954.29999999999927</v>
      </c>
      <c r="AI177" s="103">
        <f t="shared" si="23"/>
        <v>4.5</v>
      </c>
      <c r="AJ177" s="103">
        <f t="shared" si="24"/>
        <v>4.2400000000000091</v>
      </c>
      <c r="AK177" s="103">
        <f t="shared" si="25"/>
        <v>3.0100000000000016</v>
      </c>
      <c r="AL177" s="106"/>
    </row>
    <row r="178" spans="1:38" x14ac:dyDescent="0.2">
      <c r="A178" s="9">
        <v>35580</v>
      </c>
      <c r="B178" s="103">
        <v>1.5204</v>
      </c>
      <c r="C178" s="103">
        <v>0.84560000000000002</v>
      </c>
      <c r="D178" s="102">
        <v>118.87</v>
      </c>
      <c r="E178" s="102">
        <v>3.5</v>
      </c>
      <c r="F178" s="102">
        <v>5.39</v>
      </c>
      <c r="G178" s="102">
        <v>5.17</v>
      </c>
      <c r="H178" s="102">
        <v>1.26</v>
      </c>
      <c r="I178" s="102">
        <v>3.21</v>
      </c>
      <c r="J178" s="102">
        <v>4.05</v>
      </c>
      <c r="K178" s="102">
        <v>4.53</v>
      </c>
      <c r="L178" s="102">
        <v>7.0000000000000007E-2</v>
      </c>
      <c r="M178" s="102">
        <v>5183.45</v>
      </c>
      <c r="N178" s="102">
        <v>1255.5</v>
      </c>
      <c r="O178" s="102">
        <v>6123.26</v>
      </c>
      <c r="P178" s="102">
        <v>13300</v>
      </c>
      <c r="Q178" s="16">
        <v>263.7</v>
      </c>
      <c r="R178" s="3">
        <v>209</v>
      </c>
      <c r="S178" s="16">
        <v>29.03</v>
      </c>
      <c r="T178" s="103">
        <f t="shared" si="28"/>
        <v>-1.2599999999999945E-2</v>
      </c>
      <c r="U178" s="103">
        <f t="shared" si="28"/>
        <v>-4.0399999999999991E-2</v>
      </c>
      <c r="V178" s="103">
        <f t="shared" si="28"/>
        <v>-4.75</v>
      </c>
      <c r="W178" s="103">
        <f t="shared" si="28"/>
        <v>-2.9999999999999805E-2</v>
      </c>
      <c r="X178" s="103">
        <f t="shared" si="28"/>
        <v>5.9999999999999609E-2</v>
      </c>
      <c r="Y178" s="103">
        <f t="shared" si="28"/>
        <v>0.15000000000000036</v>
      </c>
      <c r="Z178" s="103">
        <f t="shared" si="28"/>
        <v>-4.0000000000000036E-2</v>
      </c>
      <c r="AA178" s="103">
        <f t="shared" si="28"/>
        <v>4.0000000000000036E-2</v>
      </c>
      <c r="AB178" s="103">
        <f t="shared" si="28"/>
        <v>-0.29000000000000004</v>
      </c>
      <c r="AC178" s="103">
        <f t="shared" si="28"/>
        <v>-0.27999999999999936</v>
      </c>
      <c r="AD178" s="103">
        <f t="shared" si="28"/>
        <v>-9.999999999999995E-3</v>
      </c>
      <c r="AE178" s="103">
        <f t="shared" si="28"/>
        <v>119.34000000000015</v>
      </c>
      <c r="AF178" s="103">
        <f t="shared" si="28"/>
        <v>2.9000000000000909</v>
      </c>
      <c r="AG178" s="103">
        <f t="shared" si="28"/>
        <v>-141.25</v>
      </c>
      <c r="AH178" s="103">
        <f t="shared" si="28"/>
        <v>-634.29999999999927</v>
      </c>
      <c r="AI178" s="103">
        <f t="shared" si="23"/>
        <v>2.0999999999999659</v>
      </c>
      <c r="AJ178" s="103">
        <f t="shared" si="24"/>
        <v>-5.5</v>
      </c>
      <c r="AK178" s="103">
        <f t="shared" si="25"/>
        <v>1.6600000000000001</v>
      </c>
      <c r="AL178" s="106"/>
    </row>
    <row r="179" spans="1:38" x14ac:dyDescent="0.2">
      <c r="A179" s="9">
        <v>35609</v>
      </c>
      <c r="B179" s="103">
        <v>1.5221</v>
      </c>
      <c r="C179" s="103">
        <v>0.84719999999999995</v>
      </c>
      <c r="D179" s="102">
        <v>124.72</v>
      </c>
      <c r="E179" s="102">
        <v>3.36</v>
      </c>
      <c r="F179" s="102">
        <v>5.41</v>
      </c>
      <c r="G179" s="102">
        <v>4.93</v>
      </c>
      <c r="H179" s="102">
        <v>1.1000000000000001</v>
      </c>
      <c r="I179" s="102">
        <v>3.24</v>
      </c>
      <c r="J179" s="102">
        <v>3.84</v>
      </c>
      <c r="K179" s="102">
        <v>4.4400000000000004</v>
      </c>
      <c r="L179" s="102">
        <v>0.08</v>
      </c>
      <c r="M179" s="102">
        <v>5006.54</v>
      </c>
      <c r="N179" s="102">
        <v>1231.5</v>
      </c>
      <c r="O179" s="102">
        <v>6058.38</v>
      </c>
      <c r="P179" s="102">
        <v>12920</v>
      </c>
      <c r="Q179" s="16">
        <v>268.35000000000002</v>
      </c>
      <c r="R179" s="3">
        <v>205.56</v>
      </c>
      <c r="S179" s="16">
        <v>26.32</v>
      </c>
      <c r="T179" s="103">
        <f t="shared" si="28"/>
        <v>1.7000000000000348E-3</v>
      </c>
      <c r="U179" s="103">
        <f t="shared" si="28"/>
        <v>1.5999999999999348E-3</v>
      </c>
      <c r="V179" s="103">
        <f t="shared" si="28"/>
        <v>5.8499999999999943</v>
      </c>
      <c r="W179" s="103">
        <f t="shared" si="28"/>
        <v>-0.14000000000000012</v>
      </c>
      <c r="X179" s="103">
        <f t="shared" si="28"/>
        <v>2.0000000000000462E-2</v>
      </c>
      <c r="Y179" s="103">
        <f t="shared" si="28"/>
        <v>-0.24000000000000021</v>
      </c>
      <c r="Z179" s="103">
        <f t="shared" si="28"/>
        <v>-0.15999999999999992</v>
      </c>
      <c r="AA179" s="103">
        <f t="shared" si="28"/>
        <v>3.0000000000000249E-2</v>
      </c>
      <c r="AB179" s="103">
        <f t="shared" si="28"/>
        <v>-0.20999999999999996</v>
      </c>
      <c r="AC179" s="103">
        <f t="shared" si="28"/>
        <v>-8.9999999999999858E-2</v>
      </c>
      <c r="AD179" s="103">
        <f t="shared" si="28"/>
        <v>9.999999999999995E-3</v>
      </c>
      <c r="AE179" s="103">
        <f t="shared" si="28"/>
        <v>-176.90999999999985</v>
      </c>
      <c r="AF179" s="103">
        <f t="shared" si="28"/>
        <v>-24</v>
      </c>
      <c r="AG179" s="103">
        <f t="shared" si="28"/>
        <v>-64.880000000000109</v>
      </c>
      <c r="AH179" s="103">
        <f t="shared" si="28"/>
        <v>-380</v>
      </c>
      <c r="AI179" s="103">
        <f t="shared" si="23"/>
        <v>4.6500000000000341</v>
      </c>
      <c r="AJ179" s="103">
        <f t="shared" si="24"/>
        <v>-3.4399999999999977</v>
      </c>
      <c r="AK179" s="103">
        <f t="shared" si="25"/>
        <v>-2.7100000000000009</v>
      </c>
      <c r="AL179" s="106"/>
    </row>
    <row r="180" spans="1:38" x14ac:dyDescent="0.2">
      <c r="A180" s="9">
        <v>35641</v>
      </c>
      <c r="B180" s="103">
        <v>1.5123</v>
      </c>
      <c r="C180" s="103">
        <v>0.87519999999999998</v>
      </c>
      <c r="D180" s="102">
        <v>124.97</v>
      </c>
      <c r="E180" s="102">
        <v>3.33</v>
      </c>
      <c r="F180" s="102">
        <v>5.08</v>
      </c>
      <c r="G180" s="102">
        <v>4.92</v>
      </c>
      <c r="H180" s="102">
        <v>1.29</v>
      </c>
      <c r="I180" s="102">
        <v>3.19</v>
      </c>
      <c r="J180" s="102">
        <v>3.67</v>
      </c>
      <c r="K180" s="102">
        <v>4.4400000000000004</v>
      </c>
      <c r="L180" s="102">
        <v>0.09</v>
      </c>
      <c r="M180" s="102">
        <v>4735.1099999999997</v>
      </c>
      <c r="N180" s="102">
        <v>1209</v>
      </c>
      <c r="O180" s="102">
        <v>5861.19</v>
      </c>
      <c r="P180" s="102">
        <v>11930</v>
      </c>
      <c r="Q180" s="16">
        <v>263.95</v>
      </c>
      <c r="R180" s="3">
        <v>202.7</v>
      </c>
      <c r="S180" s="16">
        <v>24.79</v>
      </c>
      <c r="T180" s="103">
        <f t="shared" si="28"/>
        <v>-9.8000000000000309E-3</v>
      </c>
      <c r="U180" s="103">
        <f t="shared" si="28"/>
        <v>2.8000000000000025E-2</v>
      </c>
      <c r="V180" s="103">
        <f t="shared" si="28"/>
        <v>0.25</v>
      </c>
      <c r="W180" s="103">
        <f t="shared" si="28"/>
        <v>-2.9999999999999805E-2</v>
      </c>
      <c r="X180" s="103">
        <f t="shared" si="28"/>
        <v>-0.33000000000000007</v>
      </c>
      <c r="Y180" s="103">
        <f t="shared" si="28"/>
        <v>-9.9999999999997868E-3</v>
      </c>
      <c r="Z180" s="103">
        <f t="shared" si="28"/>
        <v>0.18999999999999995</v>
      </c>
      <c r="AA180" s="103">
        <f t="shared" si="28"/>
        <v>-5.0000000000000266E-2</v>
      </c>
      <c r="AB180" s="103">
        <f t="shared" si="28"/>
        <v>-0.16999999999999993</v>
      </c>
      <c r="AC180" s="103">
        <f t="shared" si="28"/>
        <v>0</v>
      </c>
      <c r="AD180" s="103">
        <f t="shared" si="28"/>
        <v>9.999999999999995E-3</v>
      </c>
      <c r="AE180" s="103">
        <f t="shared" si="28"/>
        <v>-271.43000000000029</v>
      </c>
      <c r="AF180" s="103">
        <f t="shared" si="28"/>
        <v>-22.5</v>
      </c>
      <c r="AG180" s="103">
        <f t="shared" si="28"/>
        <v>-197.19000000000051</v>
      </c>
      <c r="AH180" s="103">
        <f t="shared" si="28"/>
        <v>-990</v>
      </c>
      <c r="AI180" s="103">
        <f t="shared" si="23"/>
        <v>-4.4000000000000341</v>
      </c>
      <c r="AJ180" s="103">
        <f t="shared" si="24"/>
        <v>-2.8600000000000136</v>
      </c>
      <c r="AK180" s="103">
        <f t="shared" si="25"/>
        <v>-1.5300000000000011</v>
      </c>
      <c r="AL180" s="106"/>
    </row>
    <row r="181" spans="1:38" x14ac:dyDescent="0.2">
      <c r="A181" s="9">
        <v>35672</v>
      </c>
      <c r="B181" s="107">
        <v>1.516</v>
      </c>
      <c r="C181" s="107">
        <v>0.90849999999999997</v>
      </c>
      <c r="D181" s="116">
        <v>118.74</v>
      </c>
      <c r="E181" s="116">
        <v>3.27</v>
      </c>
      <c r="F181" s="116">
        <v>4.84</v>
      </c>
      <c r="G181" s="116">
        <v>4.78</v>
      </c>
      <c r="H181" s="116">
        <v>1.3</v>
      </c>
      <c r="I181" s="116">
        <v>3.16</v>
      </c>
      <c r="J181" s="116">
        <v>3.46</v>
      </c>
      <c r="K181" s="116">
        <v>4.25</v>
      </c>
      <c r="L181" s="116">
        <v>7.0000000000000007E-2</v>
      </c>
      <c r="M181" s="116">
        <v>4540.71</v>
      </c>
      <c r="N181" s="116">
        <v>1138.5</v>
      </c>
      <c r="O181" s="116">
        <v>5188.17</v>
      </c>
      <c r="P181" s="116">
        <v>10700</v>
      </c>
      <c r="Q181" s="16">
        <v>273.95</v>
      </c>
      <c r="R181" s="3">
        <v>199.63</v>
      </c>
      <c r="S181" s="16">
        <v>26.51</v>
      </c>
      <c r="T181" s="107">
        <f t="shared" si="28"/>
        <v>3.7000000000000366E-3</v>
      </c>
      <c r="U181" s="107">
        <f t="shared" si="28"/>
        <v>3.3299999999999996E-2</v>
      </c>
      <c r="V181" s="107">
        <f t="shared" si="28"/>
        <v>-6.230000000000004</v>
      </c>
      <c r="W181" s="107">
        <f t="shared" si="28"/>
        <v>-6.0000000000000053E-2</v>
      </c>
      <c r="X181" s="107">
        <f t="shared" si="28"/>
        <v>-0.24000000000000021</v>
      </c>
      <c r="Y181" s="107">
        <f t="shared" si="28"/>
        <v>-0.13999999999999968</v>
      </c>
      <c r="Z181" s="107">
        <f t="shared" si="28"/>
        <v>1.0000000000000009E-2</v>
      </c>
      <c r="AA181" s="107">
        <f t="shared" si="28"/>
        <v>-2.9999999999999805E-2</v>
      </c>
      <c r="AB181" s="107">
        <f t="shared" si="28"/>
        <v>-0.20999999999999996</v>
      </c>
      <c r="AC181" s="107">
        <f t="shared" si="28"/>
        <v>-0.19000000000000039</v>
      </c>
      <c r="AD181" s="107">
        <f t="shared" si="28"/>
        <v>-1.999999999999999E-2</v>
      </c>
      <c r="AE181" s="107">
        <f t="shared" si="28"/>
        <v>-194.39999999999964</v>
      </c>
      <c r="AF181" s="107">
        <f t="shared" si="28"/>
        <v>-70.5</v>
      </c>
      <c r="AG181" s="107">
        <f t="shared" si="28"/>
        <v>-673.01999999999953</v>
      </c>
      <c r="AH181" s="107">
        <f t="shared" si="28"/>
        <v>-1230</v>
      </c>
      <c r="AI181" s="103">
        <f t="shared" si="23"/>
        <v>10</v>
      </c>
      <c r="AJ181" s="103">
        <f t="shared" si="24"/>
        <v>-3.0699999999999932</v>
      </c>
      <c r="AK181" s="103">
        <f t="shared" si="25"/>
        <v>1.7200000000000024</v>
      </c>
      <c r="AL181" s="103"/>
    </row>
    <row r="182" spans="1:38" x14ac:dyDescent="0.2">
      <c r="A182" s="9">
        <v>35700</v>
      </c>
      <c r="B182" s="107">
        <v>1.4725999999999999</v>
      </c>
      <c r="C182" s="107">
        <v>0.90990000000000004</v>
      </c>
      <c r="D182" s="116">
        <v>119.22</v>
      </c>
      <c r="E182" s="116">
        <v>3.19</v>
      </c>
      <c r="F182" s="116">
        <v>4.59</v>
      </c>
      <c r="G182" s="116">
        <v>4.75</v>
      </c>
      <c r="H182" s="116">
        <v>1.34</v>
      </c>
      <c r="I182" s="116">
        <v>2.2799999999999998</v>
      </c>
      <c r="J182" s="116">
        <v>2.59</v>
      </c>
      <c r="K182" s="116">
        <v>3.66</v>
      </c>
      <c r="L182" s="116">
        <v>0.09</v>
      </c>
      <c r="M182" s="116">
        <v>4085.51</v>
      </c>
      <c r="N182" s="116">
        <v>1043.5</v>
      </c>
      <c r="O182" s="116">
        <v>4308.1499999999996</v>
      </c>
      <c r="P182" s="116">
        <v>9650</v>
      </c>
      <c r="Q182" s="16">
        <v>288.64999999999998</v>
      </c>
      <c r="R182" s="3">
        <v>190.49</v>
      </c>
      <c r="S182" s="16">
        <v>21.83</v>
      </c>
      <c r="T182" s="107">
        <f t="shared" si="28"/>
        <v>-4.3400000000000105E-2</v>
      </c>
      <c r="U182" s="107">
        <f t="shared" si="28"/>
        <v>1.4000000000000679E-3</v>
      </c>
      <c r="V182" s="107">
        <f t="shared" si="28"/>
        <v>0.48000000000000398</v>
      </c>
      <c r="W182" s="107">
        <f t="shared" si="28"/>
        <v>-8.0000000000000071E-2</v>
      </c>
      <c r="X182" s="107">
        <f t="shared" si="28"/>
        <v>-0.25</v>
      </c>
      <c r="Y182" s="107">
        <f t="shared" si="28"/>
        <v>-3.0000000000000249E-2</v>
      </c>
      <c r="Z182" s="107">
        <f t="shared" si="28"/>
        <v>4.0000000000000036E-2</v>
      </c>
      <c r="AA182" s="107">
        <f t="shared" si="28"/>
        <v>-0.88000000000000034</v>
      </c>
      <c r="AB182" s="107">
        <f t="shared" si="28"/>
        <v>-0.87000000000000011</v>
      </c>
      <c r="AC182" s="107">
        <f t="shared" si="28"/>
        <v>-0.58999999999999986</v>
      </c>
      <c r="AD182" s="107">
        <f t="shared" si="28"/>
        <v>1.999999999999999E-2</v>
      </c>
      <c r="AE182" s="107">
        <f t="shared" si="28"/>
        <v>-455.19999999999982</v>
      </c>
      <c r="AF182" s="107">
        <f t="shared" si="28"/>
        <v>-95</v>
      </c>
      <c r="AG182" s="107">
        <f t="shared" si="28"/>
        <v>-880.02000000000044</v>
      </c>
      <c r="AH182" s="107">
        <f t="shared" si="28"/>
        <v>-1050</v>
      </c>
      <c r="AI182" s="103">
        <f t="shared" si="23"/>
        <v>14.699999999999989</v>
      </c>
      <c r="AJ182" s="103">
        <f t="shared" si="24"/>
        <v>-9.1399999999999864</v>
      </c>
      <c r="AK182" s="103">
        <f t="shared" si="25"/>
        <v>-4.6800000000000033</v>
      </c>
      <c r="AL182" s="103"/>
    </row>
    <row r="183" spans="1:38" x14ac:dyDescent="0.2">
      <c r="A183" s="9">
        <v>35733</v>
      </c>
      <c r="B183" s="107">
        <v>1.4705999999999999</v>
      </c>
      <c r="C183" s="107">
        <v>0.89929999999999999</v>
      </c>
      <c r="D183" s="116">
        <v>122.54</v>
      </c>
      <c r="E183" s="116">
        <v>2.87</v>
      </c>
      <c r="F183" s="116">
        <v>4.24</v>
      </c>
      <c r="G183" s="116">
        <v>4.3899999999999997</v>
      </c>
      <c r="H183" s="116">
        <v>1.27</v>
      </c>
      <c r="I183" s="116">
        <v>2.09</v>
      </c>
      <c r="J183" s="116">
        <v>2.2000000000000002</v>
      </c>
      <c r="K183" s="116">
        <v>3.52</v>
      </c>
      <c r="L183" s="116">
        <v>0.08</v>
      </c>
      <c r="M183" s="116">
        <v>4137.99</v>
      </c>
      <c r="N183" s="116">
        <v>1057</v>
      </c>
      <c r="O183" s="116">
        <v>4559.13</v>
      </c>
      <c r="P183" s="116">
        <v>10380</v>
      </c>
      <c r="Q183" s="16">
        <v>278.5</v>
      </c>
      <c r="R183" s="3">
        <v>185.66</v>
      </c>
      <c r="S183" s="16">
        <v>20.13</v>
      </c>
      <c r="T183" s="107">
        <f t="shared" si="28"/>
        <v>-2.0000000000000018E-3</v>
      </c>
      <c r="U183" s="107">
        <f t="shared" si="28"/>
        <v>-1.0600000000000054E-2</v>
      </c>
      <c r="V183" s="107">
        <f t="shared" si="28"/>
        <v>3.3200000000000074</v>
      </c>
      <c r="W183" s="107">
        <f t="shared" si="28"/>
        <v>-0.31999999999999984</v>
      </c>
      <c r="X183" s="107">
        <f t="shared" si="28"/>
        <v>-0.34999999999999964</v>
      </c>
      <c r="Y183" s="107">
        <f t="shared" si="28"/>
        <v>-0.36000000000000032</v>
      </c>
      <c r="Z183" s="107">
        <f t="shared" si="28"/>
        <v>-7.0000000000000062E-2</v>
      </c>
      <c r="AA183" s="107">
        <f t="shared" si="28"/>
        <v>-0.18999999999999995</v>
      </c>
      <c r="AB183" s="107">
        <f t="shared" si="28"/>
        <v>-0.38999999999999968</v>
      </c>
      <c r="AC183" s="107">
        <f t="shared" si="28"/>
        <v>-0.14000000000000012</v>
      </c>
      <c r="AD183" s="107">
        <f t="shared" si="28"/>
        <v>-9.999999999999995E-3</v>
      </c>
      <c r="AE183" s="107">
        <f t="shared" si="28"/>
        <v>52.479999999999563</v>
      </c>
      <c r="AF183" s="107">
        <f t="shared" si="28"/>
        <v>13.5</v>
      </c>
      <c r="AG183" s="107">
        <f t="shared" si="28"/>
        <v>250.98000000000047</v>
      </c>
      <c r="AH183" s="107">
        <f t="shared" si="28"/>
        <v>730</v>
      </c>
      <c r="AI183" s="103">
        <f t="shared" si="23"/>
        <v>-10.149999999999977</v>
      </c>
      <c r="AJ183" s="103">
        <f t="shared" si="24"/>
        <v>-4.8300000000000125</v>
      </c>
      <c r="AK183" s="103">
        <f t="shared" si="25"/>
        <v>-1.6999999999999993</v>
      </c>
      <c r="AL183" s="103"/>
    </row>
    <row r="184" spans="1:38" x14ac:dyDescent="0.2">
      <c r="A184" s="9">
        <v>35763</v>
      </c>
      <c r="B184" s="107">
        <v>1.4704999999999999</v>
      </c>
      <c r="C184" s="107">
        <v>0.89600000000000002</v>
      </c>
      <c r="D184" s="116">
        <v>123.22</v>
      </c>
      <c r="E184" s="116">
        <v>3.14</v>
      </c>
      <c r="F184" s="116">
        <v>4.72</v>
      </c>
      <c r="G184" s="116">
        <v>4.5999999999999996</v>
      </c>
      <c r="H184" s="116">
        <v>1.33</v>
      </c>
      <c r="I184" s="116">
        <v>2</v>
      </c>
      <c r="J184" s="116">
        <v>2.0299999999999998</v>
      </c>
      <c r="K184" s="116">
        <v>3.36</v>
      </c>
      <c r="L184" s="116">
        <v>0.08</v>
      </c>
      <c r="M184" s="116">
        <v>4260.2700000000004</v>
      </c>
      <c r="N184" s="116">
        <v>1137</v>
      </c>
      <c r="O184" s="116">
        <v>4989.91</v>
      </c>
      <c r="P184" s="116">
        <v>10660</v>
      </c>
      <c r="Q184" s="16">
        <v>272.7</v>
      </c>
      <c r="R184" s="3">
        <v>192.66</v>
      </c>
      <c r="S184" s="16">
        <v>18.43</v>
      </c>
      <c r="T184" s="107">
        <f t="shared" si="28"/>
        <v>-9.9999999999988987E-5</v>
      </c>
      <c r="U184" s="107">
        <f t="shared" si="28"/>
        <v>-3.2999999999999696E-3</v>
      </c>
      <c r="V184" s="107">
        <f t="shared" si="28"/>
        <v>0.67999999999999261</v>
      </c>
      <c r="W184" s="107">
        <f t="shared" si="28"/>
        <v>0.27</v>
      </c>
      <c r="X184" s="107">
        <f t="shared" si="28"/>
        <v>0.47999999999999954</v>
      </c>
      <c r="Y184" s="107">
        <f t="shared" si="28"/>
        <v>0.20999999999999996</v>
      </c>
      <c r="Z184" s="107">
        <f t="shared" si="28"/>
        <v>6.0000000000000053E-2</v>
      </c>
      <c r="AA184" s="107">
        <f t="shared" si="28"/>
        <v>-8.9999999999999858E-2</v>
      </c>
      <c r="AB184" s="107">
        <f t="shared" si="28"/>
        <v>-0.17000000000000037</v>
      </c>
      <c r="AC184" s="107">
        <f t="shared" si="28"/>
        <v>-0.16000000000000014</v>
      </c>
      <c r="AD184" s="107">
        <f t="shared" si="28"/>
        <v>0</v>
      </c>
      <c r="AE184" s="107">
        <f t="shared" si="28"/>
        <v>122.28000000000065</v>
      </c>
      <c r="AF184" s="107">
        <f t="shared" si="28"/>
        <v>80</v>
      </c>
      <c r="AG184" s="107">
        <f t="shared" si="28"/>
        <v>430.77999999999975</v>
      </c>
      <c r="AH184" s="107">
        <f t="shared" si="28"/>
        <v>280</v>
      </c>
      <c r="AI184" s="103">
        <f t="shared" si="23"/>
        <v>-5.8000000000000114</v>
      </c>
      <c r="AJ184" s="103">
        <f t="shared" si="24"/>
        <v>7</v>
      </c>
      <c r="AK184" s="103">
        <f t="shared" si="25"/>
        <v>-1.6999999999999993</v>
      </c>
      <c r="AL184" s="103"/>
    </row>
    <row r="185" spans="1:38" x14ac:dyDescent="0.2">
      <c r="A185" s="9">
        <v>35791</v>
      </c>
      <c r="B185" s="107">
        <v>1.4813000000000001</v>
      </c>
      <c r="C185" s="107">
        <v>0.88249999999999995</v>
      </c>
      <c r="D185" s="116">
        <v>131.29</v>
      </c>
      <c r="E185" s="116">
        <v>3.47</v>
      </c>
      <c r="F185" s="116">
        <v>5.12</v>
      </c>
      <c r="G185" s="116">
        <v>4.92</v>
      </c>
      <c r="H185" s="116">
        <v>1.28</v>
      </c>
      <c r="I185" s="116">
        <v>1.84</v>
      </c>
      <c r="J185" s="116">
        <v>1.88</v>
      </c>
      <c r="K185" s="116">
        <v>3.29</v>
      </c>
      <c r="L185" s="116">
        <v>0.1</v>
      </c>
      <c r="M185" s="116">
        <v>4382.9399999999996</v>
      </c>
      <c r="N185" s="116">
        <v>1160</v>
      </c>
      <c r="O185" s="116">
        <v>5160.1000000000004</v>
      </c>
      <c r="P185" s="116">
        <v>10460</v>
      </c>
      <c r="Q185" s="16">
        <v>275.75</v>
      </c>
      <c r="R185" s="3">
        <v>190.61</v>
      </c>
      <c r="S185" s="16">
        <v>19.86</v>
      </c>
      <c r="T185" s="107">
        <f t="shared" si="28"/>
        <v>1.0800000000000143E-2</v>
      </c>
      <c r="U185" s="107">
        <f t="shared" si="28"/>
        <v>-1.3500000000000068E-2</v>
      </c>
      <c r="V185" s="107">
        <f t="shared" si="28"/>
        <v>8.0699999999999932</v>
      </c>
      <c r="W185" s="107">
        <f t="shared" si="28"/>
        <v>0.33000000000000007</v>
      </c>
      <c r="X185" s="107">
        <f t="shared" si="28"/>
        <v>0.40000000000000036</v>
      </c>
      <c r="Y185" s="107">
        <f t="shared" si="28"/>
        <v>0.32000000000000028</v>
      </c>
      <c r="Z185" s="107">
        <f t="shared" si="28"/>
        <v>-5.0000000000000044E-2</v>
      </c>
      <c r="AA185" s="107">
        <f t="shared" si="28"/>
        <v>-0.15999999999999992</v>
      </c>
      <c r="AB185" s="107">
        <f t="shared" si="28"/>
        <v>-0.14999999999999991</v>
      </c>
      <c r="AC185" s="107">
        <f t="shared" si="28"/>
        <v>-6.999999999999984E-2</v>
      </c>
      <c r="AD185" s="107">
        <f t="shared" si="28"/>
        <v>2.0000000000000004E-2</v>
      </c>
      <c r="AE185" s="107">
        <f t="shared" si="28"/>
        <v>122.66999999999916</v>
      </c>
      <c r="AF185" s="107">
        <f t="shared" si="28"/>
        <v>23</v>
      </c>
      <c r="AG185" s="107">
        <f t="shared" si="28"/>
        <v>170.19000000000051</v>
      </c>
      <c r="AH185" s="107">
        <f t="shared" si="28"/>
        <v>-200</v>
      </c>
      <c r="AI185" s="103">
        <f t="shared" si="23"/>
        <v>3.0500000000000114</v>
      </c>
      <c r="AJ185" s="103">
        <f t="shared" si="24"/>
        <v>-2.0499999999999829</v>
      </c>
      <c r="AK185" s="103">
        <f t="shared" si="25"/>
        <v>1.4299999999999997</v>
      </c>
      <c r="AL185" s="103"/>
    </row>
    <row r="186" spans="1:38" x14ac:dyDescent="0.2">
      <c r="A186" s="9">
        <v>35825</v>
      </c>
      <c r="B186" s="103">
        <v>1.4773000000000001</v>
      </c>
      <c r="C186" s="103">
        <v>0.85919999999999996</v>
      </c>
      <c r="D186" s="102">
        <v>134.07</v>
      </c>
      <c r="E186" s="102">
        <v>3.54</v>
      </c>
      <c r="F186" s="102">
        <v>5.03</v>
      </c>
      <c r="G186" s="102">
        <v>4.93</v>
      </c>
      <c r="H186" s="102">
        <v>1.49</v>
      </c>
      <c r="I186" s="102">
        <v>1.7</v>
      </c>
      <c r="J186" s="102">
        <v>1.88</v>
      </c>
      <c r="K186" s="102">
        <v>3.37</v>
      </c>
      <c r="L186" s="102">
        <v>0.09</v>
      </c>
      <c r="M186" s="102">
        <v>4265.1499999999996</v>
      </c>
      <c r="N186" s="102">
        <v>1130.2</v>
      </c>
      <c r="O186" s="102">
        <v>5107.6099999999997</v>
      </c>
      <c r="P186" s="102">
        <v>9997.7999999999993</v>
      </c>
      <c r="Q186" s="16">
        <v>279.7</v>
      </c>
      <c r="R186" s="3">
        <v>187.29</v>
      </c>
      <c r="S186" s="16">
        <v>19.100000000000001</v>
      </c>
      <c r="T186" s="103">
        <f t="shared" si="28"/>
        <v>-4.0000000000000036E-3</v>
      </c>
      <c r="U186" s="103">
        <f t="shared" si="28"/>
        <v>-2.3299999999999987E-2</v>
      </c>
      <c r="V186" s="103">
        <f t="shared" si="28"/>
        <v>2.7800000000000011</v>
      </c>
      <c r="W186" s="103">
        <f t="shared" si="28"/>
        <v>6.999999999999984E-2</v>
      </c>
      <c r="X186" s="103">
        <f t="shared" si="28"/>
        <v>-8.9999999999999858E-2</v>
      </c>
      <c r="Y186" s="103">
        <f t="shared" si="28"/>
        <v>9.9999999999997868E-3</v>
      </c>
      <c r="Z186" s="103">
        <f t="shared" si="28"/>
        <v>0.20999999999999996</v>
      </c>
      <c r="AA186" s="103">
        <f t="shared" si="28"/>
        <v>-0.14000000000000012</v>
      </c>
      <c r="AB186" s="103">
        <f t="shared" si="28"/>
        <v>0</v>
      </c>
      <c r="AC186" s="103">
        <f t="shared" si="28"/>
        <v>8.0000000000000071E-2</v>
      </c>
      <c r="AD186" s="103">
        <f t="shared" si="28"/>
        <v>-1.0000000000000009E-2</v>
      </c>
      <c r="AE186" s="103">
        <f t="shared" si="28"/>
        <v>-117.78999999999996</v>
      </c>
      <c r="AF186" s="103">
        <f t="shared" si="28"/>
        <v>-29.799999999999955</v>
      </c>
      <c r="AG186" s="103">
        <f t="shared" si="28"/>
        <v>-52.490000000000691</v>
      </c>
      <c r="AH186" s="103">
        <f t="shared" si="28"/>
        <v>-462.20000000000073</v>
      </c>
      <c r="AI186" s="103">
        <f t="shared" si="23"/>
        <v>3.9499999999999886</v>
      </c>
      <c r="AJ186" s="103">
        <f t="shared" si="24"/>
        <v>-3.3200000000000216</v>
      </c>
      <c r="AK186" s="103">
        <f t="shared" si="25"/>
        <v>-0.75999999999999801</v>
      </c>
      <c r="AL186" s="103"/>
    </row>
    <row r="187" spans="1:38" x14ac:dyDescent="0.2">
      <c r="A187" s="9">
        <v>35853</v>
      </c>
      <c r="B187" s="103">
        <v>1.4742999999999999</v>
      </c>
      <c r="C187" s="103">
        <v>0.8659</v>
      </c>
      <c r="D187" s="102">
        <v>133.99</v>
      </c>
      <c r="E187" s="102">
        <v>3.56</v>
      </c>
      <c r="F187" s="102">
        <v>4.9000000000000004</v>
      </c>
      <c r="G187" s="102">
        <v>4.99</v>
      </c>
      <c r="H187" s="102">
        <v>1.51</v>
      </c>
      <c r="I187" s="102">
        <v>1.74</v>
      </c>
      <c r="J187" s="102">
        <v>1.9</v>
      </c>
      <c r="K187" s="102">
        <v>3.37</v>
      </c>
      <c r="L187" s="102">
        <v>0.11</v>
      </c>
      <c r="M187" s="102">
        <v>4332.8599999999997</v>
      </c>
      <c r="N187" s="102">
        <v>1106.73</v>
      </c>
      <c r="O187" s="102">
        <v>5039.08</v>
      </c>
      <c r="P187" s="102">
        <v>10587.83</v>
      </c>
      <c r="Q187" s="16">
        <v>294.85000000000002</v>
      </c>
      <c r="R187" s="3">
        <v>192.33</v>
      </c>
      <c r="S187" s="16">
        <v>20.8</v>
      </c>
      <c r="T187" s="103">
        <f t="shared" si="28"/>
        <v>-3.0000000000001137E-3</v>
      </c>
      <c r="U187" s="103">
        <f t="shared" si="28"/>
        <v>6.7000000000000393E-3</v>
      </c>
      <c r="V187" s="103">
        <f t="shared" si="28"/>
        <v>-7.9999999999984084E-2</v>
      </c>
      <c r="W187" s="103">
        <f t="shared" si="28"/>
        <v>2.0000000000000018E-2</v>
      </c>
      <c r="X187" s="103">
        <f t="shared" si="28"/>
        <v>-0.12999999999999989</v>
      </c>
      <c r="Y187" s="103">
        <f t="shared" si="28"/>
        <v>6.0000000000000497E-2</v>
      </c>
      <c r="Z187" s="103">
        <f t="shared" si="28"/>
        <v>2.0000000000000018E-2</v>
      </c>
      <c r="AA187" s="103">
        <f t="shared" si="28"/>
        <v>4.0000000000000036E-2</v>
      </c>
      <c r="AB187" s="103">
        <f t="shared" si="28"/>
        <v>2.0000000000000018E-2</v>
      </c>
      <c r="AC187" s="103">
        <f t="shared" si="28"/>
        <v>0</v>
      </c>
      <c r="AD187" s="103">
        <f t="shared" si="28"/>
        <v>2.0000000000000004E-2</v>
      </c>
      <c r="AE187" s="103">
        <f t="shared" si="28"/>
        <v>67.710000000000036</v>
      </c>
      <c r="AF187" s="103">
        <f t="shared" si="28"/>
        <v>-23.470000000000027</v>
      </c>
      <c r="AG187" s="103">
        <f t="shared" si="28"/>
        <v>-68.529999999999745</v>
      </c>
      <c r="AH187" s="103">
        <f t="shared" si="28"/>
        <v>590.03000000000065</v>
      </c>
      <c r="AI187" s="103">
        <f t="shared" si="23"/>
        <v>15.150000000000034</v>
      </c>
      <c r="AJ187" s="103">
        <f t="shared" si="24"/>
        <v>5.0400000000000205</v>
      </c>
      <c r="AK187" s="103">
        <f t="shared" si="25"/>
        <v>1.6999999999999993</v>
      </c>
      <c r="AL187" s="103"/>
    </row>
    <row r="188" spans="1:38" x14ac:dyDescent="0.2">
      <c r="A188" s="9">
        <v>35882</v>
      </c>
      <c r="B188" s="103">
        <v>1.466</v>
      </c>
      <c r="C188" s="103">
        <v>0.87060000000000004</v>
      </c>
      <c r="D188" s="102">
        <v>132.62</v>
      </c>
      <c r="E188" s="102">
        <v>3.58</v>
      </c>
      <c r="F188" s="102">
        <v>5.44</v>
      </c>
      <c r="G188" s="102">
        <v>5.21</v>
      </c>
      <c r="H188" s="102">
        <v>1.36</v>
      </c>
      <c r="I188" s="102">
        <v>1.64</v>
      </c>
      <c r="J188" s="102">
        <v>2.0299999999999998</v>
      </c>
      <c r="K188" s="102">
        <v>3.45</v>
      </c>
      <c r="L188" s="102">
        <v>0.09</v>
      </c>
      <c r="M188" s="102">
        <v>4561.6099999999997</v>
      </c>
      <c r="N188" s="102">
        <v>1147.3900000000001</v>
      </c>
      <c r="O188" s="102">
        <v>5397.29</v>
      </c>
      <c r="P188" s="102">
        <v>11024.94</v>
      </c>
      <c r="Q188" s="16">
        <v>301.39999999999998</v>
      </c>
      <c r="R188" s="3">
        <v>204.92</v>
      </c>
      <c r="S188" s="16">
        <v>25.19</v>
      </c>
      <c r="T188" s="103">
        <f t="shared" si="28"/>
        <v>-8.2999999999999741E-3</v>
      </c>
      <c r="U188" s="103">
        <f t="shared" si="28"/>
        <v>4.7000000000000375E-3</v>
      </c>
      <c r="V188" s="103">
        <f t="shared" si="28"/>
        <v>-1.3700000000000045</v>
      </c>
      <c r="W188" s="103">
        <f t="shared" si="28"/>
        <v>2.0000000000000018E-2</v>
      </c>
      <c r="X188" s="103">
        <f t="shared" si="28"/>
        <v>0.54</v>
      </c>
      <c r="Y188" s="103">
        <f t="shared" si="28"/>
        <v>0.21999999999999975</v>
      </c>
      <c r="Z188" s="103">
        <f t="shared" si="28"/>
        <v>-0.14999999999999991</v>
      </c>
      <c r="AA188" s="103">
        <f t="shared" si="28"/>
        <v>-0.10000000000000009</v>
      </c>
      <c r="AB188" s="103">
        <f t="shared" si="28"/>
        <v>0.12999999999999989</v>
      </c>
      <c r="AC188" s="103">
        <f t="shared" si="28"/>
        <v>8.0000000000000071E-2</v>
      </c>
      <c r="AD188" s="103">
        <f t="shared" si="28"/>
        <v>-2.0000000000000004E-2</v>
      </c>
      <c r="AE188" s="103">
        <f t="shared" si="28"/>
        <v>228.75</v>
      </c>
      <c r="AF188" s="103">
        <f t="shared" si="28"/>
        <v>40.660000000000082</v>
      </c>
      <c r="AG188" s="103">
        <f t="shared" si="28"/>
        <v>358.21000000000004</v>
      </c>
      <c r="AH188" s="103">
        <f t="shared" si="28"/>
        <v>437.11000000000058</v>
      </c>
      <c r="AI188" s="103">
        <f t="shared" si="23"/>
        <v>6.5499999999999545</v>
      </c>
      <c r="AJ188" s="103">
        <f t="shared" si="24"/>
        <v>12.589999999999975</v>
      </c>
      <c r="AK188" s="103">
        <f t="shared" si="25"/>
        <v>4.3900000000000006</v>
      </c>
      <c r="AL188" s="103"/>
    </row>
    <row r="189" spans="1:38" x14ac:dyDescent="0.2">
      <c r="A189" s="9">
        <v>35914</v>
      </c>
      <c r="B189" s="103">
        <v>1.4601999999999999</v>
      </c>
      <c r="C189" s="103">
        <v>0.90029999999999999</v>
      </c>
      <c r="D189" s="102">
        <v>128.46</v>
      </c>
      <c r="E189" s="102">
        <v>3.47</v>
      </c>
      <c r="F189" s="102">
        <v>5.0599999999999996</v>
      </c>
      <c r="G189" s="102">
        <v>5.1100000000000003</v>
      </c>
      <c r="H189" s="102">
        <v>1.38</v>
      </c>
      <c r="I189" s="102">
        <v>1.57</v>
      </c>
      <c r="J189" s="102">
        <v>1.92</v>
      </c>
      <c r="K189" s="102">
        <v>3.38</v>
      </c>
      <c r="L189" s="102">
        <v>0.08</v>
      </c>
      <c r="M189" s="102">
        <v>4519.16</v>
      </c>
      <c r="N189" s="102">
        <v>1076.92</v>
      </c>
      <c r="O189" s="102">
        <v>5041.2</v>
      </c>
      <c r="P189" s="102">
        <v>11492.54</v>
      </c>
      <c r="Q189" s="16">
        <v>308.3</v>
      </c>
      <c r="R189" s="3">
        <v>201.16</v>
      </c>
      <c r="S189" s="16">
        <v>27.16</v>
      </c>
      <c r="T189" s="103">
        <f t="shared" si="28"/>
        <v>-5.8000000000000274E-3</v>
      </c>
      <c r="U189" s="103">
        <f t="shared" si="28"/>
        <v>2.9699999999999949E-2</v>
      </c>
      <c r="V189" s="103">
        <f t="shared" si="28"/>
        <v>-4.1599999999999966</v>
      </c>
      <c r="W189" s="103">
        <f t="shared" si="28"/>
        <v>-0.10999999999999988</v>
      </c>
      <c r="X189" s="103">
        <f t="shared" si="28"/>
        <v>-0.38000000000000078</v>
      </c>
      <c r="Y189" s="103">
        <f t="shared" si="28"/>
        <v>-9.9999999999999645E-2</v>
      </c>
      <c r="Z189" s="103">
        <f t="shared" si="28"/>
        <v>1.9999999999999796E-2</v>
      </c>
      <c r="AA189" s="103">
        <f t="shared" si="28"/>
        <v>-6.999999999999984E-2</v>
      </c>
      <c r="AB189" s="103">
        <f t="shared" si="28"/>
        <v>-0.10999999999999988</v>
      </c>
      <c r="AC189" s="103">
        <f t="shared" si="28"/>
        <v>-7.0000000000000284E-2</v>
      </c>
      <c r="AD189" s="103">
        <f t="shared" si="28"/>
        <v>-9.999999999999995E-3</v>
      </c>
      <c r="AE189" s="103">
        <f t="shared" si="28"/>
        <v>-42.449999999999818</v>
      </c>
      <c r="AF189" s="103">
        <f t="shared" si="28"/>
        <v>-70.470000000000027</v>
      </c>
      <c r="AG189" s="103">
        <f t="shared" si="28"/>
        <v>-356.09000000000015</v>
      </c>
      <c r="AH189" s="103">
        <f t="shared" si="28"/>
        <v>467.60000000000036</v>
      </c>
      <c r="AI189" s="103">
        <f t="shared" si="23"/>
        <v>6.9000000000000341</v>
      </c>
      <c r="AJ189" s="103">
        <f t="shared" si="24"/>
        <v>-3.7599999999999909</v>
      </c>
      <c r="AK189" s="103">
        <f t="shared" si="25"/>
        <v>1.9699999999999989</v>
      </c>
    </row>
    <row r="190" spans="1:38" x14ac:dyDescent="0.2">
      <c r="A190" s="9">
        <v>35945</v>
      </c>
      <c r="B190" s="103">
        <v>1.4654</v>
      </c>
      <c r="C190" s="103">
        <v>0.93400000000000005</v>
      </c>
      <c r="D190" s="102">
        <v>124.13</v>
      </c>
      <c r="E190" s="102">
        <v>3.4</v>
      </c>
      <c r="F190" s="102">
        <v>5.04</v>
      </c>
      <c r="G190" s="102">
        <v>5.14</v>
      </c>
      <c r="H190" s="102">
        <v>1.33</v>
      </c>
      <c r="I190" s="102">
        <v>1.23</v>
      </c>
      <c r="J190" s="102">
        <v>1.9</v>
      </c>
      <c r="K190" s="102">
        <v>3.48</v>
      </c>
      <c r="L190" s="102">
        <v>7.0000000000000007E-2</v>
      </c>
      <c r="M190" s="102">
        <v>4546.05</v>
      </c>
      <c r="N190" s="102">
        <v>1067.1400000000001</v>
      </c>
      <c r="O190" s="102">
        <v>4818.3</v>
      </c>
      <c r="P190" s="102">
        <v>11763.7</v>
      </c>
      <c r="Q190" s="16">
        <v>325.85000000000002</v>
      </c>
      <c r="R190" s="3">
        <v>204.2</v>
      </c>
      <c r="S190" s="16">
        <v>23.72</v>
      </c>
      <c r="T190" s="103">
        <f t="shared" si="28"/>
        <v>5.2000000000000934E-3</v>
      </c>
      <c r="U190" s="103">
        <f t="shared" si="28"/>
        <v>3.3700000000000063E-2</v>
      </c>
      <c r="V190" s="103">
        <f t="shared" si="28"/>
        <v>-4.3300000000000125</v>
      </c>
      <c r="W190" s="103">
        <f t="shared" si="28"/>
        <v>-7.0000000000000284E-2</v>
      </c>
      <c r="X190" s="103">
        <f t="shared" si="28"/>
        <v>-1.9999999999999574E-2</v>
      </c>
      <c r="Y190" s="103">
        <f t="shared" si="28"/>
        <v>2.9999999999999361E-2</v>
      </c>
      <c r="Z190" s="103">
        <f t="shared" si="28"/>
        <v>-4.9999999999999822E-2</v>
      </c>
      <c r="AA190" s="103">
        <f t="shared" si="28"/>
        <v>-0.34000000000000008</v>
      </c>
      <c r="AB190" s="103">
        <f t="shared" si="28"/>
        <v>-2.0000000000000018E-2</v>
      </c>
      <c r="AC190" s="103">
        <f t="shared" si="28"/>
        <v>0.10000000000000009</v>
      </c>
      <c r="AD190" s="103">
        <f t="shared" si="28"/>
        <v>-9.999999999999995E-3</v>
      </c>
      <c r="AE190" s="103">
        <f t="shared" si="28"/>
        <v>26.890000000000327</v>
      </c>
      <c r="AF190" s="103">
        <f t="shared" si="28"/>
        <v>-9.7799999999999727</v>
      </c>
      <c r="AG190" s="103">
        <f t="shared" si="28"/>
        <v>-222.89999999999964</v>
      </c>
      <c r="AH190" s="103">
        <f t="shared" si="28"/>
        <v>271.15999999999985</v>
      </c>
      <c r="AI190" s="103">
        <f t="shared" si="23"/>
        <v>17.550000000000011</v>
      </c>
      <c r="AJ190" s="103">
        <f t="shared" si="24"/>
        <v>3.039999999999992</v>
      </c>
      <c r="AK190" s="103">
        <f t="shared" si="25"/>
        <v>-3.4400000000000013</v>
      </c>
    </row>
    <row r="191" spans="1:38" x14ac:dyDescent="0.2">
      <c r="A191" s="9">
        <v>35973</v>
      </c>
      <c r="B191" s="103">
        <v>1.4704999999999999</v>
      </c>
      <c r="C191" s="103">
        <v>0.9859</v>
      </c>
      <c r="D191" s="102">
        <v>119.85</v>
      </c>
      <c r="E191" s="102">
        <v>3.21</v>
      </c>
      <c r="F191" s="102">
        <v>4.8</v>
      </c>
      <c r="G191" s="102">
        <v>4.91</v>
      </c>
      <c r="H191" s="102">
        <v>1.27</v>
      </c>
      <c r="I191" s="102">
        <v>1.24</v>
      </c>
      <c r="J191" s="102">
        <v>1.86</v>
      </c>
      <c r="K191" s="102">
        <v>3.44</v>
      </c>
      <c r="L191" s="102">
        <v>7.0000000000000007E-2</v>
      </c>
      <c r="M191" s="102">
        <v>4146.93</v>
      </c>
      <c r="N191" s="102">
        <v>989.82</v>
      </c>
      <c r="O191" s="102">
        <v>4382.5600000000004</v>
      </c>
      <c r="P191" s="102">
        <v>10621.84</v>
      </c>
      <c r="Q191" s="16">
        <v>317.45</v>
      </c>
      <c r="R191" s="3">
        <v>209.29</v>
      </c>
      <c r="S191" s="16">
        <v>25.4</v>
      </c>
      <c r="T191" s="103">
        <f t="shared" si="28"/>
        <v>5.0999999999998824E-3</v>
      </c>
      <c r="U191" s="103">
        <f t="shared" si="28"/>
        <v>5.1899999999999946E-2</v>
      </c>
      <c r="V191" s="103">
        <f t="shared" si="28"/>
        <v>-4.2800000000000011</v>
      </c>
      <c r="W191" s="103">
        <f t="shared" si="28"/>
        <v>-0.18999999999999995</v>
      </c>
      <c r="X191" s="103">
        <f t="shared" si="28"/>
        <v>-0.24000000000000021</v>
      </c>
      <c r="Y191" s="103">
        <f t="shared" si="28"/>
        <v>-0.22999999999999954</v>
      </c>
      <c r="Z191" s="103">
        <f t="shared" si="28"/>
        <v>-6.0000000000000053E-2</v>
      </c>
      <c r="AA191" s="103">
        <f t="shared" si="28"/>
        <v>1.0000000000000009E-2</v>
      </c>
      <c r="AB191" s="103">
        <f t="shared" si="28"/>
        <v>-3.9999999999999813E-2</v>
      </c>
      <c r="AC191" s="103">
        <f t="shared" si="28"/>
        <v>-4.0000000000000036E-2</v>
      </c>
      <c r="AD191" s="103">
        <f t="shared" si="28"/>
        <v>0</v>
      </c>
      <c r="AE191" s="103">
        <f t="shared" si="28"/>
        <v>-399.11999999999989</v>
      </c>
      <c r="AF191" s="103">
        <f t="shared" si="28"/>
        <v>-77.32000000000005</v>
      </c>
      <c r="AG191" s="103">
        <f t="shared" si="28"/>
        <v>-435.73999999999978</v>
      </c>
      <c r="AH191" s="103">
        <f t="shared" si="28"/>
        <v>-1141.8600000000006</v>
      </c>
      <c r="AI191" s="103">
        <f t="shared" si="23"/>
        <v>-8.4000000000000341</v>
      </c>
      <c r="AJ191" s="103">
        <f t="shared" si="24"/>
        <v>5.0900000000000034</v>
      </c>
      <c r="AK191" s="103">
        <f t="shared" si="25"/>
        <v>1.6799999999999997</v>
      </c>
    </row>
    <row r="192" spans="1:38" x14ac:dyDescent="0.2">
      <c r="A192" s="9">
        <v>36006</v>
      </c>
      <c r="B192" s="103">
        <v>1.4523999999999999</v>
      </c>
      <c r="C192" s="103">
        <v>0.97950000000000004</v>
      </c>
      <c r="D192" s="102">
        <v>119.76</v>
      </c>
      <c r="E192" s="102">
        <v>3.07</v>
      </c>
      <c r="F192" s="102">
        <v>4.59</v>
      </c>
      <c r="G192" s="102">
        <v>4.67</v>
      </c>
      <c r="H192" s="102">
        <v>1.29</v>
      </c>
      <c r="I192" s="102">
        <v>0.82</v>
      </c>
      <c r="J192" s="102">
        <v>1.82</v>
      </c>
      <c r="K192" s="102">
        <v>3.38</v>
      </c>
      <c r="L192" s="102">
        <v>7.0000000000000007E-2</v>
      </c>
      <c r="M192" s="102">
        <v>3623.48</v>
      </c>
      <c r="N192" s="102">
        <v>911.62</v>
      </c>
      <c r="O192" s="102">
        <v>3700.14</v>
      </c>
      <c r="P192" s="102">
        <v>9877.94</v>
      </c>
      <c r="Q192" s="16">
        <v>304.25</v>
      </c>
      <c r="R192" s="3">
        <v>210.97</v>
      </c>
      <c r="S192" s="16">
        <v>26.28</v>
      </c>
      <c r="T192" s="103">
        <f t="shared" si="28"/>
        <v>-1.8100000000000005E-2</v>
      </c>
      <c r="U192" s="103">
        <f t="shared" si="28"/>
        <v>-6.3999999999999613E-3</v>
      </c>
      <c r="V192" s="103">
        <f t="shared" si="28"/>
        <v>-8.99999999999892E-2</v>
      </c>
      <c r="W192" s="103">
        <f t="shared" si="28"/>
        <v>-0.14000000000000012</v>
      </c>
      <c r="X192" s="103">
        <f t="shared" si="28"/>
        <v>-0.20999999999999996</v>
      </c>
      <c r="Y192" s="103">
        <f t="shared" si="28"/>
        <v>-0.24000000000000021</v>
      </c>
      <c r="Z192" s="103">
        <f t="shared" si="28"/>
        <v>2.0000000000000018E-2</v>
      </c>
      <c r="AA192" s="103">
        <f t="shared" si="28"/>
        <v>-0.42000000000000004</v>
      </c>
      <c r="AB192" s="103">
        <f t="shared" si="28"/>
        <v>-4.0000000000000036E-2</v>
      </c>
      <c r="AC192" s="103">
        <f t="shared" si="28"/>
        <v>-6.0000000000000053E-2</v>
      </c>
      <c r="AD192" s="103">
        <f t="shared" si="28"/>
        <v>0</v>
      </c>
      <c r="AE192" s="103">
        <f t="shared" si="28"/>
        <v>-523.45000000000027</v>
      </c>
      <c r="AF192" s="103">
        <f t="shared" si="28"/>
        <v>-78.200000000000045</v>
      </c>
      <c r="AG192" s="103">
        <f t="shared" si="28"/>
        <v>-682.42000000000053</v>
      </c>
      <c r="AH192" s="103">
        <f t="shared" si="28"/>
        <v>-743.89999999999964</v>
      </c>
      <c r="AI192" s="103">
        <f t="shared" si="23"/>
        <v>-13.199999999999989</v>
      </c>
      <c r="AJ192" s="103">
        <f t="shared" si="24"/>
        <v>1.6800000000000068</v>
      </c>
      <c r="AK192" s="103">
        <f t="shared" si="25"/>
        <v>0.88000000000000256</v>
      </c>
    </row>
    <row r="193" spans="1:37" x14ac:dyDescent="0.2">
      <c r="A193" s="9">
        <v>36036</v>
      </c>
      <c r="B193" s="103">
        <v>1.4716</v>
      </c>
      <c r="C193" s="103">
        <v>0.98070000000000002</v>
      </c>
      <c r="D193" s="102">
        <v>118.74</v>
      </c>
      <c r="E193" s="102">
        <v>3</v>
      </c>
      <c r="F193" s="102">
        <v>4.13</v>
      </c>
      <c r="G193" s="102">
        <v>4.53</v>
      </c>
      <c r="H193" s="102">
        <v>1.08</v>
      </c>
      <c r="I193" s="102">
        <v>0.75</v>
      </c>
      <c r="J193" s="102">
        <v>1.81</v>
      </c>
      <c r="K193" s="102">
        <v>3.36</v>
      </c>
      <c r="L193" s="102">
        <v>0.06</v>
      </c>
      <c r="M193" s="102">
        <v>3652.39</v>
      </c>
      <c r="N193" s="102">
        <v>916.07</v>
      </c>
      <c r="O193" s="102">
        <v>3712.94</v>
      </c>
      <c r="P193" s="102">
        <v>9619.2999999999993</v>
      </c>
      <c r="Q193" s="16">
        <v>311.5</v>
      </c>
      <c r="R193" s="3">
        <v>219.2</v>
      </c>
      <c r="S193" s="16">
        <v>27.62</v>
      </c>
      <c r="T193" s="103">
        <f t="shared" ref="T193:AH208" si="29">B193-B192</f>
        <v>1.9200000000000106E-2</v>
      </c>
      <c r="U193" s="103">
        <f t="shared" si="29"/>
        <v>1.1999999999999789E-3</v>
      </c>
      <c r="V193" s="103">
        <f t="shared" si="29"/>
        <v>-1.0200000000000102</v>
      </c>
      <c r="W193" s="103">
        <f t="shared" si="29"/>
        <v>-6.999999999999984E-2</v>
      </c>
      <c r="X193" s="103">
        <f t="shared" si="29"/>
        <v>-0.45999999999999996</v>
      </c>
      <c r="Y193" s="103">
        <f t="shared" si="29"/>
        <v>-0.13999999999999968</v>
      </c>
      <c r="Z193" s="103">
        <f t="shared" si="29"/>
        <v>-0.20999999999999996</v>
      </c>
      <c r="AA193" s="103">
        <f t="shared" si="29"/>
        <v>-6.9999999999999951E-2</v>
      </c>
      <c r="AB193" s="103">
        <f t="shared" si="29"/>
        <v>-1.0000000000000009E-2</v>
      </c>
      <c r="AC193" s="103">
        <f t="shared" si="29"/>
        <v>-2.0000000000000018E-2</v>
      </c>
      <c r="AD193" s="103">
        <f t="shared" si="29"/>
        <v>-1.0000000000000009E-2</v>
      </c>
      <c r="AE193" s="103">
        <f t="shared" si="29"/>
        <v>28.909999999999854</v>
      </c>
      <c r="AF193" s="103">
        <f t="shared" si="29"/>
        <v>4.4500000000000455</v>
      </c>
      <c r="AG193" s="103">
        <f t="shared" si="29"/>
        <v>12.800000000000182</v>
      </c>
      <c r="AH193" s="103">
        <f t="shared" si="29"/>
        <v>-258.64000000000124</v>
      </c>
      <c r="AI193" s="103">
        <f t="shared" si="23"/>
        <v>7.25</v>
      </c>
      <c r="AJ193" s="103">
        <f t="shared" si="24"/>
        <v>8.2299999999999898</v>
      </c>
      <c r="AK193" s="103">
        <f t="shared" si="25"/>
        <v>1.3399999999999999</v>
      </c>
    </row>
    <row r="194" spans="1:37" x14ac:dyDescent="0.2">
      <c r="A194" s="9">
        <v>36067</v>
      </c>
      <c r="B194" s="103">
        <v>1.4578</v>
      </c>
      <c r="C194" s="103">
        <v>0.98780000000000001</v>
      </c>
      <c r="D194" s="102">
        <v>121.75</v>
      </c>
      <c r="E194" s="102">
        <v>2.6</v>
      </c>
      <c r="F194" s="102">
        <v>3.6</v>
      </c>
      <c r="G194" s="102">
        <v>4.2699999999999996</v>
      </c>
      <c r="H194" s="102">
        <v>1.1000000000000001</v>
      </c>
      <c r="I194" s="102">
        <v>0.75</v>
      </c>
      <c r="J194" s="102">
        <v>1.79</v>
      </c>
      <c r="K194" s="102">
        <v>3.3</v>
      </c>
      <c r="L194" s="102">
        <v>7.0000000000000007E-2</v>
      </c>
      <c r="M194" s="102">
        <v>3336.21</v>
      </c>
      <c r="N194" s="102">
        <v>815.28</v>
      </c>
      <c r="O194" s="102">
        <v>2769.03</v>
      </c>
      <c r="P194" s="102">
        <v>9383.2900000000009</v>
      </c>
      <c r="Q194" s="16">
        <v>321.05</v>
      </c>
      <c r="R194" s="3">
        <v>226.53</v>
      </c>
      <c r="S194" s="16">
        <v>29.33</v>
      </c>
      <c r="T194" s="103">
        <f t="shared" si="29"/>
        <v>-1.3800000000000034E-2</v>
      </c>
      <c r="U194" s="103">
        <f t="shared" si="29"/>
        <v>7.0999999999999952E-3</v>
      </c>
      <c r="V194" s="103">
        <f t="shared" si="29"/>
        <v>3.0100000000000051</v>
      </c>
      <c r="W194" s="103">
        <f t="shared" si="29"/>
        <v>-0.39999999999999991</v>
      </c>
      <c r="X194" s="103">
        <f t="shared" si="29"/>
        <v>-0.5299999999999998</v>
      </c>
      <c r="Y194" s="103">
        <f t="shared" si="29"/>
        <v>-0.26000000000000068</v>
      </c>
      <c r="Z194" s="103">
        <f t="shared" si="29"/>
        <v>2.0000000000000018E-2</v>
      </c>
      <c r="AA194" s="103">
        <f t="shared" si="29"/>
        <v>0</v>
      </c>
      <c r="AB194" s="103">
        <f t="shared" si="29"/>
        <v>-2.0000000000000018E-2</v>
      </c>
      <c r="AC194" s="103">
        <f t="shared" si="29"/>
        <v>-6.0000000000000053E-2</v>
      </c>
      <c r="AD194" s="103">
        <f t="shared" si="29"/>
        <v>1.0000000000000009E-2</v>
      </c>
      <c r="AE194" s="103">
        <f t="shared" si="29"/>
        <v>-316.17999999999984</v>
      </c>
      <c r="AF194" s="103">
        <f t="shared" si="29"/>
        <v>-100.79000000000008</v>
      </c>
      <c r="AG194" s="103">
        <f t="shared" si="29"/>
        <v>-943.90999999999985</v>
      </c>
      <c r="AH194" s="103">
        <f t="shared" si="29"/>
        <v>-236.0099999999984</v>
      </c>
      <c r="AI194" s="103">
        <f t="shared" si="23"/>
        <v>9.5500000000000114</v>
      </c>
      <c r="AJ194" s="103">
        <f t="shared" si="24"/>
        <v>7.3300000000000125</v>
      </c>
      <c r="AK194" s="103">
        <f t="shared" si="25"/>
        <v>1.7099999999999973</v>
      </c>
    </row>
    <row r="195" spans="1:37" x14ac:dyDescent="0.2">
      <c r="A195" s="9">
        <v>36098</v>
      </c>
      <c r="B195" s="103">
        <v>1.4623999999999999</v>
      </c>
      <c r="C195" s="103">
        <v>0.98839999999999995</v>
      </c>
      <c r="D195" s="102">
        <v>122.73</v>
      </c>
      <c r="E195" s="102">
        <v>2.67</v>
      </c>
      <c r="F195" s="102">
        <v>3.89</v>
      </c>
      <c r="G195" s="102">
        <v>4.49</v>
      </c>
      <c r="H195" s="102">
        <v>0.93</v>
      </c>
      <c r="I195" s="102">
        <v>0.74</v>
      </c>
      <c r="J195" s="102">
        <v>1.69</v>
      </c>
      <c r="K195" s="102">
        <v>3.26</v>
      </c>
      <c r="L195" s="102">
        <v>7.0000000000000007E-2</v>
      </c>
      <c r="M195" s="102">
        <v>3442.53</v>
      </c>
      <c r="N195" s="102">
        <v>885.76</v>
      </c>
      <c r="O195" s="102">
        <v>3152.85</v>
      </c>
      <c r="P195" s="102">
        <v>8640.48</v>
      </c>
      <c r="Q195" s="16">
        <v>315.25</v>
      </c>
      <c r="R195" s="3">
        <v>228.91</v>
      </c>
      <c r="S195" s="16">
        <v>25.45</v>
      </c>
      <c r="T195" s="103">
        <f t="shared" si="29"/>
        <v>4.5999999999999375E-3</v>
      </c>
      <c r="U195" s="103">
        <f t="shared" si="29"/>
        <v>5.9999999999993392E-4</v>
      </c>
      <c r="V195" s="103">
        <f t="shared" si="29"/>
        <v>0.98000000000000398</v>
      </c>
      <c r="W195" s="103">
        <f t="shared" si="29"/>
        <v>6.999999999999984E-2</v>
      </c>
      <c r="X195" s="103">
        <f t="shared" si="29"/>
        <v>0.29000000000000004</v>
      </c>
      <c r="Y195" s="103">
        <f t="shared" si="29"/>
        <v>0.22000000000000064</v>
      </c>
      <c r="Z195" s="103">
        <f t="shared" si="29"/>
        <v>-0.17000000000000004</v>
      </c>
      <c r="AA195" s="103">
        <f t="shared" si="29"/>
        <v>-1.0000000000000009E-2</v>
      </c>
      <c r="AB195" s="103">
        <f t="shared" si="29"/>
        <v>-0.10000000000000009</v>
      </c>
      <c r="AC195" s="103">
        <f t="shared" si="29"/>
        <v>-4.0000000000000036E-2</v>
      </c>
      <c r="AD195" s="103">
        <f t="shared" si="29"/>
        <v>0</v>
      </c>
      <c r="AE195" s="103">
        <f t="shared" si="29"/>
        <v>106.32000000000016</v>
      </c>
      <c r="AF195" s="103">
        <f t="shared" si="29"/>
        <v>70.480000000000018</v>
      </c>
      <c r="AG195" s="103">
        <f t="shared" si="29"/>
        <v>383.81999999999971</v>
      </c>
      <c r="AH195" s="103">
        <f t="shared" si="29"/>
        <v>-742.81000000000131</v>
      </c>
      <c r="AI195" s="103">
        <f t="shared" si="23"/>
        <v>-5.8000000000000114</v>
      </c>
      <c r="AJ195" s="103">
        <f t="shared" si="24"/>
        <v>2.3799999999999955</v>
      </c>
      <c r="AK195" s="103">
        <f t="shared" si="25"/>
        <v>-3.879999999999999</v>
      </c>
    </row>
    <row r="196" spans="1:37" x14ac:dyDescent="0.2">
      <c r="A196" s="9">
        <v>36127</v>
      </c>
      <c r="B196" s="103">
        <v>1.476</v>
      </c>
      <c r="C196" s="103">
        <v>0.99350000000000005</v>
      </c>
      <c r="D196" s="102">
        <v>122.69</v>
      </c>
      <c r="E196" s="102">
        <v>2.56</v>
      </c>
      <c r="F196" s="102">
        <v>4.21</v>
      </c>
      <c r="G196" s="102">
        <v>4.45</v>
      </c>
      <c r="H196" s="102">
        <v>0.86</v>
      </c>
      <c r="I196" s="102">
        <v>0.75</v>
      </c>
      <c r="J196" s="102">
        <v>1.43</v>
      </c>
      <c r="K196" s="102">
        <v>3.05</v>
      </c>
      <c r="L196" s="102">
        <v>7.0000000000000007E-2</v>
      </c>
      <c r="M196" s="102">
        <v>3561.69</v>
      </c>
      <c r="N196" s="102">
        <v>936.31</v>
      </c>
      <c r="O196" s="102">
        <v>3320.32</v>
      </c>
      <c r="P196" s="102">
        <v>9215.56</v>
      </c>
      <c r="Q196" s="16">
        <v>317.05</v>
      </c>
      <c r="R196" s="3">
        <v>230.64</v>
      </c>
      <c r="S196" s="16">
        <v>25.58</v>
      </c>
      <c r="T196" s="103">
        <f t="shared" si="29"/>
        <v>1.3600000000000056E-2</v>
      </c>
      <c r="U196" s="103">
        <f t="shared" si="29"/>
        <v>5.1000000000001044E-3</v>
      </c>
      <c r="V196" s="103">
        <f t="shared" si="29"/>
        <v>-4.0000000000006253E-2</v>
      </c>
      <c r="W196" s="103">
        <f t="shared" si="29"/>
        <v>-0.10999999999999988</v>
      </c>
      <c r="X196" s="103">
        <f t="shared" si="29"/>
        <v>0.31999999999999984</v>
      </c>
      <c r="Y196" s="103">
        <f t="shared" si="29"/>
        <v>-4.0000000000000036E-2</v>
      </c>
      <c r="Z196" s="103">
        <f t="shared" si="29"/>
        <v>-7.0000000000000062E-2</v>
      </c>
      <c r="AA196" s="103">
        <f t="shared" si="29"/>
        <v>1.0000000000000009E-2</v>
      </c>
      <c r="AB196" s="103">
        <f t="shared" si="29"/>
        <v>-0.26</v>
      </c>
      <c r="AC196" s="103">
        <f t="shared" si="29"/>
        <v>-0.20999999999999996</v>
      </c>
      <c r="AD196" s="103">
        <f t="shared" si="29"/>
        <v>0</v>
      </c>
      <c r="AE196" s="103">
        <f t="shared" si="29"/>
        <v>119.15999999999985</v>
      </c>
      <c r="AF196" s="103">
        <f t="shared" si="29"/>
        <v>50.549999999999955</v>
      </c>
      <c r="AG196" s="103">
        <f t="shared" si="29"/>
        <v>167.47000000000025</v>
      </c>
      <c r="AH196" s="103">
        <f t="shared" si="29"/>
        <v>575.07999999999993</v>
      </c>
      <c r="AI196" s="103">
        <f t="shared" si="23"/>
        <v>1.8000000000000114</v>
      </c>
      <c r="AJ196" s="103">
        <f t="shared" si="24"/>
        <v>1.7299999999999898</v>
      </c>
      <c r="AK196" s="103">
        <f t="shared" si="25"/>
        <v>0.12999999999999901</v>
      </c>
    </row>
    <row r="197" spans="1:37" x14ac:dyDescent="0.2">
      <c r="A197" s="9">
        <v>36159</v>
      </c>
      <c r="B197" s="103">
        <v>1.4527000000000001</v>
      </c>
      <c r="C197" s="103">
        <v>1.0364</v>
      </c>
      <c r="D197" s="102">
        <v>119.94</v>
      </c>
      <c r="E197" s="102">
        <v>2.2000000000000002</v>
      </c>
      <c r="F197" s="102">
        <v>3.79</v>
      </c>
      <c r="G197" s="102">
        <v>4.13</v>
      </c>
      <c r="H197" s="102">
        <v>0.87</v>
      </c>
      <c r="I197" s="102">
        <v>0.6</v>
      </c>
      <c r="J197" s="102">
        <v>1.38</v>
      </c>
      <c r="K197" s="102">
        <v>2.86</v>
      </c>
      <c r="L197" s="102">
        <v>7.0000000000000007E-2</v>
      </c>
      <c r="M197" s="102">
        <v>3245.5</v>
      </c>
      <c r="N197" s="102">
        <v>879.82</v>
      </c>
      <c r="O197" s="102">
        <v>2892.63</v>
      </c>
      <c r="P197" s="102">
        <v>8578.9500000000007</v>
      </c>
      <c r="Q197" s="16">
        <v>341.8</v>
      </c>
      <c r="R197" s="3">
        <v>234.52</v>
      </c>
      <c r="S197" s="16">
        <v>30.73</v>
      </c>
      <c r="T197" s="103">
        <f t="shared" si="29"/>
        <v>-2.3299999999999876E-2</v>
      </c>
      <c r="U197" s="103">
        <f t="shared" si="29"/>
        <v>4.2899999999999938E-2</v>
      </c>
      <c r="V197" s="103">
        <f t="shared" si="29"/>
        <v>-2.75</v>
      </c>
      <c r="W197" s="103">
        <f t="shared" si="29"/>
        <v>-0.35999999999999988</v>
      </c>
      <c r="X197" s="103">
        <f t="shared" si="29"/>
        <v>-0.41999999999999993</v>
      </c>
      <c r="Y197" s="103">
        <f t="shared" si="29"/>
        <v>-0.32000000000000028</v>
      </c>
      <c r="Z197" s="103">
        <f t="shared" si="29"/>
        <v>1.0000000000000009E-2</v>
      </c>
      <c r="AA197" s="103">
        <f t="shared" si="29"/>
        <v>-0.15000000000000002</v>
      </c>
      <c r="AB197" s="103">
        <f t="shared" si="29"/>
        <v>-5.0000000000000044E-2</v>
      </c>
      <c r="AC197" s="103">
        <f t="shared" si="29"/>
        <v>-0.18999999999999995</v>
      </c>
      <c r="AD197" s="103">
        <f t="shared" si="29"/>
        <v>0</v>
      </c>
      <c r="AE197" s="103">
        <f t="shared" si="29"/>
        <v>-316.19000000000005</v>
      </c>
      <c r="AF197" s="103">
        <f t="shared" si="29"/>
        <v>-56.489999999999895</v>
      </c>
      <c r="AG197" s="103">
        <f t="shared" si="29"/>
        <v>-427.69000000000005</v>
      </c>
      <c r="AH197" s="103">
        <f t="shared" si="29"/>
        <v>-636.60999999999876</v>
      </c>
      <c r="AI197" s="103">
        <f t="shared" si="23"/>
        <v>24.75</v>
      </c>
      <c r="AJ197" s="103">
        <f t="shared" si="24"/>
        <v>3.8800000000000239</v>
      </c>
      <c r="AK197" s="103">
        <f t="shared" si="25"/>
        <v>5.1500000000000021</v>
      </c>
    </row>
    <row r="198" spans="1:37" x14ac:dyDescent="0.2">
      <c r="A198" s="9">
        <v>36190</v>
      </c>
      <c r="B198" s="103">
        <v>1.4692000000000001</v>
      </c>
      <c r="C198" s="103">
        <v>1.0739000000000001</v>
      </c>
      <c r="D198" s="102">
        <v>119.94</v>
      </c>
      <c r="E198" s="102">
        <v>2.23</v>
      </c>
      <c r="F198" s="102">
        <v>3.97</v>
      </c>
      <c r="G198" s="102">
        <v>4.04</v>
      </c>
      <c r="H198" s="102">
        <v>0.79</v>
      </c>
      <c r="I198" s="102">
        <v>0.6</v>
      </c>
      <c r="J198" s="102">
        <v>1.35</v>
      </c>
      <c r="K198" s="102">
        <v>2.81</v>
      </c>
      <c r="L198" s="102">
        <v>0.06</v>
      </c>
      <c r="M198" s="102">
        <v>3089.68</v>
      </c>
      <c r="N198" s="102">
        <v>855.7</v>
      </c>
      <c r="O198" s="102">
        <v>2747.83</v>
      </c>
      <c r="P198" s="102">
        <v>8339.94</v>
      </c>
      <c r="Q198" s="16">
        <v>369.15</v>
      </c>
      <c r="R198" s="3">
        <v>248.45</v>
      </c>
      <c r="S198" s="16">
        <v>31.6</v>
      </c>
      <c r="T198" s="103">
        <f t="shared" si="29"/>
        <v>1.6499999999999959E-2</v>
      </c>
      <c r="U198" s="103">
        <f t="shared" si="29"/>
        <v>3.7500000000000089E-2</v>
      </c>
      <c r="V198" s="103">
        <f t="shared" si="29"/>
        <v>0</v>
      </c>
      <c r="W198" s="103">
        <f t="shared" si="29"/>
        <v>2.9999999999999805E-2</v>
      </c>
      <c r="X198" s="103">
        <f t="shared" si="29"/>
        <v>0.18000000000000016</v>
      </c>
      <c r="Y198" s="103">
        <f t="shared" si="29"/>
        <v>-8.9999999999999858E-2</v>
      </c>
      <c r="Z198" s="103">
        <f t="shared" si="29"/>
        <v>-7.999999999999996E-2</v>
      </c>
      <c r="AA198" s="103">
        <f t="shared" si="29"/>
        <v>0</v>
      </c>
      <c r="AB198" s="103">
        <f t="shared" si="29"/>
        <v>-2.9999999999999805E-2</v>
      </c>
      <c r="AC198" s="103">
        <f t="shared" si="29"/>
        <v>-4.9999999999999822E-2</v>
      </c>
      <c r="AD198" s="103">
        <f t="shared" si="29"/>
        <v>-1.0000000000000009E-2</v>
      </c>
      <c r="AE198" s="103">
        <f t="shared" si="29"/>
        <v>-155.82000000000016</v>
      </c>
      <c r="AF198" s="103">
        <f t="shared" si="29"/>
        <v>-24.120000000000005</v>
      </c>
      <c r="AG198" s="103">
        <f t="shared" si="29"/>
        <v>-144.80000000000018</v>
      </c>
      <c r="AH198" s="103">
        <f t="shared" si="29"/>
        <v>-239.01000000000022</v>
      </c>
      <c r="AI198" s="103">
        <f t="shared" si="23"/>
        <v>27.349999999999966</v>
      </c>
      <c r="AJ198" s="103">
        <f t="shared" si="24"/>
        <v>13.929999999999978</v>
      </c>
      <c r="AK198" s="103">
        <f t="shared" si="25"/>
        <v>0.87000000000000099</v>
      </c>
    </row>
    <row r="199" spans="1:37" x14ac:dyDescent="0.2">
      <c r="A199" s="9">
        <v>36218</v>
      </c>
      <c r="B199" s="103">
        <v>1.462</v>
      </c>
      <c r="C199" s="103">
        <v>1.0781000000000001</v>
      </c>
      <c r="D199" s="102">
        <v>118.21</v>
      </c>
      <c r="E199" s="102">
        <v>2.17</v>
      </c>
      <c r="F199" s="102">
        <v>3.7</v>
      </c>
      <c r="G199" s="102">
        <v>3.95</v>
      </c>
      <c r="H199" s="102">
        <v>0.78</v>
      </c>
      <c r="I199" s="102">
        <v>0.56999999999999995</v>
      </c>
      <c r="J199" s="102">
        <v>1.34</v>
      </c>
      <c r="K199" s="102">
        <v>2.5299999999999998</v>
      </c>
      <c r="L199" s="102">
        <v>0.06</v>
      </c>
      <c r="M199" s="102">
        <v>2907.11</v>
      </c>
      <c r="N199" s="102">
        <v>841.15</v>
      </c>
      <c r="O199" s="102">
        <v>2547.0500000000002</v>
      </c>
      <c r="P199" s="102">
        <v>8363.0400000000009</v>
      </c>
      <c r="Q199" s="16">
        <v>345.9</v>
      </c>
      <c r="R199" s="3">
        <v>247.25</v>
      </c>
      <c r="S199" s="16">
        <v>33.94</v>
      </c>
      <c r="T199" s="103">
        <f t="shared" si="29"/>
        <v>-7.2000000000000952E-3</v>
      </c>
      <c r="U199" s="103">
        <f t="shared" si="29"/>
        <v>4.1999999999999815E-3</v>
      </c>
      <c r="V199" s="103">
        <f t="shared" si="29"/>
        <v>-1.730000000000004</v>
      </c>
      <c r="W199" s="103">
        <f t="shared" si="29"/>
        <v>-6.0000000000000053E-2</v>
      </c>
      <c r="X199" s="103">
        <f t="shared" si="29"/>
        <v>-0.27</v>
      </c>
      <c r="Y199" s="103">
        <f t="shared" si="29"/>
        <v>-8.9999999999999858E-2</v>
      </c>
      <c r="Z199" s="103">
        <f t="shared" si="29"/>
        <v>-1.0000000000000009E-2</v>
      </c>
      <c r="AA199" s="103">
        <f t="shared" si="29"/>
        <v>-3.0000000000000027E-2</v>
      </c>
      <c r="AB199" s="103">
        <f t="shared" si="29"/>
        <v>-1.0000000000000009E-2</v>
      </c>
      <c r="AC199" s="103">
        <f t="shared" si="29"/>
        <v>-0.28000000000000025</v>
      </c>
      <c r="AD199" s="103">
        <f t="shared" si="29"/>
        <v>0</v>
      </c>
      <c r="AE199" s="103">
        <f t="shared" si="29"/>
        <v>-182.56999999999971</v>
      </c>
      <c r="AF199" s="103">
        <f t="shared" si="29"/>
        <v>-14.550000000000068</v>
      </c>
      <c r="AG199" s="103">
        <f t="shared" si="29"/>
        <v>-200.77999999999975</v>
      </c>
      <c r="AH199" s="103">
        <f t="shared" si="29"/>
        <v>23.100000000000364</v>
      </c>
      <c r="AI199" s="103">
        <f t="shared" si="23"/>
        <v>-23.25</v>
      </c>
      <c r="AJ199" s="103">
        <f t="shared" si="24"/>
        <v>-1.1999999999999886</v>
      </c>
      <c r="AK199" s="103">
        <f t="shared" si="25"/>
        <v>2.3399999999999963</v>
      </c>
    </row>
    <row r="200" spans="1:37" x14ac:dyDescent="0.2">
      <c r="A200" s="9">
        <v>36249</v>
      </c>
      <c r="B200" s="103">
        <v>1.4749000000000001</v>
      </c>
      <c r="C200" s="103">
        <v>1.0902000000000001</v>
      </c>
      <c r="D200" s="102">
        <v>118.22</v>
      </c>
      <c r="E200" s="102">
        <v>2.2599999999999998</v>
      </c>
      <c r="F200" s="102">
        <v>3.82</v>
      </c>
      <c r="G200" s="102">
        <v>4.0599999999999996</v>
      </c>
      <c r="H200" s="102">
        <v>0.72</v>
      </c>
      <c r="I200" s="102">
        <v>0.31</v>
      </c>
      <c r="J200" s="102">
        <v>1.28</v>
      </c>
      <c r="K200" s="102">
        <v>2.52</v>
      </c>
      <c r="L200" s="102">
        <v>0.06</v>
      </c>
      <c r="M200" s="102">
        <v>2882.43</v>
      </c>
      <c r="N200" s="102">
        <v>848.18</v>
      </c>
      <c r="O200" s="102">
        <v>2423.87</v>
      </c>
      <c r="P200" s="102">
        <v>7972.71</v>
      </c>
      <c r="Q200" s="16">
        <v>334.1</v>
      </c>
      <c r="R200" s="3">
        <v>232.15</v>
      </c>
      <c r="S200" s="16">
        <v>27.7</v>
      </c>
      <c r="T200" s="103">
        <f t="shared" si="29"/>
        <v>1.2900000000000134E-2</v>
      </c>
      <c r="U200" s="103">
        <f t="shared" si="29"/>
        <v>1.21E-2</v>
      </c>
      <c r="V200" s="103">
        <f t="shared" si="29"/>
        <v>1.0000000000005116E-2</v>
      </c>
      <c r="W200" s="103">
        <f t="shared" si="29"/>
        <v>8.9999999999999858E-2</v>
      </c>
      <c r="X200" s="103">
        <f t="shared" si="29"/>
        <v>0.11999999999999966</v>
      </c>
      <c r="Y200" s="103">
        <f t="shared" si="29"/>
        <v>0.10999999999999943</v>
      </c>
      <c r="Z200" s="103">
        <f t="shared" si="29"/>
        <v>-6.0000000000000053E-2</v>
      </c>
      <c r="AA200" s="103">
        <f t="shared" si="29"/>
        <v>-0.25999999999999995</v>
      </c>
      <c r="AB200" s="103">
        <f t="shared" si="29"/>
        <v>-6.0000000000000053E-2</v>
      </c>
      <c r="AC200" s="103">
        <f t="shared" si="29"/>
        <v>-9.9999999999997868E-3</v>
      </c>
      <c r="AD200" s="103">
        <f t="shared" si="29"/>
        <v>0</v>
      </c>
      <c r="AE200" s="103">
        <f t="shared" si="29"/>
        <v>-24.680000000000291</v>
      </c>
      <c r="AF200" s="103">
        <f t="shared" si="29"/>
        <v>7.0299999999999727</v>
      </c>
      <c r="AG200" s="103">
        <f t="shared" si="29"/>
        <v>-123.18000000000029</v>
      </c>
      <c r="AH200" s="103">
        <f t="shared" si="29"/>
        <v>-390.33000000000084</v>
      </c>
      <c r="AI200" s="103">
        <f t="shared" ref="AI200:AI234" si="30">Q200-Q199</f>
        <v>-11.799999999999955</v>
      </c>
      <c r="AJ200" s="103">
        <f t="shared" ref="AJ200:AJ234" si="31">R200-R199</f>
        <v>-15.099999999999994</v>
      </c>
      <c r="AK200" s="103">
        <f t="shared" ref="AK200:AK234" si="32">S200-S199</f>
        <v>-6.2399999999999984</v>
      </c>
    </row>
    <row r="201" spans="1:37" x14ac:dyDescent="0.2">
      <c r="A201" s="9">
        <v>36279</v>
      </c>
      <c r="B201" s="103">
        <v>1.5075000000000001</v>
      </c>
      <c r="C201" s="103">
        <v>1.1011</v>
      </c>
      <c r="D201" s="102">
        <v>120.13</v>
      </c>
      <c r="E201" s="102">
        <v>2.48</v>
      </c>
      <c r="F201" s="102">
        <v>3.86</v>
      </c>
      <c r="G201" s="102">
        <v>4.1399999999999997</v>
      </c>
      <c r="H201" s="102">
        <v>0.59</v>
      </c>
      <c r="I201" s="102">
        <v>0.31</v>
      </c>
      <c r="J201" s="102">
        <v>1.31</v>
      </c>
      <c r="K201" s="102">
        <v>2.5299999999999998</v>
      </c>
      <c r="L201" s="102">
        <v>0.06</v>
      </c>
      <c r="M201" s="102">
        <v>3235.31</v>
      </c>
      <c r="N201" s="102">
        <v>916.92</v>
      </c>
      <c r="O201" s="102">
        <v>2942.04</v>
      </c>
      <c r="P201" s="102">
        <v>7831.42</v>
      </c>
      <c r="Q201" s="16">
        <v>343.6</v>
      </c>
      <c r="R201" s="3">
        <v>232.53</v>
      </c>
      <c r="S201" s="16">
        <v>26.03</v>
      </c>
      <c r="T201" s="103">
        <f t="shared" si="29"/>
        <v>3.2599999999999962E-2</v>
      </c>
      <c r="U201" s="103">
        <f t="shared" si="29"/>
        <v>1.089999999999991E-2</v>
      </c>
      <c r="V201" s="103">
        <f t="shared" si="29"/>
        <v>1.9099999999999966</v>
      </c>
      <c r="W201" s="103">
        <f t="shared" si="29"/>
        <v>0.2200000000000002</v>
      </c>
      <c r="X201" s="103">
        <f t="shared" si="29"/>
        <v>4.0000000000000036E-2</v>
      </c>
      <c r="Y201" s="103">
        <f t="shared" si="29"/>
        <v>8.0000000000000071E-2</v>
      </c>
      <c r="Z201" s="103">
        <f t="shared" si="29"/>
        <v>-0.13</v>
      </c>
      <c r="AA201" s="103">
        <f t="shared" si="29"/>
        <v>0</v>
      </c>
      <c r="AB201" s="103">
        <f t="shared" si="29"/>
        <v>3.0000000000000027E-2</v>
      </c>
      <c r="AC201" s="103">
        <f t="shared" si="29"/>
        <v>9.9999999999997868E-3</v>
      </c>
      <c r="AD201" s="103">
        <f t="shared" si="29"/>
        <v>0</v>
      </c>
      <c r="AE201" s="103">
        <f t="shared" si="29"/>
        <v>352.88000000000011</v>
      </c>
      <c r="AF201" s="103">
        <f t="shared" si="29"/>
        <v>68.740000000000009</v>
      </c>
      <c r="AG201" s="103">
        <f t="shared" si="29"/>
        <v>518.17000000000007</v>
      </c>
      <c r="AH201" s="103">
        <f t="shared" si="29"/>
        <v>-141.28999999999996</v>
      </c>
      <c r="AI201" s="103">
        <f t="shared" si="30"/>
        <v>9.5</v>
      </c>
      <c r="AJ201" s="103">
        <f t="shared" si="31"/>
        <v>0.37999999999999545</v>
      </c>
      <c r="AK201" s="103">
        <f t="shared" si="32"/>
        <v>-1.6699999999999982</v>
      </c>
    </row>
    <row r="202" spans="1:37" x14ac:dyDescent="0.2">
      <c r="A202" s="9">
        <v>36309</v>
      </c>
      <c r="B202" s="103">
        <v>1.5306999999999999</v>
      </c>
      <c r="C202" s="103">
        <v>1.1771</v>
      </c>
      <c r="D202" s="102">
        <v>119.45</v>
      </c>
      <c r="E202" s="102">
        <v>2.2000000000000002</v>
      </c>
      <c r="F202" s="102">
        <v>3.35</v>
      </c>
      <c r="G202" s="102">
        <v>3.65</v>
      </c>
      <c r="H202" s="102">
        <v>0.52</v>
      </c>
      <c r="I202" s="102">
        <v>0.28000000000000003</v>
      </c>
      <c r="J202" s="102">
        <v>1.28</v>
      </c>
      <c r="K202" s="102">
        <v>2.27</v>
      </c>
      <c r="L202" s="102">
        <v>0.06</v>
      </c>
      <c r="M202" s="102">
        <v>3310.52</v>
      </c>
      <c r="N202" s="102">
        <v>963.59</v>
      </c>
      <c r="O202" s="102">
        <v>2982.68</v>
      </c>
      <c r="P202" s="102">
        <v>8424.51</v>
      </c>
      <c r="Q202" s="16">
        <v>364.5</v>
      </c>
      <c r="R202" s="3">
        <v>235.55</v>
      </c>
      <c r="S202" s="16">
        <v>29.56</v>
      </c>
      <c r="T202" s="103">
        <f t="shared" si="29"/>
        <v>2.3199999999999887E-2</v>
      </c>
      <c r="U202" s="103">
        <f t="shared" si="29"/>
        <v>7.6000000000000068E-2</v>
      </c>
      <c r="V202" s="103">
        <f t="shared" si="29"/>
        <v>-0.67999999999999261</v>
      </c>
      <c r="W202" s="103">
        <f t="shared" si="29"/>
        <v>-0.2799999999999998</v>
      </c>
      <c r="X202" s="103">
        <f t="shared" si="29"/>
        <v>-0.50999999999999979</v>
      </c>
      <c r="Y202" s="103">
        <f t="shared" si="29"/>
        <v>-0.48999999999999977</v>
      </c>
      <c r="Z202" s="103">
        <f t="shared" si="29"/>
        <v>-6.9999999999999951E-2</v>
      </c>
      <c r="AA202" s="103">
        <f t="shared" si="29"/>
        <v>-2.9999999999999971E-2</v>
      </c>
      <c r="AB202" s="103">
        <f t="shared" si="29"/>
        <v>-3.0000000000000027E-2</v>
      </c>
      <c r="AC202" s="103">
        <f t="shared" si="29"/>
        <v>-0.25999999999999979</v>
      </c>
      <c r="AD202" s="103">
        <f t="shared" si="29"/>
        <v>0</v>
      </c>
      <c r="AE202" s="103">
        <f t="shared" si="29"/>
        <v>75.210000000000036</v>
      </c>
      <c r="AF202" s="103">
        <f t="shared" si="29"/>
        <v>46.670000000000073</v>
      </c>
      <c r="AG202" s="103">
        <f t="shared" si="29"/>
        <v>40.639999999999873</v>
      </c>
      <c r="AH202" s="103">
        <f t="shared" si="29"/>
        <v>593.09000000000015</v>
      </c>
      <c r="AI202" s="103">
        <f t="shared" si="30"/>
        <v>20.899999999999977</v>
      </c>
      <c r="AJ202" s="103">
        <f t="shared" si="31"/>
        <v>3.0200000000000102</v>
      </c>
      <c r="AK202" s="103">
        <f t="shared" si="32"/>
        <v>3.5299999999999976</v>
      </c>
    </row>
    <row r="203" spans="1:37" x14ac:dyDescent="0.2">
      <c r="A203" s="9">
        <v>36340</v>
      </c>
      <c r="B203" s="103">
        <v>1.5542</v>
      </c>
      <c r="C203" s="103">
        <v>1.1494</v>
      </c>
      <c r="D203" s="102">
        <v>119.98</v>
      </c>
      <c r="E203" s="102">
        <v>2.4</v>
      </c>
      <c r="F203" s="102">
        <v>3.51</v>
      </c>
      <c r="G203" s="102">
        <v>3.83</v>
      </c>
      <c r="H203" s="102">
        <v>0.83</v>
      </c>
      <c r="I203" s="102">
        <v>0.28999999999999998</v>
      </c>
      <c r="J203" s="102">
        <v>1.1200000000000001</v>
      </c>
      <c r="K203" s="102">
        <v>2.15</v>
      </c>
      <c r="L203" s="102">
        <v>0.06</v>
      </c>
      <c r="M203" s="102">
        <v>3437.73</v>
      </c>
      <c r="N203" s="102">
        <v>974.5</v>
      </c>
      <c r="O203" s="102">
        <v>3220.58</v>
      </c>
      <c r="P203" s="102">
        <v>9083.11</v>
      </c>
      <c r="Q203" s="16">
        <v>346</v>
      </c>
      <c r="R203" s="3">
        <v>233.78</v>
      </c>
      <c r="S203" s="16">
        <v>30.19</v>
      </c>
      <c r="T203" s="103">
        <f t="shared" si="29"/>
        <v>2.3500000000000076E-2</v>
      </c>
      <c r="U203" s="103">
        <f t="shared" si="29"/>
        <v>-2.7700000000000058E-2</v>
      </c>
      <c r="V203" s="103">
        <f t="shared" si="29"/>
        <v>0.53000000000000114</v>
      </c>
      <c r="W203" s="103">
        <f t="shared" si="29"/>
        <v>0.19999999999999973</v>
      </c>
      <c r="X203" s="103">
        <f t="shared" si="29"/>
        <v>0.1599999999999997</v>
      </c>
      <c r="Y203" s="103">
        <f t="shared" si="29"/>
        <v>0.18000000000000016</v>
      </c>
      <c r="Z203" s="103">
        <f t="shared" si="29"/>
        <v>0.30999999999999994</v>
      </c>
      <c r="AA203" s="103">
        <f t="shared" si="29"/>
        <v>9.9999999999999534E-3</v>
      </c>
      <c r="AB203" s="103">
        <f t="shared" si="29"/>
        <v>-0.15999999999999992</v>
      </c>
      <c r="AC203" s="103">
        <f t="shared" si="29"/>
        <v>-0.12000000000000011</v>
      </c>
      <c r="AD203" s="103">
        <f t="shared" si="29"/>
        <v>0</v>
      </c>
      <c r="AE203" s="103">
        <f t="shared" si="29"/>
        <v>127.21000000000004</v>
      </c>
      <c r="AF203" s="103">
        <f t="shared" si="29"/>
        <v>10.909999999999968</v>
      </c>
      <c r="AG203" s="103">
        <f t="shared" si="29"/>
        <v>237.90000000000009</v>
      </c>
      <c r="AH203" s="103">
        <f t="shared" si="29"/>
        <v>658.60000000000036</v>
      </c>
      <c r="AI203" s="103">
        <f t="shared" si="30"/>
        <v>-18.5</v>
      </c>
      <c r="AJ203" s="103">
        <f t="shared" si="31"/>
        <v>-1.7700000000000102</v>
      </c>
      <c r="AK203" s="103">
        <f t="shared" si="32"/>
        <v>0.63000000000000256</v>
      </c>
    </row>
    <row r="204" spans="1:37" x14ac:dyDescent="0.2">
      <c r="A204" s="9">
        <v>36371</v>
      </c>
      <c r="B204" s="103">
        <v>1.5408999999999999</v>
      </c>
      <c r="C204" s="103">
        <v>1.1242000000000001</v>
      </c>
      <c r="D204" s="102">
        <v>120.41</v>
      </c>
      <c r="E204" s="102">
        <v>2.4900000000000002</v>
      </c>
      <c r="F204" s="102">
        <v>4.3099999999999996</v>
      </c>
      <c r="G204" s="102">
        <v>4.09</v>
      </c>
      <c r="H204" s="102">
        <v>0.95</v>
      </c>
      <c r="I204" s="102">
        <v>0.28999999999999998</v>
      </c>
      <c r="J204" s="102">
        <v>1.1100000000000001</v>
      </c>
      <c r="K204" s="102">
        <v>2.12</v>
      </c>
      <c r="L204" s="102">
        <v>0.05</v>
      </c>
      <c r="M204" s="102">
        <v>3620.38</v>
      </c>
      <c r="N204" s="102">
        <v>990.31</v>
      </c>
      <c r="O204" s="102">
        <v>3487.86</v>
      </c>
      <c r="P204" s="102">
        <v>9563.2000000000007</v>
      </c>
      <c r="Q204" s="16">
        <v>346.1</v>
      </c>
      <c r="R204" s="3">
        <v>234.21</v>
      </c>
      <c r="S204" s="16">
        <v>32.31</v>
      </c>
      <c r="T204" s="103">
        <f t="shared" si="29"/>
        <v>-1.330000000000009E-2</v>
      </c>
      <c r="U204" s="103">
        <f t="shared" si="29"/>
        <v>-2.5199999999999889E-2</v>
      </c>
      <c r="V204" s="103">
        <f t="shared" si="29"/>
        <v>0.42999999999999261</v>
      </c>
      <c r="W204" s="103">
        <f t="shared" si="29"/>
        <v>9.0000000000000302E-2</v>
      </c>
      <c r="X204" s="103">
        <f t="shared" si="29"/>
        <v>0.79999999999999982</v>
      </c>
      <c r="Y204" s="103">
        <f t="shared" si="29"/>
        <v>0.25999999999999979</v>
      </c>
      <c r="Z204" s="103">
        <f t="shared" si="29"/>
        <v>0.12</v>
      </c>
      <c r="AA204" s="103">
        <f t="shared" si="29"/>
        <v>0</v>
      </c>
      <c r="AB204" s="103">
        <f t="shared" si="29"/>
        <v>-1.0000000000000009E-2</v>
      </c>
      <c r="AC204" s="103">
        <f t="shared" si="29"/>
        <v>-2.9999999999999805E-2</v>
      </c>
      <c r="AD204" s="103">
        <f t="shared" si="29"/>
        <v>-9.999999999999995E-3</v>
      </c>
      <c r="AE204" s="103">
        <f t="shared" si="29"/>
        <v>182.65000000000009</v>
      </c>
      <c r="AF204" s="103">
        <f t="shared" si="29"/>
        <v>15.809999999999945</v>
      </c>
      <c r="AG204" s="103">
        <f t="shared" si="29"/>
        <v>267.2800000000002</v>
      </c>
      <c r="AH204" s="103">
        <f t="shared" si="29"/>
        <v>480.09000000000015</v>
      </c>
      <c r="AI204" s="103">
        <f t="shared" si="30"/>
        <v>0.10000000000002274</v>
      </c>
      <c r="AJ204" s="103">
        <f t="shared" si="31"/>
        <v>0.43000000000000682</v>
      </c>
      <c r="AK204" s="103">
        <f t="shared" si="32"/>
        <v>2.120000000000001</v>
      </c>
    </row>
    <row r="205" spans="1:37" x14ac:dyDescent="0.2">
      <c r="A205" s="9">
        <v>36400</v>
      </c>
      <c r="B205" s="103">
        <v>1.5394000000000001</v>
      </c>
      <c r="C205" s="103">
        <v>1.0975999999999999</v>
      </c>
      <c r="D205" s="102">
        <v>116.77</v>
      </c>
      <c r="E205" s="102">
        <v>2.67</v>
      </c>
      <c r="F205" s="102">
        <v>4.46</v>
      </c>
      <c r="G205" s="102">
        <v>4.1500000000000004</v>
      </c>
      <c r="H205" s="102">
        <v>1.44</v>
      </c>
      <c r="I205" s="102">
        <v>0.27</v>
      </c>
      <c r="J205" s="102">
        <v>1.1399999999999999</v>
      </c>
      <c r="K205" s="102">
        <v>2.15</v>
      </c>
      <c r="L205" s="102">
        <v>0.06</v>
      </c>
      <c r="M205" s="102">
        <v>3674.7</v>
      </c>
      <c r="N205" s="102">
        <v>1008.01</v>
      </c>
      <c r="O205" s="102">
        <v>3484.58</v>
      </c>
      <c r="P205" s="102">
        <v>10343.549999999999</v>
      </c>
      <c r="Q205" s="16">
        <v>375.7</v>
      </c>
      <c r="R205" s="3">
        <v>243.7</v>
      </c>
      <c r="S205" s="16">
        <v>31.57</v>
      </c>
      <c r="T205" s="103">
        <f t="shared" si="29"/>
        <v>-1.4999999999998348E-3</v>
      </c>
      <c r="U205" s="103">
        <f t="shared" si="29"/>
        <v>-2.6600000000000179E-2</v>
      </c>
      <c r="V205" s="103">
        <f t="shared" si="29"/>
        <v>-3.6400000000000006</v>
      </c>
      <c r="W205" s="103">
        <f t="shared" si="29"/>
        <v>0.17999999999999972</v>
      </c>
      <c r="X205" s="103">
        <f t="shared" si="29"/>
        <v>0.15000000000000036</v>
      </c>
      <c r="Y205" s="103">
        <f t="shared" si="29"/>
        <v>6.0000000000000497E-2</v>
      </c>
      <c r="Z205" s="103">
        <f t="shared" si="29"/>
        <v>0.49</v>
      </c>
      <c r="AA205" s="103">
        <f t="shared" si="29"/>
        <v>-1.9999999999999962E-2</v>
      </c>
      <c r="AB205" s="103">
        <f t="shared" si="29"/>
        <v>2.9999999999999805E-2</v>
      </c>
      <c r="AC205" s="103">
        <f t="shared" si="29"/>
        <v>2.9999999999999805E-2</v>
      </c>
      <c r="AD205" s="103">
        <f t="shared" si="29"/>
        <v>9.999999999999995E-3</v>
      </c>
      <c r="AE205" s="103">
        <f t="shared" si="29"/>
        <v>54.319999999999709</v>
      </c>
      <c r="AF205" s="103">
        <f t="shared" si="29"/>
        <v>17.700000000000045</v>
      </c>
      <c r="AG205" s="103">
        <f t="shared" si="29"/>
        <v>-3.2800000000002001</v>
      </c>
      <c r="AH205" s="103">
        <f t="shared" si="29"/>
        <v>780.34999999999854</v>
      </c>
      <c r="AI205" s="103">
        <f t="shared" si="30"/>
        <v>29.599999999999966</v>
      </c>
      <c r="AJ205" s="103">
        <f t="shared" si="31"/>
        <v>9.4899999999999807</v>
      </c>
      <c r="AK205" s="103">
        <f t="shared" si="32"/>
        <v>-0.74000000000000199</v>
      </c>
    </row>
    <row r="206" spans="1:37" x14ac:dyDescent="0.2">
      <c r="A206" s="9">
        <v>36432</v>
      </c>
      <c r="B206" s="103">
        <v>1.5371999999999999</v>
      </c>
      <c r="C206" s="103">
        <v>1.1669</v>
      </c>
      <c r="D206" s="102">
        <v>111.47</v>
      </c>
      <c r="E206" s="102">
        <v>2.5</v>
      </c>
      <c r="F206" s="102">
        <v>3.93</v>
      </c>
      <c r="G206" s="102">
        <v>3.98</v>
      </c>
      <c r="H206" s="102">
        <v>1.37</v>
      </c>
      <c r="I206" s="102">
        <v>0.25</v>
      </c>
      <c r="J206" s="102">
        <v>1.1599999999999999</v>
      </c>
      <c r="K206" s="102">
        <v>2.13</v>
      </c>
      <c r="L206" s="102">
        <v>0.06</v>
      </c>
      <c r="M206" s="102">
        <v>3626.43</v>
      </c>
      <c r="N206" s="102">
        <v>995.97</v>
      </c>
      <c r="O206" s="102">
        <v>3256.78</v>
      </c>
      <c r="P206" s="102">
        <v>10219.049999999999</v>
      </c>
      <c r="Q206" s="16">
        <v>385.4</v>
      </c>
      <c r="R206" s="3">
        <v>243.66</v>
      </c>
      <c r="S206" s="16">
        <v>29.2</v>
      </c>
      <c r="T206" s="103">
        <f t="shared" si="29"/>
        <v>-2.2000000000002018E-3</v>
      </c>
      <c r="U206" s="103">
        <f t="shared" si="29"/>
        <v>6.9300000000000139E-2</v>
      </c>
      <c r="V206" s="103">
        <f t="shared" si="29"/>
        <v>-5.2999999999999972</v>
      </c>
      <c r="W206" s="103">
        <f t="shared" si="29"/>
        <v>-0.16999999999999993</v>
      </c>
      <c r="X206" s="103">
        <f t="shared" si="29"/>
        <v>-0.5299999999999998</v>
      </c>
      <c r="Y206" s="103">
        <f t="shared" si="29"/>
        <v>-0.17000000000000037</v>
      </c>
      <c r="Z206" s="103">
        <f t="shared" si="29"/>
        <v>-6.999999999999984E-2</v>
      </c>
      <c r="AA206" s="103">
        <f t="shared" si="29"/>
        <v>-2.0000000000000018E-2</v>
      </c>
      <c r="AB206" s="103">
        <f t="shared" si="29"/>
        <v>2.0000000000000018E-2</v>
      </c>
      <c r="AC206" s="103">
        <f t="shared" si="29"/>
        <v>-2.0000000000000018E-2</v>
      </c>
      <c r="AD206" s="103">
        <f t="shared" si="29"/>
        <v>0</v>
      </c>
      <c r="AE206" s="103">
        <f t="shared" si="29"/>
        <v>-48.269999999999982</v>
      </c>
      <c r="AF206" s="103">
        <f t="shared" si="29"/>
        <v>-12.039999999999964</v>
      </c>
      <c r="AG206" s="103">
        <f t="shared" si="29"/>
        <v>-227.79999999999973</v>
      </c>
      <c r="AH206" s="103">
        <f t="shared" si="29"/>
        <v>-124.5</v>
      </c>
      <c r="AI206" s="103">
        <f t="shared" si="30"/>
        <v>9.6999999999999886</v>
      </c>
      <c r="AJ206" s="103">
        <f t="shared" si="31"/>
        <v>-3.9999999999992042E-2</v>
      </c>
      <c r="AK206" s="103">
        <f t="shared" si="32"/>
        <v>-2.370000000000001</v>
      </c>
    </row>
    <row r="207" spans="1:37" x14ac:dyDescent="0.2">
      <c r="A207" s="9">
        <v>36462</v>
      </c>
      <c r="B207" s="103">
        <v>1.5509999999999999</v>
      </c>
      <c r="C207" s="103">
        <v>1.1603000000000001</v>
      </c>
      <c r="D207" s="102">
        <v>110.17</v>
      </c>
      <c r="E207" s="102">
        <v>2.75</v>
      </c>
      <c r="F207" s="102">
        <v>4.29</v>
      </c>
      <c r="G207" s="102">
        <v>4.29</v>
      </c>
      <c r="H207" s="102">
        <v>1.45</v>
      </c>
      <c r="I207" s="102">
        <v>0.25</v>
      </c>
      <c r="J207" s="102">
        <v>1.17</v>
      </c>
      <c r="K207" s="102">
        <v>2.16</v>
      </c>
      <c r="L207" s="102">
        <v>0.06</v>
      </c>
      <c r="M207" s="102">
        <v>3769.49</v>
      </c>
      <c r="N207" s="102">
        <v>1050.71</v>
      </c>
      <c r="O207" s="102">
        <v>3655.99</v>
      </c>
      <c r="P207" s="102">
        <v>10559.59</v>
      </c>
      <c r="Q207" s="16">
        <v>384.5</v>
      </c>
      <c r="R207" s="3">
        <v>247.58</v>
      </c>
      <c r="S207" s="16">
        <v>29.11</v>
      </c>
      <c r="T207" s="103">
        <f t="shared" si="29"/>
        <v>1.3800000000000034E-2</v>
      </c>
      <c r="U207" s="103">
        <f t="shared" si="29"/>
        <v>-6.5999999999999392E-3</v>
      </c>
      <c r="V207" s="103">
        <f t="shared" si="29"/>
        <v>-1.2999999999999972</v>
      </c>
      <c r="W207" s="103">
        <f t="shared" si="29"/>
        <v>0.25</v>
      </c>
      <c r="X207" s="103">
        <f t="shared" si="29"/>
        <v>0.35999999999999988</v>
      </c>
      <c r="Y207" s="103">
        <f t="shared" si="29"/>
        <v>0.31000000000000005</v>
      </c>
      <c r="Z207" s="103">
        <f t="shared" si="29"/>
        <v>7.9999999999999849E-2</v>
      </c>
      <c r="AA207" s="103">
        <f t="shared" si="29"/>
        <v>0</v>
      </c>
      <c r="AB207" s="103">
        <f t="shared" si="29"/>
        <v>1.0000000000000009E-2</v>
      </c>
      <c r="AC207" s="103">
        <f t="shared" si="29"/>
        <v>3.0000000000000249E-2</v>
      </c>
      <c r="AD207" s="103">
        <f t="shared" si="29"/>
        <v>0</v>
      </c>
      <c r="AE207" s="103">
        <f t="shared" si="29"/>
        <v>143.05999999999995</v>
      </c>
      <c r="AF207" s="103">
        <f t="shared" si="29"/>
        <v>54.740000000000009</v>
      </c>
      <c r="AG207" s="103">
        <f t="shared" si="29"/>
        <v>399.20999999999958</v>
      </c>
      <c r="AH207" s="103">
        <f t="shared" si="29"/>
        <v>340.54000000000087</v>
      </c>
      <c r="AI207" s="103">
        <f t="shared" si="30"/>
        <v>-0.89999999999997726</v>
      </c>
      <c r="AJ207" s="103">
        <f t="shared" si="31"/>
        <v>3.9200000000000159</v>
      </c>
      <c r="AK207" s="103">
        <f t="shared" si="32"/>
        <v>-8.9999999999999858E-2</v>
      </c>
    </row>
    <row r="208" spans="1:37" x14ac:dyDescent="0.2">
      <c r="A208" s="9">
        <v>36491</v>
      </c>
      <c r="B208" s="103">
        <v>1.548</v>
      </c>
      <c r="C208" s="103">
        <v>1.1989000000000001</v>
      </c>
      <c r="D208" s="102">
        <v>109.58</v>
      </c>
      <c r="E208" s="102">
        <v>2.89</v>
      </c>
      <c r="F208" s="102">
        <v>4.33</v>
      </c>
      <c r="G208" s="102">
        <v>4.3600000000000003</v>
      </c>
      <c r="H208" s="102">
        <v>1.3</v>
      </c>
      <c r="I208" s="102">
        <v>0.27</v>
      </c>
      <c r="J208" s="102">
        <v>1.17</v>
      </c>
      <c r="K208" s="102">
        <v>2.15</v>
      </c>
      <c r="L208" s="102">
        <v>0.06</v>
      </c>
      <c r="M208" s="102">
        <v>3842.74</v>
      </c>
      <c r="N208" s="102">
        <v>1058.2</v>
      </c>
      <c r="O208" s="102">
        <v>3745.95</v>
      </c>
      <c r="P208" s="102">
        <v>10100.57</v>
      </c>
      <c r="Q208" s="16">
        <v>399.85</v>
      </c>
      <c r="R208" s="3">
        <v>248.44</v>
      </c>
      <c r="S208" s="16">
        <v>30.41</v>
      </c>
      <c r="T208" s="103">
        <f t="shared" si="29"/>
        <v>-2.9999999999998916E-3</v>
      </c>
      <c r="U208" s="103">
        <f t="shared" si="29"/>
        <v>3.8599999999999968E-2</v>
      </c>
      <c r="V208" s="103">
        <f t="shared" si="29"/>
        <v>-0.59000000000000341</v>
      </c>
      <c r="W208" s="103">
        <f t="shared" si="29"/>
        <v>0.14000000000000012</v>
      </c>
      <c r="X208" s="103">
        <f t="shared" si="29"/>
        <v>4.0000000000000036E-2</v>
      </c>
      <c r="Y208" s="103">
        <f t="shared" si="29"/>
        <v>7.0000000000000284E-2</v>
      </c>
      <c r="Z208" s="103">
        <f t="shared" si="29"/>
        <v>-0.14999999999999991</v>
      </c>
      <c r="AA208" s="103">
        <f t="shared" si="29"/>
        <v>2.0000000000000018E-2</v>
      </c>
      <c r="AB208" s="103">
        <f t="shared" si="29"/>
        <v>0</v>
      </c>
      <c r="AC208" s="103">
        <f t="shared" si="29"/>
        <v>-1.0000000000000231E-2</v>
      </c>
      <c r="AD208" s="103">
        <f t="shared" si="29"/>
        <v>0</v>
      </c>
      <c r="AE208" s="103">
        <f t="shared" si="29"/>
        <v>73.25</v>
      </c>
      <c r="AF208" s="103">
        <f t="shared" si="29"/>
        <v>7.4900000000000091</v>
      </c>
      <c r="AG208" s="103">
        <f t="shared" si="29"/>
        <v>89.960000000000036</v>
      </c>
      <c r="AH208" s="103">
        <f t="shared" si="29"/>
        <v>-459.02000000000044</v>
      </c>
      <c r="AI208" s="103">
        <f t="shared" si="30"/>
        <v>15.350000000000023</v>
      </c>
      <c r="AJ208" s="103">
        <f t="shared" si="31"/>
        <v>0.85999999999998522</v>
      </c>
      <c r="AK208" s="103">
        <f t="shared" si="32"/>
        <v>1.3000000000000007</v>
      </c>
    </row>
    <row r="209" spans="1:37" x14ac:dyDescent="0.2">
      <c r="A209" s="9">
        <v>36524</v>
      </c>
      <c r="B209" s="103">
        <v>1.5608</v>
      </c>
      <c r="C209" s="103">
        <v>1.2535000000000001</v>
      </c>
      <c r="D209" s="102">
        <v>107.63</v>
      </c>
      <c r="E209" s="102">
        <v>2.69</v>
      </c>
      <c r="F209" s="102">
        <v>4.12</v>
      </c>
      <c r="G209" s="102">
        <v>4.22</v>
      </c>
      <c r="H209" s="102">
        <v>1.35</v>
      </c>
      <c r="I209" s="102">
        <v>0.26</v>
      </c>
      <c r="J209" s="102">
        <v>1.1499999999999999</v>
      </c>
      <c r="K209" s="102">
        <v>2.12</v>
      </c>
      <c r="L209" s="102">
        <v>0.06</v>
      </c>
      <c r="M209" s="102">
        <v>3961.58</v>
      </c>
      <c r="N209" s="102">
        <v>1111.9100000000001</v>
      </c>
      <c r="O209" s="102">
        <v>3965.16</v>
      </c>
      <c r="P209" s="102">
        <v>10500.6</v>
      </c>
      <c r="Q209" s="16">
        <v>416.9</v>
      </c>
      <c r="R209" s="3">
        <v>255.29</v>
      </c>
      <c r="S209" s="16">
        <v>32.79</v>
      </c>
      <c r="T209" s="103">
        <f t="shared" ref="T209:AH224" si="33">B209-B208</f>
        <v>1.2799999999999923E-2</v>
      </c>
      <c r="U209" s="103">
        <f t="shared" si="33"/>
        <v>5.4599999999999982E-2</v>
      </c>
      <c r="V209" s="103">
        <f t="shared" si="33"/>
        <v>-1.9500000000000028</v>
      </c>
      <c r="W209" s="103">
        <f t="shared" si="33"/>
        <v>-0.20000000000000018</v>
      </c>
      <c r="X209" s="103">
        <f t="shared" si="33"/>
        <v>-0.20999999999999996</v>
      </c>
      <c r="Y209" s="103">
        <f t="shared" si="33"/>
        <v>-0.14000000000000057</v>
      </c>
      <c r="Z209" s="103">
        <f t="shared" si="33"/>
        <v>5.0000000000000044E-2</v>
      </c>
      <c r="AA209" s="103">
        <f t="shared" si="33"/>
        <v>-1.0000000000000009E-2</v>
      </c>
      <c r="AB209" s="103">
        <f t="shared" si="33"/>
        <v>-2.0000000000000018E-2</v>
      </c>
      <c r="AC209" s="103">
        <f t="shared" si="33"/>
        <v>-2.9999999999999805E-2</v>
      </c>
      <c r="AD209" s="103">
        <f t="shared" si="33"/>
        <v>0</v>
      </c>
      <c r="AE209" s="103">
        <f t="shared" si="33"/>
        <v>118.84000000000015</v>
      </c>
      <c r="AF209" s="103">
        <f t="shared" si="33"/>
        <v>53.710000000000036</v>
      </c>
      <c r="AG209" s="103">
        <f t="shared" si="33"/>
        <v>219.21000000000004</v>
      </c>
      <c r="AH209" s="103">
        <f t="shared" si="33"/>
        <v>400.03000000000065</v>
      </c>
      <c r="AI209" s="103">
        <f t="shared" si="30"/>
        <v>17.049999999999955</v>
      </c>
      <c r="AJ209" s="103">
        <f t="shared" si="31"/>
        <v>6.8499999999999943</v>
      </c>
      <c r="AK209" s="103">
        <f t="shared" si="32"/>
        <v>2.379999999999999</v>
      </c>
    </row>
    <row r="210" spans="1:37" x14ac:dyDescent="0.2">
      <c r="A210" s="9">
        <v>36554</v>
      </c>
      <c r="B210" s="103">
        <v>1.5679000000000001</v>
      </c>
      <c r="C210" s="103">
        <v>1.2467999999999999</v>
      </c>
      <c r="D210" s="102">
        <v>105.78</v>
      </c>
      <c r="E210" s="102">
        <v>2.68</v>
      </c>
      <c r="F210" s="102">
        <v>4.13</v>
      </c>
      <c r="G210" s="102">
        <v>4.1500000000000004</v>
      </c>
      <c r="H210" s="102">
        <v>1.32</v>
      </c>
      <c r="I210" s="102">
        <v>0.25</v>
      </c>
      <c r="J210" s="102">
        <v>1.1299999999999999</v>
      </c>
      <c r="K210" s="102">
        <v>2.09</v>
      </c>
      <c r="L210" s="102">
        <v>0.05</v>
      </c>
      <c r="M210" s="102">
        <v>4152.32</v>
      </c>
      <c r="N210" s="102">
        <v>1131.1300000000001</v>
      </c>
      <c r="O210" s="102">
        <v>4058.6</v>
      </c>
      <c r="P210" s="102">
        <v>10783.61</v>
      </c>
      <c r="Q210" s="16">
        <v>402.2</v>
      </c>
      <c r="R210" s="3">
        <v>262.57</v>
      </c>
      <c r="S210" s="16">
        <v>33.049999999999997</v>
      </c>
      <c r="T210" s="103">
        <f t="shared" si="33"/>
        <v>7.1000000000001062E-3</v>
      </c>
      <c r="U210" s="103">
        <f t="shared" si="33"/>
        <v>-6.7000000000001503E-3</v>
      </c>
      <c r="V210" s="103">
        <f t="shared" si="33"/>
        <v>-1.8499999999999943</v>
      </c>
      <c r="W210" s="103">
        <f t="shared" si="33"/>
        <v>-9.9999999999997868E-3</v>
      </c>
      <c r="X210" s="103">
        <f t="shared" si="33"/>
        <v>9.9999999999997868E-3</v>
      </c>
      <c r="Y210" s="103">
        <f t="shared" si="33"/>
        <v>-6.9999999999999396E-2</v>
      </c>
      <c r="Z210" s="103">
        <f t="shared" si="33"/>
        <v>-3.0000000000000027E-2</v>
      </c>
      <c r="AA210" s="103">
        <f t="shared" si="33"/>
        <v>-1.0000000000000009E-2</v>
      </c>
      <c r="AB210" s="103">
        <f t="shared" si="33"/>
        <v>-2.0000000000000018E-2</v>
      </c>
      <c r="AC210" s="103">
        <f t="shared" si="33"/>
        <v>-3.0000000000000249E-2</v>
      </c>
      <c r="AD210" s="103">
        <f t="shared" si="33"/>
        <v>-9.999999999999995E-3</v>
      </c>
      <c r="AE210" s="103">
        <f t="shared" si="33"/>
        <v>190.73999999999978</v>
      </c>
      <c r="AF210" s="103">
        <f t="shared" si="33"/>
        <v>19.220000000000027</v>
      </c>
      <c r="AG210" s="103">
        <f t="shared" si="33"/>
        <v>93.440000000000055</v>
      </c>
      <c r="AH210" s="103">
        <f t="shared" si="33"/>
        <v>283.01000000000022</v>
      </c>
      <c r="AI210" s="103">
        <f t="shared" si="30"/>
        <v>-14.699999999999989</v>
      </c>
      <c r="AJ210" s="103">
        <f t="shared" si="31"/>
        <v>7.2800000000000011</v>
      </c>
      <c r="AK210" s="103">
        <f t="shared" si="32"/>
        <v>0.25999999999999801</v>
      </c>
    </row>
    <row r="211" spans="1:37" x14ac:dyDescent="0.2">
      <c r="A211" s="9">
        <v>36582</v>
      </c>
      <c r="B211" s="103">
        <v>1.5754999999999999</v>
      </c>
      <c r="C211" s="103">
        <v>1.248</v>
      </c>
      <c r="D211" s="102">
        <v>109.18</v>
      </c>
      <c r="E211" s="102">
        <v>2.5499999999999998</v>
      </c>
      <c r="F211" s="102">
        <v>3.97</v>
      </c>
      <c r="G211" s="102">
        <v>3.95</v>
      </c>
      <c r="H211" s="102">
        <v>1.22</v>
      </c>
      <c r="I211" s="102">
        <v>0.26</v>
      </c>
      <c r="J211" s="102">
        <v>1.1200000000000001</v>
      </c>
      <c r="K211" s="102">
        <v>2.0499999999999998</v>
      </c>
      <c r="L211" s="102">
        <v>0.05</v>
      </c>
      <c r="M211" s="102">
        <v>4221.29</v>
      </c>
      <c r="N211" s="102">
        <v>1144.94</v>
      </c>
      <c r="O211" s="102">
        <v>4018.16</v>
      </c>
      <c r="P211" s="102">
        <v>11041.92</v>
      </c>
      <c r="Q211" s="16">
        <v>396.4</v>
      </c>
      <c r="R211" s="3">
        <v>274.73</v>
      </c>
      <c r="S211" s="16">
        <v>36.159999999999997</v>
      </c>
      <c r="T211" s="103">
        <f t="shared" si="33"/>
        <v>7.5999999999998291E-3</v>
      </c>
      <c r="U211" s="103">
        <f t="shared" si="33"/>
        <v>1.2000000000000899E-3</v>
      </c>
      <c r="V211" s="103">
        <f t="shared" si="33"/>
        <v>3.4000000000000057</v>
      </c>
      <c r="W211" s="103">
        <f t="shared" si="33"/>
        <v>-0.13000000000000034</v>
      </c>
      <c r="X211" s="103">
        <f t="shared" si="33"/>
        <v>-0.1599999999999997</v>
      </c>
      <c r="Y211" s="103">
        <f t="shared" si="33"/>
        <v>-0.20000000000000018</v>
      </c>
      <c r="Z211" s="103">
        <f t="shared" si="33"/>
        <v>-0.10000000000000009</v>
      </c>
      <c r="AA211" s="103">
        <f t="shared" si="33"/>
        <v>1.0000000000000009E-2</v>
      </c>
      <c r="AB211" s="103">
        <f t="shared" si="33"/>
        <v>-9.9999999999997868E-3</v>
      </c>
      <c r="AC211" s="103">
        <f t="shared" si="33"/>
        <v>-4.0000000000000036E-2</v>
      </c>
      <c r="AD211" s="103">
        <f t="shared" si="33"/>
        <v>0</v>
      </c>
      <c r="AE211" s="103">
        <f t="shared" si="33"/>
        <v>68.970000000000255</v>
      </c>
      <c r="AF211" s="103">
        <f t="shared" si="33"/>
        <v>13.809999999999945</v>
      </c>
      <c r="AG211" s="103">
        <f t="shared" si="33"/>
        <v>-40.440000000000055</v>
      </c>
      <c r="AH211" s="103">
        <f t="shared" si="33"/>
        <v>258.30999999999949</v>
      </c>
      <c r="AI211" s="103">
        <f t="shared" si="30"/>
        <v>-5.8000000000000114</v>
      </c>
      <c r="AJ211" s="103">
        <f t="shared" si="31"/>
        <v>12.160000000000025</v>
      </c>
      <c r="AK211" s="103">
        <f t="shared" si="32"/>
        <v>3.1099999999999994</v>
      </c>
    </row>
    <row r="212" spans="1:37" x14ac:dyDescent="0.2">
      <c r="A212" s="9">
        <v>36615</v>
      </c>
      <c r="B212" s="103">
        <v>1.5576000000000001</v>
      </c>
      <c r="C212" s="103">
        <v>1.2301</v>
      </c>
      <c r="D212" s="102">
        <v>103.99</v>
      </c>
      <c r="E212" s="102">
        <v>2.52</v>
      </c>
      <c r="F212" s="102">
        <v>3.84</v>
      </c>
      <c r="G212" s="102">
        <v>3.84</v>
      </c>
      <c r="H212" s="102">
        <v>1.45</v>
      </c>
      <c r="I212" s="102">
        <v>0.25</v>
      </c>
      <c r="J212" s="102">
        <v>1.1100000000000001</v>
      </c>
      <c r="K212" s="102">
        <v>1.96</v>
      </c>
      <c r="L212" s="102">
        <v>0.05</v>
      </c>
      <c r="M212" s="102">
        <v>4098.05</v>
      </c>
      <c r="N212" s="102">
        <v>1125.68</v>
      </c>
      <c r="O212" s="102">
        <v>3856.7</v>
      </c>
      <c r="P212" s="102">
        <v>11715.39</v>
      </c>
      <c r="Q212" s="16">
        <v>427.3</v>
      </c>
      <c r="R212" s="3">
        <v>283.77</v>
      </c>
      <c r="S212" s="16">
        <v>35.76</v>
      </c>
      <c r="T212" s="103">
        <f t="shared" si="33"/>
        <v>-1.7899999999999805E-2</v>
      </c>
      <c r="U212" s="103">
        <f t="shared" si="33"/>
        <v>-1.7900000000000027E-2</v>
      </c>
      <c r="V212" s="103">
        <f t="shared" si="33"/>
        <v>-5.1900000000000119</v>
      </c>
      <c r="W212" s="103">
        <f t="shared" si="33"/>
        <v>-2.9999999999999805E-2</v>
      </c>
      <c r="X212" s="103">
        <f t="shared" si="33"/>
        <v>-0.13000000000000034</v>
      </c>
      <c r="Y212" s="103">
        <f t="shared" si="33"/>
        <v>-0.11000000000000032</v>
      </c>
      <c r="Z212" s="103">
        <f t="shared" si="33"/>
        <v>0.22999999999999998</v>
      </c>
      <c r="AA212" s="103">
        <f t="shared" si="33"/>
        <v>-1.0000000000000009E-2</v>
      </c>
      <c r="AB212" s="103">
        <f t="shared" si="33"/>
        <v>-1.0000000000000009E-2</v>
      </c>
      <c r="AC212" s="103">
        <f t="shared" si="33"/>
        <v>-8.9999999999999858E-2</v>
      </c>
      <c r="AD212" s="103">
        <f t="shared" si="33"/>
        <v>0</v>
      </c>
      <c r="AE212" s="103">
        <f t="shared" si="33"/>
        <v>-123.23999999999978</v>
      </c>
      <c r="AF212" s="103">
        <f t="shared" si="33"/>
        <v>-19.259999999999991</v>
      </c>
      <c r="AG212" s="103">
        <f t="shared" si="33"/>
        <v>-161.46000000000004</v>
      </c>
      <c r="AH212" s="103">
        <f t="shared" si="33"/>
        <v>673.46999999999935</v>
      </c>
      <c r="AI212" s="103">
        <f t="shared" si="30"/>
        <v>30.900000000000034</v>
      </c>
      <c r="AJ212" s="103">
        <f t="shared" si="31"/>
        <v>9.0399999999999636</v>
      </c>
      <c r="AK212" s="103">
        <f t="shared" si="32"/>
        <v>-0.39999999999999858</v>
      </c>
    </row>
    <row r="213" spans="1:37" x14ac:dyDescent="0.2">
      <c r="A213" s="9">
        <v>36645</v>
      </c>
      <c r="B213" s="103">
        <v>1.5539000000000001</v>
      </c>
      <c r="C213" s="103">
        <v>1.1977</v>
      </c>
      <c r="D213" s="102">
        <v>110.38</v>
      </c>
      <c r="E213" s="102">
        <v>2.71</v>
      </c>
      <c r="F213" s="102">
        <v>4.53</v>
      </c>
      <c r="G213" s="102">
        <v>4.12</v>
      </c>
      <c r="H213" s="102">
        <v>1.51</v>
      </c>
      <c r="I213" s="102">
        <v>0.27</v>
      </c>
      <c r="J213" s="102">
        <v>1.18</v>
      </c>
      <c r="K213" s="102">
        <v>2.0699999999999998</v>
      </c>
      <c r="L213" s="102">
        <v>0.05</v>
      </c>
      <c r="M213" s="102">
        <v>4252.3999999999996</v>
      </c>
      <c r="N213" s="102">
        <v>1107.3</v>
      </c>
      <c r="O213" s="102">
        <v>3985.21</v>
      </c>
      <c r="P213" s="102">
        <v>11761.79</v>
      </c>
      <c r="Q213" s="16">
        <v>387</v>
      </c>
      <c r="R213" s="3">
        <v>272.54000000000002</v>
      </c>
      <c r="S213" s="16">
        <v>37.380000000000003</v>
      </c>
      <c r="T213" s="103">
        <f t="shared" si="33"/>
        <v>-3.7000000000000366E-3</v>
      </c>
      <c r="U213" s="103">
        <f t="shared" si="33"/>
        <v>-3.2399999999999984E-2</v>
      </c>
      <c r="V213" s="103">
        <f t="shared" si="33"/>
        <v>6.3900000000000006</v>
      </c>
      <c r="W213" s="103">
        <f t="shared" si="33"/>
        <v>0.18999999999999995</v>
      </c>
      <c r="X213" s="103">
        <f t="shared" si="33"/>
        <v>0.69000000000000039</v>
      </c>
      <c r="Y213" s="103">
        <f t="shared" si="33"/>
        <v>0.28000000000000025</v>
      </c>
      <c r="Z213" s="103">
        <f t="shared" si="33"/>
        <v>6.0000000000000053E-2</v>
      </c>
      <c r="AA213" s="103">
        <f t="shared" si="33"/>
        <v>2.0000000000000018E-2</v>
      </c>
      <c r="AB213" s="103">
        <f t="shared" si="33"/>
        <v>6.999999999999984E-2</v>
      </c>
      <c r="AC213" s="103">
        <f t="shared" si="33"/>
        <v>0.10999999999999988</v>
      </c>
      <c r="AD213" s="103">
        <f t="shared" si="33"/>
        <v>0</v>
      </c>
      <c r="AE213" s="103">
        <f t="shared" si="33"/>
        <v>154.34999999999945</v>
      </c>
      <c r="AF213" s="103">
        <f t="shared" si="33"/>
        <v>-18.380000000000109</v>
      </c>
      <c r="AG213" s="103">
        <f t="shared" si="33"/>
        <v>128.51000000000022</v>
      </c>
      <c r="AH213" s="103">
        <f t="shared" si="33"/>
        <v>46.400000000001455</v>
      </c>
      <c r="AI213" s="103">
        <f t="shared" si="30"/>
        <v>-40.300000000000011</v>
      </c>
      <c r="AJ213" s="103">
        <f t="shared" si="31"/>
        <v>-11.229999999999961</v>
      </c>
      <c r="AK213" s="103">
        <f t="shared" si="32"/>
        <v>1.6200000000000045</v>
      </c>
    </row>
    <row r="214" spans="1:37" x14ac:dyDescent="0.2">
      <c r="A214" s="9">
        <v>36673</v>
      </c>
      <c r="B214" s="103">
        <v>1.5303</v>
      </c>
      <c r="C214" s="103">
        <v>1.2212000000000001</v>
      </c>
      <c r="D214" s="102">
        <v>110.07</v>
      </c>
      <c r="E214" s="102">
        <v>2.77</v>
      </c>
      <c r="F214" s="102">
        <v>4.6500000000000004</v>
      </c>
      <c r="G214" s="102">
        <v>4.18</v>
      </c>
      <c r="H214" s="102">
        <v>1.51</v>
      </c>
      <c r="I214" s="102">
        <v>0.26</v>
      </c>
      <c r="J214" s="102">
        <v>1.31</v>
      </c>
      <c r="K214" s="102">
        <v>2.09</v>
      </c>
      <c r="L214" s="102">
        <v>0.05</v>
      </c>
      <c r="M214" s="102">
        <v>4161.32</v>
      </c>
      <c r="N214" s="102">
        <v>1120.68</v>
      </c>
      <c r="O214" s="102">
        <v>3902.72</v>
      </c>
      <c r="P214" s="102">
        <v>11309.57</v>
      </c>
      <c r="Q214" s="16">
        <v>394</v>
      </c>
      <c r="R214" s="3">
        <v>277.25</v>
      </c>
      <c r="S214" s="16">
        <v>39.880000000000003</v>
      </c>
      <c r="T214" s="103">
        <f t="shared" si="33"/>
        <v>-2.3600000000000065E-2</v>
      </c>
      <c r="U214" s="103">
        <f t="shared" si="33"/>
        <v>2.3500000000000076E-2</v>
      </c>
      <c r="V214" s="103">
        <f t="shared" si="33"/>
        <v>-0.31000000000000227</v>
      </c>
      <c r="W214" s="103">
        <f t="shared" si="33"/>
        <v>6.0000000000000053E-2</v>
      </c>
      <c r="X214" s="103">
        <f t="shared" si="33"/>
        <v>0.12000000000000011</v>
      </c>
      <c r="Y214" s="103">
        <f t="shared" si="33"/>
        <v>5.9999999999999609E-2</v>
      </c>
      <c r="Z214" s="103">
        <f t="shared" si="33"/>
        <v>0</v>
      </c>
      <c r="AA214" s="103">
        <f t="shared" si="33"/>
        <v>-1.0000000000000009E-2</v>
      </c>
      <c r="AB214" s="103">
        <f t="shared" si="33"/>
        <v>0.13000000000000012</v>
      </c>
      <c r="AC214" s="103">
        <f t="shared" si="33"/>
        <v>2.0000000000000018E-2</v>
      </c>
      <c r="AD214" s="103">
        <f t="shared" si="33"/>
        <v>0</v>
      </c>
      <c r="AE214" s="103">
        <f t="shared" si="33"/>
        <v>-91.079999999999927</v>
      </c>
      <c r="AF214" s="103">
        <f t="shared" si="33"/>
        <v>13.380000000000109</v>
      </c>
      <c r="AG214" s="103">
        <f t="shared" si="33"/>
        <v>-82.490000000000236</v>
      </c>
      <c r="AH214" s="103">
        <f t="shared" si="33"/>
        <v>-452.22000000000116</v>
      </c>
      <c r="AI214" s="103">
        <f t="shared" si="30"/>
        <v>7</v>
      </c>
      <c r="AJ214" s="103">
        <f t="shared" si="31"/>
        <v>4.7099999999999795</v>
      </c>
      <c r="AK214" s="103">
        <f t="shared" si="32"/>
        <v>2.5</v>
      </c>
    </row>
    <row r="215" spans="1:37" x14ac:dyDescent="0.2">
      <c r="A215" s="9">
        <v>36706</v>
      </c>
      <c r="B215" s="103">
        <v>1.5255000000000001</v>
      </c>
      <c r="C215" s="103">
        <v>1.2181</v>
      </c>
      <c r="D215" s="102">
        <v>109.38</v>
      </c>
      <c r="E215" s="102">
        <v>2.88</v>
      </c>
      <c r="F215" s="102">
        <v>4.59</v>
      </c>
      <c r="G215" s="102">
        <v>4.22</v>
      </c>
      <c r="H215" s="102">
        <v>1.79</v>
      </c>
      <c r="I215" s="102">
        <v>0.5</v>
      </c>
      <c r="J215" s="102">
        <v>1.61</v>
      </c>
      <c r="K215" s="102">
        <v>2.12</v>
      </c>
      <c r="L215" s="102">
        <v>0.05</v>
      </c>
      <c r="M215" s="102">
        <v>4166.47</v>
      </c>
      <c r="N215" s="102">
        <v>1140.8399999999999</v>
      </c>
      <c r="O215" s="102">
        <v>4052.73</v>
      </c>
      <c r="P215" s="102">
        <v>11858.87</v>
      </c>
      <c r="Q215" s="16">
        <v>392.6</v>
      </c>
      <c r="R215" s="3">
        <v>265.94</v>
      </c>
      <c r="S215" s="16">
        <v>37.049999999999997</v>
      </c>
      <c r="T215" s="103">
        <f t="shared" si="33"/>
        <v>-4.7999999999999154E-3</v>
      </c>
      <c r="U215" s="103">
        <f t="shared" si="33"/>
        <v>-3.1000000000001027E-3</v>
      </c>
      <c r="V215" s="103">
        <f t="shared" si="33"/>
        <v>-0.68999999999999773</v>
      </c>
      <c r="W215" s="103">
        <f t="shared" si="33"/>
        <v>0.10999999999999988</v>
      </c>
      <c r="X215" s="103">
        <f t="shared" si="33"/>
        <v>-6.0000000000000497E-2</v>
      </c>
      <c r="Y215" s="103">
        <f t="shared" si="33"/>
        <v>4.0000000000000036E-2</v>
      </c>
      <c r="Z215" s="103">
        <f t="shared" si="33"/>
        <v>0.28000000000000003</v>
      </c>
      <c r="AA215" s="103">
        <f t="shared" si="33"/>
        <v>0.24</v>
      </c>
      <c r="AB215" s="103">
        <f t="shared" si="33"/>
        <v>0.30000000000000004</v>
      </c>
      <c r="AC215" s="103">
        <f t="shared" si="33"/>
        <v>3.0000000000000249E-2</v>
      </c>
      <c r="AD215" s="103">
        <f t="shared" si="33"/>
        <v>0</v>
      </c>
      <c r="AE215" s="103">
        <f t="shared" si="33"/>
        <v>5.1500000000005457</v>
      </c>
      <c r="AF215" s="103">
        <f t="shared" si="33"/>
        <v>20.159999999999854</v>
      </c>
      <c r="AG215" s="103">
        <f t="shared" si="33"/>
        <v>150.01000000000022</v>
      </c>
      <c r="AH215" s="103">
        <f t="shared" si="33"/>
        <v>549.30000000000109</v>
      </c>
      <c r="AI215" s="103">
        <f t="shared" si="30"/>
        <v>-1.3999999999999773</v>
      </c>
      <c r="AJ215" s="103">
        <f t="shared" si="31"/>
        <v>-11.310000000000002</v>
      </c>
      <c r="AK215" s="103">
        <f t="shared" si="32"/>
        <v>-2.8300000000000054</v>
      </c>
    </row>
    <row r="216" spans="1:37" x14ac:dyDescent="0.2">
      <c r="A216" s="9">
        <v>36736</v>
      </c>
      <c r="B216" s="107">
        <v>1.5396000000000001</v>
      </c>
      <c r="C216" s="107">
        <v>1.2025999999999999</v>
      </c>
      <c r="D216" s="116">
        <v>111.32</v>
      </c>
      <c r="E216" s="116">
        <v>2.77</v>
      </c>
      <c r="F216" s="116">
        <v>4.47</v>
      </c>
      <c r="G216" s="116">
        <v>4.12</v>
      </c>
      <c r="H216" s="116">
        <v>1.86</v>
      </c>
      <c r="I216" s="116">
        <v>0.53</v>
      </c>
      <c r="J216" s="116">
        <v>1.7</v>
      </c>
      <c r="K216" s="116">
        <v>2.12</v>
      </c>
      <c r="L216" s="116">
        <v>0.05</v>
      </c>
      <c r="M216" s="116">
        <v>4098.6099999999997</v>
      </c>
      <c r="N216" s="116">
        <v>1101.72</v>
      </c>
      <c r="O216" s="116">
        <v>3895.61</v>
      </c>
      <c r="P216" s="116">
        <v>11325.78</v>
      </c>
      <c r="Q216" s="16">
        <v>391</v>
      </c>
      <c r="R216" s="3">
        <v>267.77999999999997</v>
      </c>
      <c r="S216" s="16">
        <v>43.8</v>
      </c>
      <c r="T216" s="107">
        <f t="shared" si="33"/>
        <v>1.4100000000000001E-2</v>
      </c>
      <c r="U216" s="107">
        <f t="shared" si="33"/>
        <v>-1.5500000000000069E-2</v>
      </c>
      <c r="V216" s="107">
        <f t="shared" si="33"/>
        <v>1.9399999999999977</v>
      </c>
      <c r="W216" s="107">
        <f t="shared" si="33"/>
        <v>-0.10999999999999988</v>
      </c>
      <c r="X216" s="107">
        <f t="shared" si="33"/>
        <v>-0.12000000000000011</v>
      </c>
      <c r="Y216" s="107">
        <f t="shared" si="33"/>
        <v>-9.9999999999999645E-2</v>
      </c>
      <c r="Z216" s="107">
        <f t="shared" si="33"/>
        <v>7.0000000000000062E-2</v>
      </c>
      <c r="AA216" s="107">
        <f t="shared" si="33"/>
        <v>3.0000000000000027E-2</v>
      </c>
      <c r="AB216" s="107">
        <f t="shared" si="33"/>
        <v>8.9999999999999858E-2</v>
      </c>
      <c r="AC216" s="107">
        <f t="shared" si="33"/>
        <v>0</v>
      </c>
      <c r="AD216" s="107">
        <f t="shared" si="33"/>
        <v>0</v>
      </c>
      <c r="AE216" s="107">
        <f t="shared" si="33"/>
        <v>-67.860000000000582</v>
      </c>
      <c r="AF216" s="107">
        <f t="shared" si="33"/>
        <v>-39.119999999999891</v>
      </c>
      <c r="AG216" s="107">
        <f t="shared" si="33"/>
        <v>-157.11999999999989</v>
      </c>
      <c r="AH216" s="107">
        <f t="shared" si="33"/>
        <v>-533.09000000000015</v>
      </c>
      <c r="AI216" s="103">
        <f t="shared" si="30"/>
        <v>-1.6000000000000227</v>
      </c>
      <c r="AJ216" s="103">
        <f t="shared" si="31"/>
        <v>1.839999999999975</v>
      </c>
      <c r="AK216" s="103">
        <f t="shared" si="32"/>
        <v>6.75</v>
      </c>
    </row>
    <row r="217" spans="1:37" x14ac:dyDescent="0.2">
      <c r="A217" s="9">
        <v>36768</v>
      </c>
      <c r="B217" s="107">
        <v>1.5411999999999999</v>
      </c>
      <c r="C217" s="107">
        <v>1.2183999999999999</v>
      </c>
      <c r="D217" s="116">
        <v>108.91</v>
      </c>
      <c r="E217" s="116">
        <v>2.61</v>
      </c>
      <c r="F217" s="116">
        <v>4.12</v>
      </c>
      <c r="G217" s="116">
        <v>3.92</v>
      </c>
      <c r="H217" s="116">
        <v>1.54</v>
      </c>
      <c r="I217" s="116">
        <v>0.62</v>
      </c>
      <c r="J217" s="116">
        <v>1.8</v>
      </c>
      <c r="K217" s="116">
        <v>2.12</v>
      </c>
      <c r="L217" s="116">
        <v>0.05</v>
      </c>
      <c r="M217" s="116">
        <v>4016.27</v>
      </c>
      <c r="N217" s="116">
        <v>1095.8</v>
      </c>
      <c r="O217" s="116">
        <v>3785.21</v>
      </c>
      <c r="P217" s="116">
        <v>11081.79</v>
      </c>
      <c r="Q217" s="16">
        <v>410.4</v>
      </c>
      <c r="R217" s="3">
        <v>276.5</v>
      </c>
      <c r="S217" s="16">
        <v>42.12</v>
      </c>
      <c r="T217" s="107">
        <f t="shared" si="33"/>
        <v>1.5999999999998238E-3</v>
      </c>
      <c r="U217" s="107">
        <f t="shared" si="33"/>
        <v>1.5800000000000036E-2</v>
      </c>
      <c r="V217" s="107">
        <f t="shared" si="33"/>
        <v>-2.4099999999999966</v>
      </c>
      <c r="W217" s="107">
        <f t="shared" si="33"/>
        <v>-0.16000000000000014</v>
      </c>
      <c r="X217" s="107">
        <f t="shared" si="33"/>
        <v>-0.34999999999999964</v>
      </c>
      <c r="Y217" s="107">
        <f t="shared" si="33"/>
        <v>-0.20000000000000018</v>
      </c>
      <c r="Z217" s="107">
        <f t="shared" si="33"/>
        <v>-0.32000000000000006</v>
      </c>
      <c r="AA217" s="107">
        <f t="shared" si="33"/>
        <v>8.9999999999999969E-2</v>
      </c>
      <c r="AB217" s="107">
        <f t="shared" si="33"/>
        <v>0.10000000000000009</v>
      </c>
      <c r="AC217" s="107">
        <f t="shared" si="33"/>
        <v>0</v>
      </c>
      <c r="AD217" s="107">
        <f t="shared" si="33"/>
        <v>0</v>
      </c>
      <c r="AE217" s="107">
        <f t="shared" si="33"/>
        <v>-82.339999999999691</v>
      </c>
      <c r="AF217" s="107">
        <f t="shared" si="33"/>
        <v>-5.9200000000000728</v>
      </c>
      <c r="AG217" s="107">
        <f t="shared" si="33"/>
        <v>-110.40000000000009</v>
      </c>
      <c r="AH217" s="107">
        <f t="shared" si="33"/>
        <v>-243.98999999999978</v>
      </c>
      <c r="AI217" s="103">
        <f t="shared" si="30"/>
        <v>19.399999999999977</v>
      </c>
      <c r="AJ217" s="103">
        <f t="shared" si="31"/>
        <v>8.7200000000000273</v>
      </c>
      <c r="AK217" s="103">
        <f t="shared" si="32"/>
        <v>-1.6799999999999997</v>
      </c>
    </row>
    <row r="218" spans="1:37" x14ac:dyDescent="0.2">
      <c r="A218" s="9">
        <v>36798</v>
      </c>
      <c r="B218" s="107">
        <v>1.548</v>
      </c>
      <c r="C218" s="107">
        <v>1.2433000000000001</v>
      </c>
      <c r="D218" s="116">
        <v>109.89</v>
      </c>
      <c r="E218" s="116">
        <v>2.61</v>
      </c>
      <c r="F218" s="116">
        <v>4.12</v>
      </c>
      <c r="G218" s="116">
        <v>3.85</v>
      </c>
      <c r="H218" s="116">
        <v>1.45</v>
      </c>
      <c r="I218" s="116">
        <v>0.7</v>
      </c>
      <c r="J218" s="116">
        <v>2.02</v>
      </c>
      <c r="K218" s="116">
        <v>2.15</v>
      </c>
      <c r="L218" s="116">
        <v>0.05</v>
      </c>
      <c r="M218" s="116">
        <v>4057.34</v>
      </c>
      <c r="N218" s="116">
        <v>1114.58</v>
      </c>
      <c r="O218" s="116">
        <v>3892.9</v>
      </c>
      <c r="P218" s="116">
        <v>10823.57</v>
      </c>
      <c r="Q218" s="16">
        <v>418.7</v>
      </c>
      <c r="R218" s="3">
        <v>284.98</v>
      </c>
      <c r="S218" s="16">
        <v>49.64</v>
      </c>
      <c r="T218" s="107">
        <f t="shared" si="33"/>
        <v>6.8000000000001393E-3</v>
      </c>
      <c r="U218" s="107">
        <f t="shared" si="33"/>
        <v>2.4900000000000144E-2</v>
      </c>
      <c r="V218" s="107">
        <f t="shared" si="33"/>
        <v>0.98000000000000398</v>
      </c>
      <c r="W218" s="107">
        <f t="shared" si="33"/>
        <v>0</v>
      </c>
      <c r="X218" s="107">
        <f t="shared" si="33"/>
        <v>0</v>
      </c>
      <c r="Y218" s="107">
        <f t="shared" si="33"/>
        <v>-6.999999999999984E-2</v>
      </c>
      <c r="Z218" s="107">
        <f t="shared" si="33"/>
        <v>-9.000000000000008E-2</v>
      </c>
      <c r="AA218" s="107">
        <f t="shared" si="33"/>
        <v>7.999999999999996E-2</v>
      </c>
      <c r="AB218" s="107">
        <f t="shared" si="33"/>
        <v>0.21999999999999997</v>
      </c>
      <c r="AC218" s="107">
        <f t="shared" si="33"/>
        <v>2.9999999999999805E-2</v>
      </c>
      <c r="AD218" s="107">
        <f t="shared" si="33"/>
        <v>0</v>
      </c>
      <c r="AE218" s="107">
        <f t="shared" si="33"/>
        <v>41.070000000000164</v>
      </c>
      <c r="AF218" s="107">
        <f t="shared" si="33"/>
        <v>18.779999999999973</v>
      </c>
      <c r="AG218" s="107">
        <f t="shared" si="33"/>
        <v>107.69000000000005</v>
      </c>
      <c r="AH218" s="107">
        <f t="shared" si="33"/>
        <v>-258.22000000000116</v>
      </c>
      <c r="AI218" s="103">
        <f t="shared" si="30"/>
        <v>8.3000000000000114</v>
      </c>
      <c r="AJ218" s="103">
        <f t="shared" si="31"/>
        <v>8.4800000000000182</v>
      </c>
      <c r="AK218" s="103">
        <f t="shared" si="32"/>
        <v>7.5200000000000031</v>
      </c>
    </row>
    <row r="219" spans="1:37" x14ac:dyDescent="0.2">
      <c r="A219" s="9">
        <v>36827</v>
      </c>
      <c r="B219" s="107">
        <v>1.528</v>
      </c>
      <c r="C219" s="107">
        <v>1.2751999999999999</v>
      </c>
      <c r="D219" s="116">
        <v>106</v>
      </c>
      <c r="E219" s="116">
        <v>2.4500000000000002</v>
      </c>
      <c r="F219" s="116">
        <v>4.03</v>
      </c>
      <c r="G219" s="116">
        <v>3.72</v>
      </c>
      <c r="H219" s="116">
        <v>1.5</v>
      </c>
      <c r="I219" s="116">
        <v>0.73</v>
      </c>
      <c r="J219" s="116">
        <v>2.17</v>
      </c>
      <c r="K219" s="116">
        <v>2.15</v>
      </c>
      <c r="L219" s="116">
        <v>0.05</v>
      </c>
      <c r="M219" s="116">
        <v>3987.29</v>
      </c>
      <c r="N219" s="116">
        <v>1130.2</v>
      </c>
      <c r="O219" s="116">
        <v>3960.25</v>
      </c>
      <c r="P219" s="116">
        <v>10771.42</v>
      </c>
      <c r="Q219" s="16">
        <v>428.5</v>
      </c>
      <c r="R219" s="3">
        <v>283.7</v>
      </c>
      <c r="S219" s="16">
        <v>51.76</v>
      </c>
      <c r="T219" s="107">
        <f t="shared" si="33"/>
        <v>-2.0000000000000018E-2</v>
      </c>
      <c r="U219" s="107">
        <f t="shared" si="33"/>
        <v>3.1899999999999817E-2</v>
      </c>
      <c r="V219" s="107">
        <f t="shared" si="33"/>
        <v>-3.8900000000000006</v>
      </c>
      <c r="W219" s="107">
        <f t="shared" si="33"/>
        <v>-0.1599999999999997</v>
      </c>
      <c r="X219" s="107">
        <f t="shared" si="33"/>
        <v>-8.9999999999999858E-2</v>
      </c>
      <c r="Y219" s="107">
        <f t="shared" si="33"/>
        <v>-0.12999999999999989</v>
      </c>
      <c r="Z219" s="107">
        <f t="shared" si="33"/>
        <v>5.0000000000000044E-2</v>
      </c>
      <c r="AA219" s="107">
        <f t="shared" si="33"/>
        <v>3.0000000000000027E-2</v>
      </c>
      <c r="AB219" s="107">
        <f t="shared" si="33"/>
        <v>0.14999999999999991</v>
      </c>
      <c r="AC219" s="107">
        <f t="shared" si="33"/>
        <v>0</v>
      </c>
      <c r="AD219" s="107">
        <f t="shared" si="33"/>
        <v>0</v>
      </c>
      <c r="AE219" s="107">
        <f t="shared" si="33"/>
        <v>-70.050000000000182</v>
      </c>
      <c r="AF219" s="107">
        <f t="shared" si="33"/>
        <v>15.620000000000118</v>
      </c>
      <c r="AG219" s="107">
        <f t="shared" si="33"/>
        <v>67.349999999999909</v>
      </c>
      <c r="AH219" s="107">
        <f t="shared" si="33"/>
        <v>-52.149999999999636</v>
      </c>
      <c r="AI219" s="103">
        <f t="shared" si="30"/>
        <v>9.8000000000000114</v>
      </c>
      <c r="AJ219" s="103">
        <f t="shared" si="31"/>
        <v>-1.2800000000000296</v>
      </c>
      <c r="AK219" s="103">
        <f t="shared" si="32"/>
        <v>2.1199999999999974</v>
      </c>
    </row>
    <row r="220" spans="1:37" x14ac:dyDescent="0.2">
      <c r="A220" s="9">
        <v>36859</v>
      </c>
      <c r="B220" s="107">
        <v>1.5142</v>
      </c>
      <c r="C220" s="107">
        <v>1.3270999999999999</v>
      </c>
      <c r="D220" s="116">
        <v>103.1</v>
      </c>
      <c r="E220" s="116">
        <v>2.29</v>
      </c>
      <c r="F220" s="116">
        <v>4.3600000000000003</v>
      </c>
      <c r="G220" s="116">
        <v>3.75</v>
      </c>
      <c r="H220" s="116">
        <v>1.45</v>
      </c>
      <c r="I220" s="116">
        <v>0.74</v>
      </c>
      <c r="J220" s="116">
        <v>2.41</v>
      </c>
      <c r="K220" s="116">
        <v>2.1800000000000002</v>
      </c>
      <c r="L220" s="116">
        <v>0.05</v>
      </c>
      <c r="M220" s="116">
        <v>4052.75</v>
      </c>
      <c r="N220" s="116">
        <v>1173.82</v>
      </c>
      <c r="O220" s="116">
        <v>4126</v>
      </c>
      <c r="P220" s="116">
        <v>10899.25</v>
      </c>
      <c r="Q220" s="16">
        <v>451.3</v>
      </c>
      <c r="R220" s="3">
        <v>290.94</v>
      </c>
      <c r="S220" s="16">
        <v>49.13</v>
      </c>
      <c r="T220" s="107">
        <f t="shared" si="33"/>
        <v>-1.3800000000000034E-2</v>
      </c>
      <c r="U220" s="107">
        <f t="shared" si="33"/>
        <v>5.1900000000000057E-2</v>
      </c>
      <c r="V220" s="107">
        <f t="shared" si="33"/>
        <v>-2.9000000000000057</v>
      </c>
      <c r="W220" s="107">
        <f t="shared" si="33"/>
        <v>-0.16000000000000014</v>
      </c>
      <c r="X220" s="107">
        <f t="shared" si="33"/>
        <v>0.33000000000000007</v>
      </c>
      <c r="Y220" s="107">
        <f t="shared" si="33"/>
        <v>2.9999999999999805E-2</v>
      </c>
      <c r="Z220" s="107">
        <f t="shared" si="33"/>
        <v>-5.0000000000000044E-2</v>
      </c>
      <c r="AA220" s="107">
        <f t="shared" si="33"/>
        <v>1.0000000000000009E-2</v>
      </c>
      <c r="AB220" s="107">
        <f t="shared" si="33"/>
        <v>0.24000000000000021</v>
      </c>
      <c r="AC220" s="107">
        <f t="shared" si="33"/>
        <v>3.0000000000000249E-2</v>
      </c>
      <c r="AD220" s="107">
        <f t="shared" si="33"/>
        <v>0</v>
      </c>
      <c r="AE220" s="107">
        <f t="shared" si="33"/>
        <v>65.460000000000036</v>
      </c>
      <c r="AF220" s="107">
        <f t="shared" si="33"/>
        <v>43.619999999999891</v>
      </c>
      <c r="AG220" s="107">
        <f t="shared" si="33"/>
        <v>165.75</v>
      </c>
      <c r="AH220" s="107">
        <f t="shared" si="33"/>
        <v>127.82999999999993</v>
      </c>
      <c r="AI220" s="103">
        <f t="shared" si="30"/>
        <v>22.800000000000011</v>
      </c>
      <c r="AJ220" s="103">
        <f t="shared" si="31"/>
        <v>7.2400000000000091</v>
      </c>
      <c r="AK220" s="103">
        <f t="shared" si="32"/>
        <v>-2.6299999999999955</v>
      </c>
    </row>
    <row r="221" spans="1:37" x14ac:dyDescent="0.2">
      <c r="A221" s="9">
        <v>36890</v>
      </c>
      <c r="B221" s="107">
        <v>1.544</v>
      </c>
      <c r="C221" s="107">
        <v>1.3543000000000001</v>
      </c>
      <c r="D221" s="116">
        <v>102.56</v>
      </c>
      <c r="E221" s="116">
        <v>2.2799999999999998</v>
      </c>
      <c r="F221" s="116">
        <v>4.22</v>
      </c>
      <c r="G221" s="116">
        <v>3.66</v>
      </c>
      <c r="H221" s="116">
        <v>1.44</v>
      </c>
      <c r="I221" s="116">
        <v>0.72</v>
      </c>
      <c r="J221" s="116">
        <v>2.56</v>
      </c>
      <c r="K221" s="116">
        <v>2.15</v>
      </c>
      <c r="L221" s="116">
        <v>0.05</v>
      </c>
      <c r="M221" s="116">
        <v>4234.5600000000004</v>
      </c>
      <c r="N221" s="116">
        <v>1211.92</v>
      </c>
      <c r="O221" s="116">
        <v>4256.08</v>
      </c>
      <c r="P221" s="116">
        <v>11488.76</v>
      </c>
      <c r="Q221" s="16">
        <v>437.5</v>
      </c>
      <c r="R221" s="3">
        <v>283.89999999999998</v>
      </c>
      <c r="S221" s="16">
        <v>43.45</v>
      </c>
      <c r="T221" s="107">
        <f t="shared" si="33"/>
        <v>2.9800000000000049E-2</v>
      </c>
      <c r="U221" s="107">
        <f t="shared" si="33"/>
        <v>2.7200000000000113E-2</v>
      </c>
      <c r="V221" s="107">
        <f t="shared" si="33"/>
        <v>-0.53999999999999204</v>
      </c>
      <c r="W221" s="107">
        <f t="shared" si="33"/>
        <v>-1.0000000000000231E-2</v>
      </c>
      <c r="X221" s="107">
        <f t="shared" si="33"/>
        <v>-0.14000000000000057</v>
      </c>
      <c r="Y221" s="107">
        <f t="shared" si="33"/>
        <v>-8.9999999999999858E-2</v>
      </c>
      <c r="Z221" s="107">
        <f t="shared" si="33"/>
        <v>-1.0000000000000009E-2</v>
      </c>
      <c r="AA221" s="107">
        <f t="shared" si="33"/>
        <v>-2.0000000000000018E-2</v>
      </c>
      <c r="AB221" s="107">
        <f t="shared" si="33"/>
        <v>0.14999999999999991</v>
      </c>
      <c r="AC221" s="107">
        <f t="shared" si="33"/>
        <v>-3.0000000000000249E-2</v>
      </c>
      <c r="AD221" s="107">
        <f t="shared" si="33"/>
        <v>0</v>
      </c>
      <c r="AE221" s="107">
        <f t="shared" si="33"/>
        <v>181.8100000000004</v>
      </c>
      <c r="AF221" s="107">
        <f t="shared" si="33"/>
        <v>38.100000000000136</v>
      </c>
      <c r="AG221" s="107">
        <f t="shared" si="33"/>
        <v>130.07999999999993</v>
      </c>
      <c r="AH221" s="107">
        <f t="shared" si="33"/>
        <v>589.51000000000022</v>
      </c>
      <c r="AI221" s="103">
        <f t="shared" si="30"/>
        <v>-13.800000000000011</v>
      </c>
      <c r="AJ221" s="103">
        <f t="shared" si="31"/>
        <v>-7.0400000000000205</v>
      </c>
      <c r="AK221" s="103">
        <f t="shared" si="32"/>
        <v>-5.68</v>
      </c>
    </row>
    <row r="222" spans="1:37" x14ac:dyDescent="0.2">
      <c r="A222" s="9">
        <v>36921</v>
      </c>
      <c r="B222" s="107">
        <v>1.5499000000000001</v>
      </c>
      <c r="C222" s="107">
        <v>1.3041</v>
      </c>
      <c r="D222" s="116">
        <v>103.58</v>
      </c>
      <c r="E222" s="116">
        <v>2.21</v>
      </c>
      <c r="F222" s="116">
        <v>4.13</v>
      </c>
      <c r="G222" s="116">
        <v>3.55</v>
      </c>
      <c r="H222" s="116">
        <v>1.33</v>
      </c>
      <c r="I222" s="116">
        <v>0.75</v>
      </c>
      <c r="J222" s="116">
        <v>2.75</v>
      </c>
      <c r="K222" s="116">
        <v>2.14</v>
      </c>
      <c r="L222" s="116">
        <v>0.05</v>
      </c>
      <c r="M222" s="116">
        <v>4305.72</v>
      </c>
      <c r="N222" s="116">
        <v>1181.27</v>
      </c>
      <c r="O222" s="116">
        <v>4254.8500000000004</v>
      </c>
      <c r="P222" s="116">
        <v>11387.59</v>
      </c>
      <c r="Q222" s="16">
        <v>421.8</v>
      </c>
      <c r="R222" s="3">
        <v>284.75</v>
      </c>
      <c r="S222" s="16">
        <v>48.2</v>
      </c>
      <c r="T222" s="107">
        <f t="shared" si="33"/>
        <v>5.9000000000000163E-3</v>
      </c>
      <c r="U222" s="107">
        <f t="shared" si="33"/>
        <v>-5.0200000000000022E-2</v>
      </c>
      <c r="V222" s="107">
        <f t="shared" si="33"/>
        <v>1.019999999999996</v>
      </c>
      <c r="W222" s="107">
        <f t="shared" si="33"/>
        <v>-6.999999999999984E-2</v>
      </c>
      <c r="X222" s="107">
        <f t="shared" si="33"/>
        <v>-8.9999999999999858E-2</v>
      </c>
      <c r="Y222" s="107">
        <f t="shared" si="33"/>
        <v>-0.11000000000000032</v>
      </c>
      <c r="Z222" s="107">
        <f t="shared" si="33"/>
        <v>-0.10999999999999988</v>
      </c>
      <c r="AA222" s="107">
        <f t="shared" si="33"/>
        <v>3.0000000000000027E-2</v>
      </c>
      <c r="AB222" s="107">
        <f t="shared" si="33"/>
        <v>0.18999999999999995</v>
      </c>
      <c r="AC222" s="107">
        <f t="shared" si="33"/>
        <v>-9.9999999999997868E-3</v>
      </c>
      <c r="AD222" s="107">
        <f t="shared" si="33"/>
        <v>0</v>
      </c>
      <c r="AE222" s="107">
        <f t="shared" si="33"/>
        <v>71.159999999999854</v>
      </c>
      <c r="AF222" s="107">
        <f t="shared" si="33"/>
        <v>-30.650000000000091</v>
      </c>
      <c r="AG222" s="107">
        <f t="shared" si="33"/>
        <v>-1.2299999999995634</v>
      </c>
      <c r="AH222" s="107">
        <f t="shared" si="33"/>
        <v>-101.17000000000007</v>
      </c>
      <c r="AI222" s="103">
        <f t="shared" si="30"/>
        <v>-15.699999999999989</v>
      </c>
      <c r="AJ222" s="103">
        <f t="shared" si="31"/>
        <v>0.85000000000002274</v>
      </c>
      <c r="AK222" s="103">
        <f t="shared" si="32"/>
        <v>4.75</v>
      </c>
    </row>
    <row r="223" spans="1:37" x14ac:dyDescent="0.2">
      <c r="A223" s="9">
        <v>36949</v>
      </c>
      <c r="B223" s="107">
        <v>1.5368999999999999</v>
      </c>
      <c r="C223" s="107">
        <v>1.3252999999999999</v>
      </c>
      <c r="D223" s="116">
        <v>104.42</v>
      </c>
      <c r="E223" s="116">
        <v>2.33</v>
      </c>
      <c r="F223" s="116">
        <v>4.3899999999999997</v>
      </c>
      <c r="G223" s="116">
        <v>3.75</v>
      </c>
      <c r="H223" s="116">
        <v>1.43</v>
      </c>
      <c r="I223" s="116">
        <v>0.76</v>
      </c>
      <c r="J223" s="116">
        <v>2.92</v>
      </c>
      <c r="K223" s="116">
        <v>2.14</v>
      </c>
      <c r="L223" s="116">
        <v>0.05</v>
      </c>
      <c r="M223" s="116">
        <v>4435.5200000000004</v>
      </c>
      <c r="N223" s="116">
        <v>1203.5999999999999</v>
      </c>
      <c r="O223" s="116">
        <v>4350.49</v>
      </c>
      <c r="P223" s="116">
        <v>11740.6</v>
      </c>
      <c r="Q223" s="16">
        <v>436.5</v>
      </c>
      <c r="R223" s="3">
        <v>305</v>
      </c>
      <c r="S223" s="16">
        <v>51.75</v>
      </c>
      <c r="T223" s="107">
        <f t="shared" si="33"/>
        <v>-1.3000000000000123E-2</v>
      </c>
      <c r="U223" s="107">
        <f t="shared" si="33"/>
        <v>2.1199999999999886E-2</v>
      </c>
      <c r="V223" s="107">
        <f t="shared" si="33"/>
        <v>0.84000000000000341</v>
      </c>
      <c r="W223" s="107">
        <f t="shared" si="33"/>
        <v>0.12000000000000011</v>
      </c>
      <c r="X223" s="107">
        <f t="shared" si="33"/>
        <v>0.25999999999999979</v>
      </c>
      <c r="Y223" s="107">
        <f t="shared" si="33"/>
        <v>0.20000000000000018</v>
      </c>
      <c r="Z223" s="107">
        <f t="shared" si="33"/>
        <v>9.9999999999999867E-2</v>
      </c>
      <c r="AA223" s="107">
        <f t="shared" si="33"/>
        <v>1.0000000000000009E-2</v>
      </c>
      <c r="AB223" s="107">
        <f t="shared" si="33"/>
        <v>0.16999999999999993</v>
      </c>
      <c r="AC223" s="107">
        <f t="shared" si="33"/>
        <v>0</v>
      </c>
      <c r="AD223" s="107">
        <f t="shared" si="33"/>
        <v>0</v>
      </c>
      <c r="AE223" s="107">
        <f t="shared" si="33"/>
        <v>129.80000000000018</v>
      </c>
      <c r="AF223" s="107">
        <f t="shared" si="33"/>
        <v>22.329999999999927</v>
      </c>
      <c r="AG223" s="107">
        <f t="shared" si="33"/>
        <v>95.639999999999418</v>
      </c>
      <c r="AH223" s="107">
        <f t="shared" si="33"/>
        <v>353.01000000000022</v>
      </c>
      <c r="AI223" s="103">
        <f t="shared" si="30"/>
        <v>14.699999999999989</v>
      </c>
      <c r="AJ223" s="103">
        <f t="shared" si="31"/>
        <v>20.25</v>
      </c>
      <c r="AK223" s="103">
        <f t="shared" si="32"/>
        <v>3.5499999999999972</v>
      </c>
    </row>
    <row r="224" spans="1:37" x14ac:dyDescent="0.2">
      <c r="A224" s="9">
        <v>36980</v>
      </c>
      <c r="B224" s="107">
        <v>1.5502</v>
      </c>
      <c r="C224" s="107">
        <v>1.2974000000000001</v>
      </c>
      <c r="D224" s="116">
        <v>107.14</v>
      </c>
      <c r="E224" s="116">
        <v>2.31</v>
      </c>
      <c r="F224" s="116">
        <v>4.51</v>
      </c>
      <c r="G224" s="116">
        <v>3.75</v>
      </c>
      <c r="H224" s="116">
        <v>1.33</v>
      </c>
      <c r="I224" s="116">
        <v>0.78</v>
      </c>
      <c r="J224" s="116">
        <v>3.12</v>
      </c>
      <c r="K224" s="116">
        <v>2.15</v>
      </c>
      <c r="L224" s="116">
        <v>0.05</v>
      </c>
      <c r="M224" s="116">
        <v>4456.72</v>
      </c>
      <c r="N224" s="116">
        <v>1180.57</v>
      </c>
      <c r="O224" s="116">
        <v>4348.7700000000004</v>
      </c>
      <c r="P224" s="116">
        <v>11668.95</v>
      </c>
      <c r="Q224" s="16">
        <v>428.7</v>
      </c>
      <c r="R224" s="3">
        <v>313.57</v>
      </c>
      <c r="S224" s="16">
        <v>55.4</v>
      </c>
      <c r="T224" s="107">
        <f t="shared" si="33"/>
        <v>1.330000000000009E-2</v>
      </c>
      <c r="U224" s="107">
        <f t="shared" si="33"/>
        <v>-2.7899999999999814E-2</v>
      </c>
      <c r="V224" s="107">
        <f t="shared" si="33"/>
        <v>2.7199999999999989</v>
      </c>
      <c r="W224" s="107">
        <f t="shared" si="33"/>
        <v>-2.0000000000000018E-2</v>
      </c>
      <c r="X224" s="107">
        <f t="shared" si="33"/>
        <v>0.12000000000000011</v>
      </c>
      <c r="Y224" s="107">
        <f t="shared" si="33"/>
        <v>0</v>
      </c>
      <c r="Z224" s="107">
        <f t="shared" si="33"/>
        <v>-9.9999999999999867E-2</v>
      </c>
      <c r="AA224" s="107">
        <f t="shared" si="33"/>
        <v>2.0000000000000018E-2</v>
      </c>
      <c r="AB224" s="107">
        <f t="shared" si="33"/>
        <v>0.20000000000000018</v>
      </c>
      <c r="AC224" s="107">
        <f t="shared" si="33"/>
        <v>9.9999999999997868E-3</v>
      </c>
      <c r="AD224" s="107">
        <f t="shared" si="33"/>
        <v>0</v>
      </c>
      <c r="AE224" s="107">
        <f t="shared" si="33"/>
        <v>21.199999999999818</v>
      </c>
      <c r="AF224" s="107">
        <f t="shared" si="33"/>
        <v>-23.029999999999973</v>
      </c>
      <c r="AG224" s="107">
        <f t="shared" si="33"/>
        <v>-1.7199999999993452</v>
      </c>
      <c r="AH224" s="107">
        <f t="shared" si="33"/>
        <v>-71.649999999999636</v>
      </c>
      <c r="AI224" s="103">
        <f t="shared" si="30"/>
        <v>-7.8000000000000114</v>
      </c>
      <c r="AJ224" s="103">
        <f t="shared" si="31"/>
        <v>8.5699999999999932</v>
      </c>
      <c r="AK224" s="103">
        <f t="shared" si="32"/>
        <v>3.6499999999999986</v>
      </c>
    </row>
    <row r="225" spans="1:37" x14ac:dyDescent="0.2">
      <c r="A225" s="9">
        <v>37009</v>
      </c>
      <c r="B225" s="107">
        <v>1.5376000000000001</v>
      </c>
      <c r="C225" s="107">
        <v>1.2915000000000001</v>
      </c>
      <c r="D225" s="116">
        <v>104.74</v>
      </c>
      <c r="E225" s="116">
        <v>2.0499999999999998</v>
      </c>
      <c r="F225" s="116">
        <v>4.21</v>
      </c>
      <c r="G225" s="116">
        <v>3.53</v>
      </c>
      <c r="H225" s="116">
        <v>1.21</v>
      </c>
      <c r="I225" s="116">
        <v>0.76</v>
      </c>
      <c r="J225" s="116">
        <v>3.21</v>
      </c>
      <c r="K225" s="116">
        <v>2.13</v>
      </c>
      <c r="L225" s="116">
        <v>0.05</v>
      </c>
      <c r="M225" s="116">
        <v>4444.0600000000004</v>
      </c>
      <c r="N225" s="116">
        <v>1156.8499999999999</v>
      </c>
      <c r="O225" s="116">
        <v>4184.84</v>
      </c>
      <c r="P225" s="116">
        <v>11008.9</v>
      </c>
      <c r="Q225" s="16">
        <v>435</v>
      </c>
      <c r="R225" s="3">
        <v>303.74</v>
      </c>
      <c r="S225" s="16">
        <v>49.72</v>
      </c>
      <c r="T225" s="107">
        <f t="shared" ref="T225:AH234" si="34">B225-B224</f>
        <v>-1.2599999999999945E-2</v>
      </c>
      <c r="U225" s="107">
        <f t="shared" si="34"/>
        <v>-5.9000000000000163E-3</v>
      </c>
      <c r="V225" s="107">
        <f t="shared" si="34"/>
        <v>-2.4000000000000057</v>
      </c>
      <c r="W225" s="107">
        <f t="shared" si="34"/>
        <v>-0.26000000000000023</v>
      </c>
      <c r="X225" s="107">
        <f t="shared" si="34"/>
        <v>-0.29999999999999982</v>
      </c>
      <c r="Y225" s="107">
        <f t="shared" si="34"/>
        <v>-0.2200000000000002</v>
      </c>
      <c r="Z225" s="107">
        <f t="shared" si="34"/>
        <v>-0.12000000000000011</v>
      </c>
      <c r="AA225" s="107">
        <f t="shared" si="34"/>
        <v>-2.0000000000000018E-2</v>
      </c>
      <c r="AB225" s="107">
        <f t="shared" si="34"/>
        <v>8.9999999999999858E-2</v>
      </c>
      <c r="AC225" s="107">
        <f t="shared" si="34"/>
        <v>-2.0000000000000018E-2</v>
      </c>
      <c r="AD225" s="107">
        <f t="shared" si="34"/>
        <v>0</v>
      </c>
      <c r="AE225" s="107">
        <f t="shared" si="34"/>
        <v>-12.659999999999854</v>
      </c>
      <c r="AF225" s="107">
        <f t="shared" si="34"/>
        <v>-23.720000000000027</v>
      </c>
      <c r="AG225" s="107">
        <f t="shared" si="34"/>
        <v>-163.93000000000029</v>
      </c>
      <c r="AH225" s="107">
        <f t="shared" si="34"/>
        <v>-660.05000000000109</v>
      </c>
      <c r="AI225" s="103">
        <f t="shared" si="30"/>
        <v>6.3000000000000114</v>
      </c>
      <c r="AJ225" s="103">
        <f t="shared" si="31"/>
        <v>-9.8299999999999841</v>
      </c>
      <c r="AK225" s="103">
        <f t="shared" si="32"/>
        <v>-5.68</v>
      </c>
    </row>
    <row r="226" spans="1:37" x14ac:dyDescent="0.2">
      <c r="A226" s="9">
        <v>37041</v>
      </c>
      <c r="B226" s="107">
        <v>1.5371999999999999</v>
      </c>
      <c r="C226" s="107">
        <v>1.2350000000000001</v>
      </c>
      <c r="D226" s="116">
        <v>107.94</v>
      </c>
      <c r="E226" s="116">
        <v>1.97</v>
      </c>
      <c r="F226" s="116">
        <v>4</v>
      </c>
      <c r="G226" s="116">
        <v>3.25</v>
      </c>
      <c r="H226" s="116">
        <v>1.2</v>
      </c>
      <c r="I226" s="116">
        <v>0.75</v>
      </c>
      <c r="J226" s="116">
        <v>3.34</v>
      </c>
      <c r="K226" s="116">
        <v>2.13</v>
      </c>
      <c r="L226" s="116">
        <v>0.05</v>
      </c>
      <c r="M226" s="116">
        <v>4645.3900000000003</v>
      </c>
      <c r="N226" s="116">
        <v>1191.5</v>
      </c>
      <c r="O226" s="116">
        <v>4460.63</v>
      </c>
      <c r="P226" s="116">
        <v>11276.59</v>
      </c>
      <c r="Q226" s="16">
        <v>416.3</v>
      </c>
      <c r="R226" s="3">
        <v>300.83</v>
      </c>
      <c r="S226" s="16">
        <v>51.97</v>
      </c>
      <c r="T226" s="107">
        <f t="shared" si="34"/>
        <v>-4.0000000000017799E-4</v>
      </c>
      <c r="U226" s="107">
        <f t="shared" si="34"/>
        <v>-5.6499999999999995E-2</v>
      </c>
      <c r="V226" s="107">
        <f t="shared" si="34"/>
        <v>3.2000000000000028</v>
      </c>
      <c r="W226" s="107">
        <f t="shared" si="34"/>
        <v>-7.9999999999999849E-2</v>
      </c>
      <c r="X226" s="107">
        <f t="shared" si="34"/>
        <v>-0.20999999999999996</v>
      </c>
      <c r="Y226" s="107">
        <f t="shared" si="34"/>
        <v>-0.2799999999999998</v>
      </c>
      <c r="Z226" s="107">
        <f t="shared" si="34"/>
        <v>-1.0000000000000009E-2</v>
      </c>
      <c r="AA226" s="107">
        <f t="shared" si="34"/>
        <v>-1.0000000000000009E-2</v>
      </c>
      <c r="AB226" s="107">
        <f t="shared" si="34"/>
        <v>0.12999999999999989</v>
      </c>
      <c r="AC226" s="107">
        <f t="shared" si="34"/>
        <v>0</v>
      </c>
      <c r="AD226" s="107">
        <f t="shared" si="34"/>
        <v>0</v>
      </c>
      <c r="AE226" s="107">
        <f t="shared" si="34"/>
        <v>201.32999999999993</v>
      </c>
      <c r="AF226" s="107">
        <f t="shared" si="34"/>
        <v>34.650000000000091</v>
      </c>
      <c r="AG226" s="107">
        <f t="shared" si="34"/>
        <v>275.78999999999996</v>
      </c>
      <c r="AH226" s="107">
        <f t="shared" si="34"/>
        <v>267.69000000000051</v>
      </c>
      <c r="AI226" s="103">
        <f t="shared" si="30"/>
        <v>-18.699999999999989</v>
      </c>
      <c r="AJ226" s="103">
        <f t="shared" si="31"/>
        <v>-2.910000000000025</v>
      </c>
      <c r="AK226" s="103">
        <f t="shared" si="32"/>
        <v>2.25</v>
      </c>
    </row>
    <row r="227" spans="1:37" x14ac:dyDescent="0.2">
      <c r="A227" s="9">
        <v>37071</v>
      </c>
      <c r="B227" s="107">
        <v>1.5519000000000001</v>
      </c>
      <c r="C227" s="107">
        <v>1.2102999999999999</v>
      </c>
      <c r="D227" s="116">
        <v>110.95</v>
      </c>
      <c r="E227" s="116">
        <v>1.94</v>
      </c>
      <c r="F227" s="116">
        <v>3.92</v>
      </c>
      <c r="G227" s="116">
        <v>3.1</v>
      </c>
      <c r="H227" s="116">
        <v>1.1100000000000001</v>
      </c>
      <c r="I227" s="116">
        <v>0.75</v>
      </c>
      <c r="J227" s="116">
        <v>3.52</v>
      </c>
      <c r="K227" s="116">
        <v>2.11</v>
      </c>
      <c r="L227" s="116">
        <v>0.06</v>
      </c>
      <c r="M227" s="116">
        <v>4752.3900000000003</v>
      </c>
      <c r="N227" s="116">
        <v>1191.33</v>
      </c>
      <c r="O227" s="116">
        <v>4586.28</v>
      </c>
      <c r="P227" s="116">
        <v>11584.01</v>
      </c>
      <c r="Q227" s="16">
        <v>435.9</v>
      </c>
      <c r="R227" s="3">
        <v>306.91000000000003</v>
      </c>
      <c r="S227" s="16">
        <v>56.5</v>
      </c>
      <c r="T227" s="107">
        <f t="shared" si="34"/>
        <v>1.4700000000000157E-2</v>
      </c>
      <c r="U227" s="107">
        <f t="shared" si="34"/>
        <v>-2.4700000000000166E-2</v>
      </c>
      <c r="V227" s="107">
        <f t="shared" si="34"/>
        <v>3.0100000000000051</v>
      </c>
      <c r="W227" s="107">
        <f t="shared" si="34"/>
        <v>-3.0000000000000027E-2</v>
      </c>
      <c r="X227" s="107">
        <f t="shared" si="34"/>
        <v>-8.0000000000000071E-2</v>
      </c>
      <c r="Y227" s="107">
        <f t="shared" si="34"/>
        <v>-0.14999999999999991</v>
      </c>
      <c r="Z227" s="107">
        <f t="shared" si="34"/>
        <v>-8.9999999999999858E-2</v>
      </c>
      <c r="AA227" s="107">
        <f t="shared" si="34"/>
        <v>0</v>
      </c>
      <c r="AB227" s="107">
        <f t="shared" si="34"/>
        <v>0.18000000000000016</v>
      </c>
      <c r="AC227" s="107">
        <f t="shared" si="34"/>
        <v>-2.0000000000000018E-2</v>
      </c>
      <c r="AD227" s="107">
        <f t="shared" si="34"/>
        <v>9.999999999999995E-3</v>
      </c>
      <c r="AE227" s="107">
        <f t="shared" si="34"/>
        <v>107</v>
      </c>
      <c r="AF227" s="107">
        <f t="shared" si="34"/>
        <v>-0.17000000000007276</v>
      </c>
      <c r="AG227" s="107">
        <f t="shared" si="34"/>
        <v>125.64999999999964</v>
      </c>
      <c r="AH227" s="107">
        <f t="shared" si="34"/>
        <v>307.42000000000007</v>
      </c>
      <c r="AI227" s="103">
        <f t="shared" si="30"/>
        <v>19.599999999999966</v>
      </c>
      <c r="AJ227" s="103">
        <f t="shared" si="31"/>
        <v>6.0800000000000409</v>
      </c>
      <c r="AK227" s="103">
        <f t="shared" si="32"/>
        <v>4.5300000000000011</v>
      </c>
    </row>
    <row r="228" spans="1:37" x14ac:dyDescent="0.2">
      <c r="A228" s="9">
        <v>37100</v>
      </c>
      <c r="B228" s="107">
        <v>1.5615000000000001</v>
      </c>
      <c r="C228" s="107">
        <v>1.2121</v>
      </c>
      <c r="D228" s="116">
        <v>112.29</v>
      </c>
      <c r="E228" s="116">
        <v>1.91</v>
      </c>
      <c r="F228" s="116">
        <v>4.28</v>
      </c>
      <c r="G228" s="116">
        <v>3.19</v>
      </c>
      <c r="H228" s="116">
        <v>1.23</v>
      </c>
      <c r="I228" s="116">
        <v>0.76</v>
      </c>
      <c r="J228" s="116">
        <v>3.7</v>
      </c>
      <c r="K228" s="116">
        <v>2.13</v>
      </c>
      <c r="L228" s="116">
        <v>0.06</v>
      </c>
      <c r="M228" s="116">
        <v>5025.01</v>
      </c>
      <c r="N228" s="116">
        <v>1234.18</v>
      </c>
      <c r="O228" s="116">
        <v>4886.5</v>
      </c>
      <c r="P228" s="116">
        <v>11899.6</v>
      </c>
      <c r="Q228" s="16">
        <v>429.9</v>
      </c>
      <c r="R228" s="3">
        <v>315.24</v>
      </c>
      <c r="S228" s="16">
        <v>60.57</v>
      </c>
      <c r="T228" s="107">
        <f t="shared" si="34"/>
        <v>9.6000000000000529E-3</v>
      </c>
      <c r="U228" s="107">
        <f t="shared" si="34"/>
        <v>1.8000000000000238E-3</v>
      </c>
      <c r="V228" s="107">
        <f t="shared" si="34"/>
        <v>1.3400000000000034</v>
      </c>
      <c r="W228" s="107">
        <f t="shared" si="34"/>
        <v>-3.0000000000000027E-2</v>
      </c>
      <c r="X228" s="107">
        <f t="shared" si="34"/>
        <v>0.36000000000000032</v>
      </c>
      <c r="Y228" s="107">
        <f t="shared" si="34"/>
        <v>8.9999999999999858E-2</v>
      </c>
      <c r="Z228" s="107">
        <f t="shared" si="34"/>
        <v>0.11999999999999988</v>
      </c>
      <c r="AA228" s="107">
        <f t="shared" si="34"/>
        <v>1.0000000000000009E-2</v>
      </c>
      <c r="AB228" s="107">
        <f t="shared" si="34"/>
        <v>0.18000000000000016</v>
      </c>
      <c r="AC228" s="107">
        <f t="shared" si="34"/>
        <v>2.0000000000000018E-2</v>
      </c>
      <c r="AD228" s="107">
        <f t="shared" si="34"/>
        <v>0</v>
      </c>
      <c r="AE228" s="107">
        <f t="shared" si="34"/>
        <v>272.61999999999989</v>
      </c>
      <c r="AF228" s="107">
        <f t="shared" si="34"/>
        <v>42.850000000000136</v>
      </c>
      <c r="AG228" s="107">
        <f t="shared" si="34"/>
        <v>300.22000000000025</v>
      </c>
      <c r="AH228" s="107">
        <f t="shared" si="34"/>
        <v>315.59000000000015</v>
      </c>
      <c r="AI228" s="103">
        <f t="shared" si="30"/>
        <v>-6</v>
      </c>
      <c r="AJ228" s="103">
        <f t="shared" si="31"/>
        <v>8.3299999999999841</v>
      </c>
      <c r="AK228" s="103">
        <f t="shared" si="32"/>
        <v>4.07</v>
      </c>
    </row>
    <row r="229" spans="1:37" x14ac:dyDescent="0.2">
      <c r="A229" s="9">
        <v>37133</v>
      </c>
      <c r="B229" s="103">
        <v>1.5467</v>
      </c>
      <c r="C229" s="103">
        <v>1.2344999999999999</v>
      </c>
      <c r="D229" s="102">
        <v>110.55</v>
      </c>
      <c r="E229" s="102">
        <v>1.87</v>
      </c>
      <c r="F229" s="102">
        <v>4.03</v>
      </c>
      <c r="G229" s="102">
        <v>3.1</v>
      </c>
      <c r="H229" s="102">
        <v>1.31</v>
      </c>
      <c r="I229" s="102">
        <v>0.76</v>
      </c>
      <c r="J229" s="102">
        <v>3.87</v>
      </c>
      <c r="K229" s="102">
        <v>2.13</v>
      </c>
      <c r="L229" s="102">
        <v>0.06</v>
      </c>
      <c r="M229" s="102">
        <v>4977.17</v>
      </c>
      <c r="N229" s="102">
        <v>1220.33</v>
      </c>
      <c r="O229" s="102">
        <v>4829.6899999999996</v>
      </c>
      <c r="P229" s="102">
        <v>12413.6</v>
      </c>
      <c r="Q229" s="16">
        <v>433.8</v>
      </c>
      <c r="R229" s="3">
        <v>318.99</v>
      </c>
      <c r="S229" s="16">
        <v>68.94</v>
      </c>
      <c r="T229" s="103">
        <f t="shared" si="34"/>
        <v>-1.4800000000000146E-2</v>
      </c>
      <c r="U229" s="103">
        <f t="shared" si="34"/>
        <v>2.2399999999999975E-2</v>
      </c>
      <c r="V229" s="103">
        <f t="shared" si="34"/>
        <v>-1.7400000000000091</v>
      </c>
      <c r="W229" s="103">
        <f t="shared" si="34"/>
        <v>-3.9999999999999813E-2</v>
      </c>
      <c r="X229" s="103">
        <f t="shared" si="34"/>
        <v>-0.25</v>
      </c>
      <c r="Y229" s="103">
        <f t="shared" si="34"/>
        <v>-8.9999999999999858E-2</v>
      </c>
      <c r="Z229" s="103">
        <f t="shared" si="34"/>
        <v>8.0000000000000071E-2</v>
      </c>
      <c r="AA229" s="103">
        <f t="shared" si="34"/>
        <v>0</v>
      </c>
      <c r="AB229" s="103">
        <f t="shared" si="34"/>
        <v>0.16999999999999993</v>
      </c>
      <c r="AC229" s="103">
        <f t="shared" si="34"/>
        <v>0</v>
      </c>
      <c r="AD229" s="103">
        <f t="shared" si="34"/>
        <v>0</v>
      </c>
      <c r="AE229" s="103">
        <f t="shared" si="34"/>
        <v>-47.840000000000146</v>
      </c>
      <c r="AF229" s="103">
        <f t="shared" si="34"/>
        <v>-13.850000000000136</v>
      </c>
      <c r="AG229" s="103">
        <f t="shared" si="34"/>
        <v>-56.8100000000004</v>
      </c>
      <c r="AH229" s="103">
        <f t="shared" si="34"/>
        <v>514</v>
      </c>
      <c r="AI229" s="103">
        <f t="shared" si="30"/>
        <v>3.9000000000000341</v>
      </c>
      <c r="AJ229" s="103">
        <f t="shared" si="31"/>
        <v>3.75</v>
      </c>
      <c r="AK229" s="103">
        <f t="shared" si="32"/>
        <v>8.3699999999999974</v>
      </c>
    </row>
    <row r="230" spans="1:37" x14ac:dyDescent="0.2">
      <c r="A230" s="9">
        <v>37163</v>
      </c>
      <c r="B230" s="103">
        <v>1.5548999999999999</v>
      </c>
      <c r="C230" s="103">
        <v>1.2049000000000001</v>
      </c>
      <c r="D230" s="102">
        <v>113.48</v>
      </c>
      <c r="E230" s="102">
        <v>1.89</v>
      </c>
      <c r="F230" s="102">
        <v>4.3499999999999996</v>
      </c>
      <c r="G230" s="102">
        <v>3.11</v>
      </c>
      <c r="H230" s="102">
        <v>1.4</v>
      </c>
      <c r="I230" s="102">
        <v>0.79</v>
      </c>
      <c r="J230" s="102">
        <v>4.07</v>
      </c>
      <c r="K230" s="102">
        <v>2.1800000000000002</v>
      </c>
      <c r="L230" s="102">
        <v>0.06</v>
      </c>
      <c r="M230" s="102">
        <v>5271.01</v>
      </c>
      <c r="N230" s="102">
        <v>1228.81</v>
      </c>
      <c r="O230" s="102">
        <v>5044.12</v>
      </c>
      <c r="P230" s="102">
        <v>13574.3</v>
      </c>
      <c r="Q230" s="16">
        <v>469</v>
      </c>
      <c r="R230" s="3">
        <v>333.33</v>
      </c>
      <c r="S230" s="16">
        <v>66.239999999999995</v>
      </c>
      <c r="T230" s="103">
        <f t="shared" si="34"/>
        <v>8.1999999999999851E-3</v>
      </c>
      <c r="U230" s="103">
        <f t="shared" si="34"/>
        <v>-2.9599999999999849E-2</v>
      </c>
      <c r="V230" s="103">
        <f t="shared" si="34"/>
        <v>2.9300000000000068</v>
      </c>
      <c r="W230" s="103">
        <f t="shared" si="34"/>
        <v>1.9999999999999796E-2</v>
      </c>
      <c r="X230" s="103">
        <f t="shared" si="34"/>
        <v>0.3199999999999994</v>
      </c>
      <c r="Y230" s="103">
        <f t="shared" si="34"/>
        <v>9.9999999999997868E-3</v>
      </c>
      <c r="Z230" s="103">
        <f t="shared" si="34"/>
        <v>8.9999999999999858E-2</v>
      </c>
      <c r="AA230" s="103">
        <f t="shared" si="34"/>
        <v>3.0000000000000027E-2</v>
      </c>
      <c r="AB230" s="103">
        <f t="shared" si="34"/>
        <v>0.20000000000000018</v>
      </c>
      <c r="AC230" s="103">
        <f t="shared" si="34"/>
        <v>5.0000000000000266E-2</v>
      </c>
      <c r="AD230" s="103">
        <f t="shared" si="34"/>
        <v>0</v>
      </c>
      <c r="AE230" s="103">
        <f t="shared" si="34"/>
        <v>293.84000000000015</v>
      </c>
      <c r="AF230" s="103">
        <f t="shared" si="34"/>
        <v>8.4800000000000182</v>
      </c>
      <c r="AG230" s="103">
        <f t="shared" si="34"/>
        <v>214.43000000000029</v>
      </c>
      <c r="AH230" s="103">
        <f t="shared" si="34"/>
        <v>1160.6999999999989</v>
      </c>
      <c r="AI230" s="103">
        <f t="shared" si="30"/>
        <v>35.199999999999989</v>
      </c>
      <c r="AJ230" s="103">
        <f t="shared" si="31"/>
        <v>14.339999999999975</v>
      </c>
      <c r="AK230" s="103">
        <f t="shared" si="32"/>
        <v>-2.7000000000000028</v>
      </c>
    </row>
    <row r="231" spans="1:37" x14ac:dyDescent="0.2">
      <c r="A231" s="9">
        <v>37194</v>
      </c>
      <c r="B231" s="103">
        <v>1.5465</v>
      </c>
      <c r="C231" s="103">
        <v>1.1991000000000001</v>
      </c>
      <c r="D231" s="102">
        <v>116.43</v>
      </c>
      <c r="E231" s="102">
        <v>2.0699999999999998</v>
      </c>
      <c r="F231" s="102">
        <v>4.58</v>
      </c>
      <c r="G231" s="102">
        <v>3.37</v>
      </c>
      <c r="H231" s="102">
        <v>1.44</v>
      </c>
      <c r="I231" s="102">
        <v>0.85</v>
      </c>
      <c r="J231" s="102">
        <v>4.26</v>
      </c>
      <c r="K231" s="102">
        <v>2.2599999999999998</v>
      </c>
      <c r="L231" s="102">
        <v>0.06</v>
      </c>
      <c r="M231" s="102">
        <v>5337.71</v>
      </c>
      <c r="N231" s="102">
        <v>1207.01</v>
      </c>
      <c r="O231" s="102">
        <v>4929.07</v>
      </c>
      <c r="P231" s="102">
        <v>13606.5</v>
      </c>
      <c r="Q231" s="16">
        <v>465.1</v>
      </c>
      <c r="R231" s="3">
        <v>326.68</v>
      </c>
      <c r="S231" s="16">
        <v>59.76</v>
      </c>
      <c r="T231" s="103">
        <f t="shared" si="34"/>
        <v>-8.3999999999999631E-3</v>
      </c>
      <c r="U231" s="103">
        <f t="shared" si="34"/>
        <v>-5.8000000000000274E-3</v>
      </c>
      <c r="V231" s="103">
        <f t="shared" si="34"/>
        <v>2.9500000000000028</v>
      </c>
      <c r="W231" s="103">
        <f t="shared" si="34"/>
        <v>0.17999999999999994</v>
      </c>
      <c r="X231" s="103">
        <f t="shared" si="34"/>
        <v>0.23000000000000043</v>
      </c>
      <c r="Y231" s="103">
        <f t="shared" si="34"/>
        <v>0.26000000000000023</v>
      </c>
      <c r="Z231" s="103">
        <f t="shared" si="34"/>
        <v>4.0000000000000036E-2</v>
      </c>
      <c r="AA231" s="103">
        <f t="shared" si="34"/>
        <v>5.9999999999999942E-2</v>
      </c>
      <c r="AB231" s="103">
        <f t="shared" si="34"/>
        <v>0.1899999999999995</v>
      </c>
      <c r="AC231" s="103">
        <f t="shared" si="34"/>
        <v>7.9999999999999627E-2</v>
      </c>
      <c r="AD231" s="103">
        <f t="shared" si="34"/>
        <v>0</v>
      </c>
      <c r="AE231" s="103">
        <f t="shared" si="34"/>
        <v>66.699999999999818</v>
      </c>
      <c r="AF231" s="103">
        <f t="shared" si="34"/>
        <v>-21.799999999999955</v>
      </c>
      <c r="AG231" s="103">
        <f t="shared" si="34"/>
        <v>-115.05000000000018</v>
      </c>
      <c r="AH231" s="103">
        <f t="shared" si="34"/>
        <v>32.200000000000728</v>
      </c>
      <c r="AI231" s="103">
        <f t="shared" si="30"/>
        <v>-3.8999999999999773</v>
      </c>
      <c r="AJ231" s="103">
        <f t="shared" si="31"/>
        <v>-6.6499999999999773</v>
      </c>
      <c r="AK231" s="103">
        <f t="shared" si="32"/>
        <v>-6.4799999999999969</v>
      </c>
    </row>
    <row r="232" spans="1:37" x14ac:dyDescent="0.2">
      <c r="A232" s="9">
        <v>37224</v>
      </c>
      <c r="B232" s="103">
        <v>1.55</v>
      </c>
      <c r="C232" s="103">
        <v>1.1785000000000001</v>
      </c>
      <c r="D232" s="102">
        <v>119.77</v>
      </c>
      <c r="E232" s="102">
        <v>2.13</v>
      </c>
      <c r="F232" s="102">
        <v>4.53</v>
      </c>
      <c r="G232" s="102">
        <v>3.39</v>
      </c>
      <c r="H232" s="102">
        <v>1.38</v>
      </c>
      <c r="I232" s="102">
        <v>1.01</v>
      </c>
      <c r="J232" s="102">
        <v>4.42</v>
      </c>
      <c r="K232" s="102">
        <v>2.4700000000000002</v>
      </c>
      <c r="L232" s="102">
        <v>0.06</v>
      </c>
      <c r="M232" s="102">
        <v>5601.68</v>
      </c>
      <c r="N232" s="102">
        <v>1249.48</v>
      </c>
      <c r="O232" s="102">
        <v>5193.3999999999996</v>
      </c>
      <c r="P232" s="102">
        <v>14872.15</v>
      </c>
      <c r="Q232" s="16">
        <v>494.6</v>
      </c>
      <c r="R232" s="3">
        <v>332.49</v>
      </c>
      <c r="S232" s="16">
        <v>57.32</v>
      </c>
      <c r="T232" s="103">
        <f t="shared" si="34"/>
        <v>3.5000000000000586E-3</v>
      </c>
      <c r="U232" s="103">
        <f t="shared" si="34"/>
        <v>-2.0599999999999952E-2</v>
      </c>
      <c r="V232" s="103">
        <f t="shared" si="34"/>
        <v>3.3399999999999892</v>
      </c>
      <c r="W232" s="103">
        <f t="shared" si="34"/>
        <v>6.0000000000000053E-2</v>
      </c>
      <c r="X232" s="103">
        <f t="shared" si="34"/>
        <v>-4.9999999999999822E-2</v>
      </c>
      <c r="Y232" s="103">
        <f t="shared" si="34"/>
        <v>2.0000000000000018E-2</v>
      </c>
      <c r="Z232" s="103">
        <f t="shared" si="34"/>
        <v>-6.0000000000000053E-2</v>
      </c>
      <c r="AA232" s="103">
        <f t="shared" si="34"/>
        <v>0.16000000000000003</v>
      </c>
      <c r="AB232" s="103">
        <f t="shared" si="34"/>
        <v>0.16000000000000014</v>
      </c>
      <c r="AC232" s="103">
        <f t="shared" si="34"/>
        <v>0.21000000000000041</v>
      </c>
      <c r="AD232" s="103">
        <f t="shared" si="34"/>
        <v>0</v>
      </c>
      <c r="AE232" s="103">
        <f t="shared" si="34"/>
        <v>263.97000000000025</v>
      </c>
      <c r="AF232" s="103">
        <f t="shared" si="34"/>
        <v>42.470000000000027</v>
      </c>
      <c r="AG232" s="103">
        <f t="shared" si="34"/>
        <v>264.32999999999993</v>
      </c>
      <c r="AH232" s="103">
        <f t="shared" si="34"/>
        <v>1265.6499999999996</v>
      </c>
      <c r="AI232" s="103">
        <f t="shared" si="30"/>
        <v>29.5</v>
      </c>
      <c r="AJ232" s="103">
        <f t="shared" si="31"/>
        <v>5.8100000000000023</v>
      </c>
      <c r="AK232" s="103">
        <f t="shared" si="32"/>
        <v>-2.4399999999999977</v>
      </c>
    </row>
    <row r="233" spans="1:37" x14ac:dyDescent="0.2">
      <c r="A233" s="9">
        <v>37254</v>
      </c>
      <c r="B233" s="103">
        <v>1.5567</v>
      </c>
      <c r="C233" s="103">
        <v>1.1832</v>
      </c>
      <c r="D233" s="102">
        <v>118.02</v>
      </c>
      <c r="E233" s="102">
        <v>1.89</v>
      </c>
      <c r="F233" s="102">
        <v>4.42</v>
      </c>
      <c r="G233" s="102">
        <v>3.27</v>
      </c>
      <c r="H233" s="102">
        <v>1.44</v>
      </c>
      <c r="I233" s="102">
        <v>1</v>
      </c>
      <c r="J233" s="102">
        <v>4.53</v>
      </c>
      <c r="K233" s="102">
        <v>2.4900000000000002</v>
      </c>
      <c r="L233" s="102">
        <v>7.0000000000000007E-2</v>
      </c>
      <c r="M233" s="102">
        <v>5742.41</v>
      </c>
      <c r="N233" s="102">
        <v>1248.29</v>
      </c>
      <c r="O233" s="102">
        <v>5408.26</v>
      </c>
      <c r="P233" s="102">
        <v>16111.43</v>
      </c>
      <c r="Q233" s="16">
        <v>517.1</v>
      </c>
      <c r="R233" s="3">
        <v>347.89</v>
      </c>
      <c r="S233" s="16">
        <v>61.04</v>
      </c>
      <c r="T233" s="103">
        <f t="shared" si="34"/>
        <v>6.6999999999999282E-3</v>
      </c>
      <c r="U233" s="103">
        <f t="shared" si="34"/>
        <v>4.6999999999999265E-3</v>
      </c>
      <c r="V233" s="103">
        <f t="shared" si="34"/>
        <v>-1.75</v>
      </c>
      <c r="W233" s="103">
        <f t="shared" si="34"/>
        <v>-0.24</v>
      </c>
      <c r="X233" s="103">
        <f t="shared" si="34"/>
        <v>-0.11000000000000032</v>
      </c>
      <c r="Y233" s="103">
        <f t="shared" si="34"/>
        <v>-0.12000000000000011</v>
      </c>
      <c r="Z233" s="103">
        <f t="shared" si="34"/>
        <v>6.0000000000000053E-2</v>
      </c>
      <c r="AA233" s="103">
        <f t="shared" si="34"/>
        <v>-1.0000000000000009E-2</v>
      </c>
      <c r="AB233" s="103">
        <f t="shared" si="34"/>
        <v>0.11000000000000032</v>
      </c>
      <c r="AC233" s="103">
        <f t="shared" si="34"/>
        <v>2.0000000000000018E-2</v>
      </c>
      <c r="AD233" s="103">
        <f t="shared" si="34"/>
        <v>1.0000000000000009E-2</v>
      </c>
      <c r="AE233" s="103">
        <f t="shared" si="34"/>
        <v>140.72999999999956</v>
      </c>
      <c r="AF233" s="103">
        <f t="shared" si="34"/>
        <v>-1.1900000000000546</v>
      </c>
      <c r="AG233" s="103">
        <f t="shared" si="34"/>
        <v>214.86000000000058</v>
      </c>
      <c r="AH233" s="103">
        <f t="shared" si="34"/>
        <v>1239.2800000000007</v>
      </c>
      <c r="AI233" s="103">
        <f t="shared" si="30"/>
        <v>22.5</v>
      </c>
      <c r="AJ233" s="103">
        <f t="shared" si="31"/>
        <v>15.399999999999977</v>
      </c>
      <c r="AK233" s="103">
        <f t="shared" si="32"/>
        <v>3.7199999999999989</v>
      </c>
    </row>
    <row r="234" spans="1:37" x14ac:dyDescent="0.2">
      <c r="A234" s="9">
        <v>37286</v>
      </c>
      <c r="B234" s="103">
        <v>1.5539000000000001</v>
      </c>
      <c r="C234" s="103">
        <v>1.2170000000000001</v>
      </c>
      <c r="D234" s="102">
        <v>116.82</v>
      </c>
      <c r="E234" s="102">
        <v>2.17</v>
      </c>
      <c r="F234" s="102">
        <v>4.59</v>
      </c>
      <c r="G234" s="102">
        <v>3.45</v>
      </c>
      <c r="H234" s="102">
        <v>1.48</v>
      </c>
      <c r="I234" s="102">
        <v>1.02</v>
      </c>
      <c r="J234" s="102">
        <v>4.68</v>
      </c>
      <c r="K234" s="102">
        <v>2.5499999999999998</v>
      </c>
      <c r="L234" s="102">
        <v>7.0000000000000007E-2</v>
      </c>
      <c r="M234" s="102">
        <v>5928.95</v>
      </c>
      <c r="N234" s="102">
        <v>1280.08</v>
      </c>
      <c r="O234" s="102">
        <v>5674.15</v>
      </c>
      <c r="P234" s="102">
        <v>16649.82</v>
      </c>
      <c r="Q234" s="16">
        <v>570.79999999999995</v>
      </c>
      <c r="R234" s="3">
        <v>363.3</v>
      </c>
      <c r="S234" s="16">
        <v>67.92</v>
      </c>
      <c r="T234" s="103">
        <f t="shared" si="34"/>
        <v>-2.7999999999999137E-3</v>
      </c>
      <c r="U234" s="103">
        <f t="shared" si="34"/>
        <v>3.3800000000000052E-2</v>
      </c>
      <c r="V234" s="103">
        <f t="shared" si="34"/>
        <v>-1.2000000000000028</v>
      </c>
      <c r="W234" s="103">
        <f t="shared" si="34"/>
        <v>0.28000000000000003</v>
      </c>
      <c r="X234" s="103">
        <f t="shared" si="34"/>
        <v>0.16999999999999993</v>
      </c>
      <c r="Y234" s="103">
        <f t="shared" si="34"/>
        <v>0.18000000000000016</v>
      </c>
      <c r="Z234" s="103">
        <f t="shared" si="34"/>
        <v>4.0000000000000036E-2</v>
      </c>
      <c r="AA234" s="103">
        <f t="shared" si="34"/>
        <v>2.0000000000000018E-2</v>
      </c>
      <c r="AB234" s="103">
        <f t="shared" si="34"/>
        <v>0.14999999999999947</v>
      </c>
      <c r="AC234" s="103">
        <f t="shared" si="34"/>
        <v>5.9999999999999609E-2</v>
      </c>
      <c r="AD234" s="103">
        <f t="shared" si="34"/>
        <v>0</v>
      </c>
      <c r="AE234" s="103">
        <f t="shared" si="34"/>
        <v>186.53999999999996</v>
      </c>
      <c r="AF234" s="103">
        <f t="shared" si="34"/>
        <v>31.789999999999964</v>
      </c>
      <c r="AG234" s="103">
        <f t="shared" si="34"/>
        <v>265.88999999999942</v>
      </c>
      <c r="AH234" s="103">
        <f t="shared" si="34"/>
        <v>538.38999999999942</v>
      </c>
      <c r="AI234" s="103">
        <f t="shared" si="30"/>
        <v>53.699999999999932</v>
      </c>
      <c r="AJ234" s="103">
        <f t="shared" si="31"/>
        <v>15.410000000000025</v>
      </c>
      <c r="AK234" s="103">
        <f t="shared" si="32"/>
        <v>6.8800000000000026</v>
      </c>
    </row>
    <row r="235" spans="1:37" x14ac:dyDescent="0.2">
      <c r="A235" s="9">
        <v>37314</v>
      </c>
      <c r="B235" s="103">
        <v>1.5632999999999999</v>
      </c>
      <c r="C235" s="103">
        <v>1.1922999999999999</v>
      </c>
      <c r="D235" s="102">
        <v>115.89</v>
      </c>
      <c r="E235" s="102">
        <v>2.25</v>
      </c>
      <c r="F235" s="102">
        <v>4.67</v>
      </c>
      <c r="G235" s="102">
        <v>3.47</v>
      </c>
      <c r="H235" s="102">
        <v>1.56</v>
      </c>
      <c r="I235" s="102">
        <v>1.18</v>
      </c>
      <c r="J235" s="102">
        <v>4.82</v>
      </c>
      <c r="K235" s="102">
        <v>2.66</v>
      </c>
      <c r="L235" s="102">
        <v>0.09</v>
      </c>
      <c r="M235" s="102">
        <v>6012.26</v>
      </c>
      <c r="N235" s="102">
        <v>1280.6600000000001</v>
      </c>
      <c r="O235" s="102">
        <v>5796.04</v>
      </c>
      <c r="P235" s="102">
        <v>16205.43</v>
      </c>
      <c r="Q235" s="16">
        <v>561.6</v>
      </c>
      <c r="R235" s="3">
        <v>353.27</v>
      </c>
      <c r="S235" s="16">
        <v>61.41</v>
      </c>
      <c r="T235" s="103">
        <f t="shared" ref="T235:T298" si="35">B235-B234</f>
        <v>9.3999999999998529E-3</v>
      </c>
      <c r="U235" s="103">
        <f t="shared" ref="U235:U298" si="36">C235-C234</f>
        <v>-2.4700000000000166E-2</v>
      </c>
      <c r="V235" s="103">
        <f t="shared" ref="V235:V298" si="37">D235-D234</f>
        <v>-0.92999999999999261</v>
      </c>
      <c r="W235" s="103">
        <f t="shared" ref="W235:W298" si="38">E235-E234</f>
        <v>8.0000000000000071E-2</v>
      </c>
      <c r="X235" s="103">
        <f t="shared" ref="X235:X298" si="39">F235-F234</f>
        <v>8.0000000000000071E-2</v>
      </c>
      <c r="Y235" s="103">
        <f t="shared" ref="Y235:Y298" si="40">G235-G234</f>
        <v>2.0000000000000018E-2</v>
      </c>
      <c r="Z235" s="103">
        <f t="shared" ref="Z235:Z298" si="41">H235-H234</f>
        <v>8.0000000000000071E-2</v>
      </c>
      <c r="AA235" s="103">
        <f t="shared" ref="AA235:AA298" si="42">I235-I234</f>
        <v>0.15999999999999992</v>
      </c>
      <c r="AB235" s="103">
        <f t="shared" ref="AB235:AB298" si="43">J235-J234</f>
        <v>0.14000000000000057</v>
      </c>
      <c r="AC235" s="103">
        <f t="shared" ref="AC235:AC298" si="44">K235-K234</f>
        <v>0.11000000000000032</v>
      </c>
      <c r="AD235" s="103">
        <f t="shared" ref="AD235:AD298" si="45">L235-L234</f>
        <v>1.999999999999999E-2</v>
      </c>
      <c r="AE235" s="103">
        <f t="shared" ref="AE235:AE298" si="46">M235-M234</f>
        <v>83.3100000000004</v>
      </c>
      <c r="AF235" s="103">
        <f t="shared" ref="AF235:AF298" si="47">N235-N234</f>
        <v>0.58000000000015461</v>
      </c>
      <c r="AG235" s="103">
        <f t="shared" ref="AG235:AG298" si="48">O235-O234</f>
        <v>121.89000000000033</v>
      </c>
      <c r="AH235" s="103">
        <f t="shared" ref="AH235:AH298" si="49">P235-P234</f>
        <v>-444.38999999999942</v>
      </c>
      <c r="AI235" s="103">
        <f t="shared" ref="AI235:AI298" si="50">Q235-Q234</f>
        <v>-9.1999999999999318</v>
      </c>
      <c r="AJ235" s="103">
        <f t="shared" ref="AJ235:AJ298" si="51">R235-R234</f>
        <v>-10.03000000000003</v>
      </c>
      <c r="AK235" s="103">
        <f t="shared" ref="AK235:AK298" si="52">S235-S234</f>
        <v>-6.5100000000000051</v>
      </c>
    </row>
    <row r="236" spans="1:37" x14ac:dyDescent="0.2">
      <c r="A236" s="9">
        <v>37345</v>
      </c>
      <c r="B236" s="103">
        <v>1.581</v>
      </c>
      <c r="C236" s="103">
        <v>1.2123999999999999</v>
      </c>
      <c r="D236" s="102">
        <v>117.69</v>
      </c>
      <c r="E236" s="102">
        <v>2.5</v>
      </c>
      <c r="F236" s="102">
        <v>4.8600000000000003</v>
      </c>
      <c r="G236" s="102">
        <v>3.77</v>
      </c>
      <c r="H236" s="102">
        <v>1.77</v>
      </c>
      <c r="I236" s="102">
        <v>1.25</v>
      </c>
      <c r="J236" s="102">
        <v>5</v>
      </c>
      <c r="K236" s="102">
        <v>2.82</v>
      </c>
      <c r="L236" s="102">
        <v>0.11</v>
      </c>
      <c r="M236" s="102">
        <v>6163.39</v>
      </c>
      <c r="N236" s="102">
        <v>1294.8699999999999</v>
      </c>
      <c r="O236" s="102">
        <v>5970.08</v>
      </c>
      <c r="P236" s="102">
        <v>17059.66</v>
      </c>
      <c r="Q236" s="16">
        <v>581.79999999999995</v>
      </c>
      <c r="R236" s="3">
        <v>361.91</v>
      </c>
      <c r="S236" s="16">
        <v>66.63</v>
      </c>
      <c r="T236" s="103">
        <f t="shared" si="35"/>
        <v>1.7700000000000049E-2</v>
      </c>
      <c r="U236" s="103">
        <f t="shared" si="36"/>
        <v>2.0100000000000007E-2</v>
      </c>
      <c r="V236" s="103">
        <f t="shared" si="37"/>
        <v>1.7999999999999972</v>
      </c>
      <c r="W236" s="103">
        <f t="shared" si="38"/>
        <v>0.25</v>
      </c>
      <c r="X236" s="103">
        <f t="shared" si="39"/>
        <v>0.19000000000000039</v>
      </c>
      <c r="Y236" s="103">
        <f t="shared" si="40"/>
        <v>0.29999999999999982</v>
      </c>
      <c r="Z236" s="103">
        <f t="shared" si="41"/>
        <v>0.20999999999999996</v>
      </c>
      <c r="AA236" s="103">
        <f t="shared" si="42"/>
        <v>7.0000000000000062E-2</v>
      </c>
      <c r="AB236" s="103">
        <f t="shared" si="43"/>
        <v>0.17999999999999972</v>
      </c>
      <c r="AC236" s="103">
        <f t="shared" si="44"/>
        <v>0.1599999999999997</v>
      </c>
      <c r="AD236" s="103">
        <f t="shared" si="45"/>
        <v>2.0000000000000004E-2</v>
      </c>
      <c r="AE236" s="103">
        <f t="shared" si="46"/>
        <v>151.13000000000011</v>
      </c>
      <c r="AF236" s="103">
        <f t="shared" si="47"/>
        <v>14.209999999999809</v>
      </c>
      <c r="AG236" s="103">
        <f t="shared" si="48"/>
        <v>174.03999999999996</v>
      </c>
      <c r="AH236" s="103">
        <f t="shared" si="49"/>
        <v>854.22999999999956</v>
      </c>
      <c r="AI236" s="103">
        <f t="shared" si="50"/>
        <v>20.199999999999932</v>
      </c>
      <c r="AJ236" s="103">
        <f t="shared" si="51"/>
        <v>8.6400000000000432</v>
      </c>
      <c r="AK236" s="103">
        <f t="shared" si="52"/>
        <v>5.2199999999999989</v>
      </c>
    </row>
    <row r="237" spans="1:37" x14ac:dyDescent="0.2">
      <c r="A237" s="9">
        <v>37373</v>
      </c>
      <c r="B237" s="103">
        <v>1.5667</v>
      </c>
      <c r="C237" s="103">
        <v>1.2625</v>
      </c>
      <c r="D237" s="102">
        <v>113.74</v>
      </c>
      <c r="E237" s="102">
        <v>2.71</v>
      </c>
      <c r="F237" s="102">
        <v>5.17</v>
      </c>
      <c r="G237" s="102">
        <v>3.97</v>
      </c>
      <c r="H237" s="102">
        <v>1.97</v>
      </c>
      <c r="I237" s="102">
        <v>1.34</v>
      </c>
      <c r="J237" s="102">
        <v>5.13</v>
      </c>
      <c r="K237" s="102">
        <v>2.85</v>
      </c>
      <c r="L237" s="102">
        <v>0.11</v>
      </c>
      <c r="M237" s="102">
        <v>6251.53</v>
      </c>
      <c r="N237" s="102">
        <v>1310.6300000000001</v>
      </c>
      <c r="O237" s="102">
        <v>6009.89</v>
      </c>
      <c r="P237" s="102">
        <v>16906.23</v>
      </c>
      <c r="Q237" s="16">
        <v>651.79999999999995</v>
      </c>
      <c r="R237" s="3">
        <v>379.53</v>
      </c>
      <c r="S237" s="16">
        <v>71.88</v>
      </c>
      <c r="T237" s="103">
        <f t="shared" si="35"/>
        <v>-1.4299999999999979E-2</v>
      </c>
      <c r="U237" s="103">
        <f t="shared" si="36"/>
        <v>5.0100000000000033E-2</v>
      </c>
      <c r="V237" s="103">
        <f t="shared" si="37"/>
        <v>-3.9500000000000028</v>
      </c>
      <c r="W237" s="103">
        <f t="shared" si="38"/>
        <v>0.20999999999999996</v>
      </c>
      <c r="X237" s="103">
        <f t="shared" si="39"/>
        <v>0.30999999999999961</v>
      </c>
      <c r="Y237" s="103">
        <f t="shared" si="40"/>
        <v>0.20000000000000018</v>
      </c>
      <c r="Z237" s="103">
        <f t="shared" si="41"/>
        <v>0.19999999999999996</v>
      </c>
      <c r="AA237" s="103">
        <f t="shared" si="42"/>
        <v>9.000000000000008E-2</v>
      </c>
      <c r="AB237" s="103">
        <f t="shared" si="43"/>
        <v>0.12999999999999989</v>
      </c>
      <c r="AC237" s="103">
        <f t="shared" si="44"/>
        <v>3.0000000000000249E-2</v>
      </c>
      <c r="AD237" s="103">
        <f t="shared" si="45"/>
        <v>0</v>
      </c>
      <c r="AE237" s="103">
        <f t="shared" si="46"/>
        <v>88.139999999999418</v>
      </c>
      <c r="AF237" s="103">
        <f t="shared" si="47"/>
        <v>15.760000000000218</v>
      </c>
      <c r="AG237" s="103">
        <f t="shared" si="48"/>
        <v>39.8100000000004</v>
      </c>
      <c r="AH237" s="103">
        <f t="shared" si="49"/>
        <v>-153.43000000000029</v>
      </c>
      <c r="AI237" s="103">
        <f t="shared" si="50"/>
        <v>70</v>
      </c>
      <c r="AJ237" s="103">
        <f t="shared" si="51"/>
        <v>17.619999999999948</v>
      </c>
      <c r="AK237" s="103">
        <f t="shared" si="52"/>
        <v>5.25</v>
      </c>
    </row>
    <row r="238" spans="1:37" x14ac:dyDescent="0.2">
      <c r="A238" s="9">
        <v>37406</v>
      </c>
      <c r="B238" s="103">
        <v>1.5610999999999999</v>
      </c>
      <c r="C238" s="103">
        <v>1.2838000000000001</v>
      </c>
      <c r="D238" s="102">
        <v>112.35</v>
      </c>
      <c r="E238" s="102">
        <v>2.67</v>
      </c>
      <c r="F238" s="102">
        <v>5.18</v>
      </c>
      <c r="G238" s="102">
        <v>3.93</v>
      </c>
      <c r="H238" s="102">
        <v>1.86</v>
      </c>
      <c r="I238" s="102">
        <v>1.42</v>
      </c>
      <c r="J238" s="102">
        <v>5.24</v>
      </c>
      <c r="K238" s="102">
        <v>2.93</v>
      </c>
      <c r="L238" s="102">
        <v>0.3</v>
      </c>
      <c r="M238" s="102">
        <v>5924.57</v>
      </c>
      <c r="N238" s="102">
        <v>1270.0899999999999</v>
      </c>
      <c r="O238" s="102">
        <v>5692.86</v>
      </c>
      <c r="P238" s="102">
        <v>15467.33</v>
      </c>
      <c r="Q238" s="16">
        <v>642.5</v>
      </c>
      <c r="R238" s="3">
        <v>379.8</v>
      </c>
      <c r="S238" s="16">
        <v>71.290000000000006</v>
      </c>
      <c r="T238" s="103">
        <f t="shared" si="35"/>
        <v>-5.6000000000000494E-3</v>
      </c>
      <c r="U238" s="103">
        <f t="shared" si="36"/>
        <v>2.1300000000000097E-2</v>
      </c>
      <c r="V238" s="103">
        <f t="shared" si="37"/>
        <v>-1.3900000000000006</v>
      </c>
      <c r="W238" s="103">
        <f t="shared" si="38"/>
        <v>-4.0000000000000036E-2</v>
      </c>
      <c r="X238" s="103">
        <f t="shared" si="39"/>
        <v>9.9999999999997868E-3</v>
      </c>
      <c r="Y238" s="103">
        <f t="shared" si="40"/>
        <v>-4.0000000000000036E-2</v>
      </c>
      <c r="Z238" s="103">
        <f t="shared" si="41"/>
        <v>-0.10999999999999988</v>
      </c>
      <c r="AA238" s="103">
        <f t="shared" si="42"/>
        <v>7.9999999999999849E-2</v>
      </c>
      <c r="AB238" s="103">
        <f t="shared" si="43"/>
        <v>0.11000000000000032</v>
      </c>
      <c r="AC238" s="103">
        <f t="shared" si="44"/>
        <v>8.0000000000000071E-2</v>
      </c>
      <c r="AD238" s="103">
        <f t="shared" si="45"/>
        <v>0.19</v>
      </c>
      <c r="AE238" s="103">
        <f t="shared" si="46"/>
        <v>-326.96000000000004</v>
      </c>
      <c r="AF238" s="103">
        <f t="shared" si="47"/>
        <v>-40.540000000000191</v>
      </c>
      <c r="AG238" s="103">
        <f t="shared" si="48"/>
        <v>-317.03000000000065</v>
      </c>
      <c r="AH238" s="103">
        <f t="shared" si="49"/>
        <v>-1438.8999999999996</v>
      </c>
      <c r="AI238" s="103">
        <f t="shared" si="50"/>
        <v>-9.2999999999999545</v>
      </c>
      <c r="AJ238" s="103">
        <f t="shared" si="51"/>
        <v>0.27000000000003865</v>
      </c>
      <c r="AK238" s="103">
        <f t="shared" si="52"/>
        <v>-0.5899999999999892</v>
      </c>
    </row>
    <row r="239" spans="1:37" x14ac:dyDescent="0.2">
      <c r="A239" s="9">
        <v>37436</v>
      </c>
      <c r="B239" s="103">
        <v>1.5658000000000001</v>
      </c>
      <c r="C239" s="103">
        <v>1.2778</v>
      </c>
      <c r="D239" s="116">
        <v>114.54</v>
      </c>
      <c r="E239" s="116">
        <v>2.82</v>
      </c>
      <c r="F239" s="116">
        <v>5.2</v>
      </c>
      <c r="G239" s="116">
        <v>4.04</v>
      </c>
      <c r="H239" s="116">
        <v>1.91</v>
      </c>
      <c r="I239" s="116">
        <v>1.52</v>
      </c>
      <c r="J239" s="116">
        <v>5.48</v>
      </c>
      <c r="K239" s="116">
        <v>3.06</v>
      </c>
      <c r="L239" s="116">
        <v>0.36</v>
      </c>
      <c r="M239" s="116">
        <v>5955.64</v>
      </c>
      <c r="N239" s="116">
        <v>1270.2</v>
      </c>
      <c r="O239" s="116">
        <v>5683.31</v>
      </c>
      <c r="P239" s="116">
        <v>15505.18</v>
      </c>
      <c r="Q239" s="16">
        <v>613.5</v>
      </c>
      <c r="R239" s="3">
        <v>385.63</v>
      </c>
      <c r="S239" s="16">
        <v>73.930000000000007</v>
      </c>
      <c r="T239" s="103">
        <f t="shared" si="35"/>
        <v>4.7000000000001485E-3</v>
      </c>
      <c r="U239" s="103">
        <f t="shared" si="36"/>
        <v>-6.0000000000000053E-3</v>
      </c>
      <c r="V239" s="103">
        <f t="shared" si="37"/>
        <v>2.1900000000000119</v>
      </c>
      <c r="W239" s="103">
        <f t="shared" si="38"/>
        <v>0.14999999999999991</v>
      </c>
      <c r="X239" s="103">
        <f t="shared" si="39"/>
        <v>2.0000000000000462E-2</v>
      </c>
      <c r="Y239" s="103">
        <f t="shared" si="40"/>
        <v>0.10999999999999988</v>
      </c>
      <c r="Z239" s="103">
        <f t="shared" si="41"/>
        <v>4.9999999999999822E-2</v>
      </c>
      <c r="AA239" s="103">
        <f t="shared" si="42"/>
        <v>0.10000000000000009</v>
      </c>
      <c r="AB239" s="103">
        <f t="shared" si="43"/>
        <v>0.24000000000000021</v>
      </c>
      <c r="AC239" s="103">
        <f t="shared" si="44"/>
        <v>0.12999999999999989</v>
      </c>
      <c r="AD239" s="103">
        <f t="shared" si="45"/>
        <v>0.06</v>
      </c>
      <c r="AE239" s="103">
        <f t="shared" si="46"/>
        <v>31.070000000000618</v>
      </c>
      <c r="AF239" s="103">
        <f t="shared" si="47"/>
        <v>0.11000000000012733</v>
      </c>
      <c r="AG239" s="103">
        <f t="shared" si="48"/>
        <v>-9.5499999999992724</v>
      </c>
      <c r="AH239" s="103">
        <f t="shared" si="49"/>
        <v>37.850000000000364</v>
      </c>
      <c r="AI239" s="103">
        <f t="shared" si="50"/>
        <v>-29</v>
      </c>
      <c r="AJ239" s="103">
        <f t="shared" si="51"/>
        <v>5.8299999999999841</v>
      </c>
      <c r="AK239" s="103">
        <f t="shared" si="52"/>
        <v>2.6400000000000006</v>
      </c>
    </row>
    <row r="240" spans="1:37" x14ac:dyDescent="0.2">
      <c r="A240" s="9">
        <v>37467</v>
      </c>
      <c r="B240" s="103">
        <v>1.5719000000000001</v>
      </c>
      <c r="C240" s="103">
        <v>1.2765</v>
      </c>
      <c r="D240" s="102">
        <v>114.51</v>
      </c>
      <c r="E240" s="102">
        <v>2.68</v>
      </c>
      <c r="F240" s="102">
        <v>5.05</v>
      </c>
      <c r="G240" s="102">
        <v>3.89</v>
      </c>
      <c r="H240" s="102">
        <v>1.92</v>
      </c>
      <c r="I240" s="102">
        <v>1.55</v>
      </c>
      <c r="J240" s="102">
        <v>5.47</v>
      </c>
      <c r="K240" s="102">
        <v>3.16</v>
      </c>
      <c r="L240" s="102">
        <v>0.41</v>
      </c>
      <c r="M240" s="102">
        <v>6175.15</v>
      </c>
      <c r="N240" s="102">
        <v>1276.6600000000001</v>
      </c>
      <c r="O240" s="102">
        <v>5681.97</v>
      </c>
      <c r="P240" s="102">
        <v>15456.81</v>
      </c>
      <c r="Q240" s="16">
        <v>634.20000000000005</v>
      </c>
      <c r="R240" s="3">
        <v>391.49</v>
      </c>
      <c r="S240" s="16">
        <v>74.400000000000006</v>
      </c>
      <c r="T240" s="103">
        <f t="shared" si="35"/>
        <v>6.0999999999999943E-3</v>
      </c>
      <c r="U240" s="103">
        <f t="shared" si="36"/>
        <v>-1.3000000000000789E-3</v>
      </c>
      <c r="V240" s="103">
        <f t="shared" si="37"/>
        <v>-3.0000000000001137E-2</v>
      </c>
      <c r="W240" s="103">
        <f t="shared" si="38"/>
        <v>-0.13999999999999968</v>
      </c>
      <c r="X240" s="103">
        <f t="shared" si="39"/>
        <v>-0.15000000000000036</v>
      </c>
      <c r="Y240" s="103">
        <f t="shared" si="40"/>
        <v>-0.14999999999999991</v>
      </c>
      <c r="Z240" s="103">
        <f t="shared" si="41"/>
        <v>1.0000000000000009E-2</v>
      </c>
      <c r="AA240" s="103">
        <f t="shared" si="42"/>
        <v>3.0000000000000027E-2</v>
      </c>
      <c r="AB240" s="103">
        <f t="shared" si="43"/>
        <v>-1.0000000000000675E-2</v>
      </c>
      <c r="AC240" s="103">
        <f t="shared" si="44"/>
        <v>0.10000000000000009</v>
      </c>
      <c r="AD240" s="103">
        <f t="shared" si="45"/>
        <v>4.9999999999999989E-2</v>
      </c>
      <c r="AE240" s="103">
        <f t="shared" si="46"/>
        <v>219.50999999999931</v>
      </c>
      <c r="AF240" s="103">
        <f t="shared" si="47"/>
        <v>6.4600000000000364</v>
      </c>
      <c r="AG240" s="103">
        <f t="shared" si="48"/>
        <v>-1.3400000000001455</v>
      </c>
      <c r="AH240" s="103">
        <f t="shared" si="49"/>
        <v>-48.3700000000008</v>
      </c>
      <c r="AI240" s="103">
        <f t="shared" si="50"/>
        <v>20.700000000000045</v>
      </c>
      <c r="AJ240" s="103">
        <f t="shared" si="51"/>
        <v>5.8600000000000136</v>
      </c>
      <c r="AK240" s="103">
        <f t="shared" si="52"/>
        <v>0.46999999999999886</v>
      </c>
    </row>
    <row r="241" spans="1:37" x14ac:dyDescent="0.2">
      <c r="A241" s="9">
        <v>37498</v>
      </c>
      <c r="B241" s="103">
        <v>1.5784</v>
      </c>
      <c r="C241" s="103">
        <v>1.2801</v>
      </c>
      <c r="D241" s="102">
        <v>117.34</v>
      </c>
      <c r="E241" s="102">
        <v>2.4700000000000002</v>
      </c>
      <c r="F241" s="102">
        <v>4.8099999999999996</v>
      </c>
      <c r="G241" s="102">
        <v>3.76</v>
      </c>
      <c r="H241" s="102">
        <v>1.66</v>
      </c>
      <c r="I241" s="102">
        <v>1.68</v>
      </c>
      <c r="J241" s="102">
        <v>5.4</v>
      </c>
      <c r="K241" s="102">
        <v>3.26</v>
      </c>
      <c r="L241" s="102">
        <v>0.4</v>
      </c>
      <c r="M241" s="102">
        <v>6357.87</v>
      </c>
      <c r="N241" s="102">
        <v>1303.82</v>
      </c>
      <c r="O241" s="102">
        <v>5859.57</v>
      </c>
      <c r="P241" s="102">
        <v>16140.76</v>
      </c>
      <c r="Q241" s="16">
        <v>625.9</v>
      </c>
      <c r="R241" s="3">
        <v>390.95</v>
      </c>
      <c r="S241" s="16">
        <v>70.260000000000005</v>
      </c>
      <c r="T241" s="103">
        <f t="shared" si="35"/>
        <v>6.4999999999999503E-3</v>
      </c>
      <c r="U241" s="103">
        <f t="shared" si="36"/>
        <v>3.6000000000000476E-3</v>
      </c>
      <c r="V241" s="103">
        <f t="shared" si="37"/>
        <v>2.8299999999999983</v>
      </c>
      <c r="W241" s="103">
        <f t="shared" si="38"/>
        <v>-0.20999999999999996</v>
      </c>
      <c r="X241" s="103">
        <f t="shared" si="39"/>
        <v>-0.24000000000000021</v>
      </c>
      <c r="Y241" s="103">
        <f t="shared" si="40"/>
        <v>-0.13000000000000034</v>
      </c>
      <c r="Z241" s="103">
        <f t="shared" si="41"/>
        <v>-0.26</v>
      </c>
      <c r="AA241" s="103">
        <f t="shared" si="42"/>
        <v>0.12999999999999989</v>
      </c>
      <c r="AB241" s="103">
        <f t="shared" si="43"/>
        <v>-6.9999999999999396E-2</v>
      </c>
      <c r="AC241" s="103">
        <f t="shared" si="44"/>
        <v>9.9999999999999645E-2</v>
      </c>
      <c r="AD241" s="103">
        <f t="shared" si="45"/>
        <v>-9.9999999999999534E-3</v>
      </c>
      <c r="AE241" s="103">
        <f t="shared" si="46"/>
        <v>182.72000000000025</v>
      </c>
      <c r="AF241" s="103">
        <f t="shared" si="47"/>
        <v>27.159999999999854</v>
      </c>
      <c r="AG241" s="103">
        <f t="shared" si="48"/>
        <v>177.59999999999945</v>
      </c>
      <c r="AH241" s="103">
        <f t="shared" si="49"/>
        <v>683.95000000000073</v>
      </c>
      <c r="AI241" s="103">
        <f t="shared" si="50"/>
        <v>-8.3000000000000682</v>
      </c>
      <c r="AJ241" s="103">
        <f t="shared" si="51"/>
        <v>-0.54000000000002046</v>
      </c>
      <c r="AK241" s="103">
        <f t="shared" si="52"/>
        <v>-4.1400000000000006</v>
      </c>
    </row>
    <row r="242" spans="1:37" x14ac:dyDescent="0.2">
      <c r="A242" s="9">
        <v>37527</v>
      </c>
      <c r="B242" s="103">
        <v>1.5864</v>
      </c>
      <c r="C242" s="103">
        <v>1.2693000000000001</v>
      </c>
      <c r="D242" s="102">
        <v>118.1</v>
      </c>
      <c r="E242" s="102">
        <v>2.38</v>
      </c>
      <c r="F242" s="102">
        <v>4.7</v>
      </c>
      <c r="G242" s="102">
        <v>3.65</v>
      </c>
      <c r="H242" s="102">
        <v>1.62</v>
      </c>
      <c r="I242" s="102">
        <v>1.81</v>
      </c>
      <c r="J242" s="102">
        <v>5.37</v>
      </c>
      <c r="K242" s="102">
        <v>3.42</v>
      </c>
      <c r="L242" s="102">
        <v>0.43</v>
      </c>
      <c r="M242" s="102">
        <v>6567.56</v>
      </c>
      <c r="N242" s="102">
        <v>1335.85</v>
      </c>
      <c r="O242" s="102">
        <v>6004.33</v>
      </c>
      <c r="P242" s="102">
        <v>16127.58</v>
      </c>
      <c r="Q242" s="16">
        <v>598.6</v>
      </c>
      <c r="R242" s="3">
        <v>370.1</v>
      </c>
      <c r="S242" s="16">
        <v>62.91</v>
      </c>
      <c r="T242" s="103">
        <f t="shared" si="35"/>
        <v>8.0000000000000071E-3</v>
      </c>
      <c r="U242" s="103">
        <f t="shared" si="36"/>
        <v>-1.0799999999999921E-2</v>
      </c>
      <c r="V242" s="103">
        <f t="shared" si="37"/>
        <v>0.75999999999999091</v>
      </c>
      <c r="W242" s="103">
        <f t="shared" si="38"/>
        <v>-9.0000000000000302E-2</v>
      </c>
      <c r="X242" s="103">
        <f t="shared" si="39"/>
        <v>-0.10999999999999943</v>
      </c>
      <c r="Y242" s="103">
        <f t="shared" si="40"/>
        <v>-0.10999999999999988</v>
      </c>
      <c r="Z242" s="103">
        <f t="shared" si="41"/>
        <v>-3.9999999999999813E-2</v>
      </c>
      <c r="AA242" s="103">
        <f t="shared" si="42"/>
        <v>0.13000000000000012</v>
      </c>
      <c r="AB242" s="103">
        <f t="shared" si="43"/>
        <v>-3.0000000000000249E-2</v>
      </c>
      <c r="AC242" s="103">
        <f t="shared" si="44"/>
        <v>0.16000000000000014</v>
      </c>
      <c r="AD242" s="103">
        <f t="shared" si="45"/>
        <v>2.9999999999999971E-2</v>
      </c>
      <c r="AE242" s="103">
        <f t="shared" si="46"/>
        <v>209.69000000000051</v>
      </c>
      <c r="AF242" s="103">
        <f t="shared" si="47"/>
        <v>32.029999999999973</v>
      </c>
      <c r="AG242" s="103">
        <f t="shared" si="48"/>
        <v>144.76000000000022</v>
      </c>
      <c r="AH242" s="103">
        <f t="shared" si="49"/>
        <v>-13.180000000000291</v>
      </c>
      <c r="AI242" s="103">
        <f t="shared" si="50"/>
        <v>-27.299999999999955</v>
      </c>
      <c r="AJ242" s="103">
        <f t="shared" si="51"/>
        <v>-20.849999999999966</v>
      </c>
      <c r="AK242" s="103">
        <f t="shared" si="52"/>
        <v>-7.3500000000000085</v>
      </c>
    </row>
    <row r="243" spans="1:37" x14ac:dyDescent="0.2">
      <c r="A243" s="9">
        <v>37559</v>
      </c>
      <c r="B243" s="103">
        <v>1.5864</v>
      </c>
      <c r="C243" s="103">
        <v>1.2771999999999999</v>
      </c>
      <c r="D243" s="102">
        <v>116.76</v>
      </c>
      <c r="E243" s="102">
        <v>2.4</v>
      </c>
      <c r="F243" s="102">
        <v>4.67</v>
      </c>
      <c r="G243" s="102">
        <v>3.73</v>
      </c>
      <c r="H243" s="102">
        <v>1.68</v>
      </c>
      <c r="I243" s="102">
        <v>1.86</v>
      </c>
      <c r="J243" s="102">
        <v>5.37</v>
      </c>
      <c r="K243" s="102">
        <v>3.56</v>
      </c>
      <c r="L243" s="102">
        <v>0.44</v>
      </c>
      <c r="M243" s="102">
        <v>6700.4</v>
      </c>
      <c r="N243" s="102">
        <v>1377.92</v>
      </c>
      <c r="O243" s="102">
        <v>6268.92</v>
      </c>
      <c r="P243" s="102">
        <v>16399.39</v>
      </c>
      <c r="Q243" s="16">
        <v>604.1</v>
      </c>
      <c r="R243" s="3">
        <v>383.92</v>
      </c>
      <c r="S243" s="16">
        <v>58.73</v>
      </c>
      <c r="T243" s="103">
        <f t="shared" si="35"/>
        <v>0</v>
      </c>
      <c r="U243" s="103">
        <f t="shared" si="36"/>
        <v>7.8999999999997961E-3</v>
      </c>
      <c r="V243" s="103">
        <f t="shared" si="37"/>
        <v>-1.3399999999999892</v>
      </c>
      <c r="W243" s="103">
        <f t="shared" si="38"/>
        <v>2.0000000000000018E-2</v>
      </c>
      <c r="X243" s="103">
        <f t="shared" si="39"/>
        <v>-3.0000000000000249E-2</v>
      </c>
      <c r="Y243" s="103">
        <f t="shared" si="40"/>
        <v>8.0000000000000071E-2</v>
      </c>
      <c r="Z243" s="103">
        <f t="shared" si="41"/>
        <v>5.9999999999999831E-2</v>
      </c>
      <c r="AA243" s="103">
        <f t="shared" si="42"/>
        <v>5.0000000000000044E-2</v>
      </c>
      <c r="AB243" s="103">
        <f t="shared" si="43"/>
        <v>0</v>
      </c>
      <c r="AC243" s="103">
        <f t="shared" si="44"/>
        <v>0.14000000000000012</v>
      </c>
      <c r="AD243" s="103">
        <f t="shared" si="45"/>
        <v>1.0000000000000009E-2</v>
      </c>
      <c r="AE243" s="103">
        <f t="shared" si="46"/>
        <v>132.83999999999924</v>
      </c>
      <c r="AF243" s="103">
        <f t="shared" si="47"/>
        <v>42.070000000000164</v>
      </c>
      <c r="AG243" s="103">
        <f t="shared" si="48"/>
        <v>264.59000000000015</v>
      </c>
      <c r="AH243" s="103">
        <f t="shared" si="49"/>
        <v>271.80999999999949</v>
      </c>
      <c r="AI243" s="103">
        <f t="shared" si="50"/>
        <v>5.5</v>
      </c>
      <c r="AJ243" s="103">
        <f t="shared" si="51"/>
        <v>13.819999999999993</v>
      </c>
      <c r="AK243" s="103">
        <f t="shared" si="52"/>
        <v>-4.18</v>
      </c>
    </row>
    <row r="244" spans="1:37" x14ac:dyDescent="0.2">
      <c r="A244" s="9">
        <v>37589</v>
      </c>
      <c r="B244" s="103">
        <v>1.5873999999999999</v>
      </c>
      <c r="C244" s="103">
        <v>1.3261000000000001</v>
      </c>
      <c r="D244" s="102">
        <v>115.62</v>
      </c>
      <c r="E244" s="102">
        <v>2.2799999999999998</v>
      </c>
      <c r="F244" s="102">
        <v>4.46</v>
      </c>
      <c r="G244" s="102">
        <v>3.69</v>
      </c>
      <c r="H244" s="102">
        <v>1.65</v>
      </c>
      <c r="I244" s="102">
        <v>1.95</v>
      </c>
      <c r="J244" s="102">
        <v>5.37</v>
      </c>
      <c r="K244" s="102">
        <v>3.64</v>
      </c>
      <c r="L244" s="102">
        <v>0.51</v>
      </c>
      <c r="M244" s="102">
        <v>6663.75</v>
      </c>
      <c r="N244" s="102">
        <v>1400.63</v>
      </c>
      <c r="O244" s="102">
        <v>6309.19</v>
      </c>
      <c r="P244" s="102">
        <v>16274.33</v>
      </c>
      <c r="Q244" s="16">
        <v>646.9</v>
      </c>
      <c r="R244" s="3">
        <v>408.79</v>
      </c>
      <c r="S244" s="16">
        <v>63.13</v>
      </c>
      <c r="T244" s="103">
        <f t="shared" si="35"/>
        <v>9.9999999999988987E-4</v>
      </c>
      <c r="U244" s="103">
        <f t="shared" si="36"/>
        <v>4.8900000000000166E-2</v>
      </c>
      <c r="V244" s="103">
        <f t="shared" si="37"/>
        <v>-1.1400000000000006</v>
      </c>
      <c r="W244" s="103">
        <f t="shared" si="38"/>
        <v>-0.12000000000000011</v>
      </c>
      <c r="X244" s="103">
        <f t="shared" si="39"/>
        <v>-0.20999999999999996</v>
      </c>
      <c r="Y244" s="103">
        <f t="shared" si="40"/>
        <v>-4.0000000000000036E-2</v>
      </c>
      <c r="Z244" s="103">
        <f t="shared" si="41"/>
        <v>-3.0000000000000027E-2</v>
      </c>
      <c r="AA244" s="103">
        <f t="shared" si="42"/>
        <v>8.9999999999999858E-2</v>
      </c>
      <c r="AB244" s="103">
        <f t="shared" si="43"/>
        <v>0</v>
      </c>
      <c r="AC244" s="103">
        <f t="shared" si="44"/>
        <v>8.0000000000000071E-2</v>
      </c>
      <c r="AD244" s="103">
        <f t="shared" si="45"/>
        <v>7.0000000000000007E-2</v>
      </c>
      <c r="AE244" s="103">
        <f t="shared" si="46"/>
        <v>-36.649999999999636</v>
      </c>
      <c r="AF244" s="103">
        <f t="shared" si="47"/>
        <v>22.710000000000036</v>
      </c>
      <c r="AG244" s="103">
        <f t="shared" si="48"/>
        <v>40.269999999999527</v>
      </c>
      <c r="AH244" s="103">
        <f t="shared" si="49"/>
        <v>-125.05999999999949</v>
      </c>
      <c r="AI244" s="103">
        <f t="shared" si="50"/>
        <v>42.799999999999955</v>
      </c>
      <c r="AJ244" s="103">
        <f t="shared" si="51"/>
        <v>24.870000000000005</v>
      </c>
      <c r="AK244" s="103">
        <f t="shared" si="52"/>
        <v>4.4000000000000057</v>
      </c>
    </row>
    <row r="245" spans="1:37" x14ac:dyDescent="0.2">
      <c r="A245" s="9">
        <v>37618</v>
      </c>
      <c r="B245" s="103">
        <v>1.6093999999999999</v>
      </c>
      <c r="C245" s="103">
        <v>1.3199000000000001</v>
      </c>
      <c r="D245" s="102">
        <v>119.03</v>
      </c>
      <c r="E245" s="102">
        <v>2.46</v>
      </c>
      <c r="F245" s="102">
        <v>4.7699999999999996</v>
      </c>
      <c r="G245" s="102">
        <v>3.91</v>
      </c>
      <c r="H245" s="102">
        <v>1.62</v>
      </c>
      <c r="I245" s="102">
        <v>2.1</v>
      </c>
      <c r="J245" s="102">
        <v>5.36</v>
      </c>
      <c r="K245" s="102">
        <v>3.73</v>
      </c>
      <c r="L245" s="102">
        <v>0.56999999999999995</v>
      </c>
      <c r="M245" s="102">
        <v>6929.18</v>
      </c>
      <c r="N245" s="102">
        <v>1418.3</v>
      </c>
      <c r="O245" s="102">
        <v>6596.92</v>
      </c>
      <c r="P245" s="102">
        <v>17225.830000000002</v>
      </c>
      <c r="Q245" s="16">
        <v>635.20000000000005</v>
      </c>
      <c r="R245" s="3">
        <v>394.89</v>
      </c>
      <c r="S245" s="16">
        <v>61.05</v>
      </c>
      <c r="T245" s="103">
        <f t="shared" si="35"/>
        <v>2.200000000000002E-2</v>
      </c>
      <c r="U245" s="103">
        <f t="shared" si="36"/>
        <v>-6.1999999999999833E-3</v>
      </c>
      <c r="V245" s="103">
        <f t="shared" si="37"/>
        <v>3.4099999999999966</v>
      </c>
      <c r="W245" s="103">
        <f t="shared" si="38"/>
        <v>0.18000000000000016</v>
      </c>
      <c r="X245" s="103">
        <f t="shared" si="39"/>
        <v>0.30999999999999961</v>
      </c>
      <c r="Y245" s="103">
        <f t="shared" si="40"/>
        <v>0.2200000000000002</v>
      </c>
      <c r="Z245" s="103">
        <f t="shared" si="41"/>
        <v>-2.9999999999999805E-2</v>
      </c>
      <c r="AA245" s="103">
        <f t="shared" si="42"/>
        <v>0.15000000000000013</v>
      </c>
      <c r="AB245" s="103">
        <f t="shared" si="43"/>
        <v>-9.9999999999997868E-3</v>
      </c>
      <c r="AC245" s="103">
        <f t="shared" si="44"/>
        <v>8.9999999999999858E-2</v>
      </c>
      <c r="AD245" s="103">
        <f t="shared" si="45"/>
        <v>5.9999999999999942E-2</v>
      </c>
      <c r="AE245" s="103">
        <f t="shared" si="46"/>
        <v>265.43000000000029</v>
      </c>
      <c r="AF245" s="103">
        <f t="shared" si="47"/>
        <v>17.669999999999845</v>
      </c>
      <c r="AG245" s="103">
        <f t="shared" si="48"/>
        <v>287.73000000000047</v>
      </c>
      <c r="AH245" s="103">
        <f t="shared" si="49"/>
        <v>951.50000000000182</v>
      </c>
      <c r="AI245" s="103">
        <f t="shared" si="50"/>
        <v>-11.699999999999932</v>
      </c>
      <c r="AJ245" s="103">
        <f t="shared" si="51"/>
        <v>-13.900000000000034</v>
      </c>
      <c r="AK245" s="103">
        <f t="shared" si="52"/>
        <v>-2.0800000000000054</v>
      </c>
    </row>
    <row r="246" spans="1:37" x14ac:dyDescent="0.2">
      <c r="A246" s="9">
        <v>37651</v>
      </c>
      <c r="B246" s="103">
        <v>1.6212</v>
      </c>
      <c r="C246" s="103">
        <v>1.3005</v>
      </c>
      <c r="D246" s="102">
        <v>120.92</v>
      </c>
      <c r="E246" s="102">
        <v>2.68</v>
      </c>
      <c r="F246" s="102">
        <v>4.91</v>
      </c>
      <c r="G246" s="102">
        <v>4.09</v>
      </c>
      <c r="H246" s="102">
        <v>1.76</v>
      </c>
      <c r="I246" s="102">
        <v>2.19</v>
      </c>
      <c r="J246" s="102">
        <v>5.36</v>
      </c>
      <c r="K246" s="102">
        <v>3.78</v>
      </c>
      <c r="L246" s="102">
        <v>0.52</v>
      </c>
      <c r="M246" s="102">
        <v>7241.78</v>
      </c>
      <c r="N246" s="102">
        <v>1438.24</v>
      </c>
      <c r="O246" s="102">
        <v>6789.11</v>
      </c>
      <c r="P246" s="102">
        <v>17383.419999999998</v>
      </c>
      <c r="Q246" s="16">
        <v>652</v>
      </c>
      <c r="R246" s="3">
        <v>394.37</v>
      </c>
      <c r="S246" s="16">
        <v>58.14</v>
      </c>
      <c r="T246" s="103">
        <f t="shared" si="35"/>
        <v>1.1800000000000033E-2</v>
      </c>
      <c r="U246" s="103">
        <f t="shared" si="36"/>
        <v>-1.9400000000000084E-2</v>
      </c>
      <c r="V246" s="103">
        <f t="shared" si="37"/>
        <v>1.8900000000000006</v>
      </c>
      <c r="W246" s="103">
        <f t="shared" si="38"/>
        <v>0.2200000000000002</v>
      </c>
      <c r="X246" s="103">
        <f t="shared" si="39"/>
        <v>0.14000000000000057</v>
      </c>
      <c r="Y246" s="103">
        <f t="shared" si="40"/>
        <v>0.17999999999999972</v>
      </c>
      <c r="Z246" s="103">
        <f t="shared" si="41"/>
        <v>0.1399999999999999</v>
      </c>
      <c r="AA246" s="103">
        <f t="shared" si="42"/>
        <v>8.9999999999999858E-2</v>
      </c>
      <c r="AB246" s="103">
        <f t="shared" si="43"/>
        <v>0</v>
      </c>
      <c r="AC246" s="103">
        <f t="shared" si="44"/>
        <v>4.9999999999999822E-2</v>
      </c>
      <c r="AD246" s="103">
        <f t="shared" si="45"/>
        <v>-4.9999999999999933E-2</v>
      </c>
      <c r="AE246" s="103">
        <f t="shared" si="46"/>
        <v>312.59999999999945</v>
      </c>
      <c r="AF246" s="103">
        <f t="shared" si="47"/>
        <v>19.940000000000055</v>
      </c>
      <c r="AG246" s="103">
        <f t="shared" si="48"/>
        <v>192.1899999999996</v>
      </c>
      <c r="AH246" s="103">
        <f t="shared" si="49"/>
        <v>157.58999999999651</v>
      </c>
      <c r="AI246" s="103">
        <f t="shared" si="50"/>
        <v>16.799999999999955</v>
      </c>
      <c r="AJ246" s="103">
        <f t="shared" si="51"/>
        <v>-0.51999999999998181</v>
      </c>
      <c r="AK246" s="103">
        <f t="shared" si="52"/>
        <v>-2.9099999999999966</v>
      </c>
    </row>
    <row r="247" spans="1:37" x14ac:dyDescent="0.2">
      <c r="A247" s="9">
        <v>37679</v>
      </c>
      <c r="B247" s="103">
        <v>1.6138999999999999</v>
      </c>
      <c r="C247" s="103">
        <v>1.3220000000000001</v>
      </c>
      <c r="D247" s="102">
        <v>118.56</v>
      </c>
      <c r="E247" s="102">
        <v>2.59</v>
      </c>
      <c r="F247" s="102">
        <v>4.62</v>
      </c>
      <c r="G247" s="102">
        <v>3.95</v>
      </c>
      <c r="H247" s="102">
        <v>1.68</v>
      </c>
      <c r="I247" s="102">
        <v>2.2200000000000002</v>
      </c>
      <c r="J247" s="102">
        <v>5.35</v>
      </c>
      <c r="K247" s="102">
        <v>3.85</v>
      </c>
      <c r="L247" s="102">
        <v>0.71</v>
      </c>
      <c r="M247" s="102">
        <v>6974.44</v>
      </c>
      <c r="N247" s="102">
        <v>1406.82</v>
      </c>
      <c r="O247" s="102">
        <v>6715.44</v>
      </c>
      <c r="P247" s="102">
        <v>17604.12</v>
      </c>
      <c r="Q247" s="16">
        <v>669.4</v>
      </c>
      <c r="R247" s="3">
        <v>410.64</v>
      </c>
      <c r="S247" s="16">
        <v>61.79</v>
      </c>
      <c r="T247" s="103">
        <f t="shared" si="35"/>
        <v>-7.3000000000000842E-3</v>
      </c>
      <c r="U247" s="103">
        <f t="shared" si="36"/>
        <v>2.1500000000000075E-2</v>
      </c>
      <c r="V247" s="103">
        <f t="shared" si="37"/>
        <v>-2.3599999999999994</v>
      </c>
      <c r="W247" s="103">
        <f t="shared" si="38"/>
        <v>-9.0000000000000302E-2</v>
      </c>
      <c r="X247" s="103">
        <f t="shared" si="39"/>
        <v>-0.29000000000000004</v>
      </c>
      <c r="Y247" s="103">
        <f t="shared" si="40"/>
        <v>-0.13999999999999968</v>
      </c>
      <c r="Z247" s="103">
        <f t="shared" si="41"/>
        <v>-8.0000000000000071E-2</v>
      </c>
      <c r="AA247" s="103">
        <f t="shared" si="42"/>
        <v>3.0000000000000249E-2</v>
      </c>
      <c r="AB247" s="103">
        <f t="shared" si="43"/>
        <v>-1.0000000000000675E-2</v>
      </c>
      <c r="AC247" s="103">
        <f t="shared" si="44"/>
        <v>7.0000000000000284E-2</v>
      </c>
      <c r="AD247" s="103">
        <f t="shared" si="45"/>
        <v>0.18999999999999995</v>
      </c>
      <c r="AE247" s="103">
        <f t="shared" si="46"/>
        <v>-267.34000000000015</v>
      </c>
      <c r="AF247" s="103">
        <f t="shared" si="47"/>
        <v>-31.420000000000073</v>
      </c>
      <c r="AG247" s="103">
        <f t="shared" si="48"/>
        <v>-73.670000000000073</v>
      </c>
      <c r="AH247" s="103">
        <f t="shared" si="49"/>
        <v>220.70000000000073</v>
      </c>
      <c r="AI247" s="103">
        <f t="shared" si="50"/>
        <v>17.399999999999977</v>
      </c>
      <c r="AJ247" s="103">
        <f t="shared" si="51"/>
        <v>16.269999999999982</v>
      </c>
      <c r="AK247" s="103">
        <f t="shared" si="52"/>
        <v>3.6499999999999986</v>
      </c>
    </row>
    <row r="248" spans="1:37" x14ac:dyDescent="0.2">
      <c r="A248" s="9">
        <v>37709</v>
      </c>
      <c r="B248" s="103">
        <v>1.6212</v>
      </c>
      <c r="C248" s="103">
        <v>1.3374999999999999</v>
      </c>
      <c r="D248" s="102">
        <v>117.5</v>
      </c>
      <c r="E248" s="102">
        <v>2.75</v>
      </c>
      <c r="F248" s="102">
        <v>4.71</v>
      </c>
      <c r="G248" s="102">
        <v>4.0599999999999996</v>
      </c>
      <c r="H248" s="102">
        <v>1.68</v>
      </c>
      <c r="I248" s="102">
        <v>2.2999999999999998</v>
      </c>
      <c r="J248" s="102">
        <v>5.35</v>
      </c>
      <c r="K248" s="102">
        <v>3.92</v>
      </c>
      <c r="L248" s="102">
        <v>0.67</v>
      </c>
      <c r="M248" s="102">
        <v>7183.53</v>
      </c>
      <c r="N248" s="102">
        <v>1420.86</v>
      </c>
      <c r="O248" s="102">
        <v>6917.03</v>
      </c>
      <c r="P248" s="102">
        <v>17287.650000000001</v>
      </c>
      <c r="Q248" s="16">
        <v>663</v>
      </c>
      <c r="R248" s="3">
        <v>407.45</v>
      </c>
      <c r="S248" s="16">
        <v>65.87</v>
      </c>
      <c r="T248" s="103">
        <f t="shared" si="35"/>
        <v>7.3000000000000842E-3</v>
      </c>
      <c r="U248" s="103">
        <f t="shared" si="36"/>
        <v>1.5499999999999847E-2</v>
      </c>
      <c r="V248" s="103">
        <f t="shared" si="37"/>
        <v>-1.0600000000000023</v>
      </c>
      <c r="W248" s="103">
        <f t="shared" si="38"/>
        <v>0.16000000000000014</v>
      </c>
      <c r="X248" s="103">
        <f t="shared" si="39"/>
        <v>8.9999999999999858E-2</v>
      </c>
      <c r="Y248" s="103">
        <f t="shared" si="40"/>
        <v>0.10999999999999943</v>
      </c>
      <c r="Z248" s="103">
        <f t="shared" si="41"/>
        <v>0</v>
      </c>
      <c r="AA248" s="103">
        <f t="shared" si="42"/>
        <v>7.9999999999999627E-2</v>
      </c>
      <c r="AB248" s="103">
        <f t="shared" si="43"/>
        <v>0</v>
      </c>
      <c r="AC248" s="103">
        <f t="shared" si="44"/>
        <v>6.999999999999984E-2</v>
      </c>
      <c r="AD248" s="103">
        <f t="shared" si="45"/>
        <v>-3.9999999999999925E-2</v>
      </c>
      <c r="AE248" s="103">
        <f t="shared" si="46"/>
        <v>209.09000000000015</v>
      </c>
      <c r="AF248" s="103">
        <f t="shared" si="47"/>
        <v>14.039999999999964</v>
      </c>
      <c r="AG248" s="103">
        <f t="shared" si="48"/>
        <v>201.59000000000015</v>
      </c>
      <c r="AH248" s="103">
        <f t="shared" si="49"/>
        <v>-316.46999999999753</v>
      </c>
      <c r="AI248" s="103">
        <f t="shared" si="50"/>
        <v>-6.3999999999999773</v>
      </c>
      <c r="AJ248" s="103">
        <f t="shared" si="51"/>
        <v>-3.1899999999999977</v>
      </c>
      <c r="AK248" s="103">
        <f t="shared" si="52"/>
        <v>4.0800000000000054</v>
      </c>
    </row>
    <row r="249" spans="1:37" x14ac:dyDescent="0.2">
      <c r="A249" s="9">
        <v>37740</v>
      </c>
      <c r="B249" s="103">
        <v>1.6482000000000001</v>
      </c>
      <c r="C249" s="103">
        <v>1.3657999999999999</v>
      </c>
      <c r="D249" s="102">
        <v>119.46</v>
      </c>
      <c r="E249" s="102">
        <v>2.8</v>
      </c>
      <c r="F249" s="102">
        <v>4.6900000000000004</v>
      </c>
      <c r="G249" s="102">
        <v>4.2</v>
      </c>
      <c r="H249" s="102">
        <v>1.65</v>
      </c>
      <c r="I249" s="102">
        <v>2.35</v>
      </c>
      <c r="J249" s="102">
        <v>5.36</v>
      </c>
      <c r="K249" s="102">
        <v>4.0199999999999996</v>
      </c>
      <c r="L249" s="102">
        <v>0.67</v>
      </c>
      <c r="M249" s="102">
        <v>7620.11</v>
      </c>
      <c r="N249" s="102">
        <v>1486.3</v>
      </c>
      <c r="O249" s="102">
        <v>7408.87</v>
      </c>
      <c r="P249" s="102">
        <v>17400.41</v>
      </c>
      <c r="Q249" s="16">
        <v>680.5</v>
      </c>
      <c r="R249" s="3">
        <v>403.54</v>
      </c>
      <c r="S249" s="16">
        <v>65.709999999999994</v>
      </c>
      <c r="T249" s="103">
        <f t="shared" si="35"/>
        <v>2.7000000000000135E-2</v>
      </c>
      <c r="U249" s="103">
        <f t="shared" si="36"/>
        <v>2.8299999999999992E-2</v>
      </c>
      <c r="V249" s="103">
        <f t="shared" si="37"/>
        <v>1.9599999999999937</v>
      </c>
      <c r="W249" s="103">
        <f t="shared" si="38"/>
        <v>4.9999999999999822E-2</v>
      </c>
      <c r="X249" s="103">
        <f t="shared" si="39"/>
        <v>-1.9999999999999574E-2</v>
      </c>
      <c r="Y249" s="103">
        <f t="shared" si="40"/>
        <v>0.14000000000000057</v>
      </c>
      <c r="Z249" s="103">
        <f t="shared" si="41"/>
        <v>-3.0000000000000027E-2</v>
      </c>
      <c r="AA249" s="103">
        <f t="shared" si="42"/>
        <v>5.0000000000000266E-2</v>
      </c>
      <c r="AB249" s="103">
        <f t="shared" si="43"/>
        <v>1.0000000000000675E-2</v>
      </c>
      <c r="AC249" s="103">
        <f t="shared" si="44"/>
        <v>9.9999999999999645E-2</v>
      </c>
      <c r="AD249" s="103">
        <f t="shared" si="45"/>
        <v>0</v>
      </c>
      <c r="AE249" s="103">
        <f t="shared" si="46"/>
        <v>436.57999999999993</v>
      </c>
      <c r="AF249" s="103">
        <f t="shared" si="47"/>
        <v>65.440000000000055</v>
      </c>
      <c r="AG249" s="103">
        <f t="shared" si="48"/>
        <v>491.84000000000015</v>
      </c>
      <c r="AH249" s="103">
        <f t="shared" si="49"/>
        <v>112.7599999999984</v>
      </c>
      <c r="AI249" s="103">
        <f t="shared" si="50"/>
        <v>17.5</v>
      </c>
      <c r="AJ249" s="103">
        <f t="shared" si="51"/>
        <v>-3.9099999999999682</v>
      </c>
      <c r="AK249" s="103">
        <f t="shared" si="52"/>
        <v>-0.1600000000000108</v>
      </c>
    </row>
    <row r="250" spans="1:37" x14ac:dyDescent="0.2">
      <c r="A250" s="9">
        <v>37771</v>
      </c>
      <c r="B250" s="103">
        <v>1.6483000000000001</v>
      </c>
      <c r="C250" s="103">
        <v>1.3452</v>
      </c>
      <c r="D250" s="102">
        <v>121.79</v>
      </c>
      <c r="E250" s="102">
        <v>3.07</v>
      </c>
      <c r="F250" s="102">
        <v>4.97</v>
      </c>
      <c r="G250" s="102">
        <v>4.4000000000000004</v>
      </c>
      <c r="H250" s="102">
        <v>1.75</v>
      </c>
      <c r="I250" s="102">
        <v>2.4700000000000002</v>
      </c>
      <c r="J250" s="102">
        <v>5.36</v>
      </c>
      <c r="K250" s="102">
        <v>4.12</v>
      </c>
      <c r="L250" s="102">
        <v>0.69</v>
      </c>
      <c r="M250" s="102">
        <v>7682.32</v>
      </c>
      <c r="N250" s="102">
        <v>1530.62</v>
      </c>
      <c r="O250" s="102">
        <v>7883.04</v>
      </c>
      <c r="P250" s="102">
        <v>17875.75</v>
      </c>
      <c r="Q250" s="16">
        <v>661</v>
      </c>
      <c r="R250" s="3">
        <v>407.58</v>
      </c>
      <c r="S250" s="16">
        <v>64.010000000000005</v>
      </c>
      <c r="T250" s="103">
        <f t="shared" si="35"/>
        <v>9.9999999999988987E-5</v>
      </c>
      <c r="U250" s="103">
        <f t="shared" si="36"/>
        <v>-2.0599999999999952E-2</v>
      </c>
      <c r="V250" s="103">
        <f t="shared" si="37"/>
        <v>2.3300000000000125</v>
      </c>
      <c r="W250" s="103">
        <f t="shared" si="38"/>
        <v>0.27</v>
      </c>
      <c r="X250" s="103">
        <f t="shared" si="39"/>
        <v>0.27999999999999936</v>
      </c>
      <c r="Y250" s="103">
        <f t="shared" si="40"/>
        <v>0.20000000000000018</v>
      </c>
      <c r="Z250" s="103">
        <f t="shared" si="41"/>
        <v>0.10000000000000009</v>
      </c>
      <c r="AA250" s="103">
        <f t="shared" si="42"/>
        <v>0.12000000000000011</v>
      </c>
      <c r="AB250" s="103">
        <f t="shared" si="43"/>
        <v>0</v>
      </c>
      <c r="AC250" s="103">
        <f t="shared" si="44"/>
        <v>0.10000000000000053</v>
      </c>
      <c r="AD250" s="103">
        <f t="shared" si="45"/>
        <v>1.9999999999999907E-2</v>
      </c>
      <c r="AE250" s="103">
        <f t="shared" si="46"/>
        <v>62.210000000000036</v>
      </c>
      <c r="AF250" s="103">
        <f t="shared" si="47"/>
        <v>44.319999999999936</v>
      </c>
      <c r="AG250" s="103">
        <f t="shared" si="48"/>
        <v>474.17000000000007</v>
      </c>
      <c r="AH250" s="103">
        <f t="shared" si="49"/>
        <v>475.34000000000015</v>
      </c>
      <c r="AI250" s="103">
        <f t="shared" si="50"/>
        <v>-19.5</v>
      </c>
      <c r="AJ250" s="103">
        <f t="shared" si="51"/>
        <v>4.0399999999999636</v>
      </c>
      <c r="AK250" s="103">
        <f t="shared" si="52"/>
        <v>-1.6999999999999886</v>
      </c>
    </row>
    <row r="251" spans="1:37" x14ac:dyDescent="0.2">
      <c r="A251" s="9">
        <v>37800</v>
      </c>
      <c r="B251" s="103">
        <v>1.6534</v>
      </c>
      <c r="C251" s="103">
        <v>1.3531</v>
      </c>
      <c r="D251" s="102">
        <v>123.28</v>
      </c>
      <c r="E251" s="102">
        <v>3.22</v>
      </c>
      <c r="F251" s="102">
        <v>5.0999999999999996</v>
      </c>
      <c r="G251" s="102">
        <v>4.5599999999999996</v>
      </c>
      <c r="H251" s="102">
        <v>1.92</v>
      </c>
      <c r="I251" s="102">
        <v>2.7</v>
      </c>
      <c r="J251" s="102">
        <v>5.36</v>
      </c>
      <c r="K251" s="102">
        <v>4.18</v>
      </c>
      <c r="L251" s="102">
        <v>0.76</v>
      </c>
      <c r="M251" s="102">
        <v>7514.07</v>
      </c>
      <c r="N251" s="102">
        <v>1503.35</v>
      </c>
      <c r="O251" s="102">
        <v>8007.32</v>
      </c>
      <c r="P251" s="102">
        <v>18138.36</v>
      </c>
      <c r="Q251" s="16">
        <v>648.1</v>
      </c>
      <c r="R251" s="3">
        <v>410.36</v>
      </c>
      <c r="S251" s="16">
        <v>70.680000000000007</v>
      </c>
      <c r="T251" s="103">
        <f t="shared" si="35"/>
        <v>5.0999999999998824E-3</v>
      </c>
      <c r="U251" s="103">
        <f t="shared" si="36"/>
        <v>7.9000000000000181E-3</v>
      </c>
      <c r="V251" s="103">
        <f t="shared" si="37"/>
        <v>1.4899999999999949</v>
      </c>
      <c r="W251" s="103">
        <f t="shared" si="38"/>
        <v>0.15000000000000036</v>
      </c>
      <c r="X251" s="103">
        <f t="shared" si="39"/>
        <v>0.12999999999999989</v>
      </c>
      <c r="Y251" s="103">
        <f t="shared" si="40"/>
        <v>0.15999999999999925</v>
      </c>
      <c r="Z251" s="103">
        <f t="shared" si="41"/>
        <v>0.16999999999999993</v>
      </c>
      <c r="AA251" s="103">
        <f t="shared" si="42"/>
        <v>0.22999999999999998</v>
      </c>
      <c r="AB251" s="103">
        <f t="shared" si="43"/>
        <v>0</v>
      </c>
      <c r="AC251" s="103">
        <f t="shared" si="44"/>
        <v>5.9999999999999609E-2</v>
      </c>
      <c r="AD251" s="103">
        <f t="shared" si="45"/>
        <v>7.0000000000000062E-2</v>
      </c>
      <c r="AE251" s="103">
        <f t="shared" si="46"/>
        <v>-168.25</v>
      </c>
      <c r="AF251" s="103">
        <f t="shared" si="47"/>
        <v>-27.269999999999982</v>
      </c>
      <c r="AG251" s="103">
        <f t="shared" si="48"/>
        <v>124.27999999999975</v>
      </c>
      <c r="AH251" s="103">
        <f t="shared" si="49"/>
        <v>262.61000000000058</v>
      </c>
      <c r="AI251" s="103">
        <f t="shared" si="50"/>
        <v>-12.899999999999977</v>
      </c>
      <c r="AJ251" s="103">
        <f t="shared" si="51"/>
        <v>2.7800000000000296</v>
      </c>
      <c r="AK251" s="103">
        <f t="shared" si="52"/>
        <v>6.6700000000000017</v>
      </c>
    </row>
    <row r="252" spans="1:37" x14ac:dyDescent="0.2">
      <c r="A252" s="9">
        <v>37832</v>
      </c>
      <c r="B252" s="103">
        <v>1.6486000000000001</v>
      </c>
      <c r="C252" s="103">
        <v>1.3709</v>
      </c>
      <c r="D252" s="102">
        <v>119.13</v>
      </c>
      <c r="E252" s="102">
        <v>3.11</v>
      </c>
      <c r="F252" s="102">
        <v>4.8600000000000003</v>
      </c>
      <c r="G252" s="102">
        <v>4.34</v>
      </c>
      <c r="H252" s="102">
        <v>1.8</v>
      </c>
      <c r="I252" s="102">
        <v>2.71</v>
      </c>
      <c r="J252" s="102">
        <v>5.36</v>
      </c>
      <c r="K252" s="102">
        <v>4.26</v>
      </c>
      <c r="L252" s="102">
        <v>0.78</v>
      </c>
      <c r="M252" s="102">
        <v>7271.66</v>
      </c>
      <c r="N252" s="102">
        <v>1455.27</v>
      </c>
      <c r="O252" s="102">
        <v>7584.14</v>
      </c>
      <c r="P252" s="102">
        <v>17248.89</v>
      </c>
      <c r="Q252" s="16">
        <v>663.8</v>
      </c>
      <c r="R252" s="3">
        <v>424.52</v>
      </c>
      <c r="S252" s="16">
        <v>76.53</v>
      </c>
      <c r="T252" s="103">
        <f t="shared" si="35"/>
        <v>-4.7999999999999154E-3</v>
      </c>
      <c r="U252" s="103">
        <f t="shared" si="36"/>
        <v>1.7800000000000038E-2</v>
      </c>
      <c r="V252" s="103">
        <f t="shared" si="37"/>
        <v>-4.1500000000000057</v>
      </c>
      <c r="W252" s="103">
        <f t="shared" si="38"/>
        <v>-0.11000000000000032</v>
      </c>
      <c r="X252" s="103">
        <f t="shared" si="39"/>
        <v>-0.23999999999999932</v>
      </c>
      <c r="Y252" s="103">
        <f t="shared" si="40"/>
        <v>-0.21999999999999975</v>
      </c>
      <c r="Z252" s="103">
        <f t="shared" si="41"/>
        <v>-0.11999999999999988</v>
      </c>
      <c r="AA252" s="103">
        <f t="shared" si="42"/>
        <v>9.9999999999997868E-3</v>
      </c>
      <c r="AB252" s="103">
        <f t="shared" si="43"/>
        <v>0</v>
      </c>
      <c r="AC252" s="103">
        <f t="shared" si="44"/>
        <v>8.0000000000000071E-2</v>
      </c>
      <c r="AD252" s="103">
        <f t="shared" si="45"/>
        <v>2.0000000000000018E-2</v>
      </c>
      <c r="AE252" s="103">
        <f t="shared" si="46"/>
        <v>-242.40999999999985</v>
      </c>
      <c r="AF252" s="103">
        <f t="shared" si="47"/>
        <v>-48.079999999999927</v>
      </c>
      <c r="AG252" s="103">
        <f t="shared" si="48"/>
        <v>-423.17999999999938</v>
      </c>
      <c r="AH252" s="103">
        <f t="shared" si="49"/>
        <v>-889.47000000000116</v>
      </c>
      <c r="AI252" s="103">
        <f t="shared" si="50"/>
        <v>15.699999999999932</v>
      </c>
      <c r="AJ252" s="103">
        <f t="shared" si="51"/>
        <v>14.159999999999968</v>
      </c>
      <c r="AK252" s="103">
        <f t="shared" si="52"/>
        <v>5.8499999999999943</v>
      </c>
    </row>
    <row r="253" spans="1:37" x14ac:dyDescent="0.2">
      <c r="A253" s="9">
        <v>37863</v>
      </c>
      <c r="B253" s="103">
        <v>1.647</v>
      </c>
      <c r="C253" s="103">
        <v>1.3641000000000001</v>
      </c>
      <c r="D253" s="102">
        <v>115.96</v>
      </c>
      <c r="E253" s="102">
        <v>3.01</v>
      </c>
      <c r="F253" s="102">
        <v>4.58</v>
      </c>
      <c r="G253" s="102">
        <v>4.25</v>
      </c>
      <c r="H253" s="102">
        <v>1.56</v>
      </c>
      <c r="I253" s="102">
        <v>2.9</v>
      </c>
      <c r="J253" s="102">
        <v>5.62</v>
      </c>
      <c r="K253" s="102">
        <v>4.74</v>
      </c>
      <c r="L253" s="102">
        <v>0.97</v>
      </c>
      <c r="M253" s="102">
        <v>7231.45</v>
      </c>
      <c r="N253" s="102">
        <v>1473.99</v>
      </c>
      <c r="O253" s="102">
        <v>7638.17</v>
      </c>
      <c r="P253" s="102">
        <v>16569.09</v>
      </c>
      <c r="Q253" s="16">
        <v>673</v>
      </c>
      <c r="R253" s="3">
        <v>413.49</v>
      </c>
      <c r="S253" s="16">
        <v>74.040000000000006</v>
      </c>
      <c r="T253" s="103">
        <f t="shared" si="35"/>
        <v>-1.6000000000000458E-3</v>
      </c>
      <c r="U253" s="103">
        <f t="shared" si="36"/>
        <v>-6.7999999999999172E-3</v>
      </c>
      <c r="V253" s="103">
        <f t="shared" si="37"/>
        <v>-3.1700000000000017</v>
      </c>
      <c r="W253" s="103">
        <f t="shared" si="38"/>
        <v>-0.10000000000000009</v>
      </c>
      <c r="X253" s="103">
        <f t="shared" si="39"/>
        <v>-0.28000000000000025</v>
      </c>
      <c r="Y253" s="103">
        <f t="shared" si="40"/>
        <v>-8.9999999999999858E-2</v>
      </c>
      <c r="Z253" s="103">
        <f t="shared" si="41"/>
        <v>-0.24</v>
      </c>
      <c r="AA253" s="103">
        <f t="shared" si="42"/>
        <v>0.18999999999999995</v>
      </c>
      <c r="AB253" s="103">
        <f t="shared" si="43"/>
        <v>0.25999999999999979</v>
      </c>
      <c r="AC253" s="103">
        <f t="shared" si="44"/>
        <v>0.48000000000000043</v>
      </c>
      <c r="AD253" s="103">
        <f t="shared" si="45"/>
        <v>0.18999999999999995</v>
      </c>
      <c r="AE253" s="103">
        <f t="shared" si="46"/>
        <v>-40.210000000000036</v>
      </c>
      <c r="AF253" s="103">
        <f t="shared" si="47"/>
        <v>18.720000000000027</v>
      </c>
      <c r="AG253" s="103">
        <f t="shared" si="48"/>
        <v>54.029999999999745</v>
      </c>
      <c r="AH253" s="103">
        <f t="shared" si="49"/>
        <v>-679.79999999999927</v>
      </c>
      <c r="AI253" s="103">
        <f t="shared" si="50"/>
        <v>9.2000000000000455</v>
      </c>
      <c r="AJ253" s="103">
        <f t="shared" si="51"/>
        <v>-11.029999999999973</v>
      </c>
      <c r="AK253" s="103">
        <f t="shared" si="52"/>
        <v>-2.4899999999999949</v>
      </c>
    </row>
    <row r="254" spans="1:37" x14ac:dyDescent="0.2">
      <c r="A254" s="9">
        <v>37891</v>
      </c>
      <c r="B254" s="103">
        <v>1.6608000000000001</v>
      </c>
      <c r="C254" s="103">
        <v>1.4242999999999999</v>
      </c>
      <c r="D254" s="102">
        <v>114.72</v>
      </c>
      <c r="E254" s="102">
        <v>2.96</v>
      </c>
      <c r="F254" s="102">
        <v>4.6399999999999997</v>
      </c>
      <c r="G254" s="102">
        <v>4.32</v>
      </c>
      <c r="H254" s="102">
        <v>1.7</v>
      </c>
      <c r="I254" s="102">
        <v>2.79</v>
      </c>
      <c r="J254" s="102">
        <v>5.23</v>
      </c>
      <c r="K254" s="102">
        <v>4.79</v>
      </c>
      <c r="L254" s="102">
        <v>1.03</v>
      </c>
      <c r="M254" s="102">
        <v>7262.53</v>
      </c>
      <c r="N254" s="102">
        <v>1526.75</v>
      </c>
      <c r="O254" s="102">
        <v>7861.51</v>
      </c>
      <c r="P254" s="102">
        <v>16785.689999999999</v>
      </c>
      <c r="Q254" s="16">
        <v>742.8</v>
      </c>
      <c r="R254" s="3">
        <v>447.56</v>
      </c>
      <c r="S254" s="16">
        <v>81.66</v>
      </c>
      <c r="T254" s="103">
        <f t="shared" si="35"/>
        <v>1.3800000000000034E-2</v>
      </c>
      <c r="U254" s="103">
        <f t="shared" si="36"/>
        <v>6.0199999999999809E-2</v>
      </c>
      <c r="V254" s="103">
        <f t="shared" si="37"/>
        <v>-1.2399999999999949</v>
      </c>
      <c r="W254" s="103">
        <f t="shared" si="38"/>
        <v>-4.9999999999999822E-2</v>
      </c>
      <c r="X254" s="103">
        <f t="shared" si="39"/>
        <v>5.9999999999999609E-2</v>
      </c>
      <c r="Y254" s="103">
        <f t="shared" si="40"/>
        <v>7.0000000000000284E-2</v>
      </c>
      <c r="Z254" s="103">
        <f t="shared" si="41"/>
        <v>0.1399999999999999</v>
      </c>
      <c r="AA254" s="103">
        <f t="shared" si="42"/>
        <v>-0.10999999999999988</v>
      </c>
      <c r="AB254" s="103">
        <f t="shared" si="43"/>
        <v>-0.38999999999999968</v>
      </c>
      <c r="AC254" s="103">
        <f t="shared" si="44"/>
        <v>4.9999999999999822E-2</v>
      </c>
      <c r="AD254" s="103">
        <f t="shared" si="45"/>
        <v>6.0000000000000053E-2</v>
      </c>
      <c r="AE254" s="103">
        <f t="shared" si="46"/>
        <v>31.079999999999927</v>
      </c>
      <c r="AF254" s="103">
        <f t="shared" si="47"/>
        <v>52.759999999999991</v>
      </c>
      <c r="AG254" s="103">
        <f t="shared" si="48"/>
        <v>223.34000000000015</v>
      </c>
      <c r="AH254" s="103">
        <f t="shared" si="49"/>
        <v>216.59999999999854</v>
      </c>
      <c r="AI254" s="103">
        <f t="shared" si="50"/>
        <v>69.799999999999955</v>
      </c>
      <c r="AJ254" s="103">
        <f t="shared" si="51"/>
        <v>34.069999999999993</v>
      </c>
      <c r="AK254" s="103">
        <f t="shared" si="52"/>
        <v>7.6199999999999903</v>
      </c>
    </row>
    <row r="255" spans="1:37" x14ac:dyDescent="0.2">
      <c r="A255" s="9">
        <v>37924</v>
      </c>
      <c r="B255" s="103">
        <v>1.6774</v>
      </c>
      <c r="C255" s="103">
        <v>1.4470000000000001</v>
      </c>
      <c r="D255" s="102">
        <v>115.2</v>
      </c>
      <c r="E255" s="102">
        <v>2.99</v>
      </c>
      <c r="F255" s="102">
        <v>4.49</v>
      </c>
      <c r="G255" s="102">
        <v>4.21</v>
      </c>
      <c r="H255" s="102">
        <v>1.61</v>
      </c>
      <c r="I255" s="102">
        <v>2.75</v>
      </c>
      <c r="J255" s="102">
        <v>4.8899999999999997</v>
      </c>
      <c r="K255" s="102">
        <v>4.5999999999999996</v>
      </c>
      <c r="L255" s="102">
        <v>0.9</v>
      </c>
      <c r="M255" s="102">
        <v>7372.14</v>
      </c>
      <c r="N255" s="102">
        <v>1549.38</v>
      </c>
      <c r="O255" s="102">
        <v>8019.22</v>
      </c>
      <c r="P255" s="102">
        <v>16737.63</v>
      </c>
      <c r="Q255" s="16">
        <v>792</v>
      </c>
      <c r="R255" s="3">
        <v>454.29</v>
      </c>
      <c r="S255" s="16">
        <v>94.53</v>
      </c>
      <c r="T255" s="103">
        <f t="shared" si="35"/>
        <v>1.6599999999999948E-2</v>
      </c>
      <c r="U255" s="103">
        <f t="shared" si="36"/>
        <v>2.2700000000000164E-2</v>
      </c>
      <c r="V255" s="103">
        <f t="shared" si="37"/>
        <v>0.48000000000000398</v>
      </c>
      <c r="W255" s="103">
        <f t="shared" si="38"/>
        <v>3.0000000000000249E-2</v>
      </c>
      <c r="X255" s="103">
        <f t="shared" si="39"/>
        <v>-0.14999999999999947</v>
      </c>
      <c r="Y255" s="103">
        <f t="shared" si="40"/>
        <v>-0.11000000000000032</v>
      </c>
      <c r="Z255" s="103">
        <f t="shared" si="41"/>
        <v>-8.9999999999999858E-2</v>
      </c>
      <c r="AA255" s="103">
        <f t="shared" si="42"/>
        <v>-4.0000000000000036E-2</v>
      </c>
      <c r="AB255" s="103">
        <f t="shared" si="43"/>
        <v>-0.34000000000000075</v>
      </c>
      <c r="AC255" s="103">
        <f t="shared" si="44"/>
        <v>-0.19000000000000039</v>
      </c>
      <c r="AD255" s="103">
        <f t="shared" si="45"/>
        <v>-0.13</v>
      </c>
      <c r="AE255" s="103">
        <f t="shared" si="46"/>
        <v>109.61000000000058</v>
      </c>
      <c r="AF255" s="103">
        <f t="shared" si="47"/>
        <v>22.630000000000109</v>
      </c>
      <c r="AG255" s="103">
        <f t="shared" si="48"/>
        <v>157.71000000000004</v>
      </c>
      <c r="AH255" s="103">
        <f t="shared" si="49"/>
        <v>-48.059999999997672</v>
      </c>
      <c r="AI255" s="103">
        <f t="shared" si="50"/>
        <v>49.200000000000045</v>
      </c>
      <c r="AJ255" s="103">
        <f t="shared" si="51"/>
        <v>6.7300000000000182</v>
      </c>
      <c r="AK255" s="103">
        <f t="shared" si="52"/>
        <v>12.870000000000005</v>
      </c>
    </row>
    <row r="256" spans="1:37" x14ac:dyDescent="0.2">
      <c r="A256" s="9">
        <v>37954</v>
      </c>
      <c r="B256" s="103">
        <v>1.6568000000000001</v>
      </c>
      <c r="C256" s="103">
        <v>1.4689000000000001</v>
      </c>
      <c r="D256" s="102">
        <v>110.94</v>
      </c>
      <c r="E256" s="102">
        <v>2.85</v>
      </c>
      <c r="F256" s="102">
        <v>4.03</v>
      </c>
      <c r="G256" s="102">
        <v>4.05</v>
      </c>
      <c r="H256" s="102">
        <v>1.48</v>
      </c>
      <c r="I256" s="102">
        <v>2.75</v>
      </c>
      <c r="J256" s="102">
        <v>5.13</v>
      </c>
      <c r="K256" s="102">
        <v>4.8099999999999996</v>
      </c>
      <c r="L256" s="102">
        <v>0.99</v>
      </c>
      <c r="M256" s="102">
        <v>7154.69</v>
      </c>
      <c r="N256" s="102">
        <v>1481.14</v>
      </c>
      <c r="O256" s="102">
        <v>7870.52</v>
      </c>
      <c r="P256" s="102">
        <v>15680.67</v>
      </c>
      <c r="Q256" s="16">
        <v>782.2</v>
      </c>
      <c r="R256" s="3">
        <v>451.26</v>
      </c>
      <c r="S256" s="16">
        <v>88.71</v>
      </c>
      <c r="T256" s="103">
        <f t="shared" si="35"/>
        <v>-2.0599999999999952E-2</v>
      </c>
      <c r="U256" s="103">
        <f t="shared" si="36"/>
        <v>2.1900000000000031E-2</v>
      </c>
      <c r="V256" s="103">
        <f t="shared" si="37"/>
        <v>-4.2600000000000051</v>
      </c>
      <c r="W256" s="103">
        <f t="shared" si="38"/>
        <v>-0.14000000000000012</v>
      </c>
      <c r="X256" s="103">
        <f t="shared" si="39"/>
        <v>-0.45999999999999996</v>
      </c>
      <c r="Y256" s="103">
        <f t="shared" si="40"/>
        <v>-0.16000000000000014</v>
      </c>
      <c r="Z256" s="103">
        <f t="shared" si="41"/>
        <v>-0.13000000000000012</v>
      </c>
      <c r="AA256" s="103">
        <f t="shared" si="42"/>
        <v>0</v>
      </c>
      <c r="AB256" s="103">
        <f t="shared" si="43"/>
        <v>0.24000000000000021</v>
      </c>
      <c r="AC256" s="103">
        <f t="shared" si="44"/>
        <v>0.20999999999999996</v>
      </c>
      <c r="AD256" s="103">
        <f t="shared" si="45"/>
        <v>8.9999999999999969E-2</v>
      </c>
      <c r="AE256" s="103">
        <f t="shared" si="46"/>
        <v>-217.45000000000073</v>
      </c>
      <c r="AF256" s="103">
        <f t="shared" si="47"/>
        <v>-68.240000000000009</v>
      </c>
      <c r="AG256" s="103">
        <f t="shared" si="48"/>
        <v>-148.69999999999982</v>
      </c>
      <c r="AH256" s="103">
        <f t="shared" si="49"/>
        <v>-1056.9600000000009</v>
      </c>
      <c r="AI256" s="103">
        <f t="shared" si="50"/>
        <v>-9.7999999999999545</v>
      </c>
      <c r="AJ256" s="103">
        <f t="shared" si="51"/>
        <v>-3.0300000000000296</v>
      </c>
      <c r="AK256" s="103">
        <f t="shared" si="52"/>
        <v>-5.8200000000000074</v>
      </c>
    </row>
    <row r="257" spans="1:39" x14ac:dyDescent="0.2">
      <c r="A257" s="9">
        <v>37985</v>
      </c>
      <c r="B257" s="103">
        <v>1.6524000000000001</v>
      </c>
      <c r="C257" s="103">
        <v>1.4591000000000001</v>
      </c>
      <c r="D257" s="102">
        <v>111.69</v>
      </c>
      <c r="E257" s="102">
        <v>3.06</v>
      </c>
      <c r="F257" s="102">
        <v>4.0599999999999996</v>
      </c>
      <c r="G257" s="102">
        <v>4.34</v>
      </c>
      <c r="H257" s="102">
        <v>1.44</v>
      </c>
      <c r="I257" s="102">
        <v>2.76</v>
      </c>
      <c r="J257" s="102">
        <v>4.7</v>
      </c>
      <c r="K257" s="102">
        <v>4.68</v>
      </c>
      <c r="L257" s="102">
        <v>0.9</v>
      </c>
      <c r="M257" s="102">
        <v>6925.44</v>
      </c>
      <c r="N257" s="102">
        <v>1468.36</v>
      </c>
      <c r="O257" s="102">
        <v>8067.32</v>
      </c>
      <c r="P257" s="102">
        <v>15307.78</v>
      </c>
      <c r="Q257" s="16">
        <v>834.9</v>
      </c>
      <c r="R257" s="3">
        <v>476.08</v>
      </c>
      <c r="S257" s="16">
        <v>94.1</v>
      </c>
      <c r="T257" s="103">
        <f t="shared" si="35"/>
        <v>-4.3999999999999595E-3</v>
      </c>
      <c r="U257" s="103">
        <f t="shared" si="36"/>
        <v>-9.8000000000000309E-3</v>
      </c>
      <c r="V257" s="103">
        <f t="shared" si="37"/>
        <v>0.75</v>
      </c>
      <c r="W257" s="103">
        <f t="shared" si="38"/>
        <v>0.20999999999999996</v>
      </c>
      <c r="X257" s="103">
        <f t="shared" si="39"/>
        <v>2.9999999999999361E-2</v>
      </c>
      <c r="Y257" s="103">
        <f t="shared" si="40"/>
        <v>0.29000000000000004</v>
      </c>
      <c r="Z257" s="103">
        <f t="shared" si="41"/>
        <v>-4.0000000000000036E-2</v>
      </c>
      <c r="AA257" s="103">
        <f t="shared" si="42"/>
        <v>9.9999999999997868E-3</v>
      </c>
      <c r="AB257" s="103">
        <f t="shared" si="43"/>
        <v>-0.42999999999999972</v>
      </c>
      <c r="AC257" s="103">
        <f t="shared" si="44"/>
        <v>-0.12999999999999989</v>
      </c>
      <c r="AD257" s="103">
        <f t="shared" si="45"/>
        <v>-8.9999999999999969E-2</v>
      </c>
      <c r="AE257" s="103">
        <f t="shared" si="46"/>
        <v>-229.25</v>
      </c>
      <c r="AF257" s="103">
        <f t="shared" si="47"/>
        <v>-12.7800000000002</v>
      </c>
      <c r="AG257" s="103">
        <f t="shared" si="48"/>
        <v>196.79999999999927</v>
      </c>
      <c r="AH257" s="103">
        <f t="shared" si="49"/>
        <v>-372.88999999999942</v>
      </c>
      <c r="AI257" s="103">
        <f t="shared" si="50"/>
        <v>52.699999999999932</v>
      </c>
      <c r="AJ257" s="103">
        <f t="shared" si="51"/>
        <v>24.819999999999993</v>
      </c>
      <c r="AK257" s="103">
        <f t="shared" si="52"/>
        <v>5.3900000000000006</v>
      </c>
      <c r="AL257" s="102"/>
      <c r="AM257" s="102"/>
    </row>
    <row r="258" spans="1:39" x14ac:dyDescent="0.2">
      <c r="A258" s="9">
        <v>38016</v>
      </c>
      <c r="B258" s="103">
        <v>1.6094999999999999</v>
      </c>
      <c r="C258" s="103">
        <v>1.4844999999999999</v>
      </c>
      <c r="D258" s="102">
        <v>106.57</v>
      </c>
      <c r="E258" s="102">
        <v>2.79</v>
      </c>
      <c r="F258" s="102">
        <v>3.62</v>
      </c>
      <c r="G258" s="102">
        <v>3.89</v>
      </c>
      <c r="H258" s="102">
        <v>1.36</v>
      </c>
      <c r="I258" s="102">
        <v>2.65</v>
      </c>
      <c r="J258" s="102">
        <v>3.11</v>
      </c>
      <c r="K258" s="102">
        <v>4.37</v>
      </c>
      <c r="L258" s="102">
        <v>0.87</v>
      </c>
      <c r="M258" s="102">
        <v>6234.18</v>
      </c>
      <c r="N258" s="102">
        <v>1378.55</v>
      </c>
      <c r="O258" s="102">
        <v>6851.75</v>
      </c>
      <c r="P258" s="102">
        <v>13592.47</v>
      </c>
      <c r="Q258" s="16">
        <v>922.7</v>
      </c>
      <c r="R258" s="3">
        <v>503.27</v>
      </c>
      <c r="S258" s="16">
        <v>91.75</v>
      </c>
      <c r="T258" s="103">
        <f t="shared" si="35"/>
        <v>-4.290000000000016E-2</v>
      </c>
      <c r="U258" s="103">
        <f t="shared" si="36"/>
        <v>2.5399999999999867E-2</v>
      </c>
      <c r="V258" s="103">
        <f t="shared" si="37"/>
        <v>-5.1200000000000045</v>
      </c>
      <c r="W258" s="103">
        <f t="shared" si="38"/>
        <v>-0.27</v>
      </c>
      <c r="X258" s="103">
        <f t="shared" si="39"/>
        <v>-0.4399999999999995</v>
      </c>
      <c r="Y258" s="103">
        <f t="shared" si="40"/>
        <v>-0.44999999999999973</v>
      </c>
      <c r="Z258" s="103">
        <f t="shared" si="41"/>
        <v>-7.9999999999999849E-2</v>
      </c>
      <c r="AA258" s="103">
        <f t="shared" si="42"/>
        <v>-0.10999999999999988</v>
      </c>
      <c r="AB258" s="103">
        <f t="shared" si="43"/>
        <v>-1.5900000000000003</v>
      </c>
      <c r="AC258" s="103">
        <f t="shared" si="44"/>
        <v>-0.30999999999999961</v>
      </c>
      <c r="AD258" s="103">
        <f t="shared" si="45"/>
        <v>-3.0000000000000027E-2</v>
      </c>
      <c r="AE258" s="103">
        <f t="shared" si="46"/>
        <v>-691.25999999999931</v>
      </c>
      <c r="AF258" s="103">
        <f t="shared" si="47"/>
        <v>-89.809999999999945</v>
      </c>
      <c r="AG258" s="103">
        <f t="shared" si="48"/>
        <v>-1215.5699999999997</v>
      </c>
      <c r="AH258" s="103">
        <f t="shared" si="49"/>
        <v>-1715.3100000000013</v>
      </c>
      <c r="AI258" s="103">
        <f t="shared" si="50"/>
        <v>87.800000000000068</v>
      </c>
      <c r="AJ258" s="103">
        <f t="shared" si="51"/>
        <v>27.189999999999998</v>
      </c>
      <c r="AK258" s="103">
        <f t="shared" si="52"/>
        <v>-2.3499999999999943</v>
      </c>
    </row>
    <row r="259" spans="1:39" x14ac:dyDescent="0.2">
      <c r="A259" s="9">
        <v>38045</v>
      </c>
      <c r="B259" s="103">
        <v>1.5851999999999999</v>
      </c>
      <c r="C259" s="103">
        <v>1.5183</v>
      </c>
      <c r="D259" s="102">
        <v>104.3</v>
      </c>
      <c r="E259" s="102">
        <v>2.93</v>
      </c>
      <c r="F259" s="102">
        <v>3.5</v>
      </c>
      <c r="G259" s="102">
        <v>3.8</v>
      </c>
      <c r="H259" s="102">
        <v>1.37</v>
      </c>
      <c r="I259" s="102">
        <v>2.8</v>
      </c>
      <c r="J259" s="102">
        <v>3.06</v>
      </c>
      <c r="K259" s="102">
        <v>4.38</v>
      </c>
      <c r="L259" s="102">
        <v>0.96</v>
      </c>
      <c r="M259" s="102">
        <v>6188.55</v>
      </c>
      <c r="N259" s="102">
        <v>1330.63</v>
      </c>
      <c r="O259" s="102">
        <v>6748.13</v>
      </c>
      <c r="P259" s="102">
        <v>13603.02</v>
      </c>
      <c r="Q259" s="16">
        <v>972.1</v>
      </c>
      <c r="R259" s="3">
        <v>565.65</v>
      </c>
      <c r="S259" s="16">
        <v>101.84</v>
      </c>
      <c r="T259" s="103">
        <f t="shared" si="35"/>
        <v>-2.4299999999999988E-2</v>
      </c>
      <c r="U259" s="103">
        <f t="shared" si="36"/>
        <v>3.3800000000000052E-2</v>
      </c>
      <c r="V259" s="103">
        <f t="shared" si="37"/>
        <v>-2.269999999999996</v>
      </c>
      <c r="W259" s="103">
        <f t="shared" si="38"/>
        <v>0.14000000000000012</v>
      </c>
      <c r="X259" s="103">
        <f t="shared" si="39"/>
        <v>-0.12000000000000011</v>
      </c>
      <c r="Y259" s="103">
        <f t="shared" si="40"/>
        <v>-9.0000000000000302E-2</v>
      </c>
      <c r="Z259" s="103">
        <f t="shared" si="41"/>
        <v>1.0000000000000009E-2</v>
      </c>
      <c r="AA259" s="103">
        <f t="shared" si="42"/>
        <v>0.14999999999999991</v>
      </c>
      <c r="AB259" s="103">
        <f t="shared" si="43"/>
        <v>-4.9999999999999822E-2</v>
      </c>
      <c r="AC259" s="103">
        <f t="shared" si="44"/>
        <v>9.9999999999997868E-3</v>
      </c>
      <c r="AD259" s="103">
        <f t="shared" si="45"/>
        <v>8.9999999999999969E-2</v>
      </c>
      <c r="AE259" s="103">
        <f t="shared" si="46"/>
        <v>-45.630000000000109</v>
      </c>
      <c r="AF259" s="103">
        <f t="shared" si="47"/>
        <v>-47.919999999999845</v>
      </c>
      <c r="AG259" s="103">
        <f t="shared" si="48"/>
        <v>-103.61999999999989</v>
      </c>
      <c r="AH259" s="103">
        <f t="shared" si="49"/>
        <v>10.550000000001091</v>
      </c>
      <c r="AI259" s="103">
        <f t="shared" si="50"/>
        <v>49.399999999999977</v>
      </c>
      <c r="AJ259" s="103">
        <f t="shared" si="51"/>
        <v>62.379999999999995</v>
      </c>
      <c r="AK259" s="103">
        <f t="shared" si="52"/>
        <v>10.090000000000003</v>
      </c>
    </row>
    <row r="260" spans="1:39" x14ac:dyDescent="0.2">
      <c r="A260" s="9">
        <v>38076</v>
      </c>
      <c r="B260" s="103">
        <v>1.5671999999999999</v>
      </c>
      <c r="C260" s="103">
        <v>1.5792999999999999</v>
      </c>
      <c r="D260" s="102">
        <v>99.76</v>
      </c>
      <c r="E260" s="102">
        <v>2.9</v>
      </c>
      <c r="F260" s="102">
        <v>3.35</v>
      </c>
      <c r="G260" s="102">
        <v>3.93</v>
      </c>
      <c r="H260" s="102">
        <v>1.17</v>
      </c>
      <c r="I260" s="102">
        <v>2.89</v>
      </c>
      <c r="J260" s="102">
        <v>2.69</v>
      </c>
      <c r="K260" s="102">
        <v>4.7300000000000004</v>
      </c>
      <c r="L260" s="102">
        <v>0.91</v>
      </c>
      <c r="M260" s="102">
        <v>5961.47</v>
      </c>
      <c r="N260" s="102">
        <v>1322.7</v>
      </c>
      <c r="O260" s="102">
        <v>6534.97</v>
      </c>
      <c r="P260" s="102">
        <v>12525.54</v>
      </c>
      <c r="Q260" s="16">
        <v>916.2</v>
      </c>
      <c r="R260" s="3">
        <v>527.07000000000005</v>
      </c>
      <c r="S260" s="16">
        <v>101.58</v>
      </c>
      <c r="T260" s="103">
        <f t="shared" si="35"/>
        <v>-1.8000000000000016E-2</v>
      </c>
      <c r="U260" s="103">
        <f t="shared" si="36"/>
        <v>6.0999999999999943E-2</v>
      </c>
      <c r="V260" s="103">
        <f t="shared" si="37"/>
        <v>-4.539999999999992</v>
      </c>
      <c r="W260" s="103">
        <f t="shared" si="38"/>
        <v>-3.0000000000000249E-2</v>
      </c>
      <c r="X260" s="103">
        <f t="shared" si="39"/>
        <v>-0.14999999999999991</v>
      </c>
      <c r="Y260" s="103">
        <f t="shared" si="40"/>
        <v>0.13000000000000034</v>
      </c>
      <c r="Z260" s="103">
        <f t="shared" si="41"/>
        <v>-0.20000000000000018</v>
      </c>
      <c r="AA260" s="103">
        <f t="shared" si="42"/>
        <v>9.0000000000000302E-2</v>
      </c>
      <c r="AB260" s="103">
        <f t="shared" si="43"/>
        <v>-0.37000000000000011</v>
      </c>
      <c r="AC260" s="103">
        <f t="shared" si="44"/>
        <v>0.35000000000000053</v>
      </c>
      <c r="AD260" s="103">
        <f t="shared" si="45"/>
        <v>-4.9999999999999933E-2</v>
      </c>
      <c r="AE260" s="103">
        <f t="shared" si="46"/>
        <v>-227.07999999999993</v>
      </c>
      <c r="AF260" s="103">
        <f t="shared" si="47"/>
        <v>-7.9300000000000637</v>
      </c>
      <c r="AG260" s="103">
        <f t="shared" si="48"/>
        <v>-213.15999999999985</v>
      </c>
      <c r="AH260" s="103">
        <f t="shared" si="49"/>
        <v>-1077.4799999999996</v>
      </c>
      <c r="AI260" s="103">
        <f t="shared" si="50"/>
        <v>-55.899999999999977</v>
      </c>
      <c r="AJ260" s="103">
        <f t="shared" si="51"/>
        <v>-38.579999999999927</v>
      </c>
      <c r="AK260" s="103">
        <f t="shared" si="52"/>
        <v>-0.26000000000000512</v>
      </c>
    </row>
    <row r="261" spans="1:39" x14ac:dyDescent="0.2">
      <c r="A261" s="9">
        <v>38106</v>
      </c>
      <c r="B261" s="103">
        <v>1.621</v>
      </c>
      <c r="C261" s="103">
        <v>1.5576000000000001</v>
      </c>
      <c r="D261" s="102">
        <v>104.5</v>
      </c>
      <c r="E261" s="102">
        <v>3.11</v>
      </c>
      <c r="F261" s="102">
        <v>3.86</v>
      </c>
      <c r="G261" s="102">
        <v>4.12</v>
      </c>
      <c r="H261" s="102">
        <v>1.61</v>
      </c>
      <c r="I261" s="102">
        <v>2.81</v>
      </c>
      <c r="J261" s="102">
        <v>2.85</v>
      </c>
      <c r="K261" s="102">
        <v>4.8600000000000003</v>
      </c>
      <c r="L261" s="102">
        <v>0.92</v>
      </c>
      <c r="M261" s="102">
        <v>6294.68</v>
      </c>
      <c r="N261" s="102">
        <v>1385.59</v>
      </c>
      <c r="O261" s="102">
        <v>6948.82</v>
      </c>
      <c r="P261" s="102">
        <v>13849.99</v>
      </c>
      <c r="Q261" s="16">
        <v>863.8</v>
      </c>
      <c r="R261" s="3">
        <v>536.23</v>
      </c>
      <c r="S261" s="16">
        <v>113.48</v>
      </c>
      <c r="T261" s="103">
        <f t="shared" si="35"/>
        <v>5.380000000000007E-2</v>
      </c>
      <c r="U261" s="103">
        <f t="shared" si="36"/>
        <v>-2.1699999999999831E-2</v>
      </c>
      <c r="V261" s="103">
        <f t="shared" si="37"/>
        <v>4.7399999999999949</v>
      </c>
      <c r="W261" s="103">
        <f t="shared" si="38"/>
        <v>0.20999999999999996</v>
      </c>
      <c r="X261" s="103">
        <f t="shared" si="39"/>
        <v>0.50999999999999979</v>
      </c>
      <c r="Y261" s="103">
        <f t="shared" si="40"/>
        <v>0.18999999999999995</v>
      </c>
      <c r="Z261" s="103">
        <f t="shared" si="41"/>
        <v>0.44000000000000017</v>
      </c>
      <c r="AA261" s="103">
        <f t="shared" si="42"/>
        <v>-8.0000000000000071E-2</v>
      </c>
      <c r="AB261" s="103">
        <f t="shared" si="43"/>
        <v>0.16000000000000014</v>
      </c>
      <c r="AC261" s="103">
        <f t="shared" si="44"/>
        <v>0.12999999999999989</v>
      </c>
      <c r="AD261" s="103">
        <f t="shared" si="45"/>
        <v>1.0000000000000009E-2</v>
      </c>
      <c r="AE261" s="103">
        <f t="shared" si="46"/>
        <v>333.21000000000004</v>
      </c>
      <c r="AF261" s="103">
        <f t="shared" si="47"/>
        <v>62.889999999999873</v>
      </c>
      <c r="AG261" s="103">
        <f t="shared" si="48"/>
        <v>413.84999999999945</v>
      </c>
      <c r="AH261" s="103">
        <f t="shared" si="49"/>
        <v>1324.4499999999989</v>
      </c>
      <c r="AI261" s="103">
        <f t="shared" si="50"/>
        <v>-52.400000000000091</v>
      </c>
      <c r="AJ261" s="103">
        <f t="shared" si="51"/>
        <v>9.1599999999999682</v>
      </c>
      <c r="AK261" s="103">
        <f t="shared" si="52"/>
        <v>11.900000000000006</v>
      </c>
    </row>
    <row r="262" spans="1:39" x14ac:dyDescent="0.2">
      <c r="A262" s="9">
        <v>38136</v>
      </c>
      <c r="B262" s="103">
        <v>1.6229</v>
      </c>
      <c r="C262" s="103">
        <v>1.5548999999999999</v>
      </c>
      <c r="D262" s="102">
        <v>105.46</v>
      </c>
      <c r="E262" s="102">
        <v>3.21</v>
      </c>
      <c r="F262" s="102">
        <v>4.08</v>
      </c>
      <c r="G262" s="102">
        <v>4.41</v>
      </c>
      <c r="H262" s="102">
        <v>1.79</v>
      </c>
      <c r="I262" s="102">
        <v>2.78</v>
      </c>
      <c r="J262" s="102">
        <v>2.68</v>
      </c>
      <c r="K262" s="102">
        <v>4.8600000000000003</v>
      </c>
      <c r="L262" s="102">
        <v>0.92</v>
      </c>
      <c r="M262" s="102">
        <v>6333.55</v>
      </c>
      <c r="N262" s="102">
        <v>1400.38</v>
      </c>
      <c r="O262" s="102">
        <v>7096.79</v>
      </c>
      <c r="P262" s="102">
        <v>14338.54</v>
      </c>
      <c r="Q262" s="16">
        <v>887.3</v>
      </c>
      <c r="R262" s="3">
        <v>548.85</v>
      </c>
      <c r="S262" s="16">
        <v>127.35</v>
      </c>
      <c r="T262" s="103">
        <f t="shared" si="35"/>
        <v>1.9000000000000128E-3</v>
      </c>
      <c r="U262" s="103">
        <f t="shared" si="36"/>
        <v>-2.7000000000001467E-3</v>
      </c>
      <c r="V262" s="103">
        <f t="shared" si="37"/>
        <v>0.95999999999999375</v>
      </c>
      <c r="W262" s="103">
        <f t="shared" si="38"/>
        <v>0.10000000000000009</v>
      </c>
      <c r="X262" s="103">
        <f t="shared" si="39"/>
        <v>0.2200000000000002</v>
      </c>
      <c r="Y262" s="103">
        <f t="shared" si="40"/>
        <v>0.29000000000000004</v>
      </c>
      <c r="Z262" s="103">
        <f t="shared" si="41"/>
        <v>0.17999999999999994</v>
      </c>
      <c r="AA262" s="103">
        <f t="shared" si="42"/>
        <v>-3.0000000000000249E-2</v>
      </c>
      <c r="AB262" s="103">
        <f t="shared" si="43"/>
        <v>-0.16999999999999993</v>
      </c>
      <c r="AC262" s="103">
        <f t="shared" si="44"/>
        <v>0</v>
      </c>
      <c r="AD262" s="103">
        <f t="shared" si="45"/>
        <v>0</v>
      </c>
      <c r="AE262" s="103">
        <f t="shared" si="46"/>
        <v>38.869999999999891</v>
      </c>
      <c r="AF262" s="103">
        <f t="shared" si="47"/>
        <v>14.790000000000191</v>
      </c>
      <c r="AG262" s="103">
        <f t="shared" si="48"/>
        <v>147.97000000000025</v>
      </c>
      <c r="AH262" s="103">
        <f t="shared" si="49"/>
        <v>488.55000000000109</v>
      </c>
      <c r="AI262" s="103">
        <f t="shared" si="50"/>
        <v>23.5</v>
      </c>
      <c r="AJ262" s="103">
        <f t="shared" si="51"/>
        <v>12.620000000000005</v>
      </c>
      <c r="AK262" s="103">
        <f t="shared" si="52"/>
        <v>13.86999999999999</v>
      </c>
    </row>
    <row r="263" spans="1:39" x14ac:dyDescent="0.2">
      <c r="A263" s="9">
        <v>38167</v>
      </c>
      <c r="B263" s="103">
        <v>1.6071</v>
      </c>
      <c r="C263" s="103">
        <v>1.5737000000000001</v>
      </c>
      <c r="D263" s="102">
        <v>106.24</v>
      </c>
      <c r="E263" s="102">
        <v>3.27</v>
      </c>
      <c r="F263" s="102">
        <v>4</v>
      </c>
      <c r="G263" s="102">
        <v>4.54</v>
      </c>
      <c r="H263" s="102">
        <v>1.61</v>
      </c>
      <c r="I263" s="102">
        <v>2.79</v>
      </c>
      <c r="J263" s="102">
        <v>2.78</v>
      </c>
      <c r="K263" s="102">
        <v>4.95</v>
      </c>
      <c r="L263" s="102">
        <v>0.93</v>
      </c>
      <c r="M263" s="102">
        <v>5855.52</v>
      </c>
      <c r="N263" s="102">
        <v>1280</v>
      </c>
      <c r="O263" s="102">
        <v>6418.32</v>
      </c>
      <c r="P263" s="102">
        <v>13481.38</v>
      </c>
      <c r="Q263" s="16">
        <v>926.2</v>
      </c>
      <c r="R263" s="3">
        <v>571.9</v>
      </c>
      <c r="S263" s="16">
        <v>140</v>
      </c>
      <c r="T263" s="103">
        <f t="shared" si="35"/>
        <v>-1.5800000000000036E-2</v>
      </c>
      <c r="U263" s="103">
        <f t="shared" si="36"/>
        <v>1.880000000000015E-2</v>
      </c>
      <c r="V263" s="103">
        <f t="shared" si="37"/>
        <v>0.78000000000000114</v>
      </c>
      <c r="W263" s="103">
        <f t="shared" si="38"/>
        <v>6.0000000000000053E-2</v>
      </c>
      <c r="X263" s="103">
        <f t="shared" si="39"/>
        <v>-8.0000000000000071E-2</v>
      </c>
      <c r="Y263" s="103">
        <f t="shared" si="40"/>
        <v>0.12999999999999989</v>
      </c>
      <c r="Z263" s="103">
        <f t="shared" si="41"/>
        <v>-0.17999999999999994</v>
      </c>
      <c r="AA263" s="103">
        <f t="shared" si="42"/>
        <v>1.0000000000000231E-2</v>
      </c>
      <c r="AB263" s="103">
        <f t="shared" si="43"/>
        <v>9.9999999999999645E-2</v>
      </c>
      <c r="AC263" s="103">
        <f t="shared" si="44"/>
        <v>8.9999999999999858E-2</v>
      </c>
      <c r="AD263" s="103">
        <f t="shared" si="45"/>
        <v>1.0000000000000009E-2</v>
      </c>
      <c r="AE263" s="103">
        <f t="shared" si="46"/>
        <v>-478.02999999999975</v>
      </c>
      <c r="AF263" s="103">
        <f t="shared" si="47"/>
        <v>-120.38000000000011</v>
      </c>
      <c r="AG263" s="103">
        <f t="shared" si="48"/>
        <v>-678.47000000000025</v>
      </c>
      <c r="AH263" s="103">
        <f t="shared" si="49"/>
        <v>-857.16000000000167</v>
      </c>
      <c r="AI263" s="103">
        <f t="shared" si="50"/>
        <v>38.900000000000091</v>
      </c>
      <c r="AJ263" s="103">
        <f t="shared" si="51"/>
        <v>23.049999999999955</v>
      </c>
      <c r="AK263" s="103">
        <f t="shared" si="52"/>
        <v>12.650000000000006</v>
      </c>
    </row>
    <row r="264" spans="1:39" x14ac:dyDescent="0.2">
      <c r="A264" s="9">
        <v>38198</v>
      </c>
      <c r="B264" s="103">
        <v>1.6339999999999999</v>
      </c>
      <c r="C264" s="103">
        <v>1.5596000000000001</v>
      </c>
      <c r="D264" s="102">
        <v>107.94</v>
      </c>
      <c r="E264" s="102">
        <v>3.05</v>
      </c>
      <c r="F264" s="102">
        <v>4.08</v>
      </c>
      <c r="G264" s="102">
        <v>4.4000000000000004</v>
      </c>
      <c r="H264" s="102">
        <v>1.55</v>
      </c>
      <c r="I264" s="102">
        <v>2.76</v>
      </c>
      <c r="J264" s="102">
        <v>2.79</v>
      </c>
      <c r="K264" s="102">
        <v>4.97</v>
      </c>
      <c r="L264" s="102">
        <v>0.9</v>
      </c>
      <c r="M264" s="102">
        <v>5964.48</v>
      </c>
      <c r="N264" s="102">
        <v>1267.3800000000001</v>
      </c>
      <c r="O264" s="102">
        <v>6479.56</v>
      </c>
      <c r="P264" s="102">
        <v>13376.81</v>
      </c>
      <c r="Q264" s="16">
        <v>913.9</v>
      </c>
      <c r="R264" s="3">
        <v>548.86</v>
      </c>
      <c r="S264" s="16">
        <v>124.08</v>
      </c>
      <c r="T264" s="103">
        <f t="shared" si="35"/>
        <v>2.6899999999999924E-2</v>
      </c>
      <c r="U264" s="103">
        <f t="shared" si="36"/>
        <v>-1.4100000000000001E-2</v>
      </c>
      <c r="V264" s="103">
        <f t="shared" si="37"/>
        <v>1.7000000000000028</v>
      </c>
      <c r="W264" s="103">
        <f t="shared" si="38"/>
        <v>-0.2200000000000002</v>
      </c>
      <c r="X264" s="103">
        <f t="shared" si="39"/>
        <v>8.0000000000000071E-2</v>
      </c>
      <c r="Y264" s="103">
        <f t="shared" si="40"/>
        <v>-0.13999999999999968</v>
      </c>
      <c r="Z264" s="103">
        <f t="shared" si="41"/>
        <v>-6.0000000000000053E-2</v>
      </c>
      <c r="AA264" s="103">
        <f t="shared" si="42"/>
        <v>-3.0000000000000249E-2</v>
      </c>
      <c r="AB264" s="103">
        <f t="shared" si="43"/>
        <v>1.0000000000000231E-2</v>
      </c>
      <c r="AC264" s="103">
        <f t="shared" si="44"/>
        <v>1.9999999999999574E-2</v>
      </c>
      <c r="AD264" s="103">
        <f t="shared" si="45"/>
        <v>-3.0000000000000027E-2</v>
      </c>
      <c r="AE264" s="103">
        <f t="shared" si="46"/>
        <v>108.95999999999913</v>
      </c>
      <c r="AF264" s="103">
        <f t="shared" si="47"/>
        <v>-12.619999999999891</v>
      </c>
      <c r="AG264" s="103">
        <f t="shared" si="48"/>
        <v>61.240000000000691</v>
      </c>
      <c r="AH264" s="103">
        <f t="shared" si="49"/>
        <v>-104.56999999999971</v>
      </c>
      <c r="AI264" s="103">
        <f t="shared" si="50"/>
        <v>-12.300000000000068</v>
      </c>
      <c r="AJ264" s="103">
        <f t="shared" si="51"/>
        <v>-23.039999999999964</v>
      </c>
      <c r="AK264" s="103">
        <f t="shared" si="52"/>
        <v>-15.920000000000002</v>
      </c>
    </row>
    <row r="265" spans="1:39" x14ac:dyDescent="0.2">
      <c r="A265" s="9">
        <v>38227</v>
      </c>
      <c r="B265" s="103">
        <v>1.6157999999999999</v>
      </c>
      <c r="C265" s="103">
        <v>1.4664999999999999</v>
      </c>
      <c r="D265" s="102">
        <v>108.67</v>
      </c>
      <c r="E265" s="102">
        <v>2.88</v>
      </c>
      <c r="F265" s="102">
        <v>3.74</v>
      </c>
      <c r="G265" s="102">
        <v>4.12</v>
      </c>
      <c r="H265" s="102">
        <v>1.41</v>
      </c>
      <c r="I265" s="102">
        <v>2.75</v>
      </c>
      <c r="J265" s="102">
        <v>2.81</v>
      </c>
      <c r="K265" s="102">
        <v>4.96</v>
      </c>
      <c r="L265" s="102">
        <v>0.88</v>
      </c>
      <c r="M265" s="102">
        <v>6061.78</v>
      </c>
      <c r="N265" s="102">
        <v>1282.82</v>
      </c>
      <c r="O265" s="102">
        <v>6422.3</v>
      </c>
      <c r="P265" s="102">
        <v>13072.87</v>
      </c>
      <c r="Q265" s="16">
        <v>829.3</v>
      </c>
      <c r="R265" s="3">
        <v>516.47</v>
      </c>
      <c r="S265" s="16">
        <v>115.46</v>
      </c>
      <c r="T265" s="103">
        <f t="shared" si="35"/>
        <v>-1.8199999999999994E-2</v>
      </c>
      <c r="U265" s="103">
        <f t="shared" si="36"/>
        <v>-9.3100000000000183E-2</v>
      </c>
      <c r="V265" s="103">
        <f t="shared" si="37"/>
        <v>0.73000000000000398</v>
      </c>
      <c r="W265" s="103">
        <f t="shared" si="38"/>
        <v>-0.16999999999999993</v>
      </c>
      <c r="X265" s="103">
        <f t="shared" si="39"/>
        <v>-0.33999999999999986</v>
      </c>
      <c r="Y265" s="103">
        <f t="shared" si="40"/>
        <v>-0.28000000000000025</v>
      </c>
      <c r="Z265" s="103">
        <f t="shared" si="41"/>
        <v>-0.14000000000000012</v>
      </c>
      <c r="AA265" s="103">
        <f t="shared" si="42"/>
        <v>-9.9999999999997868E-3</v>
      </c>
      <c r="AB265" s="103">
        <f t="shared" si="43"/>
        <v>2.0000000000000018E-2</v>
      </c>
      <c r="AC265" s="103">
        <f t="shared" si="44"/>
        <v>-9.9999999999997868E-3</v>
      </c>
      <c r="AD265" s="103">
        <f t="shared" si="45"/>
        <v>-2.0000000000000018E-2</v>
      </c>
      <c r="AE265" s="103">
        <f t="shared" si="46"/>
        <v>97.300000000000182</v>
      </c>
      <c r="AF265" s="103">
        <f t="shared" si="47"/>
        <v>15.439999999999827</v>
      </c>
      <c r="AG265" s="103">
        <f t="shared" si="48"/>
        <v>-57.260000000000218</v>
      </c>
      <c r="AH265" s="103">
        <f t="shared" si="49"/>
        <v>-303.93999999999869</v>
      </c>
      <c r="AI265" s="103">
        <f t="shared" si="50"/>
        <v>-84.600000000000023</v>
      </c>
      <c r="AJ265" s="103">
        <f t="shared" si="51"/>
        <v>-32.389999999999986</v>
      </c>
      <c r="AK265" s="103">
        <f t="shared" si="52"/>
        <v>-8.6200000000000045</v>
      </c>
    </row>
    <row r="266" spans="1:39" x14ac:dyDescent="0.2">
      <c r="A266" s="9">
        <v>38259</v>
      </c>
      <c r="B266" s="103">
        <v>1.5779000000000001</v>
      </c>
      <c r="C266" s="103">
        <v>1.4098999999999999</v>
      </c>
      <c r="D266" s="102">
        <v>105.95</v>
      </c>
      <c r="E266" s="102">
        <v>2.5099999999999998</v>
      </c>
      <c r="F266" s="102">
        <v>3.53</v>
      </c>
      <c r="G266" s="102">
        <v>3.92</v>
      </c>
      <c r="H266" s="102">
        <v>1.46</v>
      </c>
      <c r="I266" s="102">
        <v>2.96</v>
      </c>
      <c r="J266" s="102">
        <v>4.05</v>
      </c>
      <c r="K266" s="102">
        <v>5.28</v>
      </c>
      <c r="L266" s="102">
        <v>1.01</v>
      </c>
      <c r="M266" s="102">
        <v>5563.93</v>
      </c>
      <c r="N266" s="102">
        <v>1164.73</v>
      </c>
      <c r="O266" s="102">
        <v>5831.02</v>
      </c>
      <c r="P266" s="102">
        <v>11259.86</v>
      </c>
      <c r="Q266" s="16">
        <v>874.2</v>
      </c>
      <c r="R266" s="3">
        <v>452.42</v>
      </c>
      <c r="S266" s="16">
        <v>100.64</v>
      </c>
      <c r="T266" s="103">
        <f t="shared" si="35"/>
        <v>-3.7899999999999823E-2</v>
      </c>
      <c r="U266" s="103">
        <f t="shared" si="36"/>
        <v>-5.6599999999999984E-2</v>
      </c>
      <c r="V266" s="103">
        <f t="shared" si="37"/>
        <v>-2.7199999999999989</v>
      </c>
      <c r="W266" s="103">
        <f t="shared" si="38"/>
        <v>-0.37000000000000011</v>
      </c>
      <c r="X266" s="103">
        <f t="shared" si="39"/>
        <v>-0.21000000000000041</v>
      </c>
      <c r="Y266" s="103">
        <f t="shared" si="40"/>
        <v>-0.20000000000000018</v>
      </c>
      <c r="Z266" s="103">
        <f t="shared" si="41"/>
        <v>5.0000000000000044E-2</v>
      </c>
      <c r="AA266" s="103">
        <f t="shared" si="42"/>
        <v>0.20999999999999996</v>
      </c>
      <c r="AB266" s="103">
        <f t="shared" si="43"/>
        <v>1.2399999999999998</v>
      </c>
      <c r="AC266" s="103">
        <f t="shared" si="44"/>
        <v>0.32000000000000028</v>
      </c>
      <c r="AD266" s="103">
        <f t="shared" si="45"/>
        <v>0.13</v>
      </c>
      <c r="AE266" s="103">
        <f t="shared" si="46"/>
        <v>-497.84999999999945</v>
      </c>
      <c r="AF266" s="103">
        <f t="shared" si="47"/>
        <v>-118.08999999999992</v>
      </c>
      <c r="AG266" s="103">
        <f t="shared" si="48"/>
        <v>-591.27999999999975</v>
      </c>
      <c r="AH266" s="103">
        <f t="shared" si="49"/>
        <v>-1813.0100000000002</v>
      </c>
      <c r="AI266" s="103">
        <f t="shared" si="50"/>
        <v>44.900000000000091</v>
      </c>
      <c r="AJ266" s="103">
        <f t="shared" si="51"/>
        <v>-64.050000000000011</v>
      </c>
      <c r="AK266" s="103">
        <f t="shared" si="52"/>
        <v>-14.819999999999993</v>
      </c>
    </row>
    <row r="267" spans="1:39" x14ac:dyDescent="0.2">
      <c r="A267" s="9">
        <v>38290</v>
      </c>
      <c r="B267" s="103">
        <v>1.4787999999999999</v>
      </c>
      <c r="C267" s="103">
        <v>1.2753000000000001</v>
      </c>
      <c r="D267" s="102">
        <v>98.7</v>
      </c>
      <c r="E267" s="102">
        <v>2.69</v>
      </c>
      <c r="F267" s="102">
        <v>3.9</v>
      </c>
      <c r="G267" s="102">
        <v>3.76</v>
      </c>
      <c r="H267" s="102">
        <v>1.47</v>
      </c>
      <c r="I267" s="102">
        <v>2.72</v>
      </c>
      <c r="J267" s="102">
        <v>3.03</v>
      </c>
      <c r="K267" s="102">
        <v>4.76</v>
      </c>
      <c r="L267" s="102">
        <v>0.94</v>
      </c>
      <c r="M267" s="102">
        <v>5044.8500000000004</v>
      </c>
      <c r="N267" s="102">
        <v>968.75</v>
      </c>
      <c r="O267" s="102">
        <v>4987.97</v>
      </c>
      <c r="P267" s="102">
        <v>8576.98</v>
      </c>
      <c r="Q267" s="16">
        <v>716.8</v>
      </c>
      <c r="R267" s="3">
        <v>369.56</v>
      </c>
      <c r="S267" s="16">
        <v>67.81</v>
      </c>
      <c r="T267" s="103">
        <f t="shared" si="35"/>
        <v>-9.9100000000000188E-2</v>
      </c>
      <c r="U267" s="103">
        <f t="shared" si="36"/>
        <v>-0.13459999999999983</v>
      </c>
      <c r="V267" s="103">
        <f t="shared" si="37"/>
        <v>-7.25</v>
      </c>
      <c r="W267" s="103">
        <f t="shared" si="38"/>
        <v>0.18000000000000016</v>
      </c>
      <c r="X267" s="103">
        <f t="shared" si="39"/>
        <v>0.37000000000000011</v>
      </c>
      <c r="Y267" s="103">
        <f t="shared" si="40"/>
        <v>-0.16000000000000014</v>
      </c>
      <c r="Z267" s="103">
        <f t="shared" si="41"/>
        <v>1.0000000000000009E-2</v>
      </c>
      <c r="AA267" s="103">
        <f t="shared" si="42"/>
        <v>-0.23999999999999977</v>
      </c>
      <c r="AB267" s="103">
        <f t="shared" si="43"/>
        <v>-1.02</v>
      </c>
      <c r="AC267" s="103">
        <f t="shared" si="44"/>
        <v>-0.52000000000000046</v>
      </c>
      <c r="AD267" s="103">
        <f t="shared" si="45"/>
        <v>-7.0000000000000062E-2</v>
      </c>
      <c r="AE267" s="103">
        <f t="shared" si="46"/>
        <v>-519.07999999999993</v>
      </c>
      <c r="AF267" s="103">
        <f t="shared" si="47"/>
        <v>-195.98000000000002</v>
      </c>
      <c r="AG267" s="103">
        <f t="shared" si="48"/>
        <v>-843.05000000000018</v>
      </c>
      <c r="AH267" s="103">
        <f t="shared" si="49"/>
        <v>-2682.880000000001</v>
      </c>
      <c r="AI267" s="103">
        <f t="shared" si="50"/>
        <v>-157.40000000000009</v>
      </c>
      <c r="AJ267" s="103">
        <f t="shared" si="51"/>
        <v>-82.860000000000014</v>
      </c>
      <c r="AK267" s="103">
        <f t="shared" si="52"/>
        <v>-32.83</v>
      </c>
    </row>
    <row r="268" spans="1:39" x14ac:dyDescent="0.2">
      <c r="A268" s="9">
        <v>38318</v>
      </c>
      <c r="B268" s="103">
        <v>1.5423</v>
      </c>
      <c r="C268" s="103">
        <v>1.2678</v>
      </c>
      <c r="D268" s="102">
        <v>95.52</v>
      </c>
      <c r="E268" s="102">
        <v>2.12</v>
      </c>
      <c r="F268" s="102">
        <v>2.97</v>
      </c>
      <c r="G268" s="102">
        <v>3.2</v>
      </c>
      <c r="H268" s="102">
        <v>1.33</v>
      </c>
      <c r="I268" s="102">
        <v>1.25</v>
      </c>
      <c r="J268" s="102">
        <v>2.2200000000000002</v>
      </c>
      <c r="K268" s="102">
        <v>3.85</v>
      </c>
      <c r="L268" s="102">
        <v>0.94</v>
      </c>
      <c r="M268" s="102">
        <v>4780.29</v>
      </c>
      <c r="N268" s="102">
        <v>896.24</v>
      </c>
      <c r="O268" s="102">
        <v>4669.4399999999996</v>
      </c>
      <c r="P268" s="102">
        <v>8512.27</v>
      </c>
      <c r="Q268" s="16">
        <v>816.2</v>
      </c>
      <c r="R268" s="3">
        <v>361.74</v>
      </c>
      <c r="S268" s="16">
        <v>54.43</v>
      </c>
      <c r="T268" s="103">
        <f t="shared" si="35"/>
        <v>6.3500000000000112E-2</v>
      </c>
      <c r="U268" s="103">
        <f t="shared" si="36"/>
        <v>-7.5000000000000622E-3</v>
      </c>
      <c r="V268" s="103">
        <f t="shared" si="37"/>
        <v>-3.1800000000000068</v>
      </c>
      <c r="W268" s="103">
        <f t="shared" si="38"/>
        <v>-0.56999999999999984</v>
      </c>
      <c r="X268" s="103">
        <f t="shared" si="39"/>
        <v>-0.92999999999999972</v>
      </c>
      <c r="Y268" s="103">
        <f t="shared" si="40"/>
        <v>-0.55999999999999961</v>
      </c>
      <c r="Z268" s="103">
        <f t="shared" si="41"/>
        <v>-0.1399999999999999</v>
      </c>
      <c r="AA268" s="103">
        <f t="shared" si="42"/>
        <v>-1.4700000000000002</v>
      </c>
      <c r="AB268" s="103">
        <f t="shared" si="43"/>
        <v>-0.80999999999999961</v>
      </c>
      <c r="AC268" s="103">
        <f t="shared" si="44"/>
        <v>-0.9099999999999997</v>
      </c>
      <c r="AD268" s="103">
        <f t="shared" si="45"/>
        <v>0</v>
      </c>
      <c r="AE268" s="103">
        <f t="shared" si="46"/>
        <v>-264.5600000000004</v>
      </c>
      <c r="AF268" s="103">
        <f t="shared" si="47"/>
        <v>-72.509999999999991</v>
      </c>
      <c r="AG268" s="103">
        <f t="shared" si="48"/>
        <v>-318.53000000000065</v>
      </c>
      <c r="AH268" s="103">
        <f t="shared" si="49"/>
        <v>-64.709999999999127</v>
      </c>
      <c r="AI268" s="103">
        <f t="shared" si="50"/>
        <v>99.400000000000091</v>
      </c>
      <c r="AJ268" s="103">
        <f t="shared" si="51"/>
        <v>-7.8199999999999932</v>
      </c>
      <c r="AK268" s="103">
        <f t="shared" si="52"/>
        <v>-13.380000000000003</v>
      </c>
    </row>
    <row r="269" spans="1:39" x14ac:dyDescent="0.2">
      <c r="A269" s="9">
        <v>38351</v>
      </c>
      <c r="B269" s="103">
        <v>1.5025999999999999</v>
      </c>
      <c r="C269" s="103">
        <v>1.4058999999999999</v>
      </c>
      <c r="D269" s="102">
        <v>89.8</v>
      </c>
      <c r="E269" s="102">
        <v>2.06</v>
      </c>
      <c r="F269" s="102">
        <v>2.1800000000000002</v>
      </c>
      <c r="G269" s="102">
        <v>2.92</v>
      </c>
      <c r="H269" s="102">
        <v>1.1299999999999999</v>
      </c>
      <c r="I269" s="102">
        <v>0.66</v>
      </c>
      <c r="J269" s="102">
        <v>1.43</v>
      </c>
      <c r="K269" s="102">
        <v>2.89</v>
      </c>
      <c r="L269" s="102">
        <v>0.83</v>
      </c>
      <c r="M269" s="102">
        <v>4567.57</v>
      </c>
      <c r="N269" s="102">
        <v>903.25</v>
      </c>
      <c r="O269" s="102">
        <v>4810.2</v>
      </c>
      <c r="P269" s="102">
        <v>8859.56</v>
      </c>
      <c r="Q269" s="16">
        <v>883.6</v>
      </c>
      <c r="R269" s="3">
        <v>363.06</v>
      </c>
      <c r="S269" s="16">
        <v>44.6</v>
      </c>
      <c r="T269" s="103">
        <f t="shared" si="35"/>
        <v>-3.9700000000000069E-2</v>
      </c>
      <c r="U269" s="103">
        <f t="shared" si="36"/>
        <v>0.13809999999999989</v>
      </c>
      <c r="V269" s="103">
        <f t="shared" si="37"/>
        <v>-5.7199999999999989</v>
      </c>
      <c r="W269" s="103">
        <f t="shared" si="38"/>
        <v>-6.0000000000000053E-2</v>
      </c>
      <c r="X269" s="103">
        <f t="shared" si="39"/>
        <v>-0.79</v>
      </c>
      <c r="Y269" s="103">
        <f t="shared" si="40"/>
        <v>-0.28000000000000025</v>
      </c>
      <c r="Z269" s="103">
        <f t="shared" si="41"/>
        <v>-0.20000000000000018</v>
      </c>
      <c r="AA269" s="103">
        <f t="shared" si="42"/>
        <v>-0.59</v>
      </c>
      <c r="AB269" s="103">
        <f t="shared" si="43"/>
        <v>-0.79000000000000026</v>
      </c>
      <c r="AC269" s="103">
        <f t="shared" si="44"/>
        <v>-0.96</v>
      </c>
      <c r="AD269" s="103">
        <f t="shared" si="45"/>
        <v>-0.10999999999999999</v>
      </c>
      <c r="AE269" s="103">
        <f t="shared" si="46"/>
        <v>-212.72000000000025</v>
      </c>
      <c r="AF269" s="103">
        <f t="shared" si="47"/>
        <v>7.0099999999999909</v>
      </c>
      <c r="AG269" s="103">
        <f t="shared" si="48"/>
        <v>140.76000000000022</v>
      </c>
      <c r="AH269" s="103">
        <f t="shared" si="49"/>
        <v>347.28999999999905</v>
      </c>
      <c r="AI269" s="103">
        <f t="shared" si="50"/>
        <v>67.399999999999977</v>
      </c>
      <c r="AJ269" s="103">
        <f t="shared" si="51"/>
        <v>1.3199999999999932</v>
      </c>
      <c r="AK269" s="103">
        <f t="shared" si="52"/>
        <v>-9.8299999999999983</v>
      </c>
    </row>
    <row r="270" spans="1:39" x14ac:dyDescent="0.2">
      <c r="A270" s="9">
        <v>38381</v>
      </c>
      <c r="B270" s="103">
        <v>1.4871000000000001</v>
      </c>
      <c r="C270" s="103">
        <v>1.2797000000000001</v>
      </c>
      <c r="D270" s="102">
        <v>89.89</v>
      </c>
      <c r="E270" s="102">
        <v>2.06</v>
      </c>
      <c r="F270" s="102">
        <v>2.85</v>
      </c>
      <c r="G270" s="102">
        <v>3.17</v>
      </c>
      <c r="H270" s="102">
        <v>1.21</v>
      </c>
      <c r="I270" s="102">
        <v>0.53</v>
      </c>
      <c r="J270" s="102">
        <v>1.18</v>
      </c>
      <c r="K270" s="102">
        <v>2.09</v>
      </c>
      <c r="L270" s="102">
        <v>0.67</v>
      </c>
      <c r="M270" s="102">
        <v>4375.72</v>
      </c>
      <c r="N270" s="102">
        <v>825.88</v>
      </c>
      <c r="O270" s="102">
        <v>4338.3500000000004</v>
      </c>
      <c r="P270" s="102">
        <v>7994.05</v>
      </c>
      <c r="Q270" s="16">
        <v>927.3</v>
      </c>
      <c r="R270" s="3">
        <v>364.5</v>
      </c>
      <c r="S270" s="16">
        <v>41.68</v>
      </c>
      <c r="T270" s="103">
        <f t="shared" si="35"/>
        <v>-1.5499999999999847E-2</v>
      </c>
      <c r="U270" s="103">
        <f t="shared" si="36"/>
        <v>-0.12619999999999987</v>
      </c>
      <c r="V270" s="103">
        <f t="shared" si="37"/>
        <v>9.0000000000003411E-2</v>
      </c>
      <c r="W270" s="103">
        <f t="shared" si="38"/>
        <v>0</v>
      </c>
      <c r="X270" s="103">
        <f t="shared" si="39"/>
        <v>0.66999999999999993</v>
      </c>
      <c r="Y270" s="103">
        <f t="shared" si="40"/>
        <v>0.25</v>
      </c>
      <c r="Z270" s="103">
        <f t="shared" si="41"/>
        <v>8.0000000000000071E-2</v>
      </c>
      <c r="AA270" s="103">
        <f t="shared" si="42"/>
        <v>-0.13</v>
      </c>
      <c r="AB270" s="103">
        <f t="shared" si="43"/>
        <v>-0.25</v>
      </c>
      <c r="AC270" s="103">
        <f t="shared" si="44"/>
        <v>-0.80000000000000027</v>
      </c>
      <c r="AD270" s="103">
        <f t="shared" si="45"/>
        <v>-0.15999999999999992</v>
      </c>
      <c r="AE270" s="103">
        <f t="shared" si="46"/>
        <v>-191.84999999999945</v>
      </c>
      <c r="AF270" s="103">
        <f t="shared" si="47"/>
        <v>-77.37</v>
      </c>
      <c r="AG270" s="103">
        <f t="shared" si="48"/>
        <v>-471.84999999999945</v>
      </c>
      <c r="AH270" s="103">
        <f t="shared" si="49"/>
        <v>-865.50999999999931</v>
      </c>
      <c r="AI270" s="103">
        <f t="shared" si="50"/>
        <v>43.699999999999932</v>
      </c>
      <c r="AJ270" s="103">
        <f t="shared" si="51"/>
        <v>1.4399999999999977</v>
      </c>
      <c r="AK270" s="103">
        <f t="shared" si="52"/>
        <v>-2.9200000000000017</v>
      </c>
    </row>
    <row r="271" spans="1:39" x14ac:dyDescent="0.2">
      <c r="A271" s="9">
        <v>38409</v>
      </c>
      <c r="B271" s="103">
        <v>1.4806999999999999</v>
      </c>
      <c r="C271" s="103">
        <v>1.268</v>
      </c>
      <c r="D271" s="102">
        <v>97.92</v>
      </c>
      <c r="E271" s="102">
        <v>2.12</v>
      </c>
      <c r="F271" s="102">
        <v>2.97</v>
      </c>
      <c r="G271" s="102">
        <v>2.95</v>
      </c>
      <c r="H271" s="102">
        <v>1.18</v>
      </c>
      <c r="I271" s="102">
        <v>0.5</v>
      </c>
      <c r="J271" s="102">
        <v>1.26</v>
      </c>
      <c r="K271" s="102">
        <v>1.83</v>
      </c>
      <c r="L271" s="102">
        <v>0.64</v>
      </c>
      <c r="M271" s="102">
        <v>3929.92</v>
      </c>
      <c r="N271" s="102">
        <v>735.09</v>
      </c>
      <c r="O271" s="102">
        <v>3843.74</v>
      </c>
      <c r="P271" s="102">
        <v>7568.42</v>
      </c>
      <c r="Q271" s="16">
        <v>941.5</v>
      </c>
      <c r="R271" s="3">
        <v>352.45</v>
      </c>
      <c r="S271" s="16">
        <v>44.76</v>
      </c>
      <c r="T271" s="103">
        <f t="shared" si="35"/>
        <v>-6.4000000000001833E-3</v>
      </c>
      <c r="U271" s="103">
        <f t="shared" si="36"/>
        <v>-1.1700000000000044E-2</v>
      </c>
      <c r="V271" s="103">
        <f t="shared" si="37"/>
        <v>8.0300000000000011</v>
      </c>
      <c r="W271" s="103">
        <f t="shared" si="38"/>
        <v>6.0000000000000053E-2</v>
      </c>
      <c r="X271" s="103">
        <f t="shared" si="39"/>
        <v>0.12000000000000011</v>
      </c>
      <c r="Y271" s="103">
        <f t="shared" si="40"/>
        <v>-0.21999999999999975</v>
      </c>
      <c r="Z271" s="103">
        <f t="shared" si="41"/>
        <v>-3.0000000000000027E-2</v>
      </c>
      <c r="AA271" s="103">
        <f t="shared" si="42"/>
        <v>-3.0000000000000027E-2</v>
      </c>
      <c r="AB271" s="103">
        <f t="shared" si="43"/>
        <v>8.0000000000000071E-2</v>
      </c>
      <c r="AC271" s="103">
        <f t="shared" si="44"/>
        <v>-0.25999999999999979</v>
      </c>
      <c r="AD271" s="103">
        <f t="shared" si="45"/>
        <v>-3.0000000000000027E-2</v>
      </c>
      <c r="AE271" s="103">
        <f t="shared" si="46"/>
        <v>-445.80000000000018</v>
      </c>
      <c r="AF271" s="103">
        <f t="shared" si="47"/>
        <v>-90.789999999999964</v>
      </c>
      <c r="AG271" s="103">
        <f t="shared" si="48"/>
        <v>-494.61000000000058</v>
      </c>
      <c r="AH271" s="103">
        <f t="shared" si="49"/>
        <v>-425.63000000000011</v>
      </c>
      <c r="AI271" s="103">
        <f t="shared" si="50"/>
        <v>14.200000000000045</v>
      </c>
      <c r="AJ271" s="103">
        <f t="shared" si="51"/>
        <v>-12.050000000000011</v>
      </c>
      <c r="AK271" s="103">
        <f t="shared" si="52"/>
        <v>3.0799999999999983</v>
      </c>
    </row>
    <row r="272" spans="1:39" x14ac:dyDescent="0.2">
      <c r="A272" s="9">
        <v>38441</v>
      </c>
      <c r="B272" s="103">
        <v>1.5119</v>
      </c>
      <c r="C272" s="103">
        <v>1.3242</v>
      </c>
      <c r="D272" s="102">
        <v>99.16</v>
      </c>
      <c r="E272" s="102">
        <v>1.92</v>
      </c>
      <c r="F272" s="102">
        <v>2.57</v>
      </c>
      <c r="G272" s="102">
        <v>2.89</v>
      </c>
      <c r="H272" s="102">
        <v>1.24</v>
      </c>
      <c r="I272" s="102">
        <v>0.4</v>
      </c>
      <c r="J272" s="102">
        <v>1.19</v>
      </c>
      <c r="K272" s="102">
        <v>1.51</v>
      </c>
      <c r="L272" s="102">
        <v>0.6</v>
      </c>
      <c r="M272" s="102">
        <v>4137.3500000000004</v>
      </c>
      <c r="N272" s="102">
        <v>797.87</v>
      </c>
      <c r="O272" s="102">
        <v>4084.76</v>
      </c>
      <c r="P272" s="102">
        <v>8109.53</v>
      </c>
      <c r="Q272" s="16">
        <v>922.5</v>
      </c>
      <c r="R272" s="3">
        <v>368.83</v>
      </c>
      <c r="S272" s="16">
        <v>49.66</v>
      </c>
      <c r="T272" s="103">
        <f t="shared" si="35"/>
        <v>3.1200000000000117E-2</v>
      </c>
      <c r="U272" s="103">
        <f t="shared" si="36"/>
        <v>5.6200000000000028E-2</v>
      </c>
      <c r="V272" s="103">
        <f t="shared" si="37"/>
        <v>1.2399999999999949</v>
      </c>
      <c r="W272" s="103">
        <f t="shared" si="38"/>
        <v>-0.20000000000000018</v>
      </c>
      <c r="X272" s="103">
        <f t="shared" si="39"/>
        <v>-0.40000000000000036</v>
      </c>
      <c r="Y272" s="103">
        <f t="shared" si="40"/>
        <v>-6.0000000000000053E-2</v>
      </c>
      <c r="Z272" s="103">
        <f t="shared" si="41"/>
        <v>6.0000000000000053E-2</v>
      </c>
      <c r="AA272" s="103">
        <f t="shared" si="42"/>
        <v>-9.9999999999999978E-2</v>
      </c>
      <c r="AB272" s="103">
        <f t="shared" si="43"/>
        <v>-7.0000000000000062E-2</v>
      </c>
      <c r="AC272" s="103">
        <f t="shared" si="44"/>
        <v>-0.32000000000000006</v>
      </c>
      <c r="AD272" s="103">
        <f t="shared" si="45"/>
        <v>-4.0000000000000036E-2</v>
      </c>
      <c r="AE272" s="103">
        <f t="shared" si="46"/>
        <v>207.43000000000029</v>
      </c>
      <c r="AF272" s="103">
        <f t="shared" si="47"/>
        <v>62.779999999999973</v>
      </c>
      <c r="AG272" s="103">
        <f t="shared" si="48"/>
        <v>241.02000000000044</v>
      </c>
      <c r="AH272" s="103">
        <f t="shared" si="49"/>
        <v>541.10999999999967</v>
      </c>
      <c r="AI272" s="103">
        <f t="shared" si="50"/>
        <v>-19</v>
      </c>
      <c r="AJ272" s="103">
        <f t="shared" si="51"/>
        <v>16.379999999999995</v>
      </c>
      <c r="AK272" s="103">
        <f t="shared" si="52"/>
        <v>4.8999999999999986</v>
      </c>
    </row>
    <row r="273" spans="1:37" x14ac:dyDescent="0.2">
      <c r="A273" s="9">
        <v>38471</v>
      </c>
      <c r="B273" s="103">
        <v>1.5106999999999999</v>
      </c>
      <c r="C273" s="103">
        <v>1.3248</v>
      </c>
      <c r="D273" s="102">
        <v>98.85</v>
      </c>
      <c r="E273" s="102">
        <v>2.0099999999999998</v>
      </c>
      <c r="F273" s="102">
        <v>3.01</v>
      </c>
      <c r="G273" s="102">
        <v>3.11</v>
      </c>
      <c r="H273" s="102">
        <v>1.31</v>
      </c>
      <c r="I273" s="102">
        <v>0.4</v>
      </c>
      <c r="J273" s="102">
        <v>1.02</v>
      </c>
      <c r="K273" s="102">
        <v>1.37</v>
      </c>
      <c r="L273" s="102">
        <v>0.55000000000000004</v>
      </c>
      <c r="M273" s="102">
        <v>4487.5200000000004</v>
      </c>
      <c r="N273" s="102">
        <v>872.81</v>
      </c>
      <c r="O273" s="102">
        <v>4704.5600000000004</v>
      </c>
      <c r="P273" s="102">
        <v>8828.26</v>
      </c>
      <c r="Q273" s="16">
        <v>890.7</v>
      </c>
      <c r="R273" s="3">
        <v>371.55</v>
      </c>
      <c r="S273" s="16">
        <v>51.12</v>
      </c>
      <c r="T273" s="103">
        <f t="shared" si="35"/>
        <v>-1.2000000000000899E-3</v>
      </c>
      <c r="U273" s="103">
        <f t="shared" si="36"/>
        <v>5.9999999999993392E-4</v>
      </c>
      <c r="V273" s="103">
        <f t="shared" si="37"/>
        <v>-0.31000000000000227</v>
      </c>
      <c r="W273" s="103">
        <f t="shared" si="38"/>
        <v>8.9999999999999858E-2</v>
      </c>
      <c r="X273" s="103">
        <f t="shared" si="39"/>
        <v>0.43999999999999995</v>
      </c>
      <c r="Y273" s="103">
        <f t="shared" si="40"/>
        <v>0.21999999999999975</v>
      </c>
      <c r="Z273" s="103">
        <f t="shared" si="41"/>
        <v>7.0000000000000062E-2</v>
      </c>
      <c r="AA273" s="103">
        <f t="shared" si="42"/>
        <v>0</v>
      </c>
      <c r="AB273" s="103">
        <f t="shared" si="43"/>
        <v>-0.16999999999999993</v>
      </c>
      <c r="AC273" s="103">
        <f t="shared" si="44"/>
        <v>-0.1399999999999999</v>
      </c>
      <c r="AD273" s="103">
        <f t="shared" si="45"/>
        <v>-4.9999999999999933E-2</v>
      </c>
      <c r="AE273" s="103">
        <f t="shared" si="46"/>
        <v>350.17000000000007</v>
      </c>
      <c r="AF273" s="103">
        <f t="shared" si="47"/>
        <v>74.939999999999941</v>
      </c>
      <c r="AG273" s="103">
        <f t="shared" si="48"/>
        <v>619.80000000000018</v>
      </c>
      <c r="AH273" s="103">
        <f t="shared" si="49"/>
        <v>718.73000000000047</v>
      </c>
      <c r="AI273" s="103">
        <f t="shared" si="50"/>
        <v>-31.799999999999955</v>
      </c>
      <c r="AJ273" s="103">
        <f t="shared" si="51"/>
        <v>2.7200000000000273</v>
      </c>
      <c r="AK273" s="103">
        <f t="shared" si="52"/>
        <v>1.4600000000000009</v>
      </c>
    </row>
    <row r="274" spans="1:37" x14ac:dyDescent="0.2">
      <c r="A274" s="9">
        <v>38500</v>
      </c>
      <c r="B274" s="103">
        <v>1.5087999999999999</v>
      </c>
      <c r="C274" s="103">
        <v>1.4124000000000001</v>
      </c>
      <c r="D274" s="102">
        <v>95.51</v>
      </c>
      <c r="E274" s="102">
        <v>2.41</v>
      </c>
      <c r="F274" s="102">
        <v>3.34</v>
      </c>
      <c r="G274" s="102">
        <v>3.48</v>
      </c>
      <c r="H274" s="102">
        <v>1.41</v>
      </c>
      <c r="I274" s="102">
        <v>0.4</v>
      </c>
      <c r="J274" s="102">
        <v>0.66</v>
      </c>
      <c r="K274" s="102">
        <v>1.27</v>
      </c>
      <c r="L274" s="102">
        <v>0.52</v>
      </c>
      <c r="M274" s="102">
        <v>4615.16</v>
      </c>
      <c r="N274" s="102">
        <v>919.14</v>
      </c>
      <c r="O274" s="102">
        <v>4940.82</v>
      </c>
      <c r="P274" s="102">
        <v>9522.5</v>
      </c>
      <c r="Q274" s="16">
        <v>978.8</v>
      </c>
      <c r="R274" s="3">
        <v>417.04</v>
      </c>
      <c r="S274" s="16">
        <v>66.31</v>
      </c>
      <c r="T274" s="103">
        <f t="shared" si="35"/>
        <v>-1.9000000000000128E-3</v>
      </c>
      <c r="U274" s="103">
        <f t="shared" si="36"/>
        <v>8.7600000000000122E-2</v>
      </c>
      <c r="V274" s="103">
        <f t="shared" si="37"/>
        <v>-3.3399999999999892</v>
      </c>
      <c r="W274" s="103">
        <f t="shared" si="38"/>
        <v>0.40000000000000036</v>
      </c>
      <c r="X274" s="103">
        <f t="shared" si="39"/>
        <v>0.33000000000000007</v>
      </c>
      <c r="Y274" s="103">
        <f t="shared" si="40"/>
        <v>0.37000000000000011</v>
      </c>
      <c r="Z274" s="103">
        <f t="shared" si="41"/>
        <v>9.9999999999999867E-2</v>
      </c>
      <c r="AA274" s="103">
        <f t="shared" si="42"/>
        <v>0</v>
      </c>
      <c r="AB274" s="103">
        <f t="shared" si="43"/>
        <v>-0.36</v>
      </c>
      <c r="AC274" s="103">
        <f t="shared" si="44"/>
        <v>-0.10000000000000009</v>
      </c>
      <c r="AD274" s="103">
        <f t="shared" si="45"/>
        <v>-3.0000000000000027E-2</v>
      </c>
      <c r="AE274" s="103">
        <f t="shared" si="46"/>
        <v>127.63999999999942</v>
      </c>
      <c r="AF274" s="103">
        <f t="shared" si="47"/>
        <v>46.330000000000041</v>
      </c>
      <c r="AG274" s="103">
        <f t="shared" si="48"/>
        <v>236.25999999999931</v>
      </c>
      <c r="AH274" s="103">
        <f t="shared" si="49"/>
        <v>694.23999999999978</v>
      </c>
      <c r="AI274" s="103">
        <f t="shared" si="50"/>
        <v>88.099999999999909</v>
      </c>
      <c r="AJ274" s="103">
        <f t="shared" si="51"/>
        <v>45.490000000000009</v>
      </c>
      <c r="AK274" s="103">
        <f t="shared" si="52"/>
        <v>15.190000000000005</v>
      </c>
    </row>
    <row r="275" spans="1:37" x14ac:dyDescent="0.2">
      <c r="A275" s="9">
        <v>38532</v>
      </c>
      <c r="B275" s="103">
        <v>1.5239</v>
      </c>
      <c r="C275" s="103">
        <v>1.4036</v>
      </c>
      <c r="D275" s="102">
        <v>96.38</v>
      </c>
      <c r="E275" s="102">
        <v>2.31</v>
      </c>
      <c r="F275" s="102">
        <v>3.42</v>
      </c>
      <c r="G275" s="102">
        <v>3.24</v>
      </c>
      <c r="H275" s="102">
        <v>1.24</v>
      </c>
      <c r="I275" s="102">
        <v>0.4</v>
      </c>
      <c r="J275" s="102">
        <v>0.6</v>
      </c>
      <c r="K275" s="102">
        <v>1.1000000000000001</v>
      </c>
      <c r="L275" s="102">
        <v>0.46</v>
      </c>
      <c r="M275" s="102">
        <v>4662.6400000000003</v>
      </c>
      <c r="N275" s="102">
        <v>919.32</v>
      </c>
      <c r="O275" s="102">
        <v>4808.6400000000003</v>
      </c>
      <c r="P275" s="102">
        <v>9958.44</v>
      </c>
      <c r="Q275" s="16">
        <v>927.1</v>
      </c>
      <c r="R275" s="3">
        <v>398.76</v>
      </c>
      <c r="S275" s="16">
        <v>69.89</v>
      </c>
      <c r="T275" s="103">
        <f t="shared" si="35"/>
        <v>1.5100000000000113E-2</v>
      </c>
      <c r="U275" s="103">
        <f t="shared" si="36"/>
        <v>-8.800000000000141E-3</v>
      </c>
      <c r="V275" s="103">
        <f t="shared" si="37"/>
        <v>0.86999999999999034</v>
      </c>
      <c r="W275" s="103">
        <f t="shared" si="38"/>
        <v>-0.10000000000000009</v>
      </c>
      <c r="X275" s="103">
        <f t="shared" si="39"/>
        <v>8.0000000000000071E-2</v>
      </c>
      <c r="Y275" s="103">
        <f t="shared" si="40"/>
        <v>-0.23999999999999977</v>
      </c>
      <c r="Z275" s="103">
        <f t="shared" si="41"/>
        <v>-0.16999999999999993</v>
      </c>
      <c r="AA275" s="103">
        <f t="shared" si="42"/>
        <v>0</v>
      </c>
      <c r="AB275" s="103">
        <f t="shared" si="43"/>
        <v>-6.0000000000000053E-2</v>
      </c>
      <c r="AC275" s="103">
        <f t="shared" si="44"/>
        <v>-0.16999999999999993</v>
      </c>
      <c r="AD275" s="103">
        <f t="shared" si="45"/>
        <v>-0.06</v>
      </c>
      <c r="AE275" s="103">
        <f t="shared" si="46"/>
        <v>47.480000000000473</v>
      </c>
      <c r="AF275" s="103">
        <f t="shared" si="47"/>
        <v>0.18000000000006366</v>
      </c>
      <c r="AG275" s="103">
        <f t="shared" si="48"/>
        <v>-132.17999999999938</v>
      </c>
      <c r="AH275" s="103">
        <f t="shared" si="49"/>
        <v>435.94000000000051</v>
      </c>
      <c r="AI275" s="103">
        <f t="shared" si="50"/>
        <v>-51.699999999999932</v>
      </c>
      <c r="AJ275" s="103">
        <f t="shared" si="51"/>
        <v>-18.28000000000003</v>
      </c>
      <c r="AK275" s="103">
        <f t="shared" si="52"/>
        <v>3.5799999999999983</v>
      </c>
    </row>
    <row r="276" spans="1:37" x14ac:dyDescent="0.2">
      <c r="A276" s="9">
        <v>38563</v>
      </c>
      <c r="B276" s="103">
        <v>1.5224</v>
      </c>
      <c r="C276" s="103">
        <v>1.427</v>
      </c>
      <c r="D276" s="102">
        <v>94.57</v>
      </c>
      <c r="E276" s="102">
        <v>2</v>
      </c>
      <c r="F276" s="102">
        <v>3.4</v>
      </c>
      <c r="G276" s="102">
        <v>3.23</v>
      </c>
      <c r="H276" s="102">
        <v>1.19</v>
      </c>
      <c r="I276" s="102">
        <v>0.36</v>
      </c>
      <c r="J276" s="102">
        <v>0.48</v>
      </c>
      <c r="K276" s="102">
        <v>0.89</v>
      </c>
      <c r="L276" s="102">
        <v>0.41</v>
      </c>
      <c r="M276" s="102">
        <v>5109.3999999999996</v>
      </c>
      <c r="N276" s="102">
        <v>987.48</v>
      </c>
      <c r="O276" s="102">
        <v>5332.14</v>
      </c>
      <c r="P276" s="102">
        <v>10356.83</v>
      </c>
      <c r="Q276" s="16">
        <v>953.7</v>
      </c>
      <c r="R276" s="3">
        <v>413.41</v>
      </c>
      <c r="S276" s="16">
        <v>69.45</v>
      </c>
      <c r="T276" s="103">
        <f t="shared" si="35"/>
        <v>-1.5000000000000568E-3</v>
      </c>
      <c r="U276" s="103">
        <f t="shared" si="36"/>
        <v>2.3400000000000087E-2</v>
      </c>
      <c r="V276" s="103">
        <f t="shared" si="37"/>
        <v>-1.8100000000000023</v>
      </c>
      <c r="W276" s="103">
        <f t="shared" si="38"/>
        <v>-0.31000000000000005</v>
      </c>
      <c r="X276" s="103">
        <f t="shared" si="39"/>
        <v>-2.0000000000000018E-2</v>
      </c>
      <c r="Y276" s="103">
        <f t="shared" si="40"/>
        <v>-1.0000000000000231E-2</v>
      </c>
      <c r="Z276" s="103">
        <f t="shared" si="41"/>
        <v>-5.0000000000000044E-2</v>
      </c>
      <c r="AA276" s="103">
        <f t="shared" si="42"/>
        <v>-4.0000000000000036E-2</v>
      </c>
      <c r="AB276" s="103">
        <f t="shared" si="43"/>
        <v>-0.12</v>
      </c>
      <c r="AC276" s="103">
        <f t="shared" si="44"/>
        <v>-0.21000000000000008</v>
      </c>
      <c r="AD276" s="103">
        <f t="shared" si="45"/>
        <v>-5.0000000000000044E-2</v>
      </c>
      <c r="AE276" s="103">
        <f t="shared" si="46"/>
        <v>446.75999999999931</v>
      </c>
      <c r="AF276" s="103">
        <f t="shared" si="47"/>
        <v>68.159999999999968</v>
      </c>
      <c r="AG276" s="103">
        <f t="shared" si="48"/>
        <v>523.5</v>
      </c>
      <c r="AH276" s="103">
        <f t="shared" si="49"/>
        <v>398.38999999999942</v>
      </c>
      <c r="AI276" s="103">
        <f t="shared" si="50"/>
        <v>26.600000000000023</v>
      </c>
      <c r="AJ276" s="103">
        <f t="shared" si="51"/>
        <v>14.650000000000034</v>
      </c>
      <c r="AK276" s="103">
        <f t="shared" si="52"/>
        <v>-0.43999999999999773</v>
      </c>
    </row>
    <row r="277" spans="1:37" x14ac:dyDescent="0.2">
      <c r="A277" s="9">
        <v>38594</v>
      </c>
      <c r="B277" s="103">
        <v>1.5170999999999999</v>
      </c>
      <c r="C277" s="103">
        <v>1.4349000000000001</v>
      </c>
      <c r="D277" s="102">
        <v>92.78</v>
      </c>
      <c r="E277" s="102">
        <v>2.0499999999999998</v>
      </c>
      <c r="F277" s="102">
        <v>3.32</v>
      </c>
      <c r="G277" s="102">
        <v>3.11</v>
      </c>
      <c r="H277" s="102">
        <v>1.1200000000000001</v>
      </c>
      <c r="I277" s="102">
        <v>0.32</v>
      </c>
      <c r="J277" s="102">
        <v>0.35</v>
      </c>
      <c r="K277" s="102">
        <v>0.83</v>
      </c>
      <c r="L277" s="102">
        <v>0.39</v>
      </c>
      <c r="M277" s="102">
        <v>5346.17</v>
      </c>
      <c r="N277" s="102">
        <v>1020.62</v>
      </c>
      <c r="O277" s="102">
        <v>5464.61</v>
      </c>
      <c r="P277" s="102">
        <v>10492.53</v>
      </c>
      <c r="Q277" s="16">
        <v>951.7</v>
      </c>
      <c r="R277" s="3">
        <v>415.49</v>
      </c>
      <c r="S277" s="16">
        <v>69.959999999999994</v>
      </c>
      <c r="T277" s="103">
        <f t="shared" si="35"/>
        <v>-5.3000000000000824E-3</v>
      </c>
      <c r="U277" s="103">
        <f t="shared" si="36"/>
        <v>7.9000000000000181E-3</v>
      </c>
      <c r="V277" s="103">
        <f t="shared" si="37"/>
        <v>-1.789999999999992</v>
      </c>
      <c r="W277" s="103">
        <f t="shared" si="38"/>
        <v>4.9999999999999822E-2</v>
      </c>
      <c r="X277" s="103">
        <f t="shared" si="39"/>
        <v>-8.0000000000000071E-2</v>
      </c>
      <c r="Y277" s="103">
        <f t="shared" si="40"/>
        <v>-0.12000000000000011</v>
      </c>
      <c r="Z277" s="103">
        <f t="shared" si="41"/>
        <v>-6.999999999999984E-2</v>
      </c>
      <c r="AA277" s="103">
        <f t="shared" si="42"/>
        <v>-3.999999999999998E-2</v>
      </c>
      <c r="AB277" s="103">
        <f t="shared" si="43"/>
        <v>-0.13</v>
      </c>
      <c r="AC277" s="103">
        <f t="shared" si="44"/>
        <v>-6.0000000000000053E-2</v>
      </c>
      <c r="AD277" s="103">
        <f t="shared" si="45"/>
        <v>-1.9999999999999962E-2</v>
      </c>
      <c r="AE277" s="103">
        <f t="shared" si="46"/>
        <v>236.77000000000044</v>
      </c>
      <c r="AF277" s="103">
        <f t="shared" si="47"/>
        <v>33.139999999999986</v>
      </c>
      <c r="AG277" s="103">
        <f t="shared" si="48"/>
        <v>132.46999999999935</v>
      </c>
      <c r="AH277" s="103">
        <f t="shared" si="49"/>
        <v>135.70000000000073</v>
      </c>
      <c r="AI277" s="103">
        <f t="shared" si="50"/>
        <v>-2</v>
      </c>
      <c r="AJ277" s="103">
        <f t="shared" si="51"/>
        <v>2.0799999999999841</v>
      </c>
      <c r="AK277" s="103">
        <f t="shared" si="52"/>
        <v>0.50999999999999091</v>
      </c>
    </row>
    <row r="278" spans="1:37" x14ac:dyDescent="0.2">
      <c r="A278" s="9">
        <v>38624</v>
      </c>
      <c r="B278" s="103">
        <v>1.5165</v>
      </c>
      <c r="C278" s="103">
        <v>1.4636</v>
      </c>
      <c r="D278" s="102">
        <v>89.79</v>
      </c>
      <c r="E278" s="102">
        <v>2.04</v>
      </c>
      <c r="F278" s="102">
        <v>3.29</v>
      </c>
      <c r="G278" s="102">
        <v>3.2</v>
      </c>
      <c r="H278" s="102">
        <v>1.3</v>
      </c>
      <c r="I278" s="102">
        <v>0.28999999999999998</v>
      </c>
      <c r="J278" s="102">
        <v>0.28999999999999998</v>
      </c>
      <c r="K278" s="102">
        <v>0.75</v>
      </c>
      <c r="L278" s="102">
        <v>0.35</v>
      </c>
      <c r="M278" s="102">
        <v>5461.31</v>
      </c>
      <c r="N278" s="102">
        <v>1057.08</v>
      </c>
      <c r="O278" s="102">
        <v>5675.16</v>
      </c>
      <c r="P278" s="102">
        <v>10133.23</v>
      </c>
      <c r="Q278" s="16">
        <v>1001.25</v>
      </c>
      <c r="R278" s="3">
        <v>430.67</v>
      </c>
      <c r="S278" s="16">
        <v>70.38</v>
      </c>
      <c r="T278" s="103">
        <f t="shared" si="35"/>
        <v>-5.9999999999993392E-4</v>
      </c>
      <c r="U278" s="103">
        <f t="shared" si="36"/>
        <v>2.8699999999999948E-2</v>
      </c>
      <c r="V278" s="103">
        <f t="shared" si="37"/>
        <v>-2.9899999999999949</v>
      </c>
      <c r="W278" s="103">
        <f t="shared" si="38"/>
        <v>-9.9999999999997868E-3</v>
      </c>
      <c r="X278" s="103">
        <f t="shared" si="39"/>
        <v>-2.9999999999999805E-2</v>
      </c>
      <c r="Y278" s="103">
        <f t="shared" si="40"/>
        <v>9.0000000000000302E-2</v>
      </c>
      <c r="Z278" s="103">
        <f t="shared" si="41"/>
        <v>0.17999999999999994</v>
      </c>
      <c r="AA278" s="103">
        <f t="shared" si="42"/>
        <v>-3.0000000000000027E-2</v>
      </c>
      <c r="AB278" s="103">
        <f t="shared" si="43"/>
        <v>-0.06</v>
      </c>
      <c r="AC278" s="103">
        <f t="shared" si="44"/>
        <v>-7.999999999999996E-2</v>
      </c>
      <c r="AD278" s="103">
        <f t="shared" si="45"/>
        <v>-4.0000000000000036E-2</v>
      </c>
      <c r="AE278" s="103">
        <f t="shared" si="46"/>
        <v>115.14000000000033</v>
      </c>
      <c r="AF278" s="103">
        <f t="shared" si="47"/>
        <v>36.459999999999923</v>
      </c>
      <c r="AG278" s="103">
        <f t="shared" si="48"/>
        <v>210.55000000000018</v>
      </c>
      <c r="AH278" s="103">
        <f t="shared" si="49"/>
        <v>-359.30000000000109</v>
      </c>
      <c r="AI278" s="103">
        <f t="shared" si="50"/>
        <v>49.549999999999955</v>
      </c>
      <c r="AJ278" s="103">
        <f t="shared" si="51"/>
        <v>15.180000000000007</v>
      </c>
      <c r="AK278" s="103">
        <f t="shared" si="52"/>
        <v>0.42000000000000171</v>
      </c>
    </row>
    <row r="279" spans="1:37" x14ac:dyDescent="0.2">
      <c r="A279" s="9">
        <v>38654</v>
      </c>
      <c r="B279" s="103">
        <v>1.5107999999999999</v>
      </c>
      <c r="C279" s="103">
        <v>1.4723999999999999</v>
      </c>
      <c r="D279" s="102">
        <v>90.18</v>
      </c>
      <c r="E279" s="102">
        <v>2.06</v>
      </c>
      <c r="F279" s="102">
        <v>3.44</v>
      </c>
      <c r="G279" s="102">
        <v>3.26</v>
      </c>
      <c r="H279" s="102">
        <v>1.41</v>
      </c>
      <c r="I279" s="102">
        <v>0.26</v>
      </c>
      <c r="J279" s="102">
        <v>0.28000000000000003</v>
      </c>
      <c r="K279" s="102">
        <v>0.72</v>
      </c>
      <c r="L279" s="102">
        <v>0.31</v>
      </c>
      <c r="M279" s="102">
        <v>5402.58</v>
      </c>
      <c r="N279" s="102">
        <v>1036.19</v>
      </c>
      <c r="O279" s="102">
        <v>5414.96</v>
      </c>
      <c r="P279" s="102">
        <v>10034.74</v>
      </c>
      <c r="Q279" s="16">
        <v>1044.5</v>
      </c>
      <c r="R279" s="3">
        <v>452.69</v>
      </c>
      <c r="S279" s="16">
        <v>77.010000000000005</v>
      </c>
      <c r="T279" s="103">
        <f t="shared" si="35"/>
        <v>-5.7000000000000384E-3</v>
      </c>
      <c r="U279" s="103">
        <f t="shared" si="36"/>
        <v>8.799999999999919E-3</v>
      </c>
      <c r="V279" s="103">
        <f t="shared" si="37"/>
        <v>0.39000000000000057</v>
      </c>
      <c r="W279" s="103">
        <f t="shared" si="38"/>
        <v>2.0000000000000018E-2</v>
      </c>
      <c r="X279" s="103">
        <f t="shared" si="39"/>
        <v>0.14999999999999991</v>
      </c>
      <c r="Y279" s="103">
        <f t="shared" si="40"/>
        <v>5.9999999999999609E-2</v>
      </c>
      <c r="Z279" s="103">
        <f t="shared" si="41"/>
        <v>0.10999999999999988</v>
      </c>
      <c r="AA279" s="103">
        <f t="shared" si="42"/>
        <v>-2.9999999999999971E-2</v>
      </c>
      <c r="AB279" s="103">
        <f t="shared" si="43"/>
        <v>-9.9999999999999534E-3</v>
      </c>
      <c r="AC279" s="103">
        <f t="shared" si="44"/>
        <v>-3.0000000000000027E-2</v>
      </c>
      <c r="AD279" s="103">
        <f t="shared" si="45"/>
        <v>-3.999999999999998E-2</v>
      </c>
      <c r="AE279" s="103">
        <f t="shared" si="46"/>
        <v>-58.730000000000473</v>
      </c>
      <c r="AF279" s="103">
        <f t="shared" si="47"/>
        <v>-20.889999999999873</v>
      </c>
      <c r="AG279" s="103">
        <f t="shared" si="48"/>
        <v>-260.19999999999982</v>
      </c>
      <c r="AH279" s="103">
        <f t="shared" si="49"/>
        <v>-98.489999999999782</v>
      </c>
      <c r="AI279" s="103">
        <f t="shared" si="50"/>
        <v>43.25</v>
      </c>
      <c r="AJ279" s="103">
        <f t="shared" si="51"/>
        <v>22.019999999999982</v>
      </c>
      <c r="AK279" s="103">
        <f t="shared" si="52"/>
        <v>6.6300000000000097</v>
      </c>
    </row>
    <row r="280" spans="1:37" x14ac:dyDescent="0.2">
      <c r="A280" s="9">
        <v>38685</v>
      </c>
      <c r="B280" s="103">
        <v>1.5086999999999999</v>
      </c>
      <c r="C280" s="103">
        <v>1.5008999999999999</v>
      </c>
      <c r="D280" s="102">
        <v>86.35</v>
      </c>
      <c r="E280" s="102">
        <v>1.89</v>
      </c>
      <c r="F280" s="102">
        <v>3.21</v>
      </c>
      <c r="G280" s="102">
        <v>3.16</v>
      </c>
      <c r="H280" s="102">
        <v>1.26</v>
      </c>
      <c r="I280" s="102">
        <v>0.26</v>
      </c>
      <c r="J280" s="102">
        <v>0.26</v>
      </c>
      <c r="K280" s="102">
        <v>0.72</v>
      </c>
      <c r="L280" s="102">
        <v>0.3</v>
      </c>
      <c r="M280" s="102">
        <v>5388.37</v>
      </c>
      <c r="N280" s="102">
        <v>1095.6300000000001</v>
      </c>
      <c r="O280" s="102">
        <v>5625.95</v>
      </c>
      <c r="P280" s="102">
        <v>9345.5499999999993</v>
      </c>
      <c r="Q280" s="16">
        <v>1178.9000000000001</v>
      </c>
      <c r="R280" s="3">
        <v>475.13</v>
      </c>
      <c r="S280" s="16">
        <v>77.19</v>
      </c>
      <c r="T280" s="103">
        <f t="shared" si="35"/>
        <v>-2.0999999999999908E-3</v>
      </c>
      <c r="U280" s="103">
        <f t="shared" si="36"/>
        <v>2.849999999999997E-2</v>
      </c>
      <c r="V280" s="103">
        <f t="shared" si="37"/>
        <v>-3.8300000000000125</v>
      </c>
      <c r="W280" s="103">
        <f t="shared" si="38"/>
        <v>-0.17000000000000015</v>
      </c>
      <c r="X280" s="103">
        <f t="shared" si="39"/>
        <v>-0.22999999999999998</v>
      </c>
      <c r="Y280" s="103">
        <f t="shared" si="40"/>
        <v>-9.9999999999999645E-2</v>
      </c>
      <c r="Z280" s="103">
        <f t="shared" si="41"/>
        <v>-0.14999999999999991</v>
      </c>
      <c r="AA280" s="103">
        <f t="shared" si="42"/>
        <v>0</v>
      </c>
      <c r="AB280" s="103">
        <f t="shared" si="43"/>
        <v>-2.0000000000000018E-2</v>
      </c>
      <c r="AC280" s="103">
        <f t="shared" si="44"/>
        <v>0</v>
      </c>
      <c r="AD280" s="103">
        <f t="shared" si="45"/>
        <v>-1.0000000000000009E-2</v>
      </c>
      <c r="AE280" s="103">
        <f t="shared" si="46"/>
        <v>-14.210000000000036</v>
      </c>
      <c r="AF280" s="103">
        <f t="shared" si="47"/>
        <v>59.440000000000055</v>
      </c>
      <c r="AG280" s="103">
        <f t="shared" si="48"/>
        <v>210.98999999999978</v>
      </c>
      <c r="AH280" s="103">
        <f t="shared" si="49"/>
        <v>-689.19000000000051</v>
      </c>
      <c r="AI280" s="103">
        <f t="shared" si="50"/>
        <v>134.40000000000009</v>
      </c>
      <c r="AJ280" s="103">
        <f t="shared" si="51"/>
        <v>22.439999999999998</v>
      </c>
      <c r="AK280" s="103">
        <f t="shared" si="52"/>
        <v>0.17999999999999261</v>
      </c>
    </row>
    <row r="281" spans="1:37" x14ac:dyDescent="0.2">
      <c r="A281" s="9">
        <v>38716</v>
      </c>
      <c r="B281" s="103">
        <v>1.4825999999999999</v>
      </c>
      <c r="C281" s="103">
        <v>1.4319999999999999</v>
      </c>
      <c r="D281" s="102">
        <v>92.88</v>
      </c>
      <c r="E281" s="102">
        <v>1.87</v>
      </c>
      <c r="F281" s="102">
        <v>3.79</v>
      </c>
      <c r="G281" s="102">
        <v>3.4</v>
      </c>
      <c r="H281" s="102">
        <v>1.29</v>
      </c>
      <c r="I281" s="102">
        <v>0.25</v>
      </c>
      <c r="J281" s="102">
        <v>0.25</v>
      </c>
      <c r="K281" s="102">
        <v>0.7</v>
      </c>
      <c r="L281" s="102">
        <v>0.28000000000000003</v>
      </c>
      <c r="M281" s="102">
        <v>5626.4</v>
      </c>
      <c r="N281" s="102">
        <v>1115.0999999999999</v>
      </c>
      <c r="O281" s="102">
        <v>5957.43</v>
      </c>
      <c r="P281" s="102">
        <v>10546.44</v>
      </c>
      <c r="Q281" s="16">
        <v>1104</v>
      </c>
      <c r="R281" s="3">
        <v>487.99</v>
      </c>
      <c r="S281" s="16">
        <v>79.62</v>
      </c>
      <c r="T281" s="103">
        <f t="shared" si="35"/>
        <v>-2.6100000000000012E-2</v>
      </c>
      <c r="U281" s="103">
        <f t="shared" si="36"/>
        <v>-6.8899999999999961E-2</v>
      </c>
      <c r="V281" s="103">
        <f t="shared" si="37"/>
        <v>6.5300000000000011</v>
      </c>
      <c r="W281" s="103">
        <f t="shared" si="38"/>
        <v>-1.9999999999999796E-2</v>
      </c>
      <c r="X281" s="103">
        <f t="shared" si="39"/>
        <v>0.58000000000000007</v>
      </c>
      <c r="Y281" s="103">
        <f t="shared" si="40"/>
        <v>0.23999999999999977</v>
      </c>
      <c r="Z281" s="103">
        <f t="shared" si="41"/>
        <v>3.0000000000000027E-2</v>
      </c>
      <c r="AA281" s="103">
        <f t="shared" si="42"/>
        <v>-1.0000000000000009E-2</v>
      </c>
      <c r="AB281" s="103">
        <f t="shared" si="43"/>
        <v>-1.0000000000000009E-2</v>
      </c>
      <c r="AC281" s="103">
        <f t="shared" si="44"/>
        <v>-2.0000000000000018E-2</v>
      </c>
      <c r="AD281" s="103">
        <f t="shared" si="45"/>
        <v>-1.9999999999999962E-2</v>
      </c>
      <c r="AE281" s="103">
        <f t="shared" si="46"/>
        <v>238.02999999999975</v>
      </c>
      <c r="AF281" s="103">
        <f t="shared" si="47"/>
        <v>19.4699999999998</v>
      </c>
      <c r="AG281" s="103">
        <f t="shared" si="48"/>
        <v>331.48000000000047</v>
      </c>
      <c r="AH281" s="103">
        <f t="shared" si="49"/>
        <v>1200.8900000000012</v>
      </c>
      <c r="AI281" s="103">
        <f t="shared" si="50"/>
        <v>-74.900000000000091</v>
      </c>
      <c r="AJ281" s="103">
        <f t="shared" si="51"/>
        <v>12.860000000000014</v>
      </c>
      <c r="AK281" s="103">
        <f t="shared" si="52"/>
        <v>2.4300000000000068</v>
      </c>
    </row>
    <row r="282" spans="1:37" x14ac:dyDescent="0.2">
      <c r="A282" s="9">
        <v>38745</v>
      </c>
      <c r="B282" s="103">
        <v>1.4703999999999999</v>
      </c>
      <c r="C282" s="103">
        <v>1.3865000000000001</v>
      </c>
      <c r="D282" s="102">
        <v>90.24</v>
      </c>
      <c r="E282" s="102">
        <v>2.02</v>
      </c>
      <c r="F282" s="102">
        <v>3.68</v>
      </c>
      <c r="G282" s="102">
        <v>3.21</v>
      </c>
      <c r="H282" s="102">
        <v>1.32</v>
      </c>
      <c r="I282" s="102">
        <v>0.25</v>
      </c>
      <c r="J282" s="102">
        <v>0.25</v>
      </c>
      <c r="K282" s="102">
        <v>0.67</v>
      </c>
      <c r="L282" s="102">
        <v>0.26</v>
      </c>
      <c r="M282" s="102">
        <v>5570.19</v>
      </c>
      <c r="N282" s="102">
        <v>1073.8699999999999</v>
      </c>
      <c r="O282" s="102">
        <v>5608.79</v>
      </c>
      <c r="P282" s="102">
        <v>10198.040000000001</v>
      </c>
      <c r="Q282" s="16">
        <v>1083</v>
      </c>
      <c r="R282" s="3">
        <v>465.29</v>
      </c>
      <c r="S282" s="16">
        <v>72.77</v>
      </c>
      <c r="T282" s="103">
        <f t="shared" si="35"/>
        <v>-1.2199999999999989E-2</v>
      </c>
      <c r="U282" s="103">
        <f t="shared" si="36"/>
        <v>-4.5499999999999874E-2</v>
      </c>
      <c r="V282" s="103">
        <f t="shared" si="37"/>
        <v>-2.6400000000000006</v>
      </c>
      <c r="W282" s="103">
        <f t="shared" si="38"/>
        <v>0.14999999999999991</v>
      </c>
      <c r="X282" s="103">
        <f t="shared" si="39"/>
        <v>-0.10999999999999988</v>
      </c>
      <c r="Y282" s="103">
        <f t="shared" si="40"/>
        <v>-0.18999999999999995</v>
      </c>
      <c r="Z282" s="103">
        <f t="shared" si="41"/>
        <v>3.0000000000000027E-2</v>
      </c>
      <c r="AA282" s="103">
        <f t="shared" si="42"/>
        <v>0</v>
      </c>
      <c r="AB282" s="103">
        <f t="shared" si="43"/>
        <v>0</v>
      </c>
      <c r="AC282" s="103">
        <f t="shared" si="44"/>
        <v>-2.9999999999999916E-2</v>
      </c>
      <c r="AD282" s="103">
        <f t="shared" si="45"/>
        <v>-2.0000000000000018E-2</v>
      </c>
      <c r="AE282" s="103">
        <f t="shared" si="46"/>
        <v>-56.210000000000036</v>
      </c>
      <c r="AF282" s="103">
        <f t="shared" si="47"/>
        <v>-41.230000000000018</v>
      </c>
      <c r="AG282" s="103">
        <f t="shared" si="48"/>
        <v>-348.64000000000033</v>
      </c>
      <c r="AH282" s="103">
        <f t="shared" si="49"/>
        <v>-348.39999999999964</v>
      </c>
      <c r="AI282" s="103">
        <f t="shared" si="50"/>
        <v>-21</v>
      </c>
      <c r="AJ282" s="103">
        <f t="shared" si="51"/>
        <v>-22.699999999999989</v>
      </c>
      <c r="AK282" s="103">
        <f t="shared" si="52"/>
        <v>-6.8500000000000085</v>
      </c>
    </row>
    <row r="283" spans="1:37" x14ac:dyDescent="0.2">
      <c r="A283" s="9">
        <v>38773</v>
      </c>
      <c r="B283" s="103">
        <v>1.4629000000000001</v>
      </c>
      <c r="C283" s="103">
        <v>1.3633999999999999</v>
      </c>
      <c r="D283" s="102">
        <v>88.81</v>
      </c>
      <c r="E283" s="102">
        <v>1.9</v>
      </c>
      <c r="F283" s="102">
        <v>3.63</v>
      </c>
      <c r="G283" s="102">
        <v>3.11</v>
      </c>
      <c r="H283" s="102">
        <v>1.3</v>
      </c>
      <c r="I283" s="102">
        <v>0.25</v>
      </c>
      <c r="J283" s="102">
        <v>0.25</v>
      </c>
      <c r="K283" s="102">
        <v>0.66</v>
      </c>
      <c r="L283" s="102">
        <v>0.25</v>
      </c>
      <c r="M283" s="102">
        <v>5763.27</v>
      </c>
      <c r="N283" s="102">
        <v>1104.49</v>
      </c>
      <c r="O283" s="102">
        <v>5598.46</v>
      </c>
      <c r="P283" s="102">
        <v>10126.030000000001</v>
      </c>
      <c r="Q283" s="22">
        <v>1118.9000000000001</v>
      </c>
      <c r="R283" s="118">
        <v>471.46</v>
      </c>
      <c r="S283" s="16">
        <v>79.67</v>
      </c>
      <c r="T283" s="103">
        <f t="shared" si="35"/>
        <v>-7.4999999999998401E-3</v>
      </c>
      <c r="U283" s="103">
        <f t="shared" si="36"/>
        <v>-2.310000000000012E-2</v>
      </c>
      <c r="V283" s="103">
        <f t="shared" si="37"/>
        <v>-1.4299999999999926</v>
      </c>
      <c r="W283" s="103">
        <f t="shared" si="38"/>
        <v>-0.12000000000000011</v>
      </c>
      <c r="X283" s="103">
        <f t="shared" si="39"/>
        <v>-5.0000000000000266E-2</v>
      </c>
      <c r="Y283" s="103">
        <f t="shared" si="40"/>
        <v>-0.10000000000000009</v>
      </c>
      <c r="Z283" s="103">
        <f t="shared" si="41"/>
        <v>-2.0000000000000018E-2</v>
      </c>
      <c r="AA283" s="103">
        <f t="shared" si="42"/>
        <v>0</v>
      </c>
      <c r="AB283" s="103">
        <f t="shared" si="43"/>
        <v>0</v>
      </c>
      <c r="AC283" s="103">
        <f t="shared" si="44"/>
        <v>-1.0000000000000009E-2</v>
      </c>
      <c r="AD283" s="103">
        <f t="shared" si="45"/>
        <v>-1.0000000000000009E-2</v>
      </c>
      <c r="AE283" s="103">
        <f t="shared" si="46"/>
        <v>193.08000000000084</v>
      </c>
      <c r="AF283" s="103">
        <f t="shared" si="47"/>
        <v>30.620000000000118</v>
      </c>
      <c r="AG283" s="103">
        <f t="shared" si="48"/>
        <v>-10.329999999999927</v>
      </c>
      <c r="AH283" s="103">
        <f t="shared" si="49"/>
        <v>-72.010000000000218</v>
      </c>
      <c r="AI283" s="103">
        <f t="shared" si="50"/>
        <v>35.900000000000091</v>
      </c>
      <c r="AJ283" s="103">
        <f t="shared" si="51"/>
        <v>6.1699999999999591</v>
      </c>
      <c r="AK283" s="103">
        <f t="shared" si="52"/>
        <v>6.9000000000000057</v>
      </c>
    </row>
    <row r="284" spans="1:37" x14ac:dyDescent="0.2">
      <c r="A284" s="9">
        <v>38806</v>
      </c>
      <c r="B284" s="103">
        <v>1.4239999999999999</v>
      </c>
      <c r="C284" s="103">
        <v>1.3511</v>
      </c>
      <c r="D284" s="102">
        <v>93.49</v>
      </c>
      <c r="E284" s="102">
        <v>1.9</v>
      </c>
      <c r="F284" s="102">
        <v>3.83</v>
      </c>
      <c r="G284" s="102">
        <v>3.09</v>
      </c>
      <c r="H284" s="102">
        <v>1.39</v>
      </c>
      <c r="I284" s="102">
        <v>0.25</v>
      </c>
      <c r="J284" s="102">
        <v>0.28999999999999998</v>
      </c>
      <c r="K284" s="102">
        <v>0.63</v>
      </c>
      <c r="L284" s="102">
        <v>0.24</v>
      </c>
      <c r="M284" s="102">
        <v>6007.84</v>
      </c>
      <c r="N284" s="102">
        <v>1169.43</v>
      </c>
      <c r="O284" s="102">
        <v>6153.55</v>
      </c>
      <c r="P284" s="102">
        <v>11089.94</v>
      </c>
      <c r="Q284" s="22">
        <v>1113.3</v>
      </c>
      <c r="R284" s="118">
        <v>467.25</v>
      </c>
      <c r="S284" s="16">
        <v>83.35</v>
      </c>
      <c r="T284" s="103">
        <f t="shared" si="35"/>
        <v>-3.8900000000000157E-2</v>
      </c>
      <c r="U284" s="103">
        <f t="shared" si="36"/>
        <v>-1.2299999999999978E-2</v>
      </c>
      <c r="V284" s="103">
        <f t="shared" si="37"/>
        <v>4.6799999999999926</v>
      </c>
      <c r="W284" s="103">
        <f t="shared" si="38"/>
        <v>0</v>
      </c>
      <c r="X284" s="103">
        <f t="shared" si="39"/>
        <v>0.20000000000000018</v>
      </c>
      <c r="Y284" s="103">
        <f t="shared" si="40"/>
        <v>-2.0000000000000018E-2</v>
      </c>
      <c r="Z284" s="103">
        <f t="shared" si="41"/>
        <v>8.9999999999999858E-2</v>
      </c>
      <c r="AA284" s="103">
        <f t="shared" si="42"/>
        <v>0</v>
      </c>
      <c r="AB284" s="103">
        <f t="shared" si="43"/>
        <v>3.999999999999998E-2</v>
      </c>
      <c r="AC284" s="103">
        <f t="shared" si="44"/>
        <v>-3.0000000000000027E-2</v>
      </c>
      <c r="AD284" s="103">
        <f t="shared" si="45"/>
        <v>-1.0000000000000009E-2</v>
      </c>
      <c r="AE284" s="103">
        <f t="shared" si="46"/>
        <v>244.56999999999971</v>
      </c>
      <c r="AF284" s="103">
        <f t="shared" si="47"/>
        <v>64.940000000000055</v>
      </c>
      <c r="AG284" s="103">
        <f t="shared" si="48"/>
        <v>555.09000000000015</v>
      </c>
      <c r="AH284" s="103">
        <f t="shared" si="49"/>
        <v>963.90999999999985</v>
      </c>
      <c r="AI284" s="103">
        <f t="shared" si="50"/>
        <v>-5.6000000000001364</v>
      </c>
      <c r="AJ284" s="103">
        <f t="shared" si="51"/>
        <v>-4.2099999999999795</v>
      </c>
      <c r="AK284" s="103">
        <f t="shared" si="52"/>
        <v>3.6799999999999926</v>
      </c>
    </row>
    <row r="285" spans="1:37" x14ac:dyDescent="0.2">
      <c r="A285" s="9">
        <v>38836</v>
      </c>
      <c r="B285" s="103">
        <v>1.4358</v>
      </c>
      <c r="C285" s="103">
        <v>1.3323</v>
      </c>
      <c r="D285" s="102">
        <v>93.84</v>
      </c>
      <c r="E285" s="102">
        <v>1.82</v>
      </c>
      <c r="F285" s="102">
        <v>3.72</v>
      </c>
      <c r="G285" s="102">
        <v>2.99</v>
      </c>
      <c r="H285" s="102">
        <v>1.28</v>
      </c>
      <c r="I285" s="102">
        <v>0.25</v>
      </c>
      <c r="J285" s="102">
        <v>0.34</v>
      </c>
      <c r="K285" s="102">
        <v>0.66</v>
      </c>
      <c r="L285" s="102">
        <v>0.24</v>
      </c>
      <c r="M285" s="102">
        <v>5847.37</v>
      </c>
      <c r="N285" s="102">
        <v>1186.68</v>
      </c>
      <c r="O285" s="102">
        <v>6135.7</v>
      </c>
      <c r="P285" s="102">
        <v>11057.4</v>
      </c>
      <c r="Q285" s="22">
        <v>1180.7</v>
      </c>
      <c r="R285" s="118">
        <v>481.11</v>
      </c>
      <c r="S285" s="16">
        <v>86.16</v>
      </c>
      <c r="T285" s="103">
        <f t="shared" si="35"/>
        <v>1.1800000000000033E-2</v>
      </c>
      <c r="U285" s="103">
        <f t="shared" si="36"/>
        <v>-1.8799999999999928E-2</v>
      </c>
      <c r="V285" s="103">
        <f t="shared" si="37"/>
        <v>0.35000000000000853</v>
      </c>
      <c r="W285" s="103">
        <f t="shared" si="38"/>
        <v>-7.9999999999999849E-2</v>
      </c>
      <c r="X285" s="103">
        <f t="shared" si="39"/>
        <v>-0.10999999999999988</v>
      </c>
      <c r="Y285" s="103">
        <f t="shared" si="40"/>
        <v>-9.9999999999999645E-2</v>
      </c>
      <c r="Z285" s="103">
        <f t="shared" si="41"/>
        <v>-0.10999999999999988</v>
      </c>
      <c r="AA285" s="103">
        <f t="shared" si="42"/>
        <v>0</v>
      </c>
      <c r="AB285" s="103">
        <f t="shared" si="43"/>
        <v>5.0000000000000044E-2</v>
      </c>
      <c r="AC285" s="103">
        <f t="shared" si="44"/>
        <v>3.0000000000000027E-2</v>
      </c>
      <c r="AD285" s="103">
        <f t="shared" si="45"/>
        <v>0</v>
      </c>
      <c r="AE285" s="103">
        <f t="shared" si="46"/>
        <v>-160.47000000000025</v>
      </c>
      <c r="AF285" s="103">
        <f t="shared" si="47"/>
        <v>17.25</v>
      </c>
      <c r="AG285" s="103">
        <f t="shared" si="48"/>
        <v>-17.850000000000364</v>
      </c>
      <c r="AH285" s="103">
        <f t="shared" si="49"/>
        <v>-32.540000000000873</v>
      </c>
      <c r="AI285" s="103">
        <f t="shared" si="50"/>
        <v>67.400000000000091</v>
      </c>
      <c r="AJ285" s="103">
        <f t="shared" si="51"/>
        <v>13.860000000000014</v>
      </c>
      <c r="AK285" s="103">
        <f t="shared" si="52"/>
        <v>2.8100000000000023</v>
      </c>
    </row>
    <row r="286" spans="1:37" x14ac:dyDescent="0.2">
      <c r="A286" s="9">
        <v>38867</v>
      </c>
      <c r="B286" s="103">
        <v>1.4218</v>
      </c>
      <c r="C286" s="103">
        <v>1.2302999999999999</v>
      </c>
      <c r="D286" s="102">
        <v>91.3</v>
      </c>
      <c r="E286" s="102">
        <v>1.56</v>
      </c>
      <c r="F286" s="102">
        <v>3.3</v>
      </c>
      <c r="G286" s="102">
        <v>2.66</v>
      </c>
      <c r="H286" s="102">
        <v>1.26</v>
      </c>
      <c r="I286" s="102">
        <v>0.11</v>
      </c>
      <c r="J286" s="102">
        <v>0.54</v>
      </c>
      <c r="K286" s="102">
        <v>0.7</v>
      </c>
      <c r="L286" s="102">
        <v>0.25</v>
      </c>
      <c r="M286" s="102">
        <v>5562.49</v>
      </c>
      <c r="N286" s="102">
        <v>1089.4100000000001</v>
      </c>
      <c r="O286" s="102">
        <v>5964.33</v>
      </c>
      <c r="P286" s="102">
        <v>9768.7000000000007</v>
      </c>
      <c r="Q286" s="22">
        <v>1212.2</v>
      </c>
      <c r="R286" s="118">
        <v>458.7</v>
      </c>
      <c r="S286" s="16">
        <v>74.099999999999994</v>
      </c>
      <c r="T286" s="103">
        <f t="shared" si="35"/>
        <v>-1.4000000000000012E-2</v>
      </c>
      <c r="U286" s="103">
        <f t="shared" si="36"/>
        <v>-0.10200000000000009</v>
      </c>
      <c r="V286" s="103">
        <f t="shared" si="37"/>
        <v>-2.5400000000000063</v>
      </c>
      <c r="W286" s="103">
        <f t="shared" si="38"/>
        <v>-0.26</v>
      </c>
      <c r="X286" s="103">
        <f t="shared" si="39"/>
        <v>-0.42000000000000037</v>
      </c>
      <c r="Y286" s="103">
        <f t="shared" si="40"/>
        <v>-0.33000000000000007</v>
      </c>
      <c r="Z286" s="103">
        <f t="shared" si="41"/>
        <v>-2.0000000000000018E-2</v>
      </c>
      <c r="AA286" s="103">
        <f t="shared" si="42"/>
        <v>-0.14000000000000001</v>
      </c>
      <c r="AB286" s="103">
        <f t="shared" si="43"/>
        <v>0.2</v>
      </c>
      <c r="AC286" s="103">
        <f t="shared" si="44"/>
        <v>3.9999999999999925E-2</v>
      </c>
      <c r="AD286" s="103">
        <f t="shared" si="45"/>
        <v>1.0000000000000009E-2</v>
      </c>
      <c r="AE286" s="103">
        <f t="shared" si="46"/>
        <v>-284.88000000000011</v>
      </c>
      <c r="AF286" s="103">
        <f t="shared" si="47"/>
        <v>-97.269999999999982</v>
      </c>
      <c r="AG286" s="103">
        <f t="shared" si="48"/>
        <v>-171.36999999999989</v>
      </c>
      <c r="AH286" s="103">
        <f t="shared" si="49"/>
        <v>-1288.6999999999989</v>
      </c>
      <c r="AI286" s="103">
        <f t="shared" si="50"/>
        <v>31.5</v>
      </c>
      <c r="AJ286" s="103">
        <f t="shared" si="51"/>
        <v>-22.410000000000025</v>
      </c>
      <c r="AK286" s="103">
        <f t="shared" si="52"/>
        <v>-12.060000000000002</v>
      </c>
    </row>
    <row r="287" spans="1:37" x14ac:dyDescent="0.2">
      <c r="A287" s="9">
        <v>38897</v>
      </c>
      <c r="B287" s="103">
        <v>1.3186</v>
      </c>
      <c r="C287" s="103">
        <v>1.2230000000000001</v>
      </c>
      <c r="D287" s="102">
        <v>88.47</v>
      </c>
      <c r="E287" s="102">
        <v>1.48</v>
      </c>
      <c r="F287" s="102">
        <v>2.97</v>
      </c>
      <c r="G287" s="102">
        <v>2.57</v>
      </c>
      <c r="H287" s="102">
        <v>1.0900000000000001</v>
      </c>
      <c r="I287" s="102">
        <v>0.11</v>
      </c>
      <c r="J287" s="102">
        <v>0.53</v>
      </c>
      <c r="K287" s="102">
        <v>0.77</v>
      </c>
      <c r="L287" s="102">
        <v>0.24</v>
      </c>
      <c r="M287" s="102">
        <v>5407.82</v>
      </c>
      <c r="N287" s="102">
        <v>1030.71</v>
      </c>
      <c r="O287" s="102">
        <v>5965.52</v>
      </c>
      <c r="P287" s="102">
        <v>9382.64</v>
      </c>
      <c r="Q287" s="22">
        <v>1245.9000000000001</v>
      </c>
      <c r="R287" s="118">
        <v>471.35</v>
      </c>
      <c r="S287" s="16">
        <v>75.290000000000006</v>
      </c>
      <c r="T287" s="103">
        <f t="shared" si="35"/>
        <v>-0.10319999999999996</v>
      </c>
      <c r="U287" s="103">
        <f t="shared" si="36"/>
        <v>-7.2999999999998622E-3</v>
      </c>
      <c r="V287" s="103">
        <f t="shared" si="37"/>
        <v>-2.8299999999999983</v>
      </c>
      <c r="W287" s="103">
        <f t="shared" si="38"/>
        <v>-8.0000000000000071E-2</v>
      </c>
      <c r="X287" s="103">
        <f t="shared" si="39"/>
        <v>-0.32999999999999963</v>
      </c>
      <c r="Y287" s="103">
        <f t="shared" si="40"/>
        <v>-9.0000000000000302E-2</v>
      </c>
      <c r="Z287" s="103">
        <f t="shared" si="41"/>
        <v>-0.16999999999999993</v>
      </c>
      <c r="AA287" s="103">
        <f t="shared" si="42"/>
        <v>0</v>
      </c>
      <c r="AB287" s="103">
        <f t="shared" si="43"/>
        <v>-1.0000000000000009E-2</v>
      </c>
      <c r="AC287" s="103">
        <f t="shared" si="44"/>
        <v>7.0000000000000062E-2</v>
      </c>
      <c r="AD287" s="103">
        <f t="shared" si="45"/>
        <v>-1.0000000000000009E-2</v>
      </c>
      <c r="AE287" s="103">
        <f t="shared" si="46"/>
        <v>-154.67000000000007</v>
      </c>
      <c r="AF287" s="103">
        <f t="shared" si="47"/>
        <v>-58.700000000000045</v>
      </c>
      <c r="AG287" s="103">
        <f t="shared" si="48"/>
        <v>1.1900000000005093</v>
      </c>
      <c r="AH287" s="103">
        <f t="shared" si="49"/>
        <v>-386.06000000000131</v>
      </c>
      <c r="AI287" s="103">
        <f t="shared" si="50"/>
        <v>33.700000000000045</v>
      </c>
      <c r="AJ287" s="103">
        <f t="shared" si="51"/>
        <v>12.650000000000034</v>
      </c>
      <c r="AK287" s="103">
        <f t="shared" si="52"/>
        <v>1.1900000000000119</v>
      </c>
    </row>
    <row r="288" spans="1:37" x14ac:dyDescent="0.2">
      <c r="A288" s="9">
        <v>38927</v>
      </c>
      <c r="B288" s="103">
        <v>1.3585</v>
      </c>
      <c r="C288" s="103">
        <v>1.3039000000000001</v>
      </c>
      <c r="D288" s="102">
        <v>86.43</v>
      </c>
      <c r="E288" s="102">
        <v>1.49</v>
      </c>
      <c r="F288" s="102">
        <v>2.93</v>
      </c>
      <c r="G288" s="102">
        <v>2.67</v>
      </c>
      <c r="H288" s="102">
        <v>1.07</v>
      </c>
      <c r="I288" s="102">
        <v>0.17</v>
      </c>
      <c r="J288" s="102">
        <v>0.45</v>
      </c>
      <c r="K288" s="102">
        <v>0.9</v>
      </c>
      <c r="L288" s="102">
        <v>0.24</v>
      </c>
      <c r="M288" s="102">
        <v>5489.77</v>
      </c>
      <c r="N288" s="102">
        <v>1101.5999999999999</v>
      </c>
      <c r="O288" s="102">
        <v>6147.97</v>
      </c>
      <c r="P288" s="102">
        <v>9537.2999999999993</v>
      </c>
      <c r="Q288" s="22">
        <v>1181.7</v>
      </c>
      <c r="R288" s="118">
        <v>499.05</v>
      </c>
      <c r="S288" s="16">
        <v>78.95</v>
      </c>
      <c r="T288" s="103">
        <f t="shared" si="35"/>
        <v>3.9900000000000047E-2</v>
      </c>
      <c r="U288" s="103">
        <f t="shared" si="36"/>
        <v>8.0899999999999972E-2</v>
      </c>
      <c r="V288" s="103">
        <f t="shared" si="37"/>
        <v>-2.039999999999992</v>
      </c>
      <c r="W288" s="103">
        <f t="shared" si="38"/>
        <v>1.0000000000000009E-2</v>
      </c>
      <c r="X288" s="103">
        <f t="shared" si="39"/>
        <v>-4.0000000000000036E-2</v>
      </c>
      <c r="Y288" s="103">
        <f t="shared" si="40"/>
        <v>0.10000000000000009</v>
      </c>
      <c r="Z288" s="103">
        <f t="shared" si="41"/>
        <v>-2.0000000000000018E-2</v>
      </c>
      <c r="AA288" s="103">
        <f t="shared" si="42"/>
        <v>6.0000000000000012E-2</v>
      </c>
      <c r="AB288" s="103">
        <f t="shared" si="43"/>
        <v>-8.0000000000000016E-2</v>
      </c>
      <c r="AC288" s="103">
        <f t="shared" si="44"/>
        <v>0.13</v>
      </c>
      <c r="AD288" s="103">
        <f t="shared" si="45"/>
        <v>0</v>
      </c>
      <c r="AE288" s="103">
        <f t="shared" si="46"/>
        <v>81.950000000000728</v>
      </c>
      <c r="AF288" s="103">
        <f t="shared" si="47"/>
        <v>70.889999999999873</v>
      </c>
      <c r="AG288" s="103">
        <f t="shared" si="48"/>
        <v>182.44999999999982</v>
      </c>
      <c r="AH288" s="103">
        <f t="shared" si="49"/>
        <v>154.65999999999985</v>
      </c>
      <c r="AI288" s="103">
        <f t="shared" si="50"/>
        <v>-64.200000000000045</v>
      </c>
      <c r="AJ288" s="103">
        <f t="shared" si="51"/>
        <v>27.699999999999989</v>
      </c>
      <c r="AK288" s="103">
        <f t="shared" si="52"/>
        <v>3.6599999999999966</v>
      </c>
    </row>
    <row r="289" spans="1:37" x14ac:dyDescent="0.2">
      <c r="A289" s="9">
        <v>38959</v>
      </c>
      <c r="B289" s="103">
        <v>1.2867</v>
      </c>
      <c r="C289" s="103">
        <v>1.2681</v>
      </c>
      <c r="D289" s="102">
        <v>84.04</v>
      </c>
      <c r="E289" s="102">
        <v>1.1599999999999999</v>
      </c>
      <c r="F289" s="102">
        <v>2.48</v>
      </c>
      <c r="G289" s="102">
        <v>2.12</v>
      </c>
      <c r="H289" s="102">
        <v>0.97</v>
      </c>
      <c r="I289" s="102">
        <v>0.17</v>
      </c>
      <c r="J289" s="102">
        <v>0.3</v>
      </c>
      <c r="K289" s="102">
        <v>0.87</v>
      </c>
      <c r="L289" s="102">
        <v>0.23</v>
      </c>
      <c r="M289" s="102">
        <v>5465.25</v>
      </c>
      <c r="N289" s="102">
        <v>1049.33</v>
      </c>
      <c r="O289" s="102">
        <v>5925.22</v>
      </c>
      <c r="P289" s="102">
        <v>8824.06</v>
      </c>
      <c r="Q289" s="22">
        <v>1250.3</v>
      </c>
      <c r="R289" s="118">
        <v>496.73</v>
      </c>
      <c r="S289" s="16">
        <v>71.709999999999994</v>
      </c>
      <c r="T289" s="103">
        <f t="shared" si="35"/>
        <v>-7.1800000000000086E-2</v>
      </c>
      <c r="U289" s="103">
        <f t="shared" si="36"/>
        <v>-3.5800000000000054E-2</v>
      </c>
      <c r="V289" s="103">
        <f t="shared" si="37"/>
        <v>-2.3900000000000006</v>
      </c>
      <c r="W289" s="103">
        <f t="shared" si="38"/>
        <v>-0.33000000000000007</v>
      </c>
      <c r="X289" s="103">
        <f t="shared" si="39"/>
        <v>-0.45000000000000018</v>
      </c>
      <c r="Y289" s="103">
        <f t="shared" si="40"/>
        <v>-0.54999999999999982</v>
      </c>
      <c r="Z289" s="103">
        <f t="shared" si="41"/>
        <v>-0.10000000000000009</v>
      </c>
      <c r="AA289" s="103">
        <f t="shared" si="42"/>
        <v>0</v>
      </c>
      <c r="AB289" s="103">
        <f t="shared" si="43"/>
        <v>-0.15000000000000002</v>
      </c>
      <c r="AC289" s="103">
        <f t="shared" si="44"/>
        <v>-3.0000000000000027E-2</v>
      </c>
      <c r="AD289" s="103">
        <f t="shared" si="45"/>
        <v>-9.9999999999999811E-3</v>
      </c>
      <c r="AE289" s="103">
        <f t="shared" si="46"/>
        <v>-24.520000000000437</v>
      </c>
      <c r="AF289" s="103">
        <f t="shared" si="47"/>
        <v>-52.269999999999982</v>
      </c>
      <c r="AG289" s="103">
        <f t="shared" si="48"/>
        <v>-222.75</v>
      </c>
      <c r="AH289" s="103">
        <f t="shared" si="49"/>
        <v>-713.23999999999978</v>
      </c>
      <c r="AI289" s="103">
        <f t="shared" si="50"/>
        <v>68.599999999999909</v>
      </c>
      <c r="AJ289" s="103">
        <f t="shared" si="51"/>
        <v>-2.3199999999999932</v>
      </c>
      <c r="AK289" s="103">
        <f t="shared" si="52"/>
        <v>-7.2400000000000091</v>
      </c>
    </row>
    <row r="290" spans="1:37" x14ac:dyDescent="0.2">
      <c r="A290" s="9">
        <v>38989</v>
      </c>
      <c r="B290" s="103">
        <v>1.3405</v>
      </c>
      <c r="C290" s="103">
        <v>1.3645</v>
      </c>
      <c r="D290" s="102">
        <v>83.48</v>
      </c>
      <c r="E290" s="102">
        <v>1.32</v>
      </c>
      <c r="F290" s="102">
        <v>2.52</v>
      </c>
      <c r="G290" s="102">
        <v>2.27</v>
      </c>
      <c r="H290" s="102">
        <v>0.94</v>
      </c>
      <c r="I290" s="102">
        <v>0.18</v>
      </c>
      <c r="J290" s="102">
        <v>0.28999999999999998</v>
      </c>
      <c r="K290" s="102">
        <v>0.89</v>
      </c>
      <c r="L290" s="102">
        <v>0.22</v>
      </c>
      <c r="M290" s="102">
        <v>5594.62</v>
      </c>
      <c r="N290" s="102">
        <v>1141.2</v>
      </c>
      <c r="O290" s="102">
        <v>6229.02</v>
      </c>
      <c r="P290" s="102">
        <v>9369.35</v>
      </c>
      <c r="Q290" s="22">
        <v>1309.5999999999999</v>
      </c>
      <c r="R290" s="118">
        <v>536.12</v>
      </c>
      <c r="S290" s="16">
        <v>79.83</v>
      </c>
      <c r="T290" s="103">
        <f t="shared" si="35"/>
        <v>5.380000000000007E-2</v>
      </c>
      <c r="U290" s="103">
        <f t="shared" si="36"/>
        <v>9.6400000000000041E-2</v>
      </c>
      <c r="V290" s="103">
        <f t="shared" si="37"/>
        <v>-0.56000000000000227</v>
      </c>
      <c r="W290" s="103">
        <f t="shared" si="38"/>
        <v>0.16000000000000014</v>
      </c>
      <c r="X290" s="103">
        <f t="shared" si="39"/>
        <v>4.0000000000000036E-2</v>
      </c>
      <c r="Y290" s="103">
        <f t="shared" si="40"/>
        <v>0.14999999999999991</v>
      </c>
      <c r="Z290" s="103">
        <f t="shared" si="41"/>
        <v>-3.0000000000000027E-2</v>
      </c>
      <c r="AA290" s="103">
        <f t="shared" si="42"/>
        <v>9.9999999999999811E-3</v>
      </c>
      <c r="AB290" s="103">
        <f t="shared" si="43"/>
        <v>-1.0000000000000009E-2</v>
      </c>
      <c r="AC290" s="103">
        <f t="shared" si="44"/>
        <v>2.0000000000000018E-2</v>
      </c>
      <c r="AD290" s="103">
        <f t="shared" si="45"/>
        <v>-1.0000000000000009E-2</v>
      </c>
      <c r="AE290" s="103">
        <f t="shared" si="46"/>
        <v>129.36999999999989</v>
      </c>
      <c r="AF290" s="103">
        <f t="shared" si="47"/>
        <v>91.870000000000118</v>
      </c>
      <c r="AG290" s="103">
        <f t="shared" si="48"/>
        <v>303.80000000000018</v>
      </c>
      <c r="AH290" s="103">
        <f t="shared" si="49"/>
        <v>545.29000000000087</v>
      </c>
      <c r="AI290" s="103">
        <f t="shared" si="50"/>
        <v>59.299999999999955</v>
      </c>
      <c r="AJ290" s="103">
        <f t="shared" si="51"/>
        <v>39.389999999999986</v>
      </c>
      <c r="AK290" s="103">
        <f t="shared" si="52"/>
        <v>8.1200000000000045</v>
      </c>
    </row>
    <row r="291" spans="1:37" x14ac:dyDescent="0.2">
      <c r="A291" s="9">
        <v>39018</v>
      </c>
      <c r="B291" s="103">
        <v>1.3701000000000001</v>
      </c>
      <c r="C291" s="103">
        <v>1.3923000000000001</v>
      </c>
      <c r="D291" s="102">
        <v>80.48</v>
      </c>
      <c r="E291" s="102">
        <v>1.46</v>
      </c>
      <c r="F291" s="102">
        <v>2.6</v>
      </c>
      <c r="G291" s="102">
        <v>2.5099999999999998</v>
      </c>
      <c r="H291" s="102">
        <v>0.94</v>
      </c>
      <c r="I291" s="102">
        <v>0.17</v>
      </c>
      <c r="J291" s="102">
        <v>0.28999999999999998</v>
      </c>
      <c r="K291" s="102">
        <v>1.05</v>
      </c>
      <c r="L291" s="102">
        <v>0.2</v>
      </c>
      <c r="M291" s="102">
        <v>5754.64</v>
      </c>
      <c r="N291" s="102">
        <v>1183.26</v>
      </c>
      <c r="O291" s="102">
        <v>6601.37</v>
      </c>
      <c r="P291" s="102">
        <v>9202.4500000000007</v>
      </c>
      <c r="Q291" s="22">
        <v>1357.6</v>
      </c>
      <c r="R291" s="118">
        <v>566.28</v>
      </c>
      <c r="S291" s="16">
        <v>81.38</v>
      </c>
      <c r="T291" s="103">
        <f t="shared" si="35"/>
        <v>2.9600000000000071E-2</v>
      </c>
      <c r="U291" s="103">
        <f t="shared" si="36"/>
        <v>2.7800000000000047E-2</v>
      </c>
      <c r="V291" s="103">
        <f t="shared" si="37"/>
        <v>-3</v>
      </c>
      <c r="W291" s="103">
        <f t="shared" si="38"/>
        <v>0.1399999999999999</v>
      </c>
      <c r="X291" s="103">
        <f t="shared" si="39"/>
        <v>8.0000000000000071E-2</v>
      </c>
      <c r="Y291" s="103">
        <f t="shared" si="40"/>
        <v>0.23999999999999977</v>
      </c>
      <c r="Z291" s="103">
        <f t="shared" si="41"/>
        <v>0</v>
      </c>
      <c r="AA291" s="103">
        <f t="shared" si="42"/>
        <v>-9.9999999999999811E-3</v>
      </c>
      <c r="AB291" s="103">
        <f t="shared" si="43"/>
        <v>0</v>
      </c>
      <c r="AC291" s="103">
        <f t="shared" si="44"/>
        <v>0.16000000000000003</v>
      </c>
      <c r="AD291" s="103">
        <f t="shared" si="45"/>
        <v>-1.999999999999999E-2</v>
      </c>
      <c r="AE291" s="103">
        <f t="shared" si="46"/>
        <v>160.02000000000044</v>
      </c>
      <c r="AF291" s="103">
        <f t="shared" si="47"/>
        <v>42.059999999999945</v>
      </c>
      <c r="AG291" s="103">
        <f t="shared" si="48"/>
        <v>372.34999999999945</v>
      </c>
      <c r="AH291" s="103">
        <f t="shared" si="49"/>
        <v>-166.89999999999964</v>
      </c>
      <c r="AI291" s="103">
        <f t="shared" si="50"/>
        <v>48</v>
      </c>
      <c r="AJ291" s="103">
        <f t="shared" si="51"/>
        <v>30.159999999999968</v>
      </c>
      <c r="AK291" s="103">
        <f t="shared" si="52"/>
        <v>1.5499999999999972</v>
      </c>
    </row>
    <row r="292" spans="1:37" x14ac:dyDescent="0.2">
      <c r="A292" s="9">
        <v>39050</v>
      </c>
      <c r="B292" s="103">
        <v>1.3035000000000001</v>
      </c>
      <c r="C292" s="103">
        <v>1.2984</v>
      </c>
      <c r="D292" s="102">
        <v>83.69</v>
      </c>
      <c r="E292" s="102">
        <v>1.53</v>
      </c>
      <c r="F292" s="102">
        <v>2.77</v>
      </c>
      <c r="G292" s="102">
        <v>2.61</v>
      </c>
      <c r="H292" s="102">
        <v>1.19</v>
      </c>
      <c r="I292" s="102">
        <v>0.17</v>
      </c>
      <c r="J292" s="102">
        <v>0.3</v>
      </c>
      <c r="K292" s="102">
        <v>1.02</v>
      </c>
      <c r="L292" s="102">
        <v>0.19</v>
      </c>
      <c r="M292" s="102">
        <v>5652.48</v>
      </c>
      <c r="N292" s="102">
        <v>1180.55</v>
      </c>
      <c r="O292" s="102">
        <v>6688.49</v>
      </c>
      <c r="P292" s="102">
        <v>9937.0400000000009</v>
      </c>
      <c r="Q292" s="22">
        <v>1385</v>
      </c>
      <c r="R292" s="118">
        <v>565.96</v>
      </c>
      <c r="S292" s="16">
        <v>83.7</v>
      </c>
      <c r="T292" s="103">
        <f t="shared" si="35"/>
        <v>-6.6599999999999993E-2</v>
      </c>
      <c r="U292" s="103">
        <f t="shared" si="36"/>
        <v>-9.3900000000000095E-2</v>
      </c>
      <c r="V292" s="103">
        <f t="shared" si="37"/>
        <v>3.2099999999999937</v>
      </c>
      <c r="W292" s="103">
        <f t="shared" si="38"/>
        <v>7.0000000000000062E-2</v>
      </c>
      <c r="X292" s="103">
        <f t="shared" si="39"/>
        <v>0.16999999999999993</v>
      </c>
      <c r="Y292" s="103">
        <f t="shared" si="40"/>
        <v>0.10000000000000009</v>
      </c>
      <c r="Z292" s="103">
        <f t="shared" si="41"/>
        <v>0.25</v>
      </c>
      <c r="AA292" s="103">
        <f t="shared" si="42"/>
        <v>0</v>
      </c>
      <c r="AB292" s="103">
        <f t="shared" si="43"/>
        <v>1.0000000000000009E-2</v>
      </c>
      <c r="AC292" s="103">
        <f t="shared" si="44"/>
        <v>-3.0000000000000027E-2</v>
      </c>
      <c r="AD292" s="103">
        <f t="shared" si="45"/>
        <v>-1.0000000000000009E-2</v>
      </c>
      <c r="AE292" s="103">
        <f t="shared" si="46"/>
        <v>-102.16000000000076</v>
      </c>
      <c r="AF292" s="103">
        <f t="shared" si="47"/>
        <v>-2.7100000000000364</v>
      </c>
      <c r="AG292" s="103">
        <f t="shared" si="48"/>
        <v>87.119999999999891</v>
      </c>
      <c r="AH292" s="103">
        <f t="shared" si="49"/>
        <v>734.59000000000015</v>
      </c>
      <c r="AI292" s="103">
        <f t="shared" si="50"/>
        <v>27.400000000000091</v>
      </c>
      <c r="AJ292" s="103">
        <f t="shared" si="51"/>
        <v>-0.31999999999993634</v>
      </c>
      <c r="AK292" s="103">
        <f t="shared" si="52"/>
        <v>2.3200000000000074</v>
      </c>
    </row>
    <row r="293" spans="1:37" x14ac:dyDescent="0.2">
      <c r="A293" s="9">
        <v>39081</v>
      </c>
      <c r="B293" s="103">
        <v>1.2501</v>
      </c>
      <c r="C293" s="103">
        <v>1.3381000000000001</v>
      </c>
      <c r="D293" s="102">
        <v>81.209999999999994</v>
      </c>
      <c r="E293" s="102">
        <v>1.62</v>
      </c>
      <c r="F293" s="102">
        <v>3.31</v>
      </c>
      <c r="G293" s="102">
        <v>2.97</v>
      </c>
      <c r="H293" s="102">
        <v>1.1299999999999999</v>
      </c>
      <c r="I293" s="102">
        <v>0.17</v>
      </c>
      <c r="J293" s="102">
        <v>0.3</v>
      </c>
      <c r="K293" s="102">
        <v>1.01</v>
      </c>
      <c r="L293" s="102">
        <v>0.19</v>
      </c>
      <c r="M293" s="102">
        <v>5790.62</v>
      </c>
      <c r="N293" s="102">
        <v>1257.6400000000001</v>
      </c>
      <c r="O293" s="102">
        <v>6914.19</v>
      </c>
      <c r="P293" s="102">
        <v>10228.92</v>
      </c>
      <c r="Q293" s="22">
        <v>1422</v>
      </c>
      <c r="R293" s="118">
        <v>629.53</v>
      </c>
      <c r="S293" s="16">
        <v>91.31</v>
      </c>
      <c r="T293" s="103">
        <f t="shared" si="35"/>
        <v>-5.3400000000000114E-2</v>
      </c>
      <c r="U293" s="103">
        <f t="shared" si="36"/>
        <v>3.9700000000000069E-2</v>
      </c>
      <c r="V293" s="103">
        <f t="shared" si="37"/>
        <v>-2.480000000000004</v>
      </c>
      <c r="W293" s="103">
        <f t="shared" si="38"/>
        <v>9.000000000000008E-2</v>
      </c>
      <c r="X293" s="103">
        <f t="shared" si="39"/>
        <v>0.54</v>
      </c>
      <c r="Y293" s="103">
        <f t="shared" si="40"/>
        <v>0.36000000000000032</v>
      </c>
      <c r="Z293" s="103">
        <f t="shared" si="41"/>
        <v>-6.0000000000000053E-2</v>
      </c>
      <c r="AA293" s="103">
        <f t="shared" si="42"/>
        <v>0</v>
      </c>
      <c r="AB293" s="103">
        <f t="shared" si="43"/>
        <v>0</v>
      </c>
      <c r="AC293" s="103">
        <f t="shared" si="44"/>
        <v>-1.0000000000000009E-2</v>
      </c>
      <c r="AD293" s="103">
        <f t="shared" si="45"/>
        <v>0</v>
      </c>
      <c r="AE293" s="103">
        <f t="shared" si="46"/>
        <v>138.14000000000033</v>
      </c>
      <c r="AF293" s="103">
        <f t="shared" si="47"/>
        <v>77.090000000000146</v>
      </c>
      <c r="AG293" s="103">
        <f t="shared" si="48"/>
        <v>225.69999999999982</v>
      </c>
      <c r="AH293" s="103">
        <f t="shared" si="49"/>
        <v>291.8799999999992</v>
      </c>
      <c r="AI293" s="103">
        <f t="shared" si="50"/>
        <v>37</v>
      </c>
      <c r="AJ293" s="103">
        <f t="shared" si="51"/>
        <v>63.569999999999936</v>
      </c>
      <c r="AK293" s="103">
        <f t="shared" si="52"/>
        <v>7.6099999999999994</v>
      </c>
    </row>
    <row r="294" spans="1:37" x14ac:dyDescent="0.2">
      <c r="A294" s="9">
        <v>39112</v>
      </c>
      <c r="B294" s="103">
        <v>1.2921</v>
      </c>
      <c r="C294" s="103">
        <v>1.369</v>
      </c>
      <c r="D294" s="102">
        <v>82.08</v>
      </c>
      <c r="E294" s="102">
        <v>1.85</v>
      </c>
      <c r="F294" s="102">
        <v>3.34</v>
      </c>
      <c r="G294" s="102">
        <v>3.15</v>
      </c>
      <c r="H294" s="102">
        <v>1.22</v>
      </c>
      <c r="I294" s="102">
        <v>0.17</v>
      </c>
      <c r="J294" s="102">
        <v>0.3</v>
      </c>
      <c r="K294" s="102">
        <v>1.07</v>
      </c>
      <c r="L294" s="102">
        <v>0.19</v>
      </c>
      <c r="M294" s="102">
        <v>5814.95</v>
      </c>
      <c r="N294" s="102">
        <v>1286.1199999999999</v>
      </c>
      <c r="O294" s="102">
        <v>7077.48</v>
      </c>
      <c r="P294" s="102">
        <v>10237.92</v>
      </c>
      <c r="Q294" s="22">
        <v>1331.8</v>
      </c>
      <c r="R294" s="118">
        <v>650.79999999999995</v>
      </c>
      <c r="S294" s="16">
        <v>91.91</v>
      </c>
      <c r="T294" s="103">
        <f t="shared" si="35"/>
        <v>4.2000000000000037E-2</v>
      </c>
      <c r="U294" s="103">
        <f t="shared" si="36"/>
        <v>3.0899999999999928E-2</v>
      </c>
      <c r="V294" s="103">
        <f t="shared" si="37"/>
        <v>0.87000000000000455</v>
      </c>
      <c r="W294" s="103">
        <f t="shared" si="38"/>
        <v>0.22999999999999998</v>
      </c>
      <c r="X294" s="103">
        <f t="shared" si="39"/>
        <v>2.9999999999999805E-2</v>
      </c>
      <c r="Y294" s="103">
        <f t="shared" si="40"/>
        <v>0.17999999999999972</v>
      </c>
      <c r="Z294" s="103">
        <f t="shared" si="41"/>
        <v>9.000000000000008E-2</v>
      </c>
      <c r="AA294" s="103">
        <f t="shared" si="42"/>
        <v>0</v>
      </c>
      <c r="AB294" s="103">
        <f t="shared" si="43"/>
        <v>0</v>
      </c>
      <c r="AC294" s="103">
        <f t="shared" si="44"/>
        <v>6.0000000000000053E-2</v>
      </c>
      <c r="AD294" s="103">
        <f t="shared" si="45"/>
        <v>0</v>
      </c>
      <c r="AE294" s="103">
        <f t="shared" si="46"/>
        <v>24.329999999999927</v>
      </c>
      <c r="AF294" s="103">
        <f t="shared" si="47"/>
        <v>28.479999999999791</v>
      </c>
      <c r="AG294" s="103">
        <f t="shared" si="48"/>
        <v>163.28999999999996</v>
      </c>
      <c r="AH294" s="103">
        <f t="shared" si="49"/>
        <v>9</v>
      </c>
      <c r="AI294" s="103">
        <f t="shared" si="50"/>
        <v>-90.200000000000045</v>
      </c>
      <c r="AJ294" s="103">
        <f t="shared" si="51"/>
        <v>21.269999999999982</v>
      </c>
      <c r="AK294" s="103">
        <f t="shared" si="52"/>
        <v>0.59999999999999432</v>
      </c>
    </row>
    <row r="295" spans="1:37" x14ac:dyDescent="0.2">
      <c r="A295" s="9">
        <v>39140</v>
      </c>
      <c r="B295" s="103">
        <v>1.2823</v>
      </c>
      <c r="C295" s="103">
        <v>1.3805000000000001</v>
      </c>
      <c r="D295" s="102">
        <v>81.77</v>
      </c>
      <c r="E295" s="102">
        <v>1.87</v>
      </c>
      <c r="F295" s="102">
        <v>3.39</v>
      </c>
      <c r="G295" s="102">
        <v>3.15</v>
      </c>
      <c r="H295" s="102">
        <v>1.27</v>
      </c>
      <c r="I295" s="102">
        <v>0.17</v>
      </c>
      <c r="J295" s="102">
        <v>0.31</v>
      </c>
      <c r="K295" s="102">
        <v>1.0900000000000001</v>
      </c>
      <c r="L295" s="102">
        <v>0.19</v>
      </c>
      <c r="M295" s="102">
        <v>5952.3</v>
      </c>
      <c r="N295" s="102">
        <v>1327.22</v>
      </c>
      <c r="O295" s="102">
        <v>7272.32</v>
      </c>
      <c r="P295" s="102">
        <v>10624.09</v>
      </c>
      <c r="Q295" s="22">
        <v>1412</v>
      </c>
      <c r="R295" s="118">
        <v>676.96</v>
      </c>
      <c r="S295" s="16">
        <v>96.93</v>
      </c>
      <c r="T295" s="103">
        <f t="shared" si="35"/>
        <v>-9.8000000000000309E-3</v>
      </c>
      <c r="U295" s="103">
        <f t="shared" si="36"/>
        <v>1.1500000000000066E-2</v>
      </c>
      <c r="V295" s="103">
        <f t="shared" si="37"/>
        <v>-0.31000000000000227</v>
      </c>
      <c r="W295" s="103">
        <f t="shared" si="38"/>
        <v>2.0000000000000018E-2</v>
      </c>
      <c r="X295" s="103">
        <f t="shared" si="39"/>
        <v>5.0000000000000266E-2</v>
      </c>
      <c r="Y295" s="103">
        <f t="shared" si="40"/>
        <v>0</v>
      </c>
      <c r="Z295" s="103">
        <f t="shared" si="41"/>
        <v>5.0000000000000044E-2</v>
      </c>
      <c r="AA295" s="103">
        <f t="shared" si="42"/>
        <v>0</v>
      </c>
      <c r="AB295" s="103">
        <f t="shared" si="43"/>
        <v>1.0000000000000009E-2</v>
      </c>
      <c r="AC295" s="103">
        <f t="shared" si="44"/>
        <v>2.0000000000000018E-2</v>
      </c>
      <c r="AD295" s="103">
        <f t="shared" si="45"/>
        <v>0</v>
      </c>
      <c r="AE295" s="103">
        <f t="shared" si="46"/>
        <v>137.35000000000036</v>
      </c>
      <c r="AF295" s="103">
        <f t="shared" si="47"/>
        <v>41.100000000000136</v>
      </c>
      <c r="AG295" s="103">
        <f t="shared" si="48"/>
        <v>194.84000000000015</v>
      </c>
      <c r="AH295" s="103">
        <f t="shared" si="49"/>
        <v>386.17000000000007</v>
      </c>
      <c r="AI295" s="103">
        <f t="shared" si="50"/>
        <v>80.200000000000045</v>
      </c>
      <c r="AJ295" s="103">
        <f t="shared" si="51"/>
        <v>26.160000000000082</v>
      </c>
      <c r="AK295" s="103">
        <f t="shared" si="52"/>
        <v>5.0200000000000102</v>
      </c>
    </row>
    <row r="296" spans="1:37" x14ac:dyDescent="0.2">
      <c r="A296" s="9">
        <v>39171</v>
      </c>
      <c r="B296" s="103">
        <v>1.3012999999999999</v>
      </c>
      <c r="C296" s="103">
        <v>1.4169</v>
      </c>
      <c r="D296" s="102">
        <v>83.18</v>
      </c>
      <c r="E296" s="102">
        <v>1.9</v>
      </c>
      <c r="F296" s="102">
        <v>3.47</v>
      </c>
      <c r="G296" s="102">
        <v>3.35</v>
      </c>
      <c r="H296" s="102">
        <v>1.26</v>
      </c>
      <c r="I296" s="102">
        <v>0.18</v>
      </c>
      <c r="J296" s="102">
        <v>0.3</v>
      </c>
      <c r="K296" s="102">
        <v>1.24</v>
      </c>
      <c r="L296" s="102">
        <v>0.2</v>
      </c>
      <c r="M296" s="102">
        <v>5791.55</v>
      </c>
      <c r="N296" s="102">
        <v>1325.83</v>
      </c>
      <c r="O296" s="102">
        <v>7041.31</v>
      </c>
      <c r="P296" s="102">
        <v>9755.1</v>
      </c>
      <c r="Q296" s="22">
        <v>1432.8</v>
      </c>
      <c r="R296" s="118">
        <v>672.66</v>
      </c>
      <c r="S296" s="16">
        <v>106.61</v>
      </c>
      <c r="T296" s="103">
        <f t="shared" si="35"/>
        <v>1.8999999999999906E-2</v>
      </c>
      <c r="U296" s="103">
        <f t="shared" si="36"/>
        <v>3.6399999999999988E-2</v>
      </c>
      <c r="V296" s="103">
        <f t="shared" si="37"/>
        <v>1.4100000000000108</v>
      </c>
      <c r="W296" s="103">
        <f t="shared" si="38"/>
        <v>2.9999999999999805E-2</v>
      </c>
      <c r="X296" s="103">
        <f t="shared" si="39"/>
        <v>8.0000000000000071E-2</v>
      </c>
      <c r="Y296" s="103">
        <f t="shared" si="40"/>
        <v>0.20000000000000018</v>
      </c>
      <c r="Z296" s="103">
        <f t="shared" si="41"/>
        <v>-1.0000000000000009E-2</v>
      </c>
      <c r="AA296" s="103">
        <f t="shared" si="42"/>
        <v>9.9999999999999811E-3</v>
      </c>
      <c r="AB296" s="103">
        <f t="shared" si="43"/>
        <v>-1.0000000000000009E-2</v>
      </c>
      <c r="AC296" s="103">
        <f t="shared" si="44"/>
        <v>0.14999999999999991</v>
      </c>
      <c r="AD296" s="103">
        <f t="shared" si="45"/>
        <v>1.0000000000000009E-2</v>
      </c>
      <c r="AE296" s="103">
        <f t="shared" si="46"/>
        <v>-160.75</v>
      </c>
      <c r="AF296" s="103">
        <f t="shared" si="47"/>
        <v>-1.3900000000001</v>
      </c>
      <c r="AG296" s="103">
        <f t="shared" si="48"/>
        <v>-231.00999999999931</v>
      </c>
      <c r="AH296" s="103">
        <f t="shared" si="49"/>
        <v>-868.98999999999978</v>
      </c>
      <c r="AI296" s="103">
        <f t="shared" si="50"/>
        <v>20.799999999999955</v>
      </c>
      <c r="AJ296" s="103">
        <f t="shared" si="51"/>
        <v>-4.3000000000000682</v>
      </c>
      <c r="AK296" s="103">
        <f t="shared" si="52"/>
        <v>9.6799999999999926</v>
      </c>
    </row>
    <row r="297" spans="1:37" x14ac:dyDescent="0.2">
      <c r="A297" s="9">
        <v>39200</v>
      </c>
      <c r="B297" s="103">
        <v>1.2811999999999999</v>
      </c>
      <c r="C297" s="103">
        <v>1.4810000000000001</v>
      </c>
      <c r="D297" s="102">
        <v>81.099999999999994</v>
      </c>
      <c r="E297" s="102">
        <v>2.04</v>
      </c>
      <c r="F297" s="102">
        <v>3.31</v>
      </c>
      <c r="G297" s="102">
        <v>3.23</v>
      </c>
      <c r="H297" s="102">
        <v>1.21</v>
      </c>
      <c r="I297" s="102">
        <v>0.19</v>
      </c>
      <c r="J297" s="102">
        <v>0.27</v>
      </c>
      <c r="K297" s="102">
        <v>1.39</v>
      </c>
      <c r="L297" s="102">
        <v>0.2</v>
      </c>
      <c r="M297" s="102">
        <v>6013.04</v>
      </c>
      <c r="N297" s="102">
        <v>1363.61</v>
      </c>
      <c r="O297" s="102">
        <v>7514.46</v>
      </c>
      <c r="P297" s="102">
        <v>9849.74</v>
      </c>
      <c r="Q297" s="22">
        <v>1563.3</v>
      </c>
      <c r="R297" s="118">
        <v>687.66</v>
      </c>
      <c r="S297" s="16">
        <v>113.72</v>
      </c>
      <c r="T297" s="103">
        <f t="shared" si="35"/>
        <v>-2.0100000000000007E-2</v>
      </c>
      <c r="U297" s="103">
        <f t="shared" si="36"/>
        <v>6.4100000000000046E-2</v>
      </c>
      <c r="V297" s="103">
        <f t="shared" si="37"/>
        <v>-2.0800000000000125</v>
      </c>
      <c r="W297" s="103">
        <f t="shared" si="38"/>
        <v>0.14000000000000012</v>
      </c>
      <c r="X297" s="103">
        <f t="shared" si="39"/>
        <v>-0.16000000000000014</v>
      </c>
      <c r="Y297" s="103">
        <f t="shared" si="40"/>
        <v>-0.12000000000000011</v>
      </c>
      <c r="Z297" s="103">
        <f t="shared" si="41"/>
        <v>-5.0000000000000044E-2</v>
      </c>
      <c r="AA297" s="103">
        <f t="shared" si="42"/>
        <v>1.0000000000000009E-2</v>
      </c>
      <c r="AB297" s="103">
        <f t="shared" si="43"/>
        <v>-2.9999999999999971E-2</v>
      </c>
      <c r="AC297" s="103">
        <f t="shared" si="44"/>
        <v>0.14999999999999991</v>
      </c>
      <c r="AD297" s="103">
        <f t="shared" si="45"/>
        <v>0</v>
      </c>
      <c r="AE297" s="103">
        <f t="shared" si="46"/>
        <v>221.48999999999978</v>
      </c>
      <c r="AF297" s="103">
        <f t="shared" si="47"/>
        <v>37.779999999999973</v>
      </c>
      <c r="AG297" s="103">
        <f t="shared" si="48"/>
        <v>473.14999999999964</v>
      </c>
      <c r="AH297" s="103">
        <f t="shared" si="49"/>
        <v>94.639999999999418</v>
      </c>
      <c r="AI297" s="103">
        <f t="shared" si="50"/>
        <v>130.5</v>
      </c>
      <c r="AJ297" s="103">
        <f t="shared" si="51"/>
        <v>15</v>
      </c>
      <c r="AK297" s="103">
        <f t="shared" si="52"/>
        <v>7.1099999999999994</v>
      </c>
    </row>
    <row r="298" spans="1:37" x14ac:dyDescent="0.2">
      <c r="A298" s="9">
        <v>39232</v>
      </c>
      <c r="B298" s="103">
        <v>1.2277</v>
      </c>
      <c r="C298" s="103">
        <v>1.4393</v>
      </c>
      <c r="D298" s="102">
        <v>81.53</v>
      </c>
      <c r="E298" s="102">
        <v>1.79</v>
      </c>
      <c r="F298" s="102">
        <v>3.08</v>
      </c>
      <c r="G298" s="102">
        <v>3.04</v>
      </c>
      <c r="H298" s="102">
        <v>1.17</v>
      </c>
      <c r="I298" s="102">
        <v>0.18</v>
      </c>
      <c r="J298" s="102">
        <v>0.25</v>
      </c>
      <c r="K298" s="102">
        <v>1.43</v>
      </c>
      <c r="L298" s="102">
        <v>0.2</v>
      </c>
      <c r="M298" s="102">
        <v>6023.04</v>
      </c>
      <c r="N298" s="102">
        <v>1345.2</v>
      </c>
      <c r="O298" s="102">
        <v>7293.69</v>
      </c>
      <c r="P298" s="102">
        <v>9693.73</v>
      </c>
      <c r="Q298" s="22">
        <v>1536</v>
      </c>
      <c r="R298" s="118">
        <v>656.42</v>
      </c>
      <c r="S298" s="16">
        <v>102.62</v>
      </c>
      <c r="T298" s="103">
        <f t="shared" si="35"/>
        <v>-5.3499999999999881E-2</v>
      </c>
      <c r="U298" s="103">
        <f t="shared" si="36"/>
        <v>-4.170000000000007E-2</v>
      </c>
      <c r="V298" s="103">
        <f t="shared" si="37"/>
        <v>0.43000000000000682</v>
      </c>
      <c r="W298" s="103">
        <f t="shared" si="38"/>
        <v>-0.25</v>
      </c>
      <c r="X298" s="103">
        <f t="shared" si="39"/>
        <v>-0.22999999999999998</v>
      </c>
      <c r="Y298" s="103">
        <f t="shared" si="40"/>
        <v>-0.18999999999999995</v>
      </c>
      <c r="Z298" s="103">
        <f t="shared" si="41"/>
        <v>-4.0000000000000036E-2</v>
      </c>
      <c r="AA298" s="103">
        <f t="shared" si="42"/>
        <v>-1.0000000000000009E-2</v>
      </c>
      <c r="AB298" s="103">
        <f t="shared" si="43"/>
        <v>-2.0000000000000018E-2</v>
      </c>
      <c r="AC298" s="103">
        <f t="shared" si="44"/>
        <v>4.0000000000000036E-2</v>
      </c>
      <c r="AD298" s="103">
        <f t="shared" si="45"/>
        <v>0</v>
      </c>
      <c r="AE298" s="103">
        <f t="shared" si="46"/>
        <v>10</v>
      </c>
      <c r="AF298" s="103">
        <f t="shared" si="47"/>
        <v>-18.409999999999854</v>
      </c>
      <c r="AG298" s="103">
        <f t="shared" si="48"/>
        <v>-220.77000000000044</v>
      </c>
      <c r="AH298" s="103">
        <f t="shared" si="49"/>
        <v>-156.01000000000022</v>
      </c>
      <c r="AI298" s="103">
        <f t="shared" si="50"/>
        <v>-27.299999999999955</v>
      </c>
      <c r="AJ298" s="103">
        <f t="shared" si="51"/>
        <v>-31.240000000000009</v>
      </c>
      <c r="AK298" s="103">
        <f t="shared" si="52"/>
        <v>-11.099999999999994</v>
      </c>
    </row>
    <row r="299" spans="1:37" x14ac:dyDescent="0.2">
      <c r="A299" s="9">
        <v>39262</v>
      </c>
      <c r="B299" s="103">
        <v>1.2190000000000001</v>
      </c>
      <c r="C299" s="103">
        <v>1.4502999999999999</v>
      </c>
      <c r="D299" s="102">
        <v>80.569999999999993</v>
      </c>
      <c r="E299" s="102">
        <v>1.7</v>
      </c>
      <c r="F299" s="102">
        <v>3.15</v>
      </c>
      <c r="G299" s="102">
        <v>3.02</v>
      </c>
      <c r="H299" s="102">
        <v>1.1399999999999999</v>
      </c>
      <c r="I299" s="102">
        <v>0.18</v>
      </c>
      <c r="J299" s="102">
        <v>0.25</v>
      </c>
      <c r="K299" s="102">
        <v>1.55</v>
      </c>
      <c r="L299" s="102">
        <v>0.2</v>
      </c>
      <c r="M299" s="102">
        <v>5684.5</v>
      </c>
      <c r="N299" s="102">
        <v>1320.64</v>
      </c>
      <c r="O299" s="102">
        <v>7376.25</v>
      </c>
      <c r="P299" s="102">
        <v>9816.09</v>
      </c>
      <c r="Q299" s="22">
        <v>1500.1</v>
      </c>
      <c r="R299" s="118">
        <v>632.23</v>
      </c>
      <c r="S299" s="16">
        <v>94.91</v>
      </c>
      <c r="T299" s="103">
        <f t="shared" ref="T299:T305" si="53">B299-B298</f>
        <v>-8.69999999999993E-3</v>
      </c>
      <c r="U299" s="103">
        <f t="shared" ref="U299:U305" si="54">C299-C298</f>
        <v>1.0999999999999899E-2</v>
      </c>
      <c r="V299" s="103">
        <f t="shared" ref="V299:V305" si="55">D299-D298</f>
        <v>-0.96000000000000796</v>
      </c>
      <c r="W299" s="103">
        <f t="shared" ref="W299:W305" si="56">E299-E298</f>
        <v>-9.000000000000008E-2</v>
      </c>
      <c r="X299" s="103">
        <f t="shared" ref="X299:X305" si="57">F299-F298</f>
        <v>6.999999999999984E-2</v>
      </c>
      <c r="Y299" s="103">
        <f t="shared" ref="Y299:Y305" si="58">G299-G298</f>
        <v>-2.0000000000000018E-2</v>
      </c>
      <c r="Z299" s="103">
        <f t="shared" ref="Z299:Z305" si="59">H299-H298</f>
        <v>-3.0000000000000027E-2</v>
      </c>
      <c r="AA299" s="103">
        <f t="shared" ref="AA299:AA305" si="60">I299-I298</f>
        <v>0</v>
      </c>
      <c r="AB299" s="103">
        <f t="shared" ref="AB299:AB305" si="61">J299-J298</f>
        <v>0</v>
      </c>
      <c r="AC299" s="103">
        <f t="shared" ref="AC299:AC305" si="62">K299-K298</f>
        <v>0.12000000000000011</v>
      </c>
      <c r="AD299" s="103">
        <f t="shared" ref="AD299:AD305" si="63">L299-L298</f>
        <v>0</v>
      </c>
      <c r="AE299" s="103">
        <f t="shared" ref="AE299:AE305" si="64">M299-M298</f>
        <v>-338.53999999999996</v>
      </c>
      <c r="AF299" s="103">
        <f t="shared" ref="AF299:AF305" si="65">N299-N298</f>
        <v>-24.559999999999945</v>
      </c>
      <c r="AG299" s="103">
        <f t="shared" ref="AG299:AG305" si="66">O299-O298</f>
        <v>82.5600000000004</v>
      </c>
      <c r="AH299" s="103">
        <f t="shared" ref="AH299:AH305" si="67">P299-P298</f>
        <v>122.36000000000058</v>
      </c>
      <c r="AI299" s="103">
        <f t="shared" ref="AI299:AI305" si="68">Q299-Q298</f>
        <v>-35.900000000000091</v>
      </c>
      <c r="AJ299" s="103">
        <f t="shared" ref="AJ299:AJ305" si="69">R299-R298</f>
        <v>-24.189999999999941</v>
      </c>
      <c r="AK299" s="103">
        <f t="shared" ref="AK299:AK305" si="70">S299-S298</f>
        <v>-7.710000000000008</v>
      </c>
    </row>
    <row r="300" spans="1:37" x14ac:dyDescent="0.2">
      <c r="A300" s="9">
        <v>39291</v>
      </c>
      <c r="B300" s="103">
        <v>1.1315999999999999</v>
      </c>
      <c r="C300" s="103">
        <v>1.4376</v>
      </c>
      <c r="D300" s="102">
        <v>76.92</v>
      </c>
      <c r="E300" s="102">
        <v>1.4</v>
      </c>
      <c r="F300" s="102">
        <v>2.88</v>
      </c>
      <c r="G300" s="102">
        <v>2.57</v>
      </c>
      <c r="H300" s="102">
        <v>1.0900000000000001</v>
      </c>
      <c r="I300" s="102">
        <v>0.18</v>
      </c>
      <c r="J300" s="102">
        <v>0.26</v>
      </c>
      <c r="K300" s="102">
        <v>1.61</v>
      </c>
      <c r="L300" s="102">
        <v>0.2</v>
      </c>
      <c r="M300" s="102">
        <v>5315.45</v>
      </c>
      <c r="N300" s="102">
        <v>1292.28</v>
      </c>
      <c r="O300" s="102">
        <v>7158.77</v>
      </c>
      <c r="P300" s="102">
        <v>9833.0300000000007</v>
      </c>
      <c r="Q300" s="22">
        <v>1625</v>
      </c>
      <c r="R300" s="118">
        <v>645.77</v>
      </c>
      <c r="S300" s="16">
        <v>95.89</v>
      </c>
      <c r="T300" s="103">
        <f t="shared" si="53"/>
        <v>-8.7400000000000144E-2</v>
      </c>
      <c r="U300" s="103">
        <f t="shared" si="54"/>
        <v>-1.2699999999999934E-2</v>
      </c>
      <c r="V300" s="103">
        <f t="shared" si="55"/>
        <v>-3.6499999999999915</v>
      </c>
      <c r="W300" s="103">
        <f t="shared" si="56"/>
        <v>-0.30000000000000004</v>
      </c>
      <c r="X300" s="103">
        <f t="shared" si="57"/>
        <v>-0.27</v>
      </c>
      <c r="Y300" s="103">
        <f t="shared" si="58"/>
        <v>-0.45000000000000018</v>
      </c>
      <c r="Z300" s="103">
        <f t="shared" si="59"/>
        <v>-4.9999999999999822E-2</v>
      </c>
      <c r="AA300" s="103">
        <f t="shared" si="60"/>
        <v>0</v>
      </c>
      <c r="AB300" s="103">
        <f t="shared" si="61"/>
        <v>1.0000000000000009E-2</v>
      </c>
      <c r="AC300" s="103">
        <f t="shared" si="62"/>
        <v>6.0000000000000053E-2</v>
      </c>
      <c r="AD300" s="103">
        <f t="shared" si="63"/>
        <v>0</v>
      </c>
      <c r="AE300" s="103">
        <f t="shared" si="64"/>
        <v>-369.05000000000018</v>
      </c>
      <c r="AF300" s="103">
        <f t="shared" si="65"/>
        <v>-28.360000000000127</v>
      </c>
      <c r="AG300" s="103">
        <f t="shared" si="66"/>
        <v>-217.47999999999956</v>
      </c>
      <c r="AH300" s="103">
        <f t="shared" si="67"/>
        <v>16.940000000000509</v>
      </c>
      <c r="AI300" s="103">
        <f t="shared" si="68"/>
        <v>124.90000000000009</v>
      </c>
      <c r="AJ300" s="103">
        <f t="shared" si="69"/>
        <v>13.539999999999964</v>
      </c>
      <c r="AK300" s="103">
        <f t="shared" si="70"/>
        <v>0.98000000000000398</v>
      </c>
    </row>
    <row r="301" spans="1:37" x14ac:dyDescent="0.2">
      <c r="A301" s="9">
        <v>39324</v>
      </c>
      <c r="B301" s="103">
        <v>1.1581999999999999</v>
      </c>
      <c r="C301" s="103">
        <v>1.4374</v>
      </c>
      <c r="D301" s="102">
        <v>76.61</v>
      </c>
      <c r="E301" s="102">
        <v>1.05</v>
      </c>
      <c r="F301" s="102">
        <v>2.19</v>
      </c>
      <c r="G301" s="102">
        <v>2.19</v>
      </c>
      <c r="H301" s="102">
        <v>1.04</v>
      </c>
      <c r="I301" s="102">
        <v>0.01</v>
      </c>
      <c r="J301" s="102">
        <v>0.33</v>
      </c>
      <c r="K301" s="102">
        <v>1.54</v>
      </c>
      <c r="L301" s="102">
        <v>0.19</v>
      </c>
      <c r="M301" s="102">
        <v>5049.37</v>
      </c>
      <c r="N301" s="102">
        <v>1218.8900000000001</v>
      </c>
      <c r="O301" s="102">
        <v>5784.85</v>
      </c>
      <c r="P301" s="102">
        <v>8955.2000000000007</v>
      </c>
      <c r="Q301" s="22">
        <v>1827.3</v>
      </c>
      <c r="R301" s="118">
        <v>661.93</v>
      </c>
      <c r="S301" s="16">
        <v>88.91</v>
      </c>
      <c r="T301" s="103">
        <f t="shared" si="53"/>
        <v>2.6599999999999957E-2</v>
      </c>
      <c r="U301" s="103">
        <f t="shared" si="54"/>
        <v>-1.9999999999997797E-4</v>
      </c>
      <c r="V301" s="103">
        <f t="shared" si="55"/>
        <v>-0.31000000000000227</v>
      </c>
      <c r="W301" s="103">
        <f t="shared" si="56"/>
        <v>-0.34999999999999987</v>
      </c>
      <c r="X301" s="103">
        <f t="shared" si="57"/>
        <v>-0.69</v>
      </c>
      <c r="Y301" s="103">
        <f t="shared" si="58"/>
        <v>-0.37999999999999989</v>
      </c>
      <c r="Z301" s="103">
        <f t="shared" si="59"/>
        <v>-5.0000000000000044E-2</v>
      </c>
      <c r="AA301" s="103">
        <f t="shared" si="60"/>
        <v>-0.16999999999999998</v>
      </c>
      <c r="AB301" s="103">
        <f t="shared" si="61"/>
        <v>7.0000000000000007E-2</v>
      </c>
      <c r="AC301" s="103">
        <f t="shared" si="62"/>
        <v>-7.0000000000000062E-2</v>
      </c>
      <c r="AD301" s="103">
        <f t="shared" si="63"/>
        <v>-1.0000000000000009E-2</v>
      </c>
      <c r="AE301" s="103">
        <f t="shared" si="64"/>
        <v>-266.07999999999993</v>
      </c>
      <c r="AF301" s="103">
        <f t="shared" si="65"/>
        <v>-73.389999999999873</v>
      </c>
      <c r="AG301" s="103">
        <f t="shared" si="66"/>
        <v>-1373.92</v>
      </c>
      <c r="AH301" s="103">
        <f t="shared" si="67"/>
        <v>-877.82999999999993</v>
      </c>
      <c r="AI301" s="103">
        <f t="shared" si="68"/>
        <v>202.29999999999995</v>
      </c>
      <c r="AJ301" s="103">
        <f t="shared" si="69"/>
        <v>16.159999999999968</v>
      </c>
      <c r="AK301" s="103">
        <f t="shared" si="70"/>
        <v>-6.980000000000004</v>
      </c>
    </row>
    <row r="302" spans="1:37" x14ac:dyDescent="0.2">
      <c r="A302" s="9">
        <v>39354</v>
      </c>
      <c r="B302" s="103">
        <v>1.2142999999999999</v>
      </c>
      <c r="C302" s="103">
        <v>1.3391</v>
      </c>
      <c r="D302" s="102">
        <v>77.12</v>
      </c>
      <c r="E302" s="102">
        <v>0.95</v>
      </c>
      <c r="F302" s="102">
        <v>1.91</v>
      </c>
      <c r="G302" s="102">
        <v>1.88</v>
      </c>
      <c r="H302" s="102">
        <v>1.03</v>
      </c>
      <c r="I302" s="102">
        <v>0.02</v>
      </c>
      <c r="J302" s="102">
        <v>0.37</v>
      </c>
      <c r="K302" s="102">
        <v>1.55</v>
      </c>
      <c r="L302" s="102">
        <v>0.19</v>
      </c>
      <c r="M302" s="102">
        <v>5006.46</v>
      </c>
      <c r="N302" s="102">
        <v>1131.42</v>
      </c>
      <c r="O302" s="102">
        <v>5502.02</v>
      </c>
      <c r="P302" s="102">
        <v>8700.2900000000009</v>
      </c>
      <c r="Q302" s="22">
        <v>1624.9</v>
      </c>
      <c r="R302" s="118">
        <v>571.38</v>
      </c>
      <c r="S302" s="16">
        <v>78.760000000000005</v>
      </c>
      <c r="T302" s="103">
        <f t="shared" si="53"/>
        <v>5.6100000000000039E-2</v>
      </c>
      <c r="U302" s="103">
        <f t="shared" si="54"/>
        <v>-9.8300000000000054E-2</v>
      </c>
      <c r="V302" s="103">
        <f t="shared" si="55"/>
        <v>0.51000000000000512</v>
      </c>
      <c r="W302" s="103">
        <f t="shared" si="56"/>
        <v>-0.10000000000000009</v>
      </c>
      <c r="X302" s="103">
        <f t="shared" si="57"/>
        <v>-0.28000000000000003</v>
      </c>
      <c r="Y302" s="103">
        <f t="shared" si="58"/>
        <v>-0.31000000000000005</v>
      </c>
      <c r="Z302" s="103">
        <f t="shared" si="59"/>
        <v>-1.0000000000000009E-2</v>
      </c>
      <c r="AA302" s="103">
        <f t="shared" si="60"/>
        <v>0.01</v>
      </c>
      <c r="AB302" s="103">
        <f t="shared" si="61"/>
        <v>3.999999999999998E-2</v>
      </c>
      <c r="AC302" s="103">
        <f t="shared" si="62"/>
        <v>1.0000000000000009E-2</v>
      </c>
      <c r="AD302" s="103">
        <f t="shared" si="63"/>
        <v>0</v>
      </c>
      <c r="AE302" s="103">
        <f t="shared" si="64"/>
        <v>-42.909999999999854</v>
      </c>
      <c r="AF302" s="103">
        <f t="shared" si="65"/>
        <v>-87.470000000000027</v>
      </c>
      <c r="AG302" s="103">
        <f t="shared" si="66"/>
        <v>-282.82999999999993</v>
      </c>
      <c r="AH302" s="103">
        <f t="shared" si="67"/>
        <v>-254.90999999999985</v>
      </c>
      <c r="AI302" s="103">
        <f t="shared" si="68"/>
        <v>-202.39999999999986</v>
      </c>
      <c r="AJ302" s="103">
        <f t="shared" si="69"/>
        <v>-90.549999999999955</v>
      </c>
      <c r="AK302" s="103">
        <f t="shared" si="70"/>
        <v>-10.149999999999991</v>
      </c>
    </row>
    <row r="303" spans="1:37" x14ac:dyDescent="0.2">
      <c r="A303" s="9">
        <v>39385</v>
      </c>
      <c r="B303" s="103">
        <v>1.2155</v>
      </c>
      <c r="C303" s="103">
        <v>1.3856999999999999</v>
      </c>
      <c r="D303" s="102">
        <v>78.17</v>
      </c>
      <c r="E303" s="102">
        <v>1.04</v>
      </c>
      <c r="F303" s="102">
        <v>2.14</v>
      </c>
      <c r="G303" s="102">
        <v>2.02</v>
      </c>
      <c r="H303" s="102">
        <v>1.05</v>
      </c>
      <c r="I303" s="102">
        <v>0.04</v>
      </c>
      <c r="J303" s="102">
        <v>0.43</v>
      </c>
      <c r="K303" s="102">
        <v>1.59</v>
      </c>
      <c r="L303" s="102">
        <v>0.2</v>
      </c>
      <c r="M303" s="102">
        <v>5211.91</v>
      </c>
      <c r="N303" s="102">
        <v>1253.3</v>
      </c>
      <c r="O303" s="102">
        <v>6141.34</v>
      </c>
      <c r="P303" s="102">
        <v>8988.39</v>
      </c>
      <c r="Q303" s="22">
        <v>1745</v>
      </c>
      <c r="R303" s="118">
        <v>604.28</v>
      </c>
      <c r="S303" s="16">
        <v>92.54</v>
      </c>
      <c r="T303" s="103">
        <f t="shared" si="53"/>
        <v>1.2000000000000899E-3</v>
      </c>
      <c r="U303" s="103">
        <f t="shared" si="54"/>
        <v>4.6599999999999975E-2</v>
      </c>
      <c r="V303" s="103">
        <f t="shared" si="55"/>
        <v>1.0499999999999972</v>
      </c>
      <c r="W303" s="103">
        <f t="shared" si="56"/>
        <v>9.000000000000008E-2</v>
      </c>
      <c r="X303" s="103">
        <f t="shared" si="57"/>
        <v>0.2300000000000002</v>
      </c>
      <c r="Y303" s="103">
        <f t="shared" si="58"/>
        <v>0.14000000000000012</v>
      </c>
      <c r="Z303" s="103">
        <f t="shared" si="59"/>
        <v>2.0000000000000018E-2</v>
      </c>
      <c r="AA303" s="103">
        <f t="shared" si="60"/>
        <v>0.02</v>
      </c>
      <c r="AB303" s="103">
        <f t="shared" si="61"/>
        <v>0.06</v>
      </c>
      <c r="AC303" s="103">
        <f t="shared" si="62"/>
        <v>4.0000000000000036E-2</v>
      </c>
      <c r="AD303" s="103">
        <f t="shared" si="63"/>
        <v>1.0000000000000009E-2</v>
      </c>
      <c r="AE303" s="103">
        <f t="shared" si="64"/>
        <v>205.44999999999982</v>
      </c>
      <c r="AF303" s="103">
        <f t="shared" si="65"/>
        <v>121.87999999999988</v>
      </c>
      <c r="AG303" s="103">
        <f t="shared" si="66"/>
        <v>639.31999999999971</v>
      </c>
      <c r="AH303" s="103">
        <f t="shared" si="67"/>
        <v>288.09999999999854</v>
      </c>
      <c r="AI303" s="103">
        <f t="shared" si="68"/>
        <v>120.09999999999991</v>
      </c>
      <c r="AJ303" s="103">
        <f t="shared" si="69"/>
        <v>32.899999999999977</v>
      </c>
      <c r="AK303" s="103">
        <f t="shared" si="70"/>
        <v>13.780000000000001</v>
      </c>
    </row>
    <row r="304" spans="1:37" x14ac:dyDescent="0.2">
      <c r="A304" s="9">
        <v>39415</v>
      </c>
      <c r="B304" s="103">
        <v>1.2276</v>
      </c>
      <c r="C304" s="103">
        <v>1.3442000000000001</v>
      </c>
      <c r="D304" s="102">
        <v>77.569999999999993</v>
      </c>
      <c r="E304" s="102">
        <v>0.98</v>
      </c>
      <c r="F304" s="102">
        <v>2.0699999999999998</v>
      </c>
      <c r="G304" s="102">
        <v>2.27</v>
      </c>
      <c r="H304" s="102">
        <v>1.08</v>
      </c>
      <c r="I304" s="102">
        <v>0.05</v>
      </c>
      <c r="J304" s="102">
        <v>0.53</v>
      </c>
      <c r="K304" s="102">
        <v>1.47</v>
      </c>
      <c r="L304" s="102">
        <v>0.2</v>
      </c>
      <c r="M304" s="102">
        <v>5131.3100000000004</v>
      </c>
      <c r="N304" s="102">
        <v>1246.96</v>
      </c>
      <c r="O304" s="102">
        <v>6088.84</v>
      </c>
      <c r="P304" s="102">
        <v>8434.61</v>
      </c>
      <c r="Q304" s="22">
        <v>1744.8</v>
      </c>
      <c r="R304" s="118">
        <v>578.58000000000004</v>
      </c>
      <c r="S304" s="16">
        <v>100.23</v>
      </c>
      <c r="T304" s="103">
        <f t="shared" si="53"/>
        <v>1.21E-2</v>
      </c>
      <c r="U304" s="103">
        <f t="shared" si="54"/>
        <v>-4.149999999999987E-2</v>
      </c>
      <c r="V304" s="103">
        <f t="shared" si="55"/>
        <v>-0.60000000000000853</v>
      </c>
      <c r="W304" s="103">
        <f t="shared" si="56"/>
        <v>-6.0000000000000053E-2</v>
      </c>
      <c r="X304" s="103">
        <f t="shared" si="57"/>
        <v>-7.0000000000000284E-2</v>
      </c>
      <c r="Y304" s="103">
        <f t="shared" si="58"/>
        <v>0.25</v>
      </c>
      <c r="Z304" s="103">
        <f t="shared" si="59"/>
        <v>3.0000000000000027E-2</v>
      </c>
      <c r="AA304" s="103">
        <f t="shared" si="60"/>
        <v>1.0000000000000002E-2</v>
      </c>
      <c r="AB304" s="103">
        <f t="shared" si="61"/>
        <v>0.10000000000000003</v>
      </c>
      <c r="AC304" s="103">
        <f t="shared" si="62"/>
        <v>-0.12000000000000011</v>
      </c>
      <c r="AD304" s="103">
        <f t="shared" si="63"/>
        <v>0</v>
      </c>
      <c r="AE304" s="103">
        <f t="shared" si="64"/>
        <v>-80.599999999999454</v>
      </c>
      <c r="AF304" s="103">
        <f t="shared" si="65"/>
        <v>-6.3399999999999181</v>
      </c>
      <c r="AG304" s="103">
        <f t="shared" si="66"/>
        <v>-52.5</v>
      </c>
      <c r="AH304" s="103">
        <f t="shared" si="67"/>
        <v>-553.77999999999884</v>
      </c>
      <c r="AI304" s="103">
        <f t="shared" si="68"/>
        <v>-0.20000000000004547</v>
      </c>
      <c r="AJ304" s="103">
        <f t="shared" si="69"/>
        <v>-25.699999999999932</v>
      </c>
      <c r="AK304" s="103">
        <f t="shared" si="70"/>
        <v>7.6899999999999977</v>
      </c>
    </row>
    <row r="305" spans="1:37" x14ac:dyDescent="0.2">
      <c r="A305" s="9">
        <v>39445</v>
      </c>
      <c r="B305" s="103">
        <v>1.2142999999999999</v>
      </c>
      <c r="C305" s="103">
        <v>1.2946</v>
      </c>
      <c r="D305" s="102">
        <v>76.95</v>
      </c>
      <c r="E305" s="102">
        <v>0.66</v>
      </c>
      <c r="F305" s="102">
        <v>1.88</v>
      </c>
      <c r="G305" s="102">
        <v>1.84</v>
      </c>
      <c r="H305" s="102">
        <v>0.99</v>
      </c>
      <c r="I305" s="102">
        <v>0.05</v>
      </c>
      <c r="J305" s="102">
        <v>0.57999999999999996</v>
      </c>
      <c r="K305" s="102">
        <v>1.36</v>
      </c>
      <c r="L305" s="102">
        <v>0.2</v>
      </c>
      <c r="M305" s="102">
        <v>5343.52</v>
      </c>
      <c r="N305" s="102">
        <v>1257.5999999999999</v>
      </c>
      <c r="O305" s="102">
        <v>5898.35</v>
      </c>
      <c r="P305" s="102">
        <v>8455.35</v>
      </c>
      <c r="Q305" s="22">
        <v>1565.3</v>
      </c>
      <c r="R305" s="118">
        <v>559.16999999999996</v>
      </c>
      <c r="S305" s="16">
        <v>98.9</v>
      </c>
      <c r="T305" s="103">
        <f t="shared" si="53"/>
        <v>-1.330000000000009E-2</v>
      </c>
      <c r="U305" s="103">
        <f t="shared" si="54"/>
        <v>-4.9600000000000088E-2</v>
      </c>
      <c r="V305" s="103">
        <f t="shared" si="55"/>
        <v>-0.61999999999999034</v>
      </c>
      <c r="W305" s="103">
        <f t="shared" si="56"/>
        <v>-0.31999999999999995</v>
      </c>
      <c r="X305" s="103">
        <f t="shared" si="57"/>
        <v>-0.18999999999999995</v>
      </c>
      <c r="Y305" s="103">
        <f t="shared" si="58"/>
        <v>-0.42999999999999994</v>
      </c>
      <c r="Z305" s="103">
        <f t="shared" si="59"/>
        <v>-9.000000000000008E-2</v>
      </c>
      <c r="AA305" s="103">
        <f t="shared" si="60"/>
        <v>0</v>
      </c>
      <c r="AB305" s="103">
        <f t="shared" si="61"/>
        <v>4.9999999999999933E-2</v>
      </c>
      <c r="AC305" s="103">
        <f t="shared" si="62"/>
        <v>-0.10999999999999988</v>
      </c>
      <c r="AD305" s="103">
        <f t="shared" si="63"/>
        <v>0</v>
      </c>
      <c r="AE305" s="103">
        <f t="shared" si="64"/>
        <v>212.21000000000004</v>
      </c>
      <c r="AF305" s="103">
        <f t="shared" si="65"/>
        <v>10.639999999999873</v>
      </c>
      <c r="AG305" s="103">
        <f t="shared" si="66"/>
        <v>-190.48999999999978</v>
      </c>
      <c r="AH305" s="103">
        <f t="shared" si="67"/>
        <v>20.739999999999782</v>
      </c>
      <c r="AI305" s="103">
        <f t="shared" si="68"/>
        <v>-179.5</v>
      </c>
      <c r="AJ305" s="103">
        <f t="shared" si="69"/>
        <v>-19.410000000000082</v>
      </c>
      <c r="AK305" s="103">
        <f t="shared" si="70"/>
        <v>-1.3299999999999983</v>
      </c>
    </row>
    <row r="306" spans="1:37" x14ac:dyDescent="0.2">
      <c r="A306" s="9">
        <v>39477</v>
      </c>
      <c r="B306" s="103">
        <v>1.2041999999999999</v>
      </c>
      <c r="C306" s="103">
        <v>1.3079000000000001</v>
      </c>
      <c r="D306" s="102">
        <v>76.23</v>
      </c>
      <c r="E306" s="102">
        <v>0.72</v>
      </c>
      <c r="F306" s="102">
        <v>1.81</v>
      </c>
      <c r="G306" s="102">
        <v>1.79</v>
      </c>
      <c r="H306" s="102">
        <v>0.97</v>
      </c>
      <c r="I306" s="102">
        <v>7.0000000000000007E-2</v>
      </c>
      <c r="J306" s="102">
        <v>0.54</v>
      </c>
      <c r="K306" s="102">
        <v>1.1299999999999999</v>
      </c>
      <c r="L306" s="102">
        <v>0.2</v>
      </c>
      <c r="M306" s="102">
        <v>5412.5</v>
      </c>
      <c r="N306" s="102">
        <v>1312.4</v>
      </c>
      <c r="O306" s="102">
        <v>6458.91</v>
      </c>
      <c r="P306" s="102">
        <v>8802.51</v>
      </c>
      <c r="Q306" s="22">
        <v>1739.8</v>
      </c>
      <c r="S306" s="16">
        <v>98.4</v>
      </c>
    </row>
    <row r="307" spans="1:37" x14ac:dyDescent="0.2">
      <c r="A307" s="9">
        <v>39506</v>
      </c>
      <c r="B307" s="103">
        <v>1.2053</v>
      </c>
      <c r="C307" s="103">
        <v>1.3326</v>
      </c>
      <c r="D307" s="102">
        <v>81.2</v>
      </c>
      <c r="E307" s="102">
        <v>0.7</v>
      </c>
      <c r="F307" s="102">
        <v>1.99</v>
      </c>
      <c r="G307" s="102">
        <v>1.82</v>
      </c>
      <c r="H307" s="102">
        <v>0.97</v>
      </c>
      <c r="I307" s="102">
        <v>0.09</v>
      </c>
      <c r="J307" s="102">
        <v>0.48</v>
      </c>
      <c r="K307" s="102">
        <v>0.98</v>
      </c>
      <c r="L307" s="102">
        <v>0.2</v>
      </c>
      <c r="M307" s="102">
        <v>5584.32</v>
      </c>
      <c r="N307" s="102">
        <v>1365.68</v>
      </c>
      <c r="O307" s="102">
        <v>6856.08</v>
      </c>
      <c r="P307" s="102">
        <v>9723.24</v>
      </c>
      <c r="Q307" s="22">
        <v>1695.9</v>
      </c>
      <c r="S307" s="16">
        <v>106.89</v>
      </c>
    </row>
    <row r="308" spans="1:37" x14ac:dyDescent="0.2">
      <c r="A308" s="9">
        <v>39536</v>
      </c>
      <c r="B308" s="103">
        <v>1.2040999999999999</v>
      </c>
      <c r="C308" s="103">
        <v>1.3337000000000001</v>
      </c>
      <c r="D308" s="102">
        <v>82.81</v>
      </c>
      <c r="E308" s="102">
        <v>0.85</v>
      </c>
      <c r="F308" s="102">
        <v>2.17</v>
      </c>
      <c r="G308" s="102">
        <v>1.82</v>
      </c>
      <c r="H308" s="102">
        <v>0.99</v>
      </c>
      <c r="I308" s="102">
        <v>0.11</v>
      </c>
      <c r="J308" s="102">
        <v>0.47</v>
      </c>
      <c r="K308" s="102">
        <v>0.78</v>
      </c>
      <c r="L308" s="102">
        <v>0.2</v>
      </c>
      <c r="M308" s="102">
        <v>5715.79</v>
      </c>
      <c r="N308" s="102">
        <v>1408.45</v>
      </c>
      <c r="O308" s="102">
        <v>6946.83</v>
      </c>
      <c r="P308" s="102">
        <v>10083.56</v>
      </c>
      <c r="Q308" s="22">
        <v>1668</v>
      </c>
      <c r="S308" s="16">
        <v>103.06</v>
      </c>
    </row>
    <row r="309" spans="1:37" x14ac:dyDescent="0.2">
      <c r="A309" s="9">
        <v>39567</v>
      </c>
      <c r="B309" s="103">
        <v>1.2013</v>
      </c>
      <c r="C309" s="103">
        <v>1.3243</v>
      </c>
      <c r="D309" s="102">
        <v>79.83</v>
      </c>
      <c r="E309" s="102">
        <v>0.72</v>
      </c>
      <c r="F309" s="102">
        <v>1.92</v>
      </c>
      <c r="G309" s="102">
        <v>1.66</v>
      </c>
      <c r="H309" s="102">
        <v>0.9</v>
      </c>
      <c r="I309" s="102">
        <v>0.11</v>
      </c>
      <c r="J309" s="102">
        <v>0.47</v>
      </c>
      <c r="K309" s="102">
        <v>0.71</v>
      </c>
      <c r="L309" s="102">
        <v>0.2</v>
      </c>
      <c r="M309" s="102">
        <v>5697.4</v>
      </c>
      <c r="N309" s="102">
        <v>1397.91</v>
      </c>
      <c r="O309" s="102">
        <v>6761.19</v>
      </c>
      <c r="P309" s="102">
        <v>9520.89</v>
      </c>
      <c r="Q309" s="22">
        <v>1664.2</v>
      </c>
      <c r="S309" s="16">
        <v>104.89</v>
      </c>
    </row>
    <row r="310" spans="1:37" x14ac:dyDescent="0.2">
      <c r="A310" s="9">
        <v>39598</v>
      </c>
      <c r="B310" s="103">
        <v>1.2011000000000001</v>
      </c>
      <c r="C310" s="103">
        <v>1.2363</v>
      </c>
      <c r="D310" s="102">
        <v>78.38</v>
      </c>
      <c r="E310" s="102">
        <v>0.57999999999999996</v>
      </c>
      <c r="F310" s="102">
        <v>1.61</v>
      </c>
      <c r="G310" s="102">
        <v>1.24</v>
      </c>
      <c r="H310" s="102">
        <v>0.84</v>
      </c>
      <c r="I310" s="102">
        <v>0.1</v>
      </c>
      <c r="J310" s="102">
        <v>0.47</v>
      </c>
      <c r="K310" s="102">
        <v>0.67</v>
      </c>
      <c r="L310" s="102">
        <v>0.2</v>
      </c>
      <c r="M310" s="102">
        <v>5456.06</v>
      </c>
      <c r="N310" s="102">
        <v>1310.33</v>
      </c>
      <c r="O310" s="102">
        <v>6264.38</v>
      </c>
      <c r="P310" s="102">
        <v>8542.73</v>
      </c>
      <c r="Q310" s="22">
        <v>1562.1</v>
      </c>
      <c r="S310" s="16">
        <v>86.51</v>
      </c>
    </row>
    <row r="311" spans="1:37" x14ac:dyDescent="0.2">
      <c r="A311" s="9">
        <v>39627</v>
      </c>
      <c r="B311" s="103">
        <v>1.2010000000000001</v>
      </c>
      <c r="C311" s="103">
        <v>1.2649999999999999</v>
      </c>
      <c r="D311" s="102">
        <v>79.87</v>
      </c>
      <c r="E311" s="102">
        <v>0.6</v>
      </c>
      <c r="F311" s="102">
        <v>1.64</v>
      </c>
      <c r="G311" s="102">
        <v>1.26</v>
      </c>
      <c r="H311" s="102">
        <v>0.84</v>
      </c>
      <c r="I311" s="102">
        <v>0.09</v>
      </c>
      <c r="J311" s="102">
        <v>0.46</v>
      </c>
      <c r="K311" s="102">
        <v>0.65</v>
      </c>
      <c r="L311" s="102">
        <v>0.2</v>
      </c>
      <c r="M311" s="102">
        <v>5633.27</v>
      </c>
      <c r="N311" s="102">
        <v>1362.16</v>
      </c>
      <c r="O311" s="102">
        <v>6416.28</v>
      </c>
      <c r="P311" s="102">
        <v>9006.7800000000007</v>
      </c>
      <c r="Q311" s="22">
        <v>1597.7</v>
      </c>
      <c r="S311" s="22">
        <v>84.77</v>
      </c>
    </row>
    <row r="312" spans="1:37" x14ac:dyDescent="0.2">
      <c r="A312" s="9">
        <v>39659</v>
      </c>
      <c r="B312" s="103">
        <v>1.2013</v>
      </c>
      <c r="C312" s="103">
        <v>1.2299</v>
      </c>
      <c r="D312" s="102">
        <v>78.12</v>
      </c>
      <c r="E312" s="102">
        <v>0.51</v>
      </c>
      <c r="F312" s="102">
        <v>1.51</v>
      </c>
      <c r="G312" s="102">
        <v>1.28</v>
      </c>
      <c r="H312" s="102">
        <v>0.8</v>
      </c>
      <c r="I312" s="102">
        <v>0.06</v>
      </c>
      <c r="J312" s="102">
        <v>0.44</v>
      </c>
      <c r="K312" s="102">
        <v>0.39</v>
      </c>
      <c r="L312" s="102">
        <v>0.2</v>
      </c>
      <c r="M312" s="102">
        <v>5915.33</v>
      </c>
      <c r="N312" s="102">
        <v>1379.32</v>
      </c>
      <c r="O312" s="102">
        <v>6772.26</v>
      </c>
      <c r="P312" s="102">
        <v>8695.06</v>
      </c>
      <c r="Q312" s="22">
        <v>1610.5</v>
      </c>
      <c r="S312" s="22">
        <v>87.93</v>
      </c>
    </row>
    <row r="313" spans="1:37" x14ac:dyDescent="0.2">
      <c r="A313" s="9">
        <v>39690</v>
      </c>
      <c r="B313" s="103">
        <v>1.2004999999999999</v>
      </c>
      <c r="C313" s="103">
        <v>1.2582</v>
      </c>
      <c r="D313" s="102">
        <v>78.260000000000005</v>
      </c>
      <c r="E313" s="102">
        <v>0.48</v>
      </c>
      <c r="F313" s="102">
        <v>1.65</v>
      </c>
      <c r="G313" s="102">
        <v>1.39</v>
      </c>
      <c r="H313" s="102">
        <v>0.8</v>
      </c>
      <c r="I313" s="102">
        <v>0.05</v>
      </c>
      <c r="J313" s="102">
        <v>0.42</v>
      </c>
      <c r="K313" s="102">
        <v>0.28000000000000003</v>
      </c>
      <c r="L313" s="102">
        <v>0.19</v>
      </c>
      <c r="M313" s="102">
        <v>5903.73</v>
      </c>
      <c r="N313" s="102">
        <v>1406.58</v>
      </c>
      <c r="O313" s="102">
        <v>6970.79</v>
      </c>
      <c r="P313" s="102">
        <v>8839.91</v>
      </c>
      <c r="Q313" s="22">
        <v>1694</v>
      </c>
      <c r="S313" s="22">
        <v>96.62</v>
      </c>
    </row>
    <row r="314" spans="1:37" x14ac:dyDescent="0.2">
      <c r="A314" s="9">
        <v>39718</v>
      </c>
      <c r="B314" s="103">
        <v>1.2083999999999999</v>
      </c>
      <c r="C314" s="103">
        <v>1.2847</v>
      </c>
      <c r="D314" s="102">
        <v>78.02</v>
      </c>
      <c r="E314" s="102">
        <v>0.54</v>
      </c>
      <c r="F314" s="102">
        <v>1.61</v>
      </c>
      <c r="G314" s="102">
        <v>1.43</v>
      </c>
      <c r="H314" s="102">
        <v>0.78</v>
      </c>
      <c r="I314" s="102">
        <v>0.04</v>
      </c>
      <c r="J314" s="102">
        <v>0.36</v>
      </c>
      <c r="K314" s="102">
        <v>0.22</v>
      </c>
      <c r="L314" s="102">
        <v>0.19</v>
      </c>
      <c r="M314" s="102">
        <v>6010.92</v>
      </c>
      <c r="N314" s="102">
        <v>1440.67</v>
      </c>
      <c r="O314" s="102">
        <v>7216.15</v>
      </c>
      <c r="P314" s="102">
        <v>8870.16</v>
      </c>
      <c r="Q314" s="22">
        <v>1774.3</v>
      </c>
      <c r="S314" s="22">
        <v>92.1</v>
      </c>
    </row>
    <row r="315" spans="1:37" x14ac:dyDescent="0.2">
      <c r="A315" s="9">
        <v>39751</v>
      </c>
      <c r="B315" s="103">
        <v>1.2071000000000001</v>
      </c>
      <c r="C315" s="103">
        <v>1.296</v>
      </c>
      <c r="D315" s="102">
        <v>79.790000000000006</v>
      </c>
      <c r="E315" s="102">
        <v>0.49</v>
      </c>
      <c r="F315" s="102">
        <v>1.71</v>
      </c>
      <c r="G315" s="102">
        <v>1.47</v>
      </c>
      <c r="H315" s="102">
        <v>0.78</v>
      </c>
      <c r="I315" s="102">
        <v>0.03</v>
      </c>
      <c r="J315" s="102">
        <v>0.31</v>
      </c>
      <c r="K315" s="102">
        <v>0.2</v>
      </c>
      <c r="L315" s="102">
        <v>0.19</v>
      </c>
      <c r="M315" s="102">
        <v>6088.61</v>
      </c>
      <c r="N315" s="102">
        <v>1412.16</v>
      </c>
      <c r="O315" s="102">
        <v>7260.63</v>
      </c>
      <c r="P315" s="102">
        <v>8928.2900000000009</v>
      </c>
      <c r="Q315" s="22">
        <v>1720.5</v>
      </c>
      <c r="S315" s="22">
        <v>86.05</v>
      </c>
    </row>
    <row r="316" spans="1:37" x14ac:dyDescent="0.2">
      <c r="A316" s="9">
        <v>39781</v>
      </c>
      <c r="B316" s="103">
        <v>1.2052</v>
      </c>
      <c r="C316" s="103">
        <v>1.3004</v>
      </c>
      <c r="D316" s="102">
        <v>82.44</v>
      </c>
      <c r="E316" s="102">
        <v>0.52</v>
      </c>
      <c r="F316" s="102">
        <v>1.61</v>
      </c>
      <c r="G316" s="102">
        <v>1.36</v>
      </c>
      <c r="H316" s="102">
        <v>0.71</v>
      </c>
      <c r="I316" s="102">
        <v>0.03</v>
      </c>
      <c r="J316" s="102">
        <v>0.31</v>
      </c>
      <c r="K316" s="102">
        <v>0.19</v>
      </c>
      <c r="L316" s="102">
        <v>0.19</v>
      </c>
      <c r="M316" s="102">
        <v>6275.35</v>
      </c>
      <c r="N316" s="102">
        <v>1416.18</v>
      </c>
      <c r="O316" s="102">
        <v>7405.5</v>
      </c>
      <c r="P316" s="102">
        <v>9446.01</v>
      </c>
      <c r="Q316" s="22">
        <v>1715.4</v>
      </c>
      <c r="S316" s="22">
        <v>88.86</v>
      </c>
    </row>
    <row r="317" spans="1:37" x14ac:dyDescent="0.2">
      <c r="A317" s="9">
        <v>39812</v>
      </c>
      <c r="B317" s="103">
        <v>1.2075</v>
      </c>
      <c r="C317" s="103">
        <v>1.3180000000000001</v>
      </c>
      <c r="D317" s="102">
        <v>86.47</v>
      </c>
      <c r="E317" s="102">
        <v>0.51</v>
      </c>
      <c r="F317" s="102">
        <v>1.71</v>
      </c>
      <c r="G317" s="102">
        <v>1.31</v>
      </c>
      <c r="H317" s="102">
        <v>0.8</v>
      </c>
      <c r="I317" s="102">
        <v>0.01</v>
      </c>
      <c r="J317" s="102">
        <v>0.31</v>
      </c>
      <c r="K317" s="102">
        <v>0.19</v>
      </c>
      <c r="L317" s="102">
        <v>0.18</v>
      </c>
      <c r="M317" s="102">
        <v>6290.52</v>
      </c>
      <c r="N317" s="102">
        <v>1426.19</v>
      </c>
      <c r="O317" s="102">
        <v>7612.39</v>
      </c>
      <c r="P317" s="102">
        <v>10395.18</v>
      </c>
      <c r="Q317" s="22">
        <v>1655.9</v>
      </c>
      <c r="S317" s="22">
        <v>90.66</v>
      </c>
    </row>
    <row r="318" spans="1:37" x14ac:dyDescent="0.2">
      <c r="A318" s="9">
        <v>39843</v>
      </c>
      <c r="B318" s="103">
        <v>1.2362</v>
      </c>
      <c r="C318" s="103">
        <v>1.3581000000000001</v>
      </c>
      <c r="D318" s="102">
        <v>91.5</v>
      </c>
      <c r="E318" s="102">
        <v>0.78</v>
      </c>
      <c r="F318" s="102">
        <v>1.98</v>
      </c>
      <c r="G318" s="102">
        <v>1.69</v>
      </c>
      <c r="H318" s="102">
        <v>0.76</v>
      </c>
      <c r="I318" s="102">
        <v>0.02</v>
      </c>
      <c r="J318" s="102">
        <v>0.3</v>
      </c>
      <c r="K318" s="102">
        <v>0.23</v>
      </c>
      <c r="L318" s="102">
        <v>0.17</v>
      </c>
      <c r="M318" s="102">
        <v>6789.4</v>
      </c>
      <c r="N318" s="102">
        <v>1498.11</v>
      </c>
      <c r="O318" s="102">
        <v>7776.05</v>
      </c>
      <c r="P318" s="102">
        <v>11138.66</v>
      </c>
      <c r="Q318" s="22">
        <v>1662.8</v>
      </c>
      <c r="S318" s="22">
        <v>97.45</v>
      </c>
    </row>
    <row r="319" spans="1:37" x14ac:dyDescent="0.2">
      <c r="A319" s="9">
        <v>39871</v>
      </c>
      <c r="B319" s="103">
        <v>1.2235</v>
      </c>
      <c r="C319" s="103">
        <v>1.3065</v>
      </c>
      <c r="D319" s="102">
        <v>92.62</v>
      </c>
      <c r="E319" s="102">
        <v>0.69</v>
      </c>
      <c r="F319" s="102">
        <v>1.89</v>
      </c>
      <c r="G319" s="102">
        <v>1.44</v>
      </c>
      <c r="H319" s="102">
        <v>0.67</v>
      </c>
      <c r="I319" s="102">
        <v>0.02</v>
      </c>
      <c r="J319" s="102">
        <v>0.28999999999999998</v>
      </c>
      <c r="K319" s="102">
        <v>0.21</v>
      </c>
      <c r="L319" s="102">
        <v>0.16</v>
      </c>
      <c r="M319" s="102">
        <v>7024.53</v>
      </c>
      <c r="N319" s="102">
        <v>1514.68</v>
      </c>
      <c r="O319" s="102">
        <v>7741.7</v>
      </c>
      <c r="P319" s="102">
        <v>11559.36</v>
      </c>
      <c r="Q319" s="22">
        <v>1579.9</v>
      </c>
      <c r="S319" s="22">
        <v>91.86</v>
      </c>
    </row>
    <row r="320" spans="1:37" x14ac:dyDescent="0.2">
      <c r="A320" s="9">
        <v>39900</v>
      </c>
      <c r="B320" s="103">
        <v>1.2173</v>
      </c>
      <c r="C320" s="103">
        <v>1.2818000000000001</v>
      </c>
      <c r="D320" s="102">
        <v>94.2</v>
      </c>
      <c r="E320" s="102">
        <v>0.72</v>
      </c>
      <c r="F320" s="102">
        <v>1.85</v>
      </c>
      <c r="G320" s="102">
        <v>1.26</v>
      </c>
      <c r="H320" s="102">
        <v>0.52</v>
      </c>
      <c r="I320" s="102">
        <v>0.02</v>
      </c>
      <c r="J320" s="102">
        <v>0.28000000000000003</v>
      </c>
      <c r="K320" s="102">
        <v>0.21</v>
      </c>
      <c r="L320" s="102">
        <v>0.16</v>
      </c>
      <c r="M320" s="102">
        <v>7243.46</v>
      </c>
      <c r="N320" s="102">
        <v>1569.19</v>
      </c>
      <c r="O320" s="102">
        <v>7795.31</v>
      </c>
      <c r="P320" s="102">
        <v>12397.91</v>
      </c>
      <c r="Q320" s="22">
        <v>1596</v>
      </c>
      <c r="S320" s="22">
        <v>97.16</v>
      </c>
    </row>
    <row r="321" spans="1:19" x14ac:dyDescent="0.2">
      <c r="A321" s="9">
        <v>39932</v>
      </c>
      <c r="B321" s="103">
        <v>1.2236</v>
      </c>
      <c r="C321" s="103">
        <v>1.3167</v>
      </c>
      <c r="D321" s="102">
        <v>97.39</v>
      </c>
      <c r="E321" s="102">
        <v>0.56999999999999995</v>
      </c>
      <c r="F321" s="102">
        <v>1.65</v>
      </c>
      <c r="G321" s="102">
        <v>1.22</v>
      </c>
      <c r="H321" s="102">
        <v>0.6</v>
      </c>
      <c r="I321" s="102">
        <v>0.02</v>
      </c>
      <c r="J321" s="102">
        <v>0.27</v>
      </c>
      <c r="K321" s="102">
        <v>0.21</v>
      </c>
      <c r="L321" s="102">
        <v>0.16</v>
      </c>
      <c r="M321" s="102">
        <v>7424.88</v>
      </c>
      <c r="N321" s="102">
        <v>1597.57</v>
      </c>
      <c r="O321" s="102">
        <v>7913.71</v>
      </c>
      <c r="P321" s="102">
        <v>13860.86</v>
      </c>
      <c r="Q321" s="22">
        <v>1472.1</v>
      </c>
      <c r="S321" s="22">
        <v>93</v>
      </c>
    </row>
    <row r="322" spans="1:19" x14ac:dyDescent="0.2">
      <c r="A322" s="9">
        <v>39963</v>
      </c>
      <c r="B322" s="103">
        <v>1.2404999999999999</v>
      </c>
      <c r="C322" s="103">
        <v>1.2997000000000001</v>
      </c>
      <c r="D322" s="102">
        <v>100.42</v>
      </c>
      <c r="E322" s="102">
        <v>0.71</v>
      </c>
      <c r="F322" s="102">
        <v>2.1</v>
      </c>
      <c r="G322" s="102">
        <v>1.48</v>
      </c>
      <c r="H322" s="102">
        <v>0.87</v>
      </c>
      <c r="I322" s="102">
        <v>0.02</v>
      </c>
      <c r="J322" s="102">
        <v>0.28000000000000003</v>
      </c>
      <c r="K322" s="102">
        <v>0.2</v>
      </c>
      <c r="L322" s="102">
        <v>0.15</v>
      </c>
      <c r="M322" s="102">
        <v>7495.05</v>
      </c>
      <c r="N322" s="102">
        <v>1630.74</v>
      </c>
      <c r="O322" s="102">
        <v>8348.84</v>
      </c>
      <c r="P322" s="102">
        <v>13774.54</v>
      </c>
      <c r="Q322" s="22">
        <v>1387.1</v>
      </c>
      <c r="S322" s="22">
        <v>91.61</v>
      </c>
    </row>
    <row r="323" spans="1:19" x14ac:dyDescent="0.2">
      <c r="A323" s="9">
        <v>39991</v>
      </c>
      <c r="B323" s="103">
        <v>1.2295</v>
      </c>
      <c r="C323" s="103">
        <v>1.3009999999999999</v>
      </c>
      <c r="D323" s="102">
        <v>99.29</v>
      </c>
      <c r="E323" s="102">
        <v>1.01</v>
      </c>
      <c r="F323" s="102">
        <v>2.4900000000000002</v>
      </c>
      <c r="G323" s="102">
        <v>1.73</v>
      </c>
      <c r="H323" s="102">
        <v>0.85</v>
      </c>
      <c r="I323" s="102">
        <v>0.02</v>
      </c>
      <c r="J323" s="102">
        <v>0.27</v>
      </c>
      <c r="K323" s="102">
        <v>0.22</v>
      </c>
      <c r="L323" s="102">
        <v>0.16</v>
      </c>
      <c r="M323" s="102">
        <v>7247.62</v>
      </c>
      <c r="N323" s="102">
        <v>1606.28</v>
      </c>
      <c r="O323" s="102">
        <v>7959.22</v>
      </c>
      <c r="P323" s="102">
        <v>13677.32</v>
      </c>
      <c r="Q323" s="22">
        <v>1231.9000000000001</v>
      </c>
      <c r="S323" s="22">
        <v>96.53</v>
      </c>
    </row>
    <row r="324" spans="1:19" x14ac:dyDescent="0.2">
      <c r="A324" s="9">
        <v>40024</v>
      </c>
      <c r="B324" s="103">
        <v>1.2317</v>
      </c>
      <c r="C324" s="103">
        <v>1.3297000000000001</v>
      </c>
      <c r="D324" s="102">
        <v>97.8</v>
      </c>
      <c r="E324" s="102">
        <v>1.02</v>
      </c>
      <c r="F324" s="102">
        <v>2.68</v>
      </c>
      <c r="G324" s="102">
        <v>1.7</v>
      </c>
      <c r="H324" s="102">
        <v>0.79</v>
      </c>
      <c r="I324" s="102">
        <v>0.02</v>
      </c>
      <c r="J324" s="102">
        <v>0.27</v>
      </c>
      <c r="K324" s="102">
        <v>0.23</v>
      </c>
      <c r="L324" s="102">
        <v>0.16</v>
      </c>
      <c r="M324" s="102">
        <v>7398.59</v>
      </c>
      <c r="N324" s="102">
        <v>1685.73</v>
      </c>
      <c r="O324" s="102">
        <v>8275.9699999999993</v>
      </c>
      <c r="P324" s="102">
        <v>13668.32</v>
      </c>
      <c r="Q324" s="22">
        <v>1312.4</v>
      </c>
      <c r="S324" s="22">
        <v>105.26</v>
      </c>
    </row>
    <row r="325" spans="1:19" x14ac:dyDescent="0.2">
      <c r="A325" s="9">
        <v>40054</v>
      </c>
      <c r="B325" s="103">
        <v>1.2298</v>
      </c>
      <c r="C325" s="103">
        <v>1.3216000000000001</v>
      </c>
      <c r="D325" s="102">
        <v>98.14</v>
      </c>
      <c r="E325" s="102">
        <v>1.08</v>
      </c>
      <c r="F325" s="102">
        <v>2.76</v>
      </c>
      <c r="G325" s="102">
        <v>1.86</v>
      </c>
      <c r="H325" s="102">
        <v>0.72</v>
      </c>
      <c r="I325" s="102">
        <v>0.02</v>
      </c>
      <c r="J325" s="102">
        <v>0.26</v>
      </c>
      <c r="K325" s="102">
        <v>0.22</v>
      </c>
      <c r="L325" s="102">
        <v>0.15</v>
      </c>
      <c r="M325" s="102">
        <v>7353.92</v>
      </c>
      <c r="N325" s="102">
        <v>1632.93</v>
      </c>
      <c r="O325" s="102">
        <v>8103.15</v>
      </c>
      <c r="P325" s="102">
        <v>13388.86</v>
      </c>
      <c r="Q325" s="22">
        <v>1395</v>
      </c>
      <c r="S325" s="22">
        <v>107.75</v>
      </c>
    </row>
    <row r="326" spans="1:19" x14ac:dyDescent="0.2">
      <c r="A326" s="9">
        <v>40085</v>
      </c>
      <c r="B326" s="103">
        <v>1.2235</v>
      </c>
      <c r="C326" s="103">
        <v>1.3523000000000001</v>
      </c>
      <c r="D326" s="102">
        <v>98.3</v>
      </c>
      <c r="E326" s="102">
        <v>1.17</v>
      </c>
      <c r="F326" s="102">
        <v>2.63</v>
      </c>
      <c r="G326" s="102">
        <v>1.78</v>
      </c>
      <c r="H326" s="102">
        <v>0.68</v>
      </c>
      <c r="I326" s="102">
        <v>0.02</v>
      </c>
      <c r="J326" s="102">
        <v>0.25</v>
      </c>
      <c r="K326" s="102">
        <v>0.23</v>
      </c>
      <c r="L326" s="102">
        <v>0.15</v>
      </c>
      <c r="M326" s="102">
        <v>7611.23</v>
      </c>
      <c r="N326" s="102">
        <v>1681.55</v>
      </c>
      <c r="O326" s="102">
        <v>8594.4</v>
      </c>
      <c r="P326" s="102">
        <v>14455.8</v>
      </c>
      <c r="Q326" s="22">
        <v>1328.5</v>
      </c>
      <c r="S326" s="22">
        <v>102.38</v>
      </c>
    </row>
    <row r="327" spans="1:19" x14ac:dyDescent="0.2">
      <c r="A327" s="9">
        <v>40116</v>
      </c>
      <c r="B327" s="103">
        <v>1.2321</v>
      </c>
      <c r="C327" s="103">
        <v>1.3582000000000001</v>
      </c>
      <c r="D327" s="102">
        <v>98.33</v>
      </c>
      <c r="E327" s="102">
        <v>1.08</v>
      </c>
      <c r="F327" s="102">
        <v>2.5499999999999998</v>
      </c>
      <c r="G327" s="102">
        <v>1.68</v>
      </c>
      <c r="H327" s="102">
        <v>0.59</v>
      </c>
      <c r="I327" s="102">
        <v>0.02</v>
      </c>
      <c r="J327" s="102">
        <v>0.24</v>
      </c>
      <c r="K327" s="102">
        <v>0.23</v>
      </c>
      <c r="L327" s="102">
        <v>0.14000000000000001</v>
      </c>
      <c r="M327" s="102">
        <v>7829.04</v>
      </c>
      <c r="N327" s="102">
        <v>1756.54</v>
      </c>
      <c r="O327" s="102">
        <v>9033.92</v>
      </c>
      <c r="P327" s="102">
        <v>14327.94</v>
      </c>
      <c r="Q327" s="22">
        <v>1322.4</v>
      </c>
      <c r="S327" s="22">
        <v>96.21</v>
      </c>
    </row>
    <row r="328" spans="1:19" x14ac:dyDescent="0.2">
      <c r="A328" s="9">
        <v>40145</v>
      </c>
      <c r="B328" s="103">
        <v>1.232</v>
      </c>
      <c r="C328" s="103">
        <v>1.3585</v>
      </c>
      <c r="D328" s="102">
        <v>102.4</v>
      </c>
      <c r="E328" s="102">
        <v>1.05</v>
      </c>
      <c r="F328" s="102">
        <v>2.76</v>
      </c>
      <c r="G328" s="102">
        <v>1.7</v>
      </c>
      <c r="H328" s="102">
        <v>0.6</v>
      </c>
      <c r="I328" s="102">
        <v>0.02</v>
      </c>
      <c r="J328" s="102">
        <v>0.24</v>
      </c>
      <c r="K328" s="102">
        <v>0.23</v>
      </c>
      <c r="L328" s="102">
        <v>0.14000000000000001</v>
      </c>
      <c r="M328" s="102">
        <v>7867.29</v>
      </c>
      <c r="N328" s="102">
        <v>1805.81</v>
      </c>
      <c r="O328" s="102">
        <v>9405.2999999999993</v>
      </c>
      <c r="P328" s="102">
        <v>15661.87</v>
      </c>
      <c r="Q328" s="22">
        <v>1251.5999999999999</v>
      </c>
      <c r="S328" s="22">
        <v>92.82</v>
      </c>
    </row>
    <row r="329" spans="1:19" x14ac:dyDescent="0.2">
      <c r="A329" s="9">
        <v>40177</v>
      </c>
      <c r="B329" s="103">
        <v>1.2248000000000001</v>
      </c>
      <c r="C329" s="103">
        <v>1.3796999999999999</v>
      </c>
      <c r="D329" s="102">
        <v>105.11</v>
      </c>
      <c r="E329" s="102">
        <v>1.29</v>
      </c>
      <c r="F329" s="102">
        <v>2.98</v>
      </c>
      <c r="G329" s="102">
        <v>1.94</v>
      </c>
      <c r="H329" s="102">
        <v>0.73</v>
      </c>
      <c r="I329" s="102">
        <v>0.02</v>
      </c>
      <c r="J329" s="102">
        <v>0.25</v>
      </c>
      <c r="K329" s="102">
        <v>0.27</v>
      </c>
      <c r="L329" s="102">
        <v>0.15</v>
      </c>
      <c r="M329" s="102">
        <v>7838</v>
      </c>
      <c r="N329" s="102">
        <v>1841.07</v>
      </c>
      <c r="O329" s="102">
        <v>9552.16</v>
      </c>
      <c r="P329" s="102">
        <v>16291.31</v>
      </c>
      <c r="Q329" s="22">
        <v>1195.8</v>
      </c>
      <c r="S329" s="22">
        <v>99.19</v>
      </c>
    </row>
    <row r="330" spans="1:19" x14ac:dyDescent="0.2">
      <c r="A330" s="9">
        <v>40208</v>
      </c>
      <c r="B330" s="103">
        <v>1.2228000000000001</v>
      </c>
      <c r="C330" s="103">
        <v>1.3488</v>
      </c>
      <c r="D330" s="102">
        <v>102.09</v>
      </c>
      <c r="E330" s="102">
        <v>1.03</v>
      </c>
      <c r="F330" s="102">
        <v>2.65</v>
      </c>
      <c r="G330" s="102">
        <v>1.66</v>
      </c>
      <c r="H330" s="102">
        <v>0.62</v>
      </c>
      <c r="I330" s="102">
        <v>0.02</v>
      </c>
      <c r="J330" s="102">
        <v>0.24</v>
      </c>
      <c r="K330" s="102">
        <v>0.26</v>
      </c>
      <c r="L330" s="102">
        <v>0.14000000000000001</v>
      </c>
      <c r="M330" s="102">
        <v>7830.51</v>
      </c>
      <c r="N330" s="102">
        <v>1782.59</v>
      </c>
      <c r="O330" s="102">
        <v>9306.48</v>
      </c>
      <c r="P330" s="102">
        <v>14914.53</v>
      </c>
      <c r="Q330" s="22">
        <v>1244.5999999999999</v>
      </c>
      <c r="S330" s="22">
        <v>97.46</v>
      </c>
    </row>
    <row r="331" spans="1:19" x14ac:dyDescent="0.2">
      <c r="A331" s="9">
        <v>40236</v>
      </c>
      <c r="B331" s="103">
        <v>1.2142999999999999</v>
      </c>
      <c r="C331" s="103">
        <v>1.3808</v>
      </c>
      <c r="D331" s="102">
        <v>101.86</v>
      </c>
      <c r="E331" s="102">
        <v>0.96</v>
      </c>
      <c r="F331" s="102">
        <v>2.69</v>
      </c>
      <c r="G331" s="102">
        <v>1.64</v>
      </c>
      <c r="H331" s="102">
        <v>0.57999999999999996</v>
      </c>
      <c r="I331" s="102">
        <v>0.02</v>
      </c>
      <c r="J331" s="102">
        <v>0.24</v>
      </c>
      <c r="K331" s="102">
        <v>0.26</v>
      </c>
      <c r="L331" s="102">
        <v>0.14000000000000001</v>
      </c>
      <c r="M331" s="102">
        <v>8160.44</v>
      </c>
      <c r="N331" s="102">
        <v>1859.45</v>
      </c>
      <c r="O331" s="102">
        <v>9692.08</v>
      </c>
      <c r="P331" s="102">
        <v>14841.07</v>
      </c>
      <c r="Q331" s="22">
        <v>1326.1</v>
      </c>
      <c r="S331" s="22">
        <v>102.46</v>
      </c>
    </row>
    <row r="332" spans="1:19" x14ac:dyDescent="0.2">
      <c r="A332" s="9">
        <v>40267</v>
      </c>
      <c r="B332" s="103">
        <v>1.218</v>
      </c>
      <c r="C332" s="103">
        <v>1.3776999999999999</v>
      </c>
      <c r="D332" s="102">
        <v>103.22</v>
      </c>
      <c r="E332" s="102">
        <v>0.94</v>
      </c>
      <c r="F332" s="102">
        <v>2.73</v>
      </c>
      <c r="G332" s="102">
        <v>1.57</v>
      </c>
      <c r="H332" s="102">
        <v>0.64</v>
      </c>
      <c r="I332" s="102">
        <v>0.02</v>
      </c>
      <c r="J332" s="102">
        <v>0.23</v>
      </c>
      <c r="K332" s="102">
        <v>0.28000000000000003</v>
      </c>
      <c r="L332" s="102">
        <v>0.14000000000000001</v>
      </c>
      <c r="M332" s="102">
        <v>8202.18</v>
      </c>
      <c r="N332" s="102">
        <v>1872.34</v>
      </c>
      <c r="O332" s="102">
        <v>9555.91</v>
      </c>
      <c r="P332" s="102">
        <v>14827.83</v>
      </c>
      <c r="Q332" s="22">
        <v>1284.0999999999999</v>
      </c>
      <c r="S332" s="22">
        <v>101.49</v>
      </c>
    </row>
    <row r="333" spans="1:19" x14ac:dyDescent="0.2">
      <c r="A333" s="9">
        <v>40297</v>
      </c>
      <c r="B333" s="103">
        <v>1.2204999999999999</v>
      </c>
      <c r="C333" s="103">
        <v>1.3866000000000001</v>
      </c>
      <c r="D333" s="102">
        <v>102.22</v>
      </c>
      <c r="E333" s="102">
        <v>0.85</v>
      </c>
      <c r="F333" s="102">
        <v>2.66</v>
      </c>
      <c r="G333" s="102">
        <v>1.48</v>
      </c>
      <c r="H333" s="102">
        <v>0.62</v>
      </c>
      <c r="I333" s="102">
        <v>0.02</v>
      </c>
      <c r="J333" s="102">
        <v>0.22</v>
      </c>
      <c r="K333" s="102">
        <v>0.31</v>
      </c>
      <c r="L333" s="102">
        <v>0.14000000000000001</v>
      </c>
      <c r="M333" s="102">
        <v>8333.7000000000007</v>
      </c>
      <c r="N333" s="102">
        <v>1883.95</v>
      </c>
      <c r="O333" s="102">
        <v>9603.23</v>
      </c>
      <c r="P333" s="102">
        <v>14304.11</v>
      </c>
      <c r="Q333" s="22">
        <v>1295.9000000000001</v>
      </c>
      <c r="S333" s="22">
        <v>99.74</v>
      </c>
    </row>
    <row r="334" spans="1:19" x14ac:dyDescent="0.2">
      <c r="A334" s="9">
        <v>40327</v>
      </c>
      <c r="B334" s="103">
        <v>1.2206999999999999</v>
      </c>
      <c r="C334" s="103">
        <v>1.3632</v>
      </c>
      <c r="D334" s="102">
        <v>101.8</v>
      </c>
      <c r="E334" s="102">
        <v>0.71</v>
      </c>
      <c r="F334" s="102">
        <v>2.4700000000000002</v>
      </c>
      <c r="G334" s="102">
        <v>1.37</v>
      </c>
      <c r="H334" s="102">
        <v>0.56999999999999995</v>
      </c>
      <c r="I334" s="102">
        <v>0.01</v>
      </c>
      <c r="J334" s="102">
        <v>0.23</v>
      </c>
      <c r="K334" s="102">
        <v>0.28999999999999998</v>
      </c>
      <c r="L334" s="102">
        <v>0.15</v>
      </c>
      <c r="M334" s="102">
        <v>8557.99</v>
      </c>
      <c r="N334" s="102">
        <v>1923.57</v>
      </c>
      <c r="O334" s="102">
        <v>9943.27</v>
      </c>
      <c r="P334" s="102">
        <v>14632.38</v>
      </c>
      <c r="Q334" s="22">
        <v>1250.9000000000001</v>
      </c>
      <c r="S334" s="22">
        <v>102.87</v>
      </c>
    </row>
    <row r="335" spans="1:19" x14ac:dyDescent="0.2">
      <c r="A335" s="9">
        <v>40358</v>
      </c>
      <c r="B335" s="103">
        <v>1.2142999999999999</v>
      </c>
      <c r="C335" s="103">
        <v>1.3694</v>
      </c>
      <c r="D335" s="102">
        <v>101.32</v>
      </c>
      <c r="E335" s="102">
        <v>0.65</v>
      </c>
      <c r="F335" s="102">
        <v>2.54</v>
      </c>
      <c r="G335" s="102">
        <v>1.26</v>
      </c>
      <c r="H335" s="102">
        <v>0.56000000000000005</v>
      </c>
      <c r="I335" s="102">
        <v>0.01</v>
      </c>
      <c r="J335" s="102">
        <v>0.23</v>
      </c>
      <c r="K335" s="102">
        <v>0.17</v>
      </c>
      <c r="L335" s="102">
        <v>0.13</v>
      </c>
      <c r="M335" s="102">
        <v>8455.66</v>
      </c>
      <c r="N335" s="102">
        <v>1960.23</v>
      </c>
      <c r="O335" s="102">
        <v>9833.07</v>
      </c>
      <c r="P335" s="102">
        <v>15162.1</v>
      </c>
      <c r="Q335" s="22">
        <v>1328.1</v>
      </c>
      <c r="S335" s="22">
        <v>105.43</v>
      </c>
    </row>
    <row r="336" spans="1:19" x14ac:dyDescent="0.2">
      <c r="A336" s="9">
        <v>40389</v>
      </c>
      <c r="B336" s="103">
        <v>1.2168000000000001</v>
      </c>
      <c r="C336" s="103">
        <v>1.3389</v>
      </c>
      <c r="D336" s="102">
        <v>102.8</v>
      </c>
      <c r="E336" s="102">
        <v>0.52</v>
      </c>
      <c r="F336" s="102">
        <v>2.59</v>
      </c>
      <c r="G336" s="102">
        <v>1.19</v>
      </c>
      <c r="H336" s="102">
        <v>0.53</v>
      </c>
      <c r="I336" s="102">
        <v>0.02</v>
      </c>
      <c r="J336" s="102">
        <v>0.24</v>
      </c>
      <c r="K336" s="102">
        <v>0.18</v>
      </c>
      <c r="L336" s="102">
        <v>0.13</v>
      </c>
      <c r="M336" s="102">
        <v>8329.69</v>
      </c>
      <c r="N336" s="102">
        <v>1930.67</v>
      </c>
      <c r="O336" s="102">
        <v>9407.48</v>
      </c>
      <c r="P336" s="102">
        <v>15620.77</v>
      </c>
      <c r="Q336" s="22">
        <v>1281.3</v>
      </c>
      <c r="S336" s="22">
        <v>97.65</v>
      </c>
    </row>
    <row r="337" spans="1:19" x14ac:dyDescent="0.2">
      <c r="A337" s="9">
        <v>40418</v>
      </c>
      <c r="B337" s="103">
        <v>1.2063999999999999</v>
      </c>
      <c r="C337" s="103">
        <v>1.3143</v>
      </c>
      <c r="D337" s="102">
        <v>104.07</v>
      </c>
      <c r="E337" s="102">
        <v>0.44</v>
      </c>
      <c r="F337" s="102">
        <v>2.34</v>
      </c>
      <c r="G337" s="102">
        <v>0.89</v>
      </c>
      <c r="H337" s="102">
        <v>0.49</v>
      </c>
      <c r="I337" s="102">
        <v>0.02</v>
      </c>
      <c r="J337" s="102">
        <v>0.23</v>
      </c>
      <c r="K337" s="102">
        <v>0.13</v>
      </c>
      <c r="L337" s="102">
        <v>0.13</v>
      </c>
      <c r="M337" s="102">
        <v>8566.25</v>
      </c>
      <c r="N337" s="102">
        <v>2003.37</v>
      </c>
      <c r="O337" s="102">
        <v>9470.17</v>
      </c>
      <c r="P337" s="102">
        <v>15424.59</v>
      </c>
      <c r="Q337" s="22">
        <v>1288.2</v>
      </c>
      <c r="S337" s="22">
        <v>95.89</v>
      </c>
    </row>
    <row r="338" spans="1:19" x14ac:dyDescent="0.2">
      <c r="A338" s="9">
        <v>40450</v>
      </c>
      <c r="B338" s="103">
        <v>1.206</v>
      </c>
      <c r="C338" s="103">
        <v>1.2629999999999999</v>
      </c>
      <c r="D338" s="102">
        <v>109.67</v>
      </c>
      <c r="E338" s="102">
        <v>0.48</v>
      </c>
      <c r="F338" s="102">
        <v>2.48</v>
      </c>
      <c r="G338" s="102">
        <v>0.9</v>
      </c>
      <c r="H338" s="102">
        <v>0.52</v>
      </c>
      <c r="I338" s="102">
        <v>0.01</v>
      </c>
      <c r="J338" s="102">
        <v>0.24</v>
      </c>
      <c r="K338" s="102">
        <v>0.06</v>
      </c>
      <c r="L338" s="102">
        <v>0.12</v>
      </c>
      <c r="M338" s="102">
        <v>8695.61</v>
      </c>
      <c r="N338" s="102">
        <v>1972.29</v>
      </c>
      <c r="O338" s="102">
        <v>9474.2999999999993</v>
      </c>
      <c r="P338" s="102">
        <v>16173.52</v>
      </c>
      <c r="Q338" s="22">
        <v>1208.8</v>
      </c>
      <c r="S338" s="22">
        <v>91.52</v>
      </c>
    </row>
    <row r="339" spans="1:19" x14ac:dyDescent="0.2">
      <c r="A339" s="9">
        <v>40481</v>
      </c>
      <c r="B339" s="103">
        <v>1.2061999999999999</v>
      </c>
      <c r="C339" s="103">
        <v>1.2524999999999999</v>
      </c>
      <c r="D339" s="102">
        <v>112.32</v>
      </c>
      <c r="E339" s="102">
        <v>0.46</v>
      </c>
      <c r="F339" s="102">
        <v>2.34</v>
      </c>
      <c r="G339" s="102">
        <v>0.8</v>
      </c>
      <c r="H339" s="102">
        <v>0.45</v>
      </c>
      <c r="I339" s="102">
        <v>0.01</v>
      </c>
      <c r="J339" s="102">
        <v>0.23</v>
      </c>
      <c r="K339" s="102">
        <v>0.06</v>
      </c>
      <c r="L339" s="102">
        <v>0.11</v>
      </c>
      <c r="M339" s="102">
        <v>8691.83</v>
      </c>
      <c r="N339" s="102">
        <v>2018.05</v>
      </c>
      <c r="O339" s="102">
        <v>9326.8700000000008</v>
      </c>
      <c r="P339" s="102">
        <v>16413.759999999998</v>
      </c>
      <c r="Q339" s="22">
        <v>1173.5</v>
      </c>
      <c r="S339" s="22">
        <v>80.709999999999994</v>
      </c>
    </row>
    <row r="340" spans="1:19" x14ac:dyDescent="0.2">
      <c r="A340" s="9">
        <v>40509</v>
      </c>
      <c r="B340" s="103">
        <v>1.2022999999999999</v>
      </c>
      <c r="C340" s="103">
        <v>1.2446999999999999</v>
      </c>
      <c r="D340" s="102">
        <v>118.7</v>
      </c>
      <c r="E340" s="102">
        <v>0.33</v>
      </c>
      <c r="F340" s="102">
        <v>2.21</v>
      </c>
      <c r="G340" s="102">
        <v>0.66</v>
      </c>
      <c r="H340" s="102">
        <v>0.42</v>
      </c>
      <c r="I340" s="102">
        <v>0</v>
      </c>
      <c r="J340" s="102">
        <v>0.23</v>
      </c>
      <c r="K340" s="102">
        <v>0.06</v>
      </c>
      <c r="L340" s="102">
        <v>0.11</v>
      </c>
      <c r="M340" s="102">
        <v>8992.9</v>
      </c>
      <c r="N340" s="102">
        <v>2067.56</v>
      </c>
      <c r="O340" s="102">
        <v>9980.85</v>
      </c>
      <c r="P340" s="102">
        <v>17459.849999999999</v>
      </c>
      <c r="Q340" s="22">
        <v>1167</v>
      </c>
      <c r="S340" s="22">
        <v>66.099999999999994</v>
      </c>
    </row>
    <row r="341" spans="1:19" x14ac:dyDescent="0.2">
      <c r="A341" s="9">
        <v>40542</v>
      </c>
      <c r="B341" s="103">
        <v>1.2023999999999999</v>
      </c>
      <c r="C341" s="103">
        <v>1.216</v>
      </c>
      <c r="D341" s="102">
        <v>119.48</v>
      </c>
      <c r="E341" s="102">
        <v>0.32</v>
      </c>
      <c r="F341" s="102">
        <v>2.19</v>
      </c>
      <c r="G341" s="102">
        <v>0.53</v>
      </c>
      <c r="H341" s="102">
        <v>0.32</v>
      </c>
      <c r="I341" s="102">
        <v>-0.06</v>
      </c>
      <c r="J341" s="102">
        <v>0.26</v>
      </c>
      <c r="K341" s="102">
        <v>0.06</v>
      </c>
      <c r="L341" s="102">
        <v>0.11</v>
      </c>
      <c r="M341" s="102">
        <v>8857.0300000000007</v>
      </c>
      <c r="N341" s="102">
        <v>2058.1999999999998</v>
      </c>
      <c r="O341" s="102">
        <v>9805.5499999999993</v>
      </c>
      <c r="P341" s="102">
        <v>17450.77</v>
      </c>
      <c r="Q341" s="22">
        <v>1184.0999999999999</v>
      </c>
      <c r="S341" s="22">
        <v>53.55</v>
      </c>
    </row>
    <row r="342" spans="1:19" x14ac:dyDescent="0.2">
      <c r="A342" s="9">
        <v>40572</v>
      </c>
      <c r="B342" s="103">
        <v>1.0382</v>
      </c>
      <c r="C342" s="103">
        <v>1.129</v>
      </c>
      <c r="D342" s="102">
        <v>117.39</v>
      </c>
      <c r="E342" s="102">
        <v>-0.05</v>
      </c>
      <c r="F342" s="102">
        <v>1.68</v>
      </c>
      <c r="G342" s="102">
        <v>0.28999999999999998</v>
      </c>
      <c r="H342" s="102">
        <v>0.28000000000000003</v>
      </c>
      <c r="I342" s="102">
        <v>-0.86</v>
      </c>
      <c r="J342" s="102">
        <v>0.25</v>
      </c>
      <c r="K342" s="102">
        <v>0.03</v>
      </c>
      <c r="L342" s="102">
        <v>0.1</v>
      </c>
      <c r="M342" s="102">
        <v>8262.6299999999992</v>
      </c>
      <c r="N342" s="102">
        <v>1994.99</v>
      </c>
      <c r="O342" s="102">
        <v>10694.32</v>
      </c>
      <c r="P342" s="102">
        <v>17674.39</v>
      </c>
      <c r="Q342" s="22">
        <v>1283.5</v>
      </c>
      <c r="S342" s="22">
        <v>47.67</v>
      </c>
    </row>
    <row r="343" spans="1:19" x14ac:dyDescent="0.2">
      <c r="A343" s="9">
        <v>40600</v>
      </c>
      <c r="B343" s="103">
        <v>1.0664</v>
      </c>
      <c r="C343" s="103">
        <v>1.1192</v>
      </c>
      <c r="D343" s="102">
        <v>119.61</v>
      </c>
      <c r="E343" s="102">
        <v>0.04</v>
      </c>
      <c r="F343" s="102">
        <v>2.0099999999999998</v>
      </c>
      <c r="G343" s="102">
        <v>0.27</v>
      </c>
      <c r="H343" s="102">
        <v>0.33</v>
      </c>
      <c r="I343" s="102">
        <v>-0.84</v>
      </c>
      <c r="J343" s="102">
        <v>0.26</v>
      </c>
      <c r="K343" s="102">
        <v>0.02</v>
      </c>
      <c r="L343" s="102">
        <v>0.1</v>
      </c>
      <c r="M343" s="102">
        <v>8921.7800000000007</v>
      </c>
      <c r="N343" s="102">
        <v>2104.4899999999998</v>
      </c>
      <c r="O343" s="102">
        <v>11401.66</v>
      </c>
      <c r="P343" s="102">
        <v>18797.939999999999</v>
      </c>
      <c r="Q343" s="22">
        <v>1212.4000000000001</v>
      </c>
      <c r="S343" s="22">
        <v>49.2</v>
      </c>
    </row>
    <row r="344" spans="1:19" x14ac:dyDescent="0.2">
      <c r="A344" s="9">
        <v>40632</v>
      </c>
      <c r="B344" s="103">
        <v>1.0451999999999999</v>
      </c>
      <c r="C344" s="103">
        <v>1.0750999999999999</v>
      </c>
      <c r="D344" s="102">
        <v>120.01</v>
      </c>
      <c r="E344" s="102">
        <v>-0.04</v>
      </c>
      <c r="F344" s="102">
        <v>1.94</v>
      </c>
      <c r="G344" s="102">
        <v>0.16</v>
      </c>
      <c r="H344" s="102">
        <v>0.4</v>
      </c>
      <c r="I344" s="102">
        <v>-0.81</v>
      </c>
      <c r="J344" s="102">
        <v>0.27</v>
      </c>
      <c r="K344" s="102">
        <v>0.02</v>
      </c>
      <c r="L344" s="102">
        <v>0.1</v>
      </c>
      <c r="M344" s="102">
        <v>9137.24</v>
      </c>
      <c r="N344" s="102">
        <v>2067.89</v>
      </c>
      <c r="O344" s="102">
        <v>11966.17</v>
      </c>
      <c r="P344" s="102">
        <v>19206.990000000002</v>
      </c>
      <c r="Q344" s="22">
        <v>1183.5999999999999</v>
      </c>
      <c r="S344" s="22">
        <v>47.68</v>
      </c>
    </row>
    <row r="345" spans="1:19" x14ac:dyDescent="0.2">
      <c r="A345" s="9">
        <v>40662</v>
      </c>
      <c r="B345" s="103">
        <v>1.0465</v>
      </c>
      <c r="C345" s="103">
        <v>1.1214</v>
      </c>
      <c r="D345" s="102">
        <v>119.43</v>
      </c>
      <c r="E345" s="102">
        <v>0.01</v>
      </c>
      <c r="F345" s="102">
        <v>2.08</v>
      </c>
      <c r="G345" s="102">
        <v>0.35</v>
      </c>
      <c r="H345" s="102">
        <v>0.33</v>
      </c>
      <c r="I345" s="102">
        <v>-0.8</v>
      </c>
      <c r="J345" s="102">
        <v>0.28000000000000003</v>
      </c>
      <c r="K345" s="102">
        <v>-0.01</v>
      </c>
      <c r="L345" s="102">
        <v>0.09</v>
      </c>
      <c r="M345" s="102">
        <v>9208.19</v>
      </c>
      <c r="N345" s="102">
        <v>2085.5100000000002</v>
      </c>
      <c r="O345" s="102">
        <v>11454.38</v>
      </c>
      <c r="P345" s="102">
        <v>19520.009999999998</v>
      </c>
      <c r="Q345" s="22">
        <v>1182.4000000000001</v>
      </c>
      <c r="S345" s="22">
        <v>59.8</v>
      </c>
    </row>
    <row r="346" spans="1:19" x14ac:dyDescent="0.2">
      <c r="A346" s="9">
        <v>40691</v>
      </c>
      <c r="B346" s="103">
        <v>1.0323</v>
      </c>
      <c r="C346" s="103">
        <v>1.0985</v>
      </c>
      <c r="D346" s="102">
        <v>124.12</v>
      </c>
      <c r="E346" s="102">
        <v>-0.06</v>
      </c>
      <c r="F346" s="102">
        <v>2.12</v>
      </c>
      <c r="G346" s="102">
        <v>0.49</v>
      </c>
      <c r="H346" s="102">
        <v>0.39</v>
      </c>
      <c r="I346" s="102">
        <v>-0.79</v>
      </c>
      <c r="J346" s="102">
        <v>0.28000000000000003</v>
      </c>
      <c r="K346" s="102">
        <v>-0.01</v>
      </c>
      <c r="L346" s="102">
        <v>0.1</v>
      </c>
      <c r="M346" s="102">
        <v>9377.5400000000009</v>
      </c>
      <c r="N346" s="102">
        <v>2107.39</v>
      </c>
      <c r="O346" s="102">
        <v>11413.82</v>
      </c>
      <c r="P346" s="102">
        <v>20563.150000000001</v>
      </c>
      <c r="Q346" s="22">
        <v>1190</v>
      </c>
      <c r="S346" s="22">
        <v>60.24</v>
      </c>
    </row>
    <row r="347" spans="1:19" x14ac:dyDescent="0.2">
      <c r="A347" s="9">
        <v>40723</v>
      </c>
      <c r="B347" s="103">
        <v>1.0418000000000001</v>
      </c>
      <c r="C347" s="103">
        <v>1.1138999999999999</v>
      </c>
      <c r="D347" s="102">
        <v>122.43</v>
      </c>
      <c r="E347" s="102">
        <v>0.1</v>
      </c>
      <c r="F347" s="102">
        <v>2.36</v>
      </c>
      <c r="G347" s="102">
        <v>0.79</v>
      </c>
      <c r="H347" s="102">
        <v>0.45</v>
      </c>
      <c r="I347" s="102">
        <v>-0.78</v>
      </c>
      <c r="J347" s="102">
        <v>0.28000000000000003</v>
      </c>
      <c r="K347" s="102">
        <v>-0.01</v>
      </c>
      <c r="L347" s="102">
        <v>0.1</v>
      </c>
      <c r="M347" s="102">
        <v>8918.6200000000008</v>
      </c>
      <c r="N347" s="102">
        <v>2063.12</v>
      </c>
      <c r="O347" s="102">
        <v>10944.97</v>
      </c>
      <c r="P347" s="102">
        <v>20235.73</v>
      </c>
      <c r="Q347" s="22">
        <v>1172.5</v>
      </c>
      <c r="S347" s="22">
        <v>59.28</v>
      </c>
    </row>
    <row r="348" spans="1:19" x14ac:dyDescent="0.2">
      <c r="A348" s="9">
        <v>40754</v>
      </c>
      <c r="B348" s="103">
        <v>1.0615000000000001</v>
      </c>
      <c r="C348" s="103">
        <v>1.0981000000000001</v>
      </c>
      <c r="D348" s="102">
        <v>123.93</v>
      </c>
      <c r="E348" s="102">
        <v>-0.03</v>
      </c>
      <c r="F348" s="102">
        <v>2.1800000000000002</v>
      </c>
      <c r="G348" s="102">
        <v>0.61</v>
      </c>
      <c r="H348" s="102">
        <v>0.4</v>
      </c>
      <c r="I348" s="102">
        <v>-0.74</v>
      </c>
      <c r="J348" s="102">
        <v>0.3</v>
      </c>
      <c r="K348" s="102">
        <v>-0.02</v>
      </c>
      <c r="L348" s="102">
        <v>0.1</v>
      </c>
      <c r="M348" s="102">
        <v>9559.2099999999991</v>
      </c>
      <c r="N348" s="102">
        <v>2103.84</v>
      </c>
      <c r="O348" s="102">
        <v>11308.99</v>
      </c>
      <c r="P348" s="102">
        <v>20585.240000000002</v>
      </c>
      <c r="Q348" s="22">
        <v>1094.9000000000001</v>
      </c>
      <c r="S348" s="22">
        <v>46.82</v>
      </c>
    </row>
    <row r="349" spans="1:19" x14ac:dyDescent="0.2">
      <c r="A349" s="9">
        <v>40785</v>
      </c>
      <c r="B349" s="103">
        <v>1.0843</v>
      </c>
      <c r="C349" s="103">
        <v>1.1211</v>
      </c>
      <c r="D349" s="102">
        <v>121.25</v>
      </c>
      <c r="E349" s="102">
        <v>-0.14000000000000001</v>
      </c>
      <c r="F349" s="102">
        <v>2.16</v>
      </c>
      <c r="G349" s="102">
        <v>0.73</v>
      </c>
      <c r="H349" s="102">
        <v>0.38</v>
      </c>
      <c r="I349" s="102">
        <v>-0.72</v>
      </c>
      <c r="J349" s="102">
        <v>0.33</v>
      </c>
      <c r="K349" s="102">
        <v>-0.03</v>
      </c>
      <c r="L349" s="102">
        <v>0.09</v>
      </c>
      <c r="M349" s="102">
        <v>8984.61</v>
      </c>
      <c r="N349" s="102">
        <v>1972.18</v>
      </c>
      <c r="O349" s="102">
        <v>10259.459999999999</v>
      </c>
      <c r="P349" s="102">
        <v>18890.48</v>
      </c>
      <c r="Q349" s="22">
        <v>1134.0999999999999</v>
      </c>
      <c r="S349" s="22">
        <v>49.93</v>
      </c>
    </row>
    <row r="350" spans="1:19" x14ac:dyDescent="0.2">
      <c r="A350" s="9">
        <v>40815</v>
      </c>
      <c r="B350" s="103">
        <v>1.0885</v>
      </c>
      <c r="C350" s="103">
        <v>1.1177999999999999</v>
      </c>
      <c r="D350" s="102">
        <v>119.88</v>
      </c>
      <c r="E350" s="102">
        <v>-0.11</v>
      </c>
      <c r="F350" s="102">
        <v>2.0699999999999998</v>
      </c>
      <c r="G350" s="102">
        <v>0.59</v>
      </c>
      <c r="H350" s="102">
        <v>0.35</v>
      </c>
      <c r="I350" s="102">
        <v>-0.73</v>
      </c>
      <c r="J350" s="102">
        <v>0.33</v>
      </c>
      <c r="K350" s="102">
        <v>-0.04</v>
      </c>
      <c r="L350" s="102">
        <v>7.0000000000000007E-2</v>
      </c>
      <c r="M350" s="102">
        <v>8679.82</v>
      </c>
      <c r="N350" s="102">
        <v>1920.03</v>
      </c>
      <c r="O350" s="102">
        <v>9660.44</v>
      </c>
      <c r="P350" s="102">
        <v>17388.150000000001</v>
      </c>
      <c r="Q350" s="22">
        <v>1114.5</v>
      </c>
      <c r="S350" s="22">
        <v>48.51</v>
      </c>
    </row>
    <row r="351" spans="1:19" x14ac:dyDescent="0.2">
      <c r="A351" s="9">
        <v>40845</v>
      </c>
      <c r="B351" s="103">
        <v>1.0876999999999999</v>
      </c>
      <c r="C351" s="103">
        <v>1.1009</v>
      </c>
      <c r="D351" s="102">
        <v>120.63</v>
      </c>
      <c r="E351" s="102">
        <v>-0.26</v>
      </c>
      <c r="F351" s="102">
        <v>2.16</v>
      </c>
      <c r="G351" s="102">
        <v>0.53</v>
      </c>
      <c r="H351" s="102">
        <v>0.3</v>
      </c>
      <c r="I351" s="102">
        <v>-0.73</v>
      </c>
      <c r="J351" s="102">
        <v>0.33</v>
      </c>
      <c r="K351" s="102">
        <v>-7.0000000000000007E-2</v>
      </c>
      <c r="L351" s="102">
        <v>0.08</v>
      </c>
      <c r="M351" s="102">
        <v>9133.48</v>
      </c>
      <c r="N351" s="102">
        <v>2079.36</v>
      </c>
      <c r="O351" s="102">
        <v>10850.14</v>
      </c>
      <c r="P351" s="102">
        <v>19083.099999999999</v>
      </c>
      <c r="Q351" s="22">
        <v>1141.7</v>
      </c>
      <c r="S351" s="22">
        <v>49.49</v>
      </c>
    </row>
    <row r="352" spans="1:19" x14ac:dyDescent="0.2">
      <c r="A352" s="9">
        <v>40876</v>
      </c>
      <c r="B352" s="103">
        <v>1.0873999999999999</v>
      </c>
      <c r="C352" s="103">
        <v>1.0568</v>
      </c>
      <c r="D352" s="102">
        <v>123.08</v>
      </c>
      <c r="E352" s="102">
        <v>-0.37</v>
      </c>
      <c r="F352" s="102">
        <v>2.2200000000000002</v>
      </c>
      <c r="G352" s="102">
        <v>0.47</v>
      </c>
      <c r="H352" s="102">
        <v>0.3</v>
      </c>
      <c r="I352" s="102">
        <v>-0.82</v>
      </c>
      <c r="J352" s="102">
        <v>0.41</v>
      </c>
      <c r="K352" s="102">
        <v>-0.12</v>
      </c>
      <c r="L352" s="102">
        <v>7.0000000000000007E-2</v>
      </c>
      <c r="M352" s="102">
        <v>9232.94</v>
      </c>
      <c r="N352" s="102">
        <v>2080.41</v>
      </c>
      <c r="O352" s="102">
        <v>11382.23</v>
      </c>
      <c r="P352" s="102">
        <v>19747.47</v>
      </c>
      <c r="Q352" s="22">
        <v>1063.9000000000001</v>
      </c>
      <c r="S352" s="22">
        <v>44.52</v>
      </c>
    </row>
    <row r="353" spans="1:19" x14ac:dyDescent="0.2">
      <c r="A353" s="9">
        <v>40906</v>
      </c>
      <c r="B353" s="103">
        <v>1.0793999999999999</v>
      </c>
      <c r="C353" s="103">
        <v>1.0931999999999999</v>
      </c>
      <c r="D353" s="102">
        <v>120.5</v>
      </c>
      <c r="E353" s="102">
        <v>-0.08</v>
      </c>
      <c r="F353" s="102">
        <v>2.31</v>
      </c>
      <c r="G353" s="102">
        <v>0.62</v>
      </c>
      <c r="H353" s="102">
        <v>0.26</v>
      </c>
      <c r="I353" s="102">
        <v>-0.77</v>
      </c>
      <c r="J353" s="102">
        <v>0.61</v>
      </c>
      <c r="K353" s="102">
        <v>-0.13</v>
      </c>
      <c r="L353" s="102">
        <v>0.08</v>
      </c>
      <c r="M353" s="102">
        <v>9093.9699999999993</v>
      </c>
      <c r="N353" s="102">
        <v>2063.36</v>
      </c>
      <c r="O353" s="102">
        <v>10743.01</v>
      </c>
      <c r="P353" s="102">
        <v>19033.71</v>
      </c>
      <c r="Q353" s="22">
        <v>1060.7</v>
      </c>
      <c r="S353" s="22">
        <v>36.700000000000003</v>
      </c>
    </row>
    <row r="354" spans="1:19" x14ac:dyDescent="0.2">
      <c r="A354" s="9">
        <v>40936</v>
      </c>
      <c r="B354" s="103">
        <v>1.1087</v>
      </c>
      <c r="C354" s="103">
        <v>1.0835999999999999</v>
      </c>
      <c r="D354" s="102">
        <v>121.05</v>
      </c>
      <c r="E354" s="102">
        <v>-0.26</v>
      </c>
      <c r="F354" s="102">
        <v>1.95</v>
      </c>
      <c r="G354" s="102">
        <v>0.35</v>
      </c>
      <c r="H354" s="102">
        <v>0.1</v>
      </c>
      <c r="I354" s="102">
        <v>-0.75</v>
      </c>
      <c r="J354" s="102">
        <v>0.62</v>
      </c>
      <c r="K354" s="102">
        <v>-0.17</v>
      </c>
      <c r="L354" s="102">
        <v>0.08</v>
      </c>
      <c r="M354" s="102">
        <v>8610.7000000000007</v>
      </c>
      <c r="N354" s="102">
        <v>1940.24</v>
      </c>
      <c r="O354" s="102">
        <v>9798.11</v>
      </c>
      <c r="P354" s="102">
        <v>17518.3</v>
      </c>
      <c r="Q354" s="22">
        <v>1117.7</v>
      </c>
      <c r="S354" s="22">
        <v>35.880000000000003</v>
      </c>
    </row>
    <row r="355" spans="1:19" x14ac:dyDescent="0.2">
      <c r="A355" s="9">
        <v>40967</v>
      </c>
      <c r="B355" s="103">
        <v>1.0861000000000001</v>
      </c>
      <c r="C355" s="103">
        <v>1.0878000000000001</v>
      </c>
      <c r="D355" s="102">
        <v>112.78</v>
      </c>
      <c r="E355" s="102">
        <v>-0.44</v>
      </c>
      <c r="F355" s="102">
        <v>1.74</v>
      </c>
      <c r="G355" s="102">
        <v>0.1</v>
      </c>
      <c r="H355" s="102">
        <v>-7.0000000000000007E-2</v>
      </c>
      <c r="I355" s="102">
        <v>-0.81</v>
      </c>
      <c r="J355" s="102">
        <v>0.64</v>
      </c>
      <c r="K355" s="102">
        <v>-0.22</v>
      </c>
      <c r="L355" s="102">
        <v>-0.01</v>
      </c>
      <c r="M355" s="102">
        <v>8249.3799999999992</v>
      </c>
      <c r="N355" s="102">
        <v>1932.23</v>
      </c>
      <c r="O355" s="102">
        <v>9495.4</v>
      </c>
      <c r="P355" s="102">
        <v>16026.76</v>
      </c>
      <c r="Q355" s="22">
        <v>1239</v>
      </c>
      <c r="S355" s="22">
        <v>36.659999999999997</v>
      </c>
    </row>
    <row r="356" spans="1:19" x14ac:dyDescent="0.2">
      <c r="A356" s="9">
        <v>40998</v>
      </c>
      <c r="B356" s="103">
        <v>1.0940000000000001</v>
      </c>
      <c r="C356" s="103">
        <v>1.1383000000000001</v>
      </c>
      <c r="D356" s="102">
        <v>112.53</v>
      </c>
      <c r="E356" s="102">
        <v>-0.33</v>
      </c>
      <c r="F356" s="102">
        <v>1.8</v>
      </c>
      <c r="G356" s="102">
        <v>0.15</v>
      </c>
      <c r="H356" s="102">
        <v>-0.05</v>
      </c>
      <c r="I356" s="102">
        <v>-0.73</v>
      </c>
      <c r="J356" s="102">
        <v>0.63</v>
      </c>
      <c r="K356" s="102">
        <v>-0.25</v>
      </c>
      <c r="L356" s="102">
        <v>0</v>
      </c>
      <c r="M356" s="102">
        <v>8316.61</v>
      </c>
      <c r="N356" s="102">
        <v>2059.7399999999998</v>
      </c>
      <c r="O356" s="102">
        <v>9965.51</v>
      </c>
      <c r="P356" s="102">
        <v>16758.669999999998</v>
      </c>
      <c r="Q356" s="22">
        <v>1232.5</v>
      </c>
      <c r="S356" s="22">
        <v>40.15</v>
      </c>
    </row>
    <row r="357" spans="1:19" x14ac:dyDescent="0.2">
      <c r="A357" s="9">
        <v>41027</v>
      </c>
      <c r="B357" s="103">
        <v>1.0984</v>
      </c>
      <c r="C357" s="103">
        <v>1.145</v>
      </c>
      <c r="D357" s="102">
        <v>106.44</v>
      </c>
      <c r="E357" s="102">
        <v>-0.25</v>
      </c>
      <c r="F357" s="102">
        <v>1.85</v>
      </c>
      <c r="G357" s="102">
        <v>0.28000000000000003</v>
      </c>
      <c r="H357" s="102">
        <v>-0.09</v>
      </c>
      <c r="I357" s="102">
        <v>-0.73</v>
      </c>
      <c r="J357" s="102">
        <v>0.64</v>
      </c>
      <c r="K357" s="102">
        <v>-0.27</v>
      </c>
      <c r="L357" s="102">
        <v>-0.02</v>
      </c>
      <c r="M357" s="102">
        <v>8566.82</v>
      </c>
      <c r="N357" s="102">
        <v>2065.3200000000002</v>
      </c>
      <c r="O357" s="102">
        <v>10038.969999999999</v>
      </c>
      <c r="P357" s="102">
        <v>16666.05</v>
      </c>
      <c r="Q357" s="20">
        <v>1294.5999999999999</v>
      </c>
      <c r="S357" s="19">
        <v>47.36</v>
      </c>
    </row>
    <row r="358" spans="1:19" x14ac:dyDescent="0.2">
      <c r="A358" s="9">
        <v>41059</v>
      </c>
      <c r="B358" s="103">
        <v>1.1060000000000001</v>
      </c>
      <c r="C358" s="103">
        <v>1.1128</v>
      </c>
      <c r="D358" s="102">
        <v>110.71</v>
      </c>
      <c r="E358" s="102">
        <v>-0.31</v>
      </c>
      <c r="F358" s="102">
        <v>1.89</v>
      </c>
      <c r="G358" s="102">
        <v>0.18</v>
      </c>
      <c r="H358" s="102">
        <v>-0.12</v>
      </c>
      <c r="I358" s="102">
        <v>-0.73</v>
      </c>
      <c r="J358" s="102">
        <v>0.67</v>
      </c>
      <c r="K358" s="102">
        <v>-0.28000000000000003</v>
      </c>
      <c r="L358" s="102">
        <v>-0.02</v>
      </c>
      <c r="M358" s="102">
        <v>8887.41</v>
      </c>
      <c r="N358" s="102">
        <v>2096.9499999999998</v>
      </c>
      <c r="O358" s="102">
        <v>10262.74</v>
      </c>
      <c r="P358" s="102">
        <v>17234.98</v>
      </c>
      <c r="Q358" s="20">
        <v>1214.3</v>
      </c>
      <c r="S358" s="19">
        <v>49.66</v>
      </c>
    </row>
    <row r="359" spans="1:19" x14ac:dyDescent="0.2">
      <c r="A359" s="9">
        <v>41089</v>
      </c>
      <c r="B359" s="103">
        <v>1.0835999999999999</v>
      </c>
      <c r="C359" s="103">
        <v>1.1103000000000001</v>
      </c>
      <c r="D359" s="102">
        <v>103.24</v>
      </c>
      <c r="E359" s="102">
        <v>-0.54</v>
      </c>
      <c r="F359" s="102">
        <v>1.5</v>
      </c>
      <c r="G359" s="102">
        <v>-0.11</v>
      </c>
      <c r="H359" s="102">
        <v>-0.24</v>
      </c>
      <c r="I359" s="102">
        <v>-0.78</v>
      </c>
      <c r="J359" s="102">
        <v>0.65</v>
      </c>
      <c r="K359" s="102">
        <v>-0.28999999999999998</v>
      </c>
      <c r="L359" s="102">
        <v>-0.03</v>
      </c>
      <c r="M359" s="102">
        <v>8660.2199999999993</v>
      </c>
      <c r="N359" s="102">
        <v>2098.86</v>
      </c>
      <c r="O359" s="102">
        <v>9680.09</v>
      </c>
      <c r="P359" s="102">
        <v>15575.92</v>
      </c>
      <c r="Q359" s="20">
        <v>1325.4</v>
      </c>
      <c r="S359" s="19">
        <v>49.75</v>
      </c>
    </row>
    <row r="360" spans="1:19" x14ac:dyDescent="0.2">
      <c r="A360" s="9">
        <v>41118</v>
      </c>
      <c r="B360" s="103">
        <v>1.083</v>
      </c>
      <c r="C360" s="103">
        <v>1.1176999999999999</v>
      </c>
      <c r="D360" s="102">
        <v>102.19</v>
      </c>
      <c r="E360" s="102">
        <v>-0.56000000000000005</v>
      </c>
      <c r="F360" s="102">
        <v>1.49</v>
      </c>
      <c r="G360" s="102">
        <v>-0.09</v>
      </c>
      <c r="H360" s="102">
        <v>-0.19</v>
      </c>
      <c r="I360" s="102">
        <v>-0.75</v>
      </c>
      <c r="J360" s="102">
        <v>0.76</v>
      </c>
      <c r="K360" s="102">
        <v>-0.3</v>
      </c>
      <c r="L360" s="102">
        <v>-0.03</v>
      </c>
      <c r="M360" s="102">
        <v>8828.2000000000007</v>
      </c>
      <c r="N360" s="102">
        <v>2173.6</v>
      </c>
      <c r="O360" s="102">
        <v>10337.5</v>
      </c>
      <c r="P360" s="102">
        <v>16569.27</v>
      </c>
      <c r="Q360" s="20">
        <v>1349.7</v>
      </c>
      <c r="S360" s="19">
        <v>43.43</v>
      </c>
    </row>
    <row r="361" spans="1:19" x14ac:dyDescent="0.2">
      <c r="A361" s="9">
        <v>41151</v>
      </c>
      <c r="B361" s="103">
        <v>1.0972999999999999</v>
      </c>
      <c r="C361" s="103">
        <v>1.1153999999999999</v>
      </c>
      <c r="D361" s="102">
        <v>103.46</v>
      </c>
      <c r="E361" s="102">
        <v>-0.48</v>
      </c>
      <c r="F361" s="102">
        <v>1.56</v>
      </c>
      <c r="G361" s="102">
        <v>-0.09</v>
      </c>
      <c r="H361" s="102">
        <v>-7.0000000000000007E-2</v>
      </c>
      <c r="I361" s="102">
        <v>-0.74</v>
      </c>
      <c r="J361" s="102">
        <v>0.84</v>
      </c>
      <c r="K361" s="102">
        <v>-0.32</v>
      </c>
      <c r="L361" s="102">
        <v>-0.03</v>
      </c>
      <c r="M361" s="102">
        <v>8915.7900000000009</v>
      </c>
      <c r="N361" s="102">
        <v>2170.9299999999998</v>
      </c>
      <c r="O361" s="102">
        <v>10592.69</v>
      </c>
      <c r="P361" s="102">
        <v>16887.400000000001</v>
      </c>
      <c r="Q361" s="20">
        <v>1311.6</v>
      </c>
      <c r="S361" s="19">
        <v>46.99</v>
      </c>
    </row>
    <row r="362" spans="1:19" x14ac:dyDescent="0.2">
      <c r="A362" s="9">
        <v>41181</v>
      </c>
      <c r="B362" s="103">
        <v>1.0915999999999999</v>
      </c>
      <c r="C362" s="103">
        <v>1.1237999999999999</v>
      </c>
      <c r="D362" s="102">
        <v>101.36</v>
      </c>
      <c r="E362" s="102">
        <v>-0.55000000000000004</v>
      </c>
      <c r="F362" s="102">
        <v>1.56</v>
      </c>
      <c r="G362" s="102">
        <v>-0.13</v>
      </c>
      <c r="H362" s="102">
        <v>-0.08</v>
      </c>
      <c r="I362" s="102">
        <v>-0.75</v>
      </c>
      <c r="J362" s="102">
        <v>0.85</v>
      </c>
      <c r="K362" s="102">
        <v>-0.32</v>
      </c>
      <c r="L362" s="102">
        <v>-0.05</v>
      </c>
      <c r="M362" s="102">
        <v>8883.25</v>
      </c>
      <c r="N362" s="102">
        <v>2168.27</v>
      </c>
      <c r="O362" s="102">
        <v>10511.02</v>
      </c>
      <c r="P362" s="102">
        <v>16449.84</v>
      </c>
      <c r="Q362" s="20">
        <v>1320.3</v>
      </c>
      <c r="S362" s="19">
        <v>49.99</v>
      </c>
    </row>
    <row r="363" spans="1:19" x14ac:dyDescent="0.2">
      <c r="A363" s="9">
        <v>41212</v>
      </c>
      <c r="B363" s="103">
        <v>1.0859000000000001</v>
      </c>
      <c r="C363" s="103">
        <v>1.0981000000000001</v>
      </c>
      <c r="D363" s="102">
        <v>104.83</v>
      </c>
      <c r="E363" s="102">
        <v>-0.39</v>
      </c>
      <c r="F363" s="102">
        <v>1.83</v>
      </c>
      <c r="G363" s="102">
        <v>0.16</v>
      </c>
      <c r="H363" s="102">
        <v>-0.06</v>
      </c>
      <c r="I363" s="102">
        <v>-0.73</v>
      </c>
      <c r="J363" s="102">
        <v>0.89</v>
      </c>
      <c r="K363" s="102">
        <v>-0.32</v>
      </c>
      <c r="L363" s="102">
        <v>-0.02</v>
      </c>
      <c r="M363" s="102">
        <v>8578.7000000000007</v>
      </c>
      <c r="N363" s="102">
        <v>2126.15</v>
      </c>
      <c r="O363" s="102">
        <v>10665.01</v>
      </c>
      <c r="P363" s="102">
        <v>17425.02</v>
      </c>
      <c r="Q363" s="20">
        <v>1277.8</v>
      </c>
      <c r="S363" s="19">
        <v>48.55</v>
      </c>
    </row>
    <row r="364" spans="1:19" x14ac:dyDescent="0.2">
      <c r="A364" s="9">
        <v>41242</v>
      </c>
      <c r="B364" s="103">
        <v>1.0772999999999999</v>
      </c>
      <c r="C364" s="103">
        <v>1.0597000000000001</v>
      </c>
      <c r="D364" s="102">
        <v>114.41</v>
      </c>
      <c r="E364" s="102">
        <v>-0.17</v>
      </c>
      <c r="F364" s="102">
        <v>2.38</v>
      </c>
      <c r="G364" s="102">
        <v>0.25</v>
      </c>
      <c r="H364" s="102">
        <v>0.02</v>
      </c>
      <c r="I364" s="102">
        <v>-0.75</v>
      </c>
      <c r="J364" s="102">
        <v>0.93069999999999997</v>
      </c>
      <c r="K364" s="102">
        <v>-0.33</v>
      </c>
      <c r="L364" s="102">
        <v>-0.08</v>
      </c>
      <c r="M364" s="102">
        <v>8623.48</v>
      </c>
      <c r="N364" s="102">
        <v>2198.81</v>
      </c>
      <c r="O364" s="102">
        <v>10640.3</v>
      </c>
      <c r="P364" s="102">
        <v>18308.48</v>
      </c>
      <c r="Q364" s="20">
        <v>1171.2</v>
      </c>
      <c r="S364" s="19">
        <v>51.48</v>
      </c>
    </row>
    <row r="365" spans="1:19" x14ac:dyDescent="0.2">
      <c r="A365" s="9">
        <v>41272</v>
      </c>
      <c r="B365" s="103">
        <v>1.0718000000000001</v>
      </c>
      <c r="C365" s="103">
        <v>1.0518000000000001</v>
      </c>
      <c r="D365" s="102">
        <v>116.93</v>
      </c>
      <c r="E365" s="102">
        <v>-0.2</v>
      </c>
      <c r="F365" s="102">
        <v>2.48</v>
      </c>
      <c r="G365" s="102">
        <v>0.2</v>
      </c>
      <c r="H365" s="102">
        <v>0.04</v>
      </c>
      <c r="I365" s="102">
        <v>-0.73</v>
      </c>
      <c r="J365" s="102">
        <v>1</v>
      </c>
      <c r="K365" s="102">
        <v>-0.34</v>
      </c>
      <c r="L365" s="102">
        <v>-0.03</v>
      </c>
      <c r="M365" s="102">
        <v>8965.7000000000007</v>
      </c>
      <c r="N365" s="102">
        <v>2238.83</v>
      </c>
      <c r="O365" s="102">
        <v>11481.06</v>
      </c>
      <c r="P365" s="102">
        <v>19114.37</v>
      </c>
      <c r="Q365" s="20">
        <v>1150.9000000000001</v>
      </c>
      <c r="S365" s="19">
        <v>56.75</v>
      </c>
    </row>
    <row r="366" spans="1:19" x14ac:dyDescent="0.2">
      <c r="A366" s="9">
        <v>41304</v>
      </c>
      <c r="B366" s="103">
        <v>1.0683</v>
      </c>
      <c r="C366" s="103">
        <v>1.0794999999999999</v>
      </c>
      <c r="D366" s="102">
        <v>112.92</v>
      </c>
      <c r="E366" s="102">
        <v>-7.0000000000000007E-2</v>
      </c>
      <c r="F366" s="102">
        <v>2.4500000000000002</v>
      </c>
      <c r="G366" s="102">
        <v>0.44</v>
      </c>
      <c r="H366" s="102">
        <v>0.09</v>
      </c>
      <c r="I366" s="102">
        <v>-0.73</v>
      </c>
      <c r="J366" s="102">
        <v>1.03</v>
      </c>
      <c r="K366" s="102">
        <v>-0.34</v>
      </c>
      <c r="L366" s="102">
        <v>-0.01</v>
      </c>
      <c r="M366" s="102">
        <v>9063.32</v>
      </c>
      <c r="N366" s="102">
        <v>2278.87</v>
      </c>
      <c r="O366" s="102">
        <v>11535.31</v>
      </c>
      <c r="P366" s="102">
        <v>19041.34</v>
      </c>
      <c r="Q366" s="20">
        <v>1209.8</v>
      </c>
      <c r="S366" s="19">
        <v>55.61</v>
      </c>
    </row>
    <row r="367" spans="1:19" x14ac:dyDescent="0.2">
      <c r="A367" s="9">
        <v>41332</v>
      </c>
      <c r="B367" s="103">
        <v>1.0640000000000001</v>
      </c>
      <c r="C367" s="103">
        <v>1.0581</v>
      </c>
      <c r="D367" s="102">
        <v>112.68</v>
      </c>
      <c r="E367" s="102">
        <v>-0.21</v>
      </c>
      <c r="F367" s="102">
        <v>2.36</v>
      </c>
      <c r="G367" s="102">
        <v>0.2</v>
      </c>
      <c r="H367" s="102">
        <v>0.05</v>
      </c>
      <c r="I367" s="102">
        <v>-0.73</v>
      </c>
      <c r="J367" s="102">
        <v>1.05</v>
      </c>
      <c r="K367" s="102">
        <v>-0.35</v>
      </c>
      <c r="L367" s="102">
        <v>-0.01</v>
      </c>
      <c r="M367" s="102">
        <v>9367.08</v>
      </c>
      <c r="N367" s="102">
        <v>2363.64</v>
      </c>
      <c r="O367" s="102">
        <v>11834.41</v>
      </c>
      <c r="P367" s="102">
        <v>19118.990000000002</v>
      </c>
      <c r="Q367" s="20">
        <v>1249.2</v>
      </c>
      <c r="S367" s="19">
        <v>56.45</v>
      </c>
    </row>
    <row r="368" spans="1:19" x14ac:dyDescent="0.2">
      <c r="A368" s="9">
        <v>41363</v>
      </c>
      <c r="B368" s="103">
        <v>1.0685</v>
      </c>
      <c r="C368" s="103">
        <v>1.0662</v>
      </c>
      <c r="D368" s="102">
        <v>111.33</v>
      </c>
      <c r="E368" s="102">
        <v>-0.09</v>
      </c>
      <c r="F368" s="102">
        <v>2.41</v>
      </c>
      <c r="G368" s="102">
        <v>0.33</v>
      </c>
      <c r="H368" s="102">
        <v>0.06</v>
      </c>
      <c r="I368" s="102">
        <v>-0.73</v>
      </c>
      <c r="J368" s="102">
        <v>1.1499999999999999</v>
      </c>
      <c r="K368" s="102">
        <v>-0.35</v>
      </c>
      <c r="L368" s="102">
        <v>0.01</v>
      </c>
      <c r="M368" s="102">
        <v>9637.82</v>
      </c>
      <c r="N368" s="102">
        <v>2362.7199999999998</v>
      </c>
      <c r="O368" s="102">
        <v>12312.87</v>
      </c>
      <c r="P368" s="102">
        <v>18909.259999999998</v>
      </c>
      <c r="Q368" s="20">
        <v>1245.9000000000001</v>
      </c>
      <c r="S368" s="19">
        <v>53.65</v>
      </c>
    </row>
    <row r="369" spans="1:19" x14ac:dyDescent="0.2">
      <c r="A369" s="9">
        <v>41391</v>
      </c>
      <c r="B369" s="103">
        <v>1.0838000000000001</v>
      </c>
      <c r="C369" s="103">
        <v>1.0892999999999999</v>
      </c>
      <c r="D369" s="102">
        <v>111.41</v>
      </c>
      <c r="E369" s="102">
        <v>-0.12</v>
      </c>
      <c r="F369" s="102">
        <v>2.3199999999999998</v>
      </c>
      <c r="G369" s="102">
        <v>0.34</v>
      </c>
      <c r="H369" s="102">
        <v>0.01</v>
      </c>
      <c r="I369" s="102">
        <v>-0.73</v>
      </c>
      <c r="J369" s="102">
        <v>1.17</v>
      </c>
      <c r="K369" s="102">
        <v>-0.36</v>
      </c>
      <c r="L369" s="102">
        <v>0.01</v>
      </c>
      <c r="M369" s="102">
        <v>9976.11</v>
      </c>
      <c r="N369" s="102">
        <v>2384.1999999999998</v>
      </c>
      <c r="O369" s="102">
        <v>12438.01</v>
      </c>
      <c r="P369" s="102">
        <v>19196.740000000002</v>
      </c>
      <c r="Q369" s="20">
        <v>1269.5999999999999</v>
      </c>
      <c r="S369" s="19">
        <v>51.87</v>
      </c>
    </row>
    <row r="370" spans="1:19" x14ac:dyDescent="0.2">
      <c r="A370" s="9">
        <v>41424</v>
      </c>
      <c r="B370" s="103">
        <v>1.0881000000000001</v>
      </c>
      <c r="C370" s="103">
        <v>1.1236999999999999</v>
      </c>
      <c r="D370" s="102">
        <v>110.76</v>
      </c>
      <c r="E370" s="102">
        <v>-0.16</v>
      </c>
      <c r="F370" s="102">
        <v>2.21</v>
      </c>
      <c r="G370" s="102">
        <v>0.3</v>
      </c>
      <c r="H370" s="102">
        <v>0.04</v>
      </c>
      <c r="I370" s="102">
        <v>-0.73</v>
      </c>
      <c r="J370" s="102">
        <v>1.2</v>
      </c>
      <c r="K370" s="102">
        <v>-0.37</v>
      </c>
      <c r="L370" s="102">
        <v>-0.02</v>
      </c>
      <c r="M370" s="102">
        <v>10248.870000000001</v>
      </c>
      <c r="N370" s="102">
        <v>2411.8000000000002</v>
      </c>
      <c r="O370" s="102">
        <v>12615.06</v>
      </c>
      <c r="P370" s="102">
        <v>19650.57</v>
      </c>
      <c r="Q370" s="20">
        <v>1268.0999999999999</v>
      </c>
      <c r="S370" s="19">
        <v>50.73</v>
      </c>
    </row>
    <row r="371" spans="1:19" x14ac:dyDescent="0.2">
      <c r="A371" s="9">
        <v>41454</v>
      </c>
      <c r="B371" s="103">
        <v>1.0952</v>
      </c>
      <c r="C371" s="103">
        <v>1.1422000000000001</v>
      </c>
      <c r="D371" s="102">
        <v>112.48</v>
      </c>
      <c r="E371" s="102">
        <v>-0.04</v>
      </c>
      <c r="F371" s="102">
        <v>2.2799999999999998</v>
      </c>
      <c r="G371" s="102">
        <v>0.46</v>
      </c>
      <c r="H371" s="102">
        <v>0.08</v>
      </c>
      <c r="I371" s="102">
        <v>-0.73</v>
      </c>
      <c r="J371" s="102">
        <v>1.3</v>
      </c>
      <c r="K371" s="102">
        <v>-0.37</v>
      </c>
      <c r="L371" s="102">
        <v>0</v>
      </c>
      <c r="M371" s="102">
        <v>10128.34</v>
      </c>
      <c r="N371" s="102">
        <v>2423.41</v>
      </c>
      <c r="O371" s="102">
        <v>12325.12</v>
      </c>
      <c r="P371" s="102">
        <v>20033.43</v>
      </c>
      <c r="Q371" s="20">
        <v>1241.4000000000001</v>
      </c>
      <c r="S371" s="19">
        <v>48.93</v>
      </c>
    </row>
    <row r="372" spans="1:19" x14ac:dyDescent="0.2">
      <c r="A372" s="9">
        <v>41485</v>
      </c>
      <c r="B372" s="103">
        <v>1.1447000000000001</v>
      </c>
      <c r="C372" s="103">
        <v>1.1836</v>
      </c>
      <c r="D372" s="102">
        <v>110.26</v>
      </c>
      <c r="E372" s="102">
        <v>0.05</v>
      </c>
      <c r="F372" s="102">
        <v>2.2999999999999998</v>
      </c>
      <c r="G372" s="102">
        <v>0.55000000000000004</v>
      </c>
      <c r="H372" s="102">
        <v>7.0000000000000007E-2</v>
      </c>
      <c r="I372" s="102">
        <v>-0.73</v>
      </c>
      <c r="J372" s="102">
        <v>1.31</v>
      </c>
      <c r="K372" s="102">
        <v>-0.38</v>
      </c>
      <c r="L372" s="102">
        <v>-0.02</v>
      </c>
      <c r="M372" s="102">
        <v>10310.530000000001</v>
      </c>
      <c r="N372" s="102">
        <v>2470.3000000000002</v>
      </c>
      <c r="O372" s="102">
        <v>12118.25</v>
      </c>
      <c r="P372" s="102">
        <v>19925.18</v>
      </c>
      <c r="Q372" s="20">
        <v>1266.5999999999999</v>
      </c>
      <c r="S372" s="19">
        <v>52.68</v>
      </c>
    </row>
    <row r="373" spans="1:19" x14ac:dyDescent="0.2">
      <c r="A373" s="9">
        <v>41516</v>
      </c>
      <c r="B373" s="103">
        <v>1.1414</v>
      </c>
      <c r="C373" s="103">
        <v>1.1903999999999999</v>
      </c>
      <c r="D373" s="102">
        <v>109.94</v>
      </c>
      <c r="E373" s="102">
        <v>-0.13</v>
      </c>
      <c r="F373" s="102">
        <v>2.13</v>
      </c>
      <c r="G373" s="102">
        <v>0.35</v>
      </c>
      <c r="H373" s="102">
        <v>0</v>
      </c>
      <c r="I373" s="102">
        <v>-0.73</v>
      </c>
      <c r="J373" s="102">
        <v>1.32</v>
      </c>
      <c r="K373" s="102">
        <v>-0.38</v>
      </c>
      <c r="L373" s="102">
        <v>-0.03</v>
      </c>
      <c r="M373" s="102">
        <v>10177.219999999999</v>
      </c>
      <c r="N373" s="102">
        <v>2471.65</v>
      </c>
      <c r="O373" s="102">
        <v>12055.84</v>
      </c>
      <c r="P373" s="102">
        <v>19646.240000000002</v>
      </c>
      <c r="Q373" s="20">
        <v>1327.8</v>
      </c>
      <c r="S373" s="19">
        <v>52.77</v>
      </c>
    </row>
    <row r="374" spans="1:19" x14ac:dyDescent="0.2">
      <c r="A374" s="9">
        <v>41545</v>
      </c>
      <c r="B374" s="103">
        <v>1.1444000000000001</v>
      </c>
      <c r="C374" s="103">
        <v>1.1817</v>
      </c>
      <c r="D374" s="102">
        <v>112.59</v>
      </c>
      <c r="E374" s="102">
        <v>-0.04</v>
      </c>
      <c r="F374" s="102">
        <v>2.3199999999999998</v>
      </c>
      <c r="G374" s="102">
        <v>0.48</v>
      </c>
      <c r="H374" s="102">
        <v>0.06</v>
      </c>
      <c r="I374" s="102">
        <v>-0.73</v>
      </c>
      <c r="J374" s="102">
        <v>1.34</v>
      </c>
      <c r="K374" s="102">
        <v>-0.38</v>
      </c>
      <c r="L374" s="102">
        <v>-0.05</v>
      </c>
      <c r="M374" s="102">
        <v>10447.33</v>
      </c>
      <c r="N374" s="102">
        <v>2519.36</v>
      </c>
      <c r="O374" s="102">
        <v>12828.86</v>
      </c>
      <c r="P374" s="102">
        <v>20356.28</v>
      </c>
      <c r="Q374" s="20">
        <v>1282.8</v>
      </c>
      <c r="S374" s="20">
        <v>56.7</v>
      </c>
    </row>
    <row r="375" spans="1:19" x14ac:dyDescent="0.2">
      <c r="A375" s="9">
        <v>41577</v>
      </c>
      <c r="B375" s="103">
        <v>1.1617999999999999</v>
      </c>
      <c r="C375" s="103">
        <v>1.1645000000000001</v>
      </c>
      <c r="D375" s="102">
        <v>113.65</v>
      </c>
      <c r="E375" s="102">
        <v>-7.0000000000000007E-2</v>
      </c>
      <c r="F375" s="102">
        <v>2.37</v>
      </c>
      <c r="G375" s="102">
        <v>0.37</v>
      </c>
      <c r="H375" s="102">
        <v>0.06</v>
      </c>
      <c r="I375" s="102">
        <v>-0.73</v>
      </c>
      <c r="J375" s="102">
        <v>1.38</v>
      </c>
      <c r="K375" s="102">
        <v>-0.38</v>
      </c>
      <c r="L375" s="102">
        <v>-0.04</v>
      </c>
      <c r="M375" s="102">
        <v>10604.4</v>
      </c>
      <c r="N375" s="102">
        <v>2575.2600000000002</v>
      </c>
      <c r="O375" s="102">
        <v>13229.57</v>
      </c>
      <c r="P375" s="102">
        <v>22011.61</v>
      </c>
      <c r="Q375" s="20">
        <v>1271.8</v>
      </c>
      <c r="S375" s="19">
        <v>61.05</v>
      </c>
    </row>
    <row r="376" spans="1:19" x14ac:dyDescent="0.2">
      <c r="A376" s="9">
        <v>41607</v>
      </c>
      <c r="B376" s="103">
        <v>1.1708000000000001</v>
      </c>
      <c r="C376" s="103">
        <v>1.1906000000000001</v>
      </c>
      <c r="D376" s="102">
        <v>112.54</v>
      </c>
      <c r="E376" s="102">
        <v>-0.11</v>
      </c>
      <c r="F376" s="102">
        <v>2.39</v>
      </c>
      <c r="G376" s="102">
        <v>0.37</v>
      </c>
      <c r="H376" s="102">
        <v>0.03</v>
      </c>
      <c r="I376" s="102">
        <v>-0.75</v>
      </c>
      <c r="J376" s="102">
        <v>1.48</v>
      </c>
      <c r="K376" s="102">
        <v>-0.38</v>
      </c>
      <c r="L376" s="102">
        <v>-0.01</v>
      </c>
      <c r="M376" s="102">
        <v>10674.94</v>
      </c>
      <c r="N376" s="102">
        <v>2647.58</v>
      </c>
      <c r="O376" s="102">
        <v>13023.98</v>
      </c>
      <c r="P376" s="102">
        <v>22724.959999999999</v>
      </c>
      <c r="Q376" s="20">
        <v>1274.8</v>
      </c>
      <c r="S376" s="19">
        <v>62.67</v>
      </c>
    </row>
    <row r="377" spans="1:19" x14ac:dyDescent="0.2">
      <c r="A377" s="9">
        <v>41636</v>
      </c>
      <c r="B377" s="103">
        <v>1.1691</v>
      </c>
      <c r="C377" s="103">
        <v>1.2003999999999999</v>
      </c>
      <c r="D377" s="102">
        <v>112.67</v>
      </c>
      <c r="E377" s="102">
        <v>-7.0000000000000007E-2</v>
      </c>
      <c r="F377" s="102">
        <v>2.42</v>
      </c>
      <c r="G377" s="102">
        <v>0.43</v>
      </c>
      <c r="H377" s="102">
        <v>0.04</v>
      </c>
      <c r="I377" s="102">
        <v>-0.75</v>
      </c>
      <c r="J377" s="102">
        <v>1.69</v>
      </c>
      <c r="K377" s="102">
        <v>-0.38</v>
      </c>
      <c r="L377" s="102">
        <v>-0.04</v>
      </c>
      <c r="M377" s="102">
        <v>10751.51</v>
      </c>
      <c r="N377" s="102">
        <v>2673.61</v>
      </c>
      <c r="O377" s="102">
        <v>12917.64</v>
      </c>
      <c r="P377" s="102">
        <v>22764.94</v>
      </c>
      <c r="Q377" s="20">
        <v>1305.4000000000001</v>
      </c>
      <c r="S377" s="19">
        <v>66.62</v>
      </c>
    </row>
    <row r="378" spans="1:19" x14ac:dyDescent="0.2">
      <c r="A378" s="9">
        <v>41669</v>
      </c>
      <c r="B378" s="103">
        <v>1.1556999999999999</v>
      </c>
      <c r="C378" s="103">
        <v>1.2415</v>
      </c>
      <c r="D378" s="102">
        <v>109.15</v>
      </c>
      <c r="E378" s="102">
        <v>0.1</v>
      </c>
      <c r="F378" s="102">
        <v>2.71</v>
      </c>
      <c r="G378" s="102">
        <v>0.67</v>
      </c>
      <c r="H378" s="102">
        <v>0.08</v>
      </c>
      <c r="I378" s="102">
        <v>-0.75</v>
      </c>
      <c r="J378" s="102">
        <v>1.77</v>
      </c>
      <c r="K378" s="102">
        <v>-0.38</v>
      </c>
      <c r="L378" s="102">
        <v>-0.04</v>
      </c>
      <c r="M378" s="102">
        <v>10737.45</v>
      </c>
      <c r="N378" s="102">
        <v>2823.81</v>
      </c>
      <c r="O378" s="102">
        <v>13189.48</v>
      </c>
      <c r="P378" s="102">
        <v>23098.29</v>
      </c>
      <c r="Q378" s="20">
        <v>1345.2</v>
      </c>
      <c r="S378" s="19">
        <v>68.95</v>
      </c>
    </row>
    <row r="379" spans="1:19" x14ac:dyDescent="0.2">
      <c r="A379" s="9">
        <v>41697</v>
      </c>
      <c r="B379" s="103">
        <v>1.1519999999999999</v>
      </c>
      <c r="C379" s="103">
        <v>1.22</v>
      </c>
      <c r="D379" s="102">
        <v>106.72</v>
      </c>
      <c r="E379" s="102">
        <v>0.1</v>
      </c>
      <c r="F379" s="102">
        <v>2.88</v>
      </c>
      <c r="G379" s="102">
        <v>0.66</v>
      </c>
      <c r="H379" s="102">
        <v>0.05</v>
      </c>
      <c r="I379" s="102">
        <v>-0.74</v>
      </c>
      <c r="J379" s="102">
        <v>2.0099999999999998</v>
      </c>
      <c r="K379" s="102">
        <v>-0.38</v>
      </c>
      <c r="L379" s="102">
        <v>-0.06</v>
      </c>
      <c r="M379" s="102">
        <v>10258.629999999999</v>
      </c>
      <c r="N379" s="102">
        <v>2713.83</v>
      </c>
      <c r="O379" s="102">
        <v>12435.85</v>
      </c>
      <c r="P379" s="102">
        <v>22068.240000000002</v>
      </c>
      <c r="Q379" s="20">
        <v>1319</v>
      </c>
      <c r="S379" s="19">
        <v>64.63</v>
      </c>
    </row>
    <row r="380" spans="1:19" x14ac:dyDescent="0.2">
      <c r="A380" s="9">
        <v>41726</v>
      </c>
      <c r="B380" s="103">
        <v>1.1754</v>
      </c>
      <c r="C380" s="103">
        <v>1.2326999999999999</v>
      </c>
      <c r="D380" s="102">
        <v>106.18</v>
      </c>
      <c r="E380" s="102">
        <v>0.02</v>
      </c>
      <c r="F380" s="102">
        <v>2.76</v>
      </c>
      <c r="G380" s="102">
        <v>0.5</v>
      </c>
      <c r="H380" s="102">
        <v>0.04</v>
      </c>
      <c r="I380" s="102">
        <v>-0.74</v>
      </c>
      <c r="J380" s="102">
        <v>2.31</v>
      </c>
      <c r="K380" s="102">
        <v>-0.37</v>
      </c>
      <c r="L380" s="102">
        <v>-0.03</v>
      </c>
      <c r="M380" s="102">
        <v>10189.89</v>
      </c>
      <c r="N380" s="102">
        <v>2640.87</v>
      </c>
      <c r="O380" s="102">
        <v>12096.73</v>
      </c>
      <c r="P380" s="102">
        <v>21454.3</v>
      </c>
      <c r="Q380" s="20">
        <v>1325.4</v>
      </c>
      <c r="S380" s="19">
        <v>69.48</v>
      </c>
    </row>
    <row r="381" spans="1:19" x14ac:dyDescent="0.2">
      <c r="A381" s="9">
        <v>41758</v>
      </c>
      <c r="B381" s="103">
        <v>1.1964999999999999</v>
      </c>
      <c r="C381" s="103">
        <v>1.2079</v>
      </c>
      <c r="D381" s="102">
        <v>109.27</v>
      </c>
      <c r="E381" s="102">
        <v>0.08</v>
      </c>
      <c r="F381" s="102">
        <v>2.95</v>
      </c>
      <c r="G381" s="102">
        <v>0.56999999999999995</v>
      </c>
      <c r="H381" s="102">
        <v>0.05</v>
      </c>
      <c r="I381" s="102">
        <v>-0.73</v>
      </c>
      <c r="J381" s="102">
        <v>2.36</v>
      </c>
      <c r="K381" s="102">
        <v>-0.36</v>
      </c>
      <c r="L381" s="102">
        <v>-0.03</v>
      </c>
      <c r="M381" s="102">
        <v>10524.92</v>
      </c>
      <c r="N381" s="102">
        <v>2648.05</v>
      </c>
      <c r="O381" s="102">
        <v>12612.11</v>
      </c>
      <c r="P381" s="102">
        <v>22467.87</v>
      </c>
      <c r="Q381" s="20">
        <v>1324.3</v>
      </c>
      <c r="S381" s="19">
        <v>74.45</v>
      </c>
    </row>
    <row r="382" spans="1:19" x14ac:dyDescent="0.2">
      <c r="A382" s="9">
        <v>41789</v>
      </c>
      <c r="B382" s="103">
        <v>1.1524000000000001</v>
      </c>
      <c r="C382" s="103">
        <v>1.1691</v>
      </c>
      <c r="D382" s="102">
        <v>108.81</v>
      </c>
      <c r="E382" s="102">
        <v>-7.0000000000000007E-2</v>
      </c>
      <c r="F382" s="102">
        <v>2.84</v>
      </c>
      <c r="G382" s="102">
        <v>0.34</v>
      </c>
      <c r="H382" s="102">
        <v>0.03</v>
      </c>
      <c r="I382" s="102">
        <v>-0.74</v>
      </c>
      <c r="J382" s="102">
        <v>2.2999999999999998</v>
      </c>
      <c r="K382" s="102">
        <v>-0.35</v>
      </c>
      <c r="L382" s="102">
        <v>-0.01</v>
      </c>
      <c r="M382" s="102">
        <v>10164.780000000001</v>
      </c>
      <c r="N382" s="102">
        <v>2705.27</v>
      </c>
      <c r="O382" s="102">
        <v>12604.89</v>
      </c>
      <c r="P382" s="102">
        <v>22201.82</v>
      </c>
      <c r="Q382" s="20">
        <v>1299.3</v>
      </c>
      <c r="S382" s="19">
        <v>77.680000000000007</v>
      </c>
    </row>
    <row r="383" spans="1:19" x14ac:dyDescent="0.2">
      <c r="A383" s="9">
        <v>41818</v>
      </c>
      <c r="B383" s="103">
        <v>1.1569</v>
      </c>
      <c r="C383" s="103">
        <v>1.1680999999999999</v>
      </c>
      <c r="D383" s="102">
        <v>110.67</v>
      </c>
      <c r="E383" s="102">
        <v>-7.0000000000000007E-2</v>
      </c>
      <c r="F383" s="102">
        <v>2.84</v>
      </c>
      <c r="G383" s="102">
        <v>0.3</v>
      </c>
      <c r="H383" s="102">
        <v>0.03</v>
      </c>
      <c r="I383" s="102">
        <v>-0.73</v>
      </c>
      <c r="J383" s="102">
        <v>2.34</v>
      </c>
      <c r="K383" s="102">
        <v>-0.36</v>
      </c>
      <c r="L383" s="102">
        <v>-0.05</v>
      </c>
      <c r="M383" s="102">
        <v>10327.290000000001</v>
      </c>
      <c r="N383" s="102">
        <v>2718.37</v>
      </c>
      <c r="O383" s="102">
        <v>12306</v>
      </c>
      <c r="P383" s="102">
        <v>22304.51</v>
      </c>
      <c r="Q383" s="20">
        <v>1254.0999999999999</v>
      </c>
      <c r="S383" s="19">
        <v>79.17</v>
      </c>
    </row>
    <row r="384" spans="1:19" x14ac:dyDescent="0.2">
      <c r="A384" s="9">
        <v>41850</v>
      </c>
      <c r="B384" s="103">
        <v>1.1573</v>
      </c>
      <c r="C384" s="103">
        <v>1.1688000000000001</v>
      </c>
      <c r="D384" s="102">
        <v>111.84</v>
      </c>
      <c r="E384" s="102">
        <v>0</v>
      </c>
      <c r="F384" s="102">
        <v>2.96</v>
      </c>
      <c r="G384" s="102">
        <v>0.44</v>
      </c>
      <c r="H384" s="102">
        <v>0.04</v>
      </c>
      <c r="I384" s="102">
        <v>-0.72</v>
      </c>
      <c r="J384" s="102">
        <v>2.34</v>
      </c>
      <c r="K384" s="102">
        <v>-0.36</v>
      </c>
      <c r="L384" s="102">
        <v>-0.04</v>
      </c>
      <c r="M384" s="102">
        <v>10898.11</v>
      </c>
      <c r="N384" s="102">
        <v>2816.29</v>
      </c>
      <c r="O384" s="102">
        <v>12805.5</v>
      </c>
      <c r="P384" s="102">
        <v>22553.72</v>
      </c>
      <c r="Q384" s="20">
        <v>1223.7</v>
      </c>
      <c r="S384" s="19">
        <v>74.19</v>
      </c>
    </row>
    <row r="385" spans="1:19" x14ac:dyDescent="0.2">
      <c r="A385" s="9">
        <v>41881</v>
      </c>
      <c r="B385" s="103">
        <v>1.1251</v>
      </c>
      <c r="C385" s="103">
        <v>1.1605000000000001</v>
      </c>
      <c r="D385" s="102">
        <v>111.09</v>
      </c>
      <c r="E385" s="102">
        <v>-0.01</v>
      </c>
      <c r="F385" s="102">
        <v>2.84</v>
      </c>
      <c r="G385" s="102">
        <v>0.33</v>
      </c>
      <c r="H385" s="102">
        <v>0.1</v>
      </c>
      <c r="I385" s="102">
        <v>-0.73</v>
      </c>
      <c r="J385" s="102">
        <v>2.3199999999999998</v>
      </c>
      <c r="K385" s="102">
        <v>-0.36</v>
      </c>
      <c r="L385" s="102">
        <v>-0.03</v>
      </c>
      <c r="M385" s="102">
        <v>10740.34</v>
      </c>
      <c r="N385" s="102">
        <v>2901.52</v>
      </c>
      <c r="O385" s="102">
        <v>12364.06</v>
      </c>
      <c r="P385" s="102">
        <v>22865.15</v>
      </c>
      <c r="Q385" s="20">
        <v>1205.3</v>
      </c>
      <c r="S385" s="20">
        <v>77.7</v>
      </c>
    </row>
    <row r="386" spans="1:19" x14ac:dyDescent="0.2">
      <c r="A386" s="9">
        <v>41909</v>
      </c>
      <c r="B386" s="103">
        <v>1.1395</v>
      </c>
      <c r="C386" s="103">
        <v>1.161</v>
      </c>
      <c r="D386" s="102">
        <v>113.63</v>
      </c>
      <c r="E386" s="102">
        <v>0.06</v>
      </c>
      <c r="F386" s="102">
        <v>3.04</v>
      </c>
      <c r="G386" s="102">
        <v>0.47</v>
      </c>
      <c r="H386" s="102">
        <v>0.12</v>
      </c>
      <c r="I386" s="102">
        <v>-0.73</v>
      </c>
      <c r="J386" s="102">
        <v>2.4</v>
      </c>
      <c r="K386" s="102">
        <v>-0.36</v>
      </c>
      <c r="L386" s="102">
        <v>-0.05</v>
      </c>
      <c r="M386" s="102">
        <v>10807.82</v>
      </c>
      <c r="N386" s="102">
        <v>2913.98</v>
      </c>
      <c r="O386" s="102">
        <v>12246.73</v>
      </c>
      <c r="P386" s="102">
        <v>24120.04</v>
      </c>
      <c r="Q386" s="20">
        <v>1195.4000000000001</v>
      </c>
      <c r="S386" s="19">
        <v>82.81</v>
      </c>
    </row>
    <row r="387" spans="1:19" x14ac:dyDescent="0.2">
      <c r="B387" s="103"/>
      <c r="C387" s="103"/>
    </row>
    <row r="388" spans="1:19" x14ac:dyDescent="0.2">
      <c r="B388" s="103"/>
      <c r="C388" s="103"/>
    </row>
    <row r="389" spans="1:19" x14ac:dyDescent="0.2">
      <c r="B389" s="103"/>
      <c r="C389" s="103"/>
    </row>
    <row r="390" spans="1:19" x14ac:dyDescent="0.2">
      <c r="B390" s="103"/>
      <c r="C390" s="103"/>
    </row>
    <row r="391" spans="1:19" x14ac:dyDescent="0.2">
      <c r="B391" s="103"/>
      <c r="C391" s="103"/>
    </row>
    <row r="392" spans="1:19" x14ac:dyDescent="0.2">
      <c r="B392" s="103"/>
      <c r="C392" s="103"/>
    </row>
    <row r="393" spans="1:19" x14ac:dyDescent="0.2">
      <c r="B393" s="103"/>
      <c r="C393" s="103"/>
    </row>
    <row r="394" spans="1:19" x14ac:dyDescent="0.2">
      <c r="B394" s="103"/>
      <c r="C394" s="103"/>
    </row>
    <row r="395" spans="1:19" x14ac:dyDescent="0.2">
      <c r="B395" s="103"/>
      <c r="C395" s="103"/>
    </row>
    <row r="396" spans="1:19" x14ac:dyDescent="0.2">
      <c r="B396" s="103"/>
      <c r="C396" s="103"/>
    </row>
    <row r="397" spans="1:19" x14ac:dyDescent="0.2">
      <c r="B397" s="103"/>
      <c r="C397" s="103"/>
    </row>
    <row r="398" spans="1:19" x14ac:dyDescent="0.2">
      <c r="B398" s="103"/>
      <c r="C398" s="103"/>
    </row>
    <row r="399" spans="1:19" x14ac:dyDescent="0.2">
      <c r="B399" s="103"/>
      <c r="C399" s="103"/>
    </row>
    <row r="400" spans="1:19" x14ac:dyDescent="0.2">
      <c r="B400" s="103"/>
      <c r="C400" s="103"/>
    </row>
    <row r="401" spans="2:3" x14ac:dyDescent="0.2">
      <c r="B401" s="103"/>
      <c r="C401" s="103"/>
    </row>
    <row r="402" spans="2:3" x14ac:dyDescent="0.2">
      <c r="B402" s="103"/>
      <c r="C402" s="103"/>
    </row>
    <row r="403" spans="2:3" x14ac:dyDescent="0.2">
      <c r="B403" s="103"/>
      <c r="C403" s="103"/>
    </row>
    <row r="404" spans="2:3" x14ac:dyDescent="0.2">
      <c r="B404" s="103"/>
      <c r="C404" s="103"/>
    </row>
    <row r="405" spans="2:3" x14ac:dyDescent="0.2">
      <c r="B405" s="103"/>
      <c r="C405" s="103"/>
    </row>
    <row r="406" spans="2:3" x14ac:dyDescent="0.2">
      <c r="B406" s="103"/>
      <c r="C406" s="103"/>
    </row>
    <row r="407" spans="2:3" x14ac:dyDescent="0.2">
      <c r="B407" s="103"/>
      <c r="C407" s="103"/>
    </row>
    <row r="408" spans="2:3" x14ac:dyDescent="0.2">
      <c r="B408" s="103"/>
      <c r="C408" s="103"/>
    </row>
    <row r="409" spans="2:3" x14ac:dyDescent="0.2">
      <c r="B409" s="103"/>
      <c r="C409" s="103"/>
    </row>
    <row r="410" spans="2:3" x14ac:dyDescent="0.2">
      <c r="B410" s="103"/>
      <c r="C410" s="103"/>
    </row>
    <row r="411" spans="2:3" x14ac:dyDescent="0.2">
      <c r="B411" s="103"/>
      <c r="C411" s="103"/>
    </row>
    <row r="412" spans="2:3" x14ac:dyDescent="0.2">
      <c r="B412" s="103"/>
      <c r="C412" s="103"/>
    </row>
    <row r="413" spans="2:3" x14ac:dyDescent="0.2">
      <c r="B413" s="103"/>
      <c r="C413" s="103"/>
    </row>
    <row r="414" spans="2:3" x14ac:dyDescent="0.2">
      <c r="B414" s="103"/>
      <c r="C414" s="103"/>
    </row>
    <row r="415" spans="2:3" x14ac:dyDescent="0.2">
      <c r="B415" s="103"/>
      <c r="C415" s="103"/>
    </row>
    <row r="416" spans="2:3" x14ac:dyDescent="0.2">
      <c r="B416" s="103"/>
      <c r="C416" s="103"/>
    </row>
    <row r="417" spans="2:3" x14ac:dyDescent="0.2">
      <c r="B417" s="103"/>
      <c r="C417" s="103"/>
    </row>
    <row r="418" spans="2:3" x14ac:dyDescent="0.2">
      <c r="B418" s="103"/>
      <c r="C418" s="103"/>
    </row>
    <row r="419" spans="2:3" x14ac:dyDescent="0.2">
      <c r="B419" s="103"/>
      <c r="C419" s="103"/>
    </row>
    <row r="420" spans="2:3" x14ac:dyDescent="0.2">
      <c r="B420" s="103"/>
      <c r="C420" s="103"/>
    </row>
    <row r="421" spans="2:3" x14ac:dyDescent="0.2">
      <c r="B421" s="103"/>
      <c r="C421" s="103"/>
    </row>
    <row r="422" spans="2:3" x14ac:dyDescent="0.2">
      <c r="B422" s="103"/>
      <c r="C422" s="103"/>
    </row>
    <row r="423" spans="2:3" x14ac:dyDescent="0.2">
      <c r="B423" s="103"/>
      <c r="C423" s="103"/>
    </row>
    <row r="424" spans="2:3" x14ac:dyDescent="0.2">
      <c r="B424" s="103"/>
      <c r="C424" s="103"/>
    </row>
    <row r="425" spans="2:3" x14ac:dyDescent="0.2">
      <c r="B425" s="103"/>
      <c r="C425" s="103"/>
    </row>
    <row r="426" spans="2:3" x14ac:dyDescent="0.2">
      <c r="B426" s="103"/>
      <c r="C426" s="103"/>
    </row>
    <row r="427" spans="2:3" x14ac:dyDescent="0.2">
      <c r="B427" s="103"/>
      <c r="C427" s="103"/>
    </row>
    <row r="428" spans="2:3" x14ac:dyDescent="0.2">
      <c r="B428" s="103"/>
      <c r="C428" s="103"/>
    </row>
    <row r="429" spans="2:3" x14ac:dyDescent="0.2">
      <c r="B429" s="103"/>
      <c r="C429" s="103"/>
    </row>
    <row r="430" spans="2:3" x14ac:dyDescent="0.2">
      <c r="B430" s="103"/>
      <c r="C430" s="103"/>
    </row>
    <row r="431" spans="2:3" x14ac:dyDescent="0.2">
      <c r="B431" s="103"/>
      <c r="C431" s="103"/>
    </row>
    <row r="432" spans="2:3" x14ac:dyDescent="0.2">
      <c r="B432" s="103"/>
      <c r="C432" s="103"/>
    </row>
    <row r="433" spans="2:3" x14ac:dyDescent="0.2">
      <c r="B433" s="103"/>
      <c r="C433" s="103"/>
    </row>
    <row r="434" spans="2:3" x14ac:dyDescent="0.2">
      <c r="B434" s="103"/>
      <c r="C434" s="103"/>
    </row>
    <row r="435" spans="2:3" x14ac:dyDescent="0.2">
      <c r="B435" s="103"/>
      <c r="C435" s="103"/>
    </row>
    <row r="436" spans="2:3" x14ac:dyDescent="0.2">
      <c r="B436" s="103"/>
      <c r="C436" s="103"/>
    </row>
    <row r="437" spans="2:3" x14ac:dyDescent="0.2">
      <c r="B437" s="103"/>
      <c r="C437" s="103"/>
    </row>
    <row r="438" spans="2:3" x14ac:dyDescent="0.2">
      <c r="B438" s="103"/>
      <c r="C438" s="103"/>
    </row>
    <row r="439" spans="2:3" x14ac:dyDescent="0.2">
      <c r="B439" s="103"/>
      <c r="C439" s="103"/>
    </row>
    <row r="440" spans="2:3" x14ac:dyDescent="0.2">
      <c r="B440" s="103"/>
      <c r="C440" s="103"/>
    </row>
    <row r="441" spans="2:3" x14ac:dyDescent="0.2">
      <c r="B441" s="103"/>
      <c r="C441" s="103"/>
    </row>
    <row r="442" spans="2:3" x14ac:dyDescent="0.2">
      <c r="B442" s="103"/>
      <c r="C442" s="103"/>
    </row>
    <row r="443" spans="2:3" x14ac:dyDescent="0.2">
      <c r="B443" s="103"/>
      <c r="C443" s="103"/>
    </row>
    <row r="444" spans="2:3" x14ac:dyDescent="0.2">
      <c r="B444" s="103"/>
      <c r="C444" s="103"/>
    </row>
    <row r="445" spans="2:3" x14ac:dyDescent="0.2">
      <c r="B445" s="103"/>
      <c r="C445" s="103"/>
    </row>
    <row r="446" spans="2:3" x14ac:dyDescent="0.2">
      <c r="B446" s="103"/>
      <c r="C446" s="103"/>
    </row>
    <row r="447" spans="2:3" x14ac:dyDescent="0.2">
      <c r="B447" s="103"/>
      <c r="C447" s="103"/>
    </row>
    <row r="448" spans="2:3" x14ac:dyDescent="0.2">
      <c r="B448" s="103"/>
      <c r="C448" s="103"/>
    </row>
    <row r="449" spans="2:3" x14ac:dyDescent="0.2">
      <c r="B449" s="103"/>
      <c r="C449" s="103"/>
    </row>
    <row r="450" spans="2:3" x14ac:dyDescent="0.2">
      <c r="B450" s="103"/>
      <c r="C450" s="103"/>
    </row>
    <row r="451" spans="2:3" x14ac:dyDescent="0.2">
      <c r="B451" s="103"/>
      <c r="C451" s="103"/>
    </row>
    <row r="452" spans="2:3" x14ac:dyDescent="0.2">
      <c r="B452" s="103"/>
      <c r="C452" s="103"/>
    </row>
    <row r="453" spans="2:3" x14ac:dyDescent="0.2">
      <c r="B453" s="103"/>
      <c r="C453" s="103"/>
    </row>
    <row r="454" spans="2:3" x14ac:dyDescent="0.2">
      <c r="B454" s="103"/>
      <c r="C454" s="103"/>
    </row>
    <row r="455" spans="2:3" x14ac:dyDescent="0.2">
      <c r="B455" s="103"/>
      <c r="C455" s="103"/>
    </row>
    <row r="456" spans="2:3" x14ac:dyDescent="0.2">
      <c r="B456" s="103"/>
      <c r="C456" s="103"/>
    </row>
    <row r="457" spans="2:3" x14ac:dyDescent="0.2">
      <c r="B457" s="103"/>
      <c r="C457" s="103"/>
    </row>
    <row r="458" spans="2:3" x14ac:dyDescent="0.2">
      <c r="B458" s="103"/>
      <c r="C458" s="103"/>
    </row>
    <row r="459" spans="2:3" x14ac:dyDescent="0.2">
      <c r="B459" s="103"/>
      <c r="C459" s="103"/>
    </row>
    <row r="460" spans="2:3" x14ac:dyDescent="0.2">
      <c r="B460" s="103"/>
      <c r="C460" s="103"/>
    </row>
    <row r="461" spans="2:3" x14ac:dyDescent="0.2">
      <c r="B461" s="103"/>
      <c r="C461" s="103"/>
    </row>
    <row r="462" spans="2:3" x14ac:dyDescent="0.2">
      <c r="B462" s="103"/>
      <c r="C462" s="103"/>
    </row>
    <row r="463" spans="2:3" x14ac:dyDescent="0.2">
      <c r="B463" s="103"/>
      <c r="C463" s="103"/>
    </row>
    <row r="464" spans="2:3" x14ac:dyDescent="0.2">
      <c r="B464" s="103"/>
      <c r="C464" s="103"/>
    </row>
    <row r="465" spans="2:3" x14ac:dyDescent="0.2">
      <c r="B465" s="103"/>
      <c r="C465" s="103"/>
    </row>
    <row r="466" spans="2:3" x14ac:dyDescent="0.2">
      <c r="B466" s="103"/>
      <c r="C466" s="103"/>
    </row>
    <row r="467" spans="2:3" x14ac:dyDescent="0.2">
      <c r="B467" s="103"/>
      <c r="C467" s="103"/>
    </row>
    <row r="468" spans="2:3" x14ac:dyDescent="0.2">
      <c r="B468" s="103"/>
      <c r="C468" s="103"/>
    </row>
    <row r="469" spans="2:3" x14ac:dyDescent="0.2">
      <c r="B469" s="103"/>
      <c r="C469" s="103"/>
    </row>
    <row r="470" spans="2:3" x14ac:dyDescent="0.2">
      <c r="B470" s="103"/>
      <c r="C470" s="103"/>
    </row>
    <row r="471" spans="2:3" x14ac:dyDescent="0.2">
      <c r="B471" s="103"/>
      <c r="C471" s="103"/>
    </row>
    <row r="472" spans="2:3" x14ac:dyDescent="0.2">
      <c r="B472" s="103"/>
      <c r="C472" s="103"/>
    </row>
    <row r="473" spans="2:3" x14ac:dyDescent="0.2">
      <c r="B473" s="103"/>
      <c r="C473" s="103"/>
    </row>
    <row r="474" spans="2:3" x14ac:dyDescent="0.2">
      <c r="B474" s="103"/>
      <c r="C474" s="10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3"/>
  <dimension ref="A1:AM305"/>
  <sheetViews>
    <sheetView workbookViewId="0">
      <pane ySplit="975" topLeftCell="A258" activePane="bottomLeft"/>
      <selection activeCell="AJ1" sqref="AJ1:AK1048576"/>
      <selection pane="bottomLeft" activeCell="A306" sqref="A306"/>
    </sheetView>
  </sheetViews>
  <sheetFormatPr defaultRowHeight="11.25" x14ac:dyDescent="0.2"/>
  <cols>
    <col min="1" max="1" width="9.7109375" style="9" customWidth="1"/>
    <col min="2" max="37" width="8.28515625" style="101" customWidth="1"/>
    <col min="38" max="259" width="11.42578125" style="101" customWidth="1"/>
    <col min="260" max="261" width="9.85546875" style="101" customWidth="1"/>
    <col min="262" max="262" width="2" style="101" customWidth="1"/>
    <col min="263" max="281" width="8.28515625" style="101" customWidth="1"/>
    <col min="282" max="282" width="2" style="101" customWidth="1"/>
    <col min="283" max="286" width="11.42578125" style="101" customWidth="1"/>
    <col min="287" max="287" width="2" style="101" customWidth="1"/>
    <col min="288" max="288" width="11.42578125" style="101" customWidth="1"/>
    <col min="289" max="289" width="8.5703125" style="101" customWidth="1"/>
    <col min="290" max="290" width="11.42578125" style="101" customWidth="1"/>
    <col min="291" max="291" width="1.7109375" style="101" customWidth="1"/>
    <col min="292" max="515" width="11.42578125" style="101" customWidth="1"/>
    <col min="516" max="517" width="9.85546875" style="101" customWidth="1"/>
    <col min="518" max="518" width="2" style="101" customWidth="1"/>
    <col min="519" max="537" width="8.28515625" style="101" customWidth="1"/>
    <col min="538" max="538" width="2" style="101" customWidth="1"/>
    <col min="539" max="542" width="11.42578125" style="101" customWidth="1"/>
    <col min="543" max="543" width="2" style="101" customWidth="1"/>
    <col min="544" max="544" width="11.42578125" style="101" customWidth="1"/>
    <col min="545" max="545" width="8.5703125" style="101" customWidth="1"/>
    <col min="546" max="546" width="11.42578125" style="101" customWidth="1"/>
    <col min="547" max="547" width="1.7109375" style="101" customWidth="1"/>
    <col min="548" max="771" width="11.42578125" style="101" customWidth="1"/>
    <col min="772" max="773" width="9.85546875" style="101" customWidth="1"/>
    <col min="774" max="774" width="2" style="101" customWidth="1"/>
    <col min="775" max="793" width="8.28515625" style="101" customWidth="1"/>
    <col min="794" max="794" width="2" style="101" customWidth="1"/>
    <col min="795" max="798" width="11.42578125" style="101" customWidth="1"/>
    <col min="799" max="799" width="2" style="101" customWidth="1"/>
    <col min="800" max="800" width="11.42578125" style="101" customWidth="1"/>
    <col min="801" max="801" width="8.5703125" style="101" customWidth="1"/>
    <col min="802" max="802" width="11.42578125" style="101" customWidth="1"/>
    <col min="803" max="803" width="1.7109375" style="101" customWidth="1"/>
    <col min="804" max="1027" width="11.42578125" style="101" customWidth="1"/>
    <col min="1028" max="1029" width="9.85546875" style="101" customWidth="1"/>
    <col min="1030" max="1030" width="2" style="101" customWidth="1"/>
    <col min="1031" max="1049" width="8.28515625" style="101" customWidth="1"/>
    <col min="1050" max="1050" width="2" style="101" customWidth="1"/>
    <col min="1051" max="1054" width="11.42578125" style="101" customWidth="1"/>
    <col min="1055" max="1055" width="2" style="101" customWidth="1"/>
    <col min="1056" max="1056" width="11.42578125" style="101" customWidth="1"/>
    <col min="1057" max="1057" width="8.5703125" style="101" customWidth="1"/>
    <col min="1058" max="1058" width="11.42578125" style="101" customWidth="1"/>
    <col min="1059" max="1059" width="1.7109375" style="101" customWidth="1"/>
    <col min="1060" max="1283" width="11.42578125" style="101" customWidth="1"/>
    <col min="1284" max="1285" width="9.85546875" style="101" customWidth="1"/>
    <col min="1286" max="1286" width="2" style="101" customWidth="1"/>
    <col min="1287" max="1305" width="8.28515625" style="101" customWidth="1"/>
    <col min="1306" max="1306" width="2" style="101" customWidth="1"/>
    <col min="1307" max="1310" width="11.42578125" style="101" customWidth="1"/>
    <col min="1311" max="1311" width="2" style="101" customWidth="1"/>
    <col min="1312" max="1312" width="11.42578125" style="101" customWidth="1"/>
    <col min="1313" max="1313" width="8.5703125" style="101" customWidth="1"/>
    <col min="1314" max="1314" width="11.42578125" style="101" customWidth="1"/>
    <col min="1315" max="1315" width="1.7109375" style="101" customWidth="1"/>
    <col min="1316" max="1539" width="11.42578125" style="101" customWidth="1"/>
    <col min="1540" max="1541" width="9.85546875" style="101" customWidth="1"/>
    <col min="1542" max="1542" width="2" style="101" customWidth="1"/>
    <col min="1543" max="1561" width="8.28515625" style="101" customWidth="1"/>
    <col min="1562" max="1562" width="2" style="101" customWidth="1"/>
    <col min="1563" max="1566" width="11.42578125" style="101" customWidth="1"/>
    <col min="1567" max="1567" width="2" style="101" customWidth="1"/>
    <col min="1568" max="1568" width="11.42578125" style="101" customWidth="1"/>
    <col min="1569" max="1569" width="8.5703125" style="101" customWidth="1"/>
    <col min="1570" max="1570" width="11.42578125" style="101" customWidth="1"/>
    <col min="1571" max="1571" width="1.7109375" style="101" customWidth="1"/>
    <col min="1572" max="1795" width="11.42578125" style="101" customWidth="1"/>
    <col min="1796" max="1797" width="9.85546875" style="101" customWidth="1"/>
    <col min="1798" max="1798" width="2" style="101" customWidth="1"/>
    <col min="1799" max="1817" width="8.28515625" style="101" customWidth="1"/>
    <col min="1818" max="1818" width="2" style="101" customWidth="1"/>
    <col min="1819" max="1822" width="11.42578125" style="101" customWidth="1"/>
    <col min="1823" max="1823" width="2" style="101" customWidth="1"/>
    <col min="1824" max="1824" width="11.42578125" style="101" customWidth="1"/>
    <col min="1825" max="1825" width="8.5703125" style="101" customWidth="1"/>
    <col min="1826" max="1826" width="11.42578125" style="101" customWidth="1"/>
    <col min="1827" max="1827" width="1.7109375" style="101" customWidth="1"/>
    <col min="1828" max="2051" width="11.42578125" style="101" customWidth="1"/>
    <col min="2052" max="2053" width="9.85546875" style="101" customWidth="1"/>
    <col min="2054" max="2054" width="2" style="101" customWidth="1"/>
    <col min="2055" max="2073" width="8.28515625" style="101" customWidth="1"/>
    <col min="2074" max="2074" width="2" style="101" customWidth="1"/>
    <col min="2075" max="2078" width="11.42578125" style="101" customWidth="1"/>
    <col min="2079" max="2079" width="2" style="101" customWidth="1"/>
    <col min="2080" max="2080" width="11.42578125" style="101" customWidth="1"/>
    <col min="2081" max="2081" width="8.5703125" style="101" customWidth="1"/>
    <col min="2082" max="2082" width="11.42578125" style="101" customWidth="1"/>
    <col min="2083" max="2083" width="1.7109375" style="101" customWidth="1"/>
    <col min="2084" max="2307" width="11.42578125" style="101" customWidth="1"/>
    <col min="2308" max="2309" width="9.85546875" style="101" customWidth="1"/>
    <col min="2310" max="2310" width="2" style="101" customWidth="1"/>
    <col min="2311" max="2329" width="8.28515625" style="101" customWidth="1"/>
    <col min="2330" max="2330" width="2" style="101" customWidth="1"/>
    <col min="2331" max="2334" width="11.42578125" style="101" customWidth="1"/>
    <col min="2335" max="2335" width="2" style="101" customWidth="1"/>
    <col min="2336" max="2336" width="11.42578125" style="101" customWidth="1"/>
    <col min="2337" max="2337" width="8.5703125" style="101" customWidth="1"/>
    <col min="2338" max="2338" width="11.42578125" style="101" customWidth="1"/>
    <col min="2339" max="2339" width="1.7109375" style="101" customWidth="1"/>
    <col min="2340" max="2563" width="11.42578125" style="101" customWidth="1"/>
    <col min="2564" max="2565" width="9.85546875" style="101" customWidth="1"/>
    <col min="2566" max="2566" width="2" style="101" customWidth="1"/>
    <col min="2567" max="2585" width="8.28515625" style="101" customWidth="1"/>
    <col min="2586" max="2586" width="2" style="101" customWidth="1"/>
    <col min="2587" max="2590" width="11.42578125" style="101" customWidth="1"/>
    <col min="2591" max="2591" width="2" style="101" customWidth="1"/>
    <col min="2592" max="2592" width="11.42578125" style="101" customWidth="1"/>
    <col min="2593" max="2593" width="8.5703125" style="101" customWidth="1"/>
    <col min="2594" max="2594" width="11.42578125" style="101" customWidth="1"/>
    <col min="2595" max="2595" width="1.7109375" style="101" customWidth="1"/>
    <col min="2596" max="2819" width="11.42578125" style="101" customWidth="1"/>
    <col min="2820" max="2821" width="9.85546875" style="101" customWidth="1"/>
    <col min="2822" max="2822" width="2" style="101" customWidth="1"/>
    <col min="2823" max="2841" width="8.28515625" style="101" customWidth="1"/>
    <col min="2842" max="2842" width="2" style="101" customWidth="1"/>
    <col min="2843" max="2846" width="11.42578125" style="101" customWidth="1"/>
    <col min="2847" max="2847" width="2" style="101" customWidth="1"/>
    <col min="2848" max="2848" width="11.42578125" style="101" customWidth="1"/>
    <col min="2849" max="2849" width="8.5703125" style="101" customWidth="1"/>
    <col min="2850" max="2850" width="11.42578125" style="101" customWidth="1"/>
    <col min="2851" max="2851" width="1.7109375" style="101" customWidth="1"/>
    <col min="2852" max="3075" width="11.42578125" style="101" customWidth="1"/>
    <col min="3076" max="3077" width="9.85546875" style="101" customWidth="1"/>
    <col min="3078" max="3078" width="2" style="101" customWidth="1"/>
    <col min="3079" max="3097" width="8.28515625" style="101" customWidth="1"/>
    <col min="3098" max="3098" width="2" style="101" customWidth="1"/>
    <col min="3099" max="3102" width="11.42578125" style="101" customWidth="1"/>
    <col min="3103" max="3103" width="2" style="101" customWidth="1"/>
    <col min="3104" max="3104" width="11.42578125" style="101" customWidth="1"/>
    <col min="3105" max="3105" width="8.5703125" style="101" customWidth="1"/>
    <col min="3106" max="3106" width="11.42578125" style="101" customWidth="1"/>
    <col min="3107" max="3107" width="1.7109375" style="101" customWidth="1"/>
    <col min="3108" max="3331" width="11.42578125" style="101" customWidth="1"/>
    <col min="3332" max="3333" width="9.85546875" style="101" customWidth="1"/>
    <col min="3334" max="3334" width="2" style="101" customWidth="1"/>
    <col min="3335" max="3353" width="8.28515625" style="101" customWidth="1"/>
    <col min="3354" max="3354" width="2" style="101" customWidth="1"/>
    <col min="3355" max="3358" width="11.42578125" style="101" customWidth="1"/>
    <col min="3359" max="3359" width="2" style="101" customWidth="1"/>
    <col min="3360" max="3360" width="11.42578125" style="101" customWidth="1"/>
    <col min="3361" max="3361" width="8.5703125" style="101" customWidth="1"/>
    <col min="3362" max="3362" width="11.42578125" style="101" customWidth="1"/>
    <col min="3363" max="3363" width="1.7109375" style="101" customWidth="1"/>
    <col min="3364" max="3587" width="11.42578125" style="101" customWidth="1"/>
    <col min="3588" max="3589" width="9.85546875" style="101" customWidth="1"/>
    <col min="3590" max="3590" width="2" style="101" customWidth="1"/>
    <col min="3591" max="3609" width="8.28515625" style="101" customWidth="1"/>
    <col min="3610" max="3610" width="2" style="101" customWidth="1"/>
    <col min="3611" max="3614" width="11.42578125" style="101" customWidth="1"/>
    <col min="3615" max="3615" width="2" style="101" customWidth="1"/>
    <col min="3616" max="3616" width="11.42578125" style="101" customWidth="1"/>
    <col min="3617" max="3617" width="8.5703125" style="101" customWidth="1"/>
    <col min="3618" max="3618" width="11.42578125" style="101" customWidth="1"/>
    <col min="3619" max="3619" width="1.7109375" style="101" customWidth="1"/>
    <col min="3620" max="3843" width="11.42578125" style="101" customWidth="1"/>
    <col min="3844" max="3845" width="9.85546875" style="101" customWidth="1"/>
    <col min="3846" max="3846" width="2" style="101" customWidth="1"/>
    <col min="3847" max="3865" width="8.28515625" style="101" customWidth="1"/>
    <col min="3866" max="3866" width="2" style="101" customWidth="1"/>
    <col min="3867" max="3870" width="11.42578125" style="101" customWidth="1"/>
    <col min="3871" max="3871" width="2" style="101" customWidth="1"/>
    <col min="3872" max="3872" width="11.42578125" style="101" customWidth="1"/>
    <col min="3873" max="3873" width="8.5703125" style="101" customWidth="1"/>
    <col min="3874" max="3874" width="11.42578125" style="101" customWidth="1"/>
    <col min="3875" max="3875" width="1.7109375" style="101" customWidth="1"/>
    <col min="3876" max="4099" width="11.42578125" style="101" customWidth="1"/>
    <col min="4100" max="4101" width="9.85546875" style="101" customWidth="1"/>
    <col min="4102" max="4102" width="2" style="101" customWidth="1"/>
    <col min="4103" max="4121" width="8.28515625" style="101" customWidth="1"/>
    <col min="4122" max="4122" width="2" style="101" customWidth="1"/>
    <col min="4123" max="4126" width="11.42578125" style="101" customWidth="1"/>
    <col min="4127" max="4127" width="2" style="101" customWidth="1"/>
    <col min="4128" max="4128" width="11.42578125" style="101" customWidth="1"/>
    <col min="4129" max="4129" width="8.5703125" style="101" customWidth="1"/>
    <col min="4130" max="4130" width="11.42578125" style="101" customWidth="1"/>
    <col min="4131" max="4131" width="1.7109375" style="101" customWidth="1"/>
    <col min="4132" max="4355" width="11.42578125" style="101" customWidth="1"/>
    <col min="4356" max="4357" width="9.85546875" style="101" customWidth="1"/>
    <col min="4358" max="4358" width="2" style="101" customWidth="1"/>
    <col min="4359" max="4377" width="8.28515625" style="101" customWidth="1"/>
    <col min="4378" max="4378" width="2" style="101" customWidth="1"/>
    <col min="4379" max="4382" width="11.42578125" style="101" customWidth="1"/>
    <col min="4383" max="4383" width="2" style="101" customWidth="1"/>
    <col min="4384" max="4384" width="11.42578125" style="101" customWidth="1"/>
    <col min="4385" max="4385" width="8.5703125" style="101" customWidth="1"/>
    <col min="4386" max="4386" width="11.42578125" style="101" customWidth="1"/>
    <col min="4387" max="4387" width="1.7109375" style="101" customWidth="1"/>
    <col min="4388" max="4611" width="11.42578125" style="101" customWidth="1"/>
    <col min="4612" max="4613" width="9.85546875" style="101" customWidth="1"/>
    <col min="4614" max="4614" width="2" style="101" customWidth="1"/>
    <col min="4615" max="4633" width="8.28515625" style="101" customWidth="1"/>
    <col min="4634" max="4634" width="2" style="101" customWidth="1"/>
    <col min="4635" max="4638" width="11.42578125" style="101" customWidth="1"/>
    <col min="4639" max="4639" width="2" style="101" customWidth="1"/>
    <col min="4640" max="4640" width="11.42578125" style="101" customWidth="1"/>
    <col min="4641" max="4641" width="8.5703125" style="101" customWidth="1"/>
    <col min="4642" max="4642" width="11.42578125" style="101" customWidth="1"/>
    <col min="4643" max="4643" width="1.7109375" style="101" customWidth="1"/>
    <col min="4644" max="4867" width="11.42578125" style="101" customWidth="1"/>
    <col min="4868" max="4869" width="9.85546875" style="101" customWidth="1"/>
    <col min="4870" max="4870" width="2" style="101" customWidth="1"/>
    <col min="4871" max="4889" width="8.28515625" style="101" customWidth="1"/>
    <col min="4890" max="4890" width="2" style="101" customWidth="1"/>
    <col min="4891" max="4894" width="11.42578125" style="101" customWidth="1"/>
    <col min="4895" max="4895" width="2" style="101" customWidth="1"/>
    <col min="4896" max="4896" width="11.42578125" style="101" customWidth="1"/>
    <col min="4897" max="4897" width="8.5703125" style="101" customWidth="1"/>
    <col min="4898" max="4898" width="11.42578125" style="101" customWidth="1"/>
    <col min="4899" max="4899" width="1.7109375" style="101" customWidth="1"/>
    <col min="4900" max="5123" width="11.42578125" style="101" customWidth="1"/>
    <col min="5124" max="5125" width="9.85546875" style="101" customWidth="1"/>
    <col min="5126" max="5126" width="2" style="101" customWidth="1"/>
    <col min="5127" max="5145" width="8.28515625" style="101" customWidth="1"/>
    <col min="5146" max="5146" width="2" style="101" customWidth="1"/>
    <col min="5147" max="5150" width="11.42578125" style="101" customWidth="1"/>
    <col min="5151" max="5151" width="2" style="101" customWidth="1"/>
    <col min="5152" max="5152" width="11.42578125" style="101" customWidth="1"/>
    <col min="5153" max="5153" width="8.5703125" style="101" customWidth="1"/>
    <col min="5154" max="5154" width="11.42578125" style="101" customWidth="1"/>
    <col min="5155" max="5155" width="1.7109375" style="101" customWidth="1"/>
    <col min="5156" max="5379" width="11.42578125" style="101" customWidth="1"/>
    <col min="5380" max="5381" width="9.85546875" style="101" customWidth="1"/>
    <col min="5382" max="5382" width="2" style="101" customWidth="1"/>
    <col min="5383" max="5401" width="8.28515625" style="101" customWidth="1"/>
    <col min="5402" max="5402" width="2" style="101" customWidth="1"/>
    <col min="5403" max="5406" width="11.42578125" style="101" customWidth="1"/>
    <col min="5407" max="5407" width="2" style="101" customWidth="1"/>
    <col min="5408" max="5408" width="11.42578125" style="101" customWidth="1"/>
    <col min="5409" max="5409" width="8.5703125" style="101" customWidth="1"/>
    <col min="5410" max="5410" width="11.42578125" style="101" customWidth="1"/>
    <col min="5411" max="5411" width="1.7109375" style="101" customWidth="1"/>
    <col min="5412" max="5635" width="11.42578125" style="101" customWidth="1"/>
    <col min="5636" max="5637" width="9.85546875" style="101" customWidth="1"/>
    <col min="5638" max="5638" width="2" style="101" customWidth="1"/>
    <col min="5639" max="5657" width="8.28515625" style="101" customWidth="1"/>
    <col min="5658" max="5658" width="2" style="101" customWidth="1"/>
    <col min="5659" max="5662" width="11.42578125" style="101" customWidth="1"/>
    <col min="5663" max="5663" width="2" style="101" customWidth="1"/>
    <col min="5664" max="5664" width="11.42578125" style="101" customWidth="1"/>
    <col min="5665" max="5665" width="8.5703125" style="101" customWidth="1"/>
    <col min="5666" max="5666" width="11.42578125" style="101" customWidth="1"/>
    <col min="5667" max="5667" width="1.7109375" style="101" customWidth="1"/>
    <col min="5668" max="5891" width="11.42578125" style="101" customWidth="1"/>
    <col min="5892" max="5893" width="9.85546875" style="101" customWidth="1"/>
    <col min="5894" max="5894" width="2" style="101" customWidth="1"/>
    <col min="5895" max="5913" width="8.28515625" style="101" customWidth="1"/>
    <col min="5914" max="5914" width="2" style="101" customWidth="1"/>
    <col min="5915" max="5918" width="11.42578125" style="101" customWidth="1"/>
    <col min="5919" max="5919" width="2" style="101" customWidth="1"/>
    <col min="5920" max="5920" width="11.42578125" style="101" customWidth="1"/>
    <col min="5921" max="5921" width="8.5703125" style="101" customWidth="1"/>
    <col min="5922" max="5922" width="11.42578125" style="101" customWidth="1"/>
    <col min="5923" max="5923" width="1.7109375" style="101" customWidth="1"/>
    <col min="5924" max="6147" width="11.42578125" style="101" customWidth="1"/>
    <col min="6148" max="6149" width="9.85546875" style="101" customWidth="1"/>
    <col min="6150" max="6150" width="2" style="101" customWidth="1"/>
    <col min="6151" max="6169" width="8.28515625" style="101" customWidth="1"/>
    <col min="6170" max="6170" width="2" style="101" customWidth="1"/>
    <col min="6171" max="6174" width="11.42578125" style="101" customWidth="1"/>
    <col min="6175" max="6175" width="2" style="101" customWidth="1"/>
    <col min="6176" max="6176" width="11.42578125" style="101" customWidth="1"/>
    <col min="6177" max="6177" width="8.5703125" style="101" customWidth="1"/>
    <col min="6178" max="6178" width="11.42578125" style="101" customWidth="1"/>
    <col min="6179" max="6179" width="1.7109375" style="101" customWidth="1"/>
    <col min="6180" max="6403" width="11.42578125" style="101" customWidth="1"/>
    <col min="6404" max="6405" width="9.85546875" style="101" customWidth="1"/>
    <col min="6406" max="6406" width="2" style="101" customWidth="1"/>
    <col min="6407" max="6425" width="8.28515625" style="101" customWidth="1"/>
    <col min="6426" max="6426" width="2" style="101" customWidth="1"/>
    <col min="6427" max="6430" width="11.42578125" style="101" customWidth="1"/>
    <col min="6431" max="6431" width="2" style="101" customWidth="1"/>
    <col min="6432" max="6432" width="11.42578125" style="101" customWidth="1"/>
    <col min="6433" max="6433" width="8.5703125" style="101" customWidth="1"/>
    <col min="6434" max="6434" width="11.42578125" style="101" customWidth="1"/>
    <col min="6435" max="6435" width="1.7109375" style="101" customWidth="1"/>
    <col min="6436" max="6659" width="11.42578125" style="101" customWidth="1"/>
    <col min="6660" max="6661" width="9.85546875" style="101" customWidth="1"/>
    <col min="6662" max="6662" width="2" style="101" customWidth="1"/>
    <col min="6663" max="6681" width="8.28515625" style="101" customWidth="1"/>
    <col min="6682" max="6682" width="2" style="101" customWidth="1"/>
    <col min="6683" max="6686" width="11.42578125" style="101" customWidth="1"/>
    <col min="6687" max="6687" width="2" style="101" customWidth="1"/>
    <col min="6688" max="6688" width="11.42578125" style="101" customWidth="1"/>
    <col min="6689" max="6689" width="8.5703125" style="101" customWidth="1"/>
    <col min="6690" max="6690" width="11.42578125" style="101" customWidth="1"/>
    <col min="6691" max="6691" width="1.7109375" style="101" customWidth="1"/>
    <col min="6692" max="6915" width="11.42578125" style="101" customWidth="1"/>
    <col min="6916" max="6917" width="9.85546875" style="101" customWidth="1"/>
    <col min="6918" max="6918" width="2" style="101" customWidth="1"/>
    <col min="6919" max="6937" width="8.28515625" style="101" customWidth="1"/>
    <col min="6938" max="6938" width="2" style="101" customWidth="1"/>
    <col min="6939" max="6942" width="11.42578125" style="101" customWidth="1"/>
    <col min="6943" max="6943" width="2" style="101" customWidth="1"/>
    <col min="6944" max="6944" width="11.42578125" style="101" customWidth="1"/>
    <col min="6945" max="6945" width="8.5703125" style="101" customWidth="1"/>
    <col min="6946" max="6946" width="11.42578125" style="101" customWidth="1"/>
    <col min="6947" max="6947" width="1.7109375" style="101" customWidth="1"/>
    <col min="6948" max="7171" width="11.42578125" style="101" customWidth="1"/>
    <col min="7172" max="7173" width="9.85546875" style="101" customWidth="1"/>
    <col min="7174" max="7174" width="2" style="101" customWidth="1"/>
    <col min="7175" max="7193" width="8.28515625" style="101" customWidth="1"/>
    <col min="7194" max="7194" width="2" style="101" customWidth="1"/>
    <col min="7195" max="7198" width="11.42578125" style="101" customWidth="1"/>
    <col min="7199" max="7199" width="2" style="101" customWidth="1"/>
    <col min="7200" max="7200" width="11.42578125" style="101" customWidth="1"/>
    <col min="7201" max="7201" width="8.5703125" style="101" customWidth="1"/>
    <col min="7202" max="7202" width="11.42578125" style="101" customWidth="1"/>
    <col min="7203" max="7203" width="1.7109375" style="101" customWidth="1"/>
    <col min="7204" max="7427" width="11.42578125" style="101" customWidth="1"/>
    <col min="7428" max="7429" width="9.85546875" style="101" customWidth="1"/>
    <col min="7430" max="7430" width="2" style="101" customWidth="1"/>
    <col min="7431" max="7449" width="8.28515625" style="101" customWidth="1"/>
    <col min="7450" max="7450" width="2" style="101" customWidth="1"/>
    <col min="7451" max="7454" width="11.42578125" style="101" customWidth="1"/>
    <col min="7455" max="7455" width="2" style="101" customWidth="1"/>
    <col min="7456" max="7456" width="11.42578125" style="101" customWidth="1"/>
    <col min="7457" max="7457" width="8.5703125" style="101" customWidth="1"/>
    <col min="7458" max="7458" width="11.42578125" style="101" customWidth="1"/>
    <col min="7459" max="7459" width="1.7109375" style="101" customWidth="1"/>
    <col min="7460" max="7683" width="11.42578125" style="101" customWidth="1"/>
    <col min="7684" max="7685" width="9.85546875" style="101" customWidth="1"/>
    <col min="7686" max="7686" width="2" style="101" customWidth="1"/>
    <col min="7687" max="7705" width="8.28515625" style="101" customWidth="1"/>
    <col min="7706" max="7706" width="2" style="101" customWidth="1"/>
    <col min="7707" max="7710" width="11.42578125" style="101" customWidth="1"/>
    <col min="7711" max="7711" width="2" style="101" customWidth="1"/>
    <col min="7712" max="7712" width="11.42578125" style="101" customWidth="1"/>
    <col min="7713" max="7713" width="8.5703125" style="101" customWidth="1"/>
    <col min="7714" max="7714" width="11.42578125" style="101" customWidth="1"/>
    <col min="7715" max="7715" width="1.7109375" style="101" customWidth="1"/>
    <col min="7716" max="7939" width="11.42578125" style="101" customWidth="1"/>
    <col min="7940" max="7941" width="9.85546875" style="101" customWidth="1"/>
    <col min="7942" max="7942" width="2" style="101" customWidth="1"/>
    <col min="7943" max="7961" width="8.28515625" style="101" customWidth="1"/>
    <col min="7962" max="7962" width="2" style="101" customWidth="1"/>
    <col min="7963" max="7966" width="11.42578125" style="101" customWidth="1"/>
    <col min="7967" max="7967" width="2" style="101" customWidth="1"/>
    <col min="7968" max="7968" width="11.42578125" style="101" customWidth="1"/>
    <col min="7969" max="7969" width="8.5703125" style="101" customWidth="1"/>
    <col min="7970" max="7970" width="11.42578125" style="101" customWidth="1"/>
    <col min="7971" max="7971" width="1.7109375" style="101" customWidth="1"/>
    <col min="7972" max="8195" width="11.42578125" style="101" customWidth="1"/>
    <col min="8196" max="8197" width="9.85546875" style="101" customWidth="1"/>
    <col min="8198" max="8198" width="2" style="101" customWidth="1"/>
    <col min="8199" max="8217" width="8.28515625" style="101" customWidth="1"/>
    <col min="8218" max="8218" width="2" style="101" customWidth="1"/>
    <col min="8219" max="8222" width="11.42578125" style="101" customWidth="1"/>
    <col min="8223" max="8223" width="2" style="101" customWidth="1"/>
    <col min="8224" max="8224" width="11.42578125" style="101" customWidth="1"/>
    <col min="8225" max="8225" width="8.5703125" style="101" customWidth="1"/>
    <col min="8226" max="8226" width="11.42578125" style="101" customWidth="1"/>
    <col min="8227" max="8227" width="1.7109375" style="101" customWidth="1"/>
    <col min="8228" max="8451" width="11.42578125" style="101" customWidth="1"/>
    <col min="8452" max="8453" width="9.85546875" style="101" customWidth="1"/>
    <col min="8454" max="8454" width="2" style="101" customWidth="1"/>
    <col min="8455" max="8473" width="8.28515625" style="101" customWidth="1"/>
    <col min="8474" max="8474" width="2" style="101" customWidth="1"/>
    <col min="8475" max="8478" width="11.42578125" style="101" customWidth="1"/>
    <col min="8479" max="8479" width="2" style="101" customWidth="1"/>
    <col min="8480" max="8480" width="11.42578125" style="101" customWidth="1"/>
    <col min="8481" max="8481" width="8.5703125" style="101" customWidth="1"/>
    <col min="8482" max="8482" width="11.42578125" style="101" customWidth="1"/>
    <col min="8483" max="8483" width="1.7109375" style="101" customWidth="1"/>
    <col min="8484" max="8707" width="11.42578125" style="101" customWidth="1"/>
    <col min="8708" max="8709" width="9.85546875" style="101" customWidth="1"/>
    <col min="8710" max="8710" width="2" style="101" customWidth="1"/>
    <col min="8711" max="8729" width="8.28515625" style="101" customWidth="1"/>
    <col min="8730" max="8730" width="2" style="101" customWidth="1"/>
    <col min="8731" max="8734" width="11.42578125" style="101" customWidth="1"/>
    <col min="8735" max="8735" width="2" style="101" customWidth="1"/>
    <col min="8736" max="8736" width="11.42578125" style="101" customWidth="1"/>
    <col min="8737" max="8737" width="8.5703125" style="101" customWidth="1"/>
    <col min="8738" max="8738" width="11.42578125" style="101" customWidth="1"/>
    <col min="8739" max="8739" width="1.7109375" style="101" customWidth="1"/>
    <col min="8740" max="8963" width="11.42578125" style="101" customWidth="1"/>
    <col min="8964" max="8965" width="9.85546875" style="101" customWidth="1"/>
    <col min="8966" max="8966" width="2" style="101" customWidth="1"/>
    <col min="8967" max="8985" width="8.28515625" style="101" customWidth="1"/>
    <col min="8986" max="8986" width="2" style="101" customWidth="1"/>
    <col min="8987" max="8990" width="11.42578125" style="101" customWidth="1"/>
    <col min="8991" max="8991" width="2" style="101" customWidth="1"/>
    <col min="8992" max="8992" width="11.42578125" style="101" customWidth="1"/>
    <col min="8993" max="8993" width="8.5703125" style="101" customWidth="1"/>
    <col min="8994" max="8994" width="11.42578125" style="101" customWidth="1"/>
    <col min="8995" max="8995" width="1.7109375" style="101" customWidth="1"/>
    <col min="8996" max="9219" width="11.42578125" style="101" customWidth="1"/>
    <col min="9220" max="9221" width="9.85546875" style="101" customWidth="1"/>
    <col min="9222" max="9222" width="2" style="101" customWidth="1"/>
    <col min="9223" max="9241" width="8.28515625" style="101" customWidth="1"/>
    <col min="9242" max="9242" width="2" style="101" customWidth="1"/>
    <col min="9243" max="9246" width="11.42578125" style="101" customWidth="1"/>
    <col min="9247" max="9247" width="2" style="101" customWidth="1"/>
    <col min="9248" max="9248" width="11.42578125" style="101" customWidth="1"/>
    <col min="9249" max="9249" width="8.5703125" style="101" customWidth="1"/>
    <col min="9250" max="9250" width="11.42578125" style="101" customWidth="1"/>
    <col min="9251" max="9251" width="1.7109375" style="101" customWidth="1"/>
    <col min="9252" max="9475" width="11.42578125" style="101" customWidth="1"/>
    <col min="9476" max="9477" width="9.85546875" style="101" customWidth="1"/>
    <col min="9478" max="9478" width="2" style="101" customWidth="1"/>
    <col min="9479" max="9497" width="8.28515625" style="101" customWidth="1"/>
    <col min="9498" max="9498" width="2" style="101" customWidth="1"/>
    <col min="9499" max="9502" width="11.42578125" style="101" customWidth="1"/>
    <col min="9503" max="9503" width="2" style="101" customWidth="1"/>
    <col min="9504" max="9504" width="11.42578125" style="101" customWidth="1"/>
    <col min="9505" max="9505" width="8.5703125" style="101" customWidth="1"/>
    <col min="9506" max="9506" width="11.42578125" style="101" customWidth="1"/>
    <col min="9507" max="9507" width="1.7109375" style="101" customWidth="1"/>
    <col min="9508" max="9731" width="11.42578125" style="101" customWidth="1"/>
    <col min="9732" max="9733" width="9.85546875" style="101" customWidth="1"/>
    <col min="9734" max="9734" width="2" style="101" customWidth="1"/>
    <col min="9735" max="9753" width="8.28515625" style="101" customWidth="1"/>
    <col min="9754" max="9754" width="2" style="101" customWidth="1"/>
    <col min="9755" max="9758" width="11.42578125" style="101" customWidth="1"/>
    <col min="9759" max="9759" width="2" style="101" customWidth="1"/>
    <col min="9760" max="9760" width="11.42578125" style="101" customWidth="1"/>
    <col min="9761" max="9761" width="8.5703125" style="101" customWidth="1"/>
    <col min="9762" max="9762" width="11.42578125" style="101" customWidth="1"/>
    <col min="9763" max="9763" width="1.7109375" style="101" customWidth="1"/>
    <col min="9764" max="9987" width="11.42578125" style="101" customWidth="1"/>
    <col min="9988" max="9989" width="9.85546875" style="101" customWidth="1"/>
    <col min="9990" max="9990" width="2" style="101" customWidth="1"/>
    <col min="9991" max="10009" width="8.28515625" style="101" customWidth="1"/>
    <col min="10010" max="10010" width="2" style="101" customWidth="1"/>
    <col min="10011" max="10014" width="11.42578125" style="101" customWidth="1"/>
    <col min="10015" max="10015" width="2" style="101" customWidth="1"/>
    <col min="10016" max="10016" width="11.42578125" style="101" customWidth="1"/>
    <col min="10017" max="10017" width="8.5703125" style="101" customWidth="1"/>
    <col min="10018" max="10018" width="11.42578125" style="101" customWidth="1"/>
    <col min="10019" max="10019" width="1.7109375" style="101" customWidth="1"/>
    <col min="10020" max="10243" width="11.42578125" style="101" customWidth="1"/>
    <col min="10244" max="10245" width="9.85546875" style="101" customWidth="1"/>
    <col min="10246" max="10246" width="2" style="101" customWidth="1"/>
    <col min="10247" max="10265" width="8.28515625" style="101" customWidth="1"/>
    <col min="10266" max="10266" width="2" style="101" customWidth="1"/>
    <col min="10267" max="10270" width="11.42578125" style="101" customWidth="1"/>
    <col min="10271" max="10271" width="2" style="101" customWidth="1"/>
    <col min="10272" max="10272" width="11.42578125" style="101" customWidth="1"/>
    <col min="10273" max="10273" width="8.5703125" style="101" customWidth="1"/>
    <col min="10274" max="10274" width="11.42578125" style="101" customWidth="1"/>
    <col min="10275" max="10275" width="1.7109375" style="101" customWidth="1"/>
    <col min="10276" max="10499" width="11.42578125" style="101" customWidth="1"/>
    <col min="10500" max="10501" width="9.85546875" style="101" customWidth="1"/>
    <col min="10502" max="10502" width="2" style="101" customWidth="1"/>
    <col min="10503" max="10521" width="8.28515625" style="101" customWidth="1"/>
    <col min="10522" max="10522" width="2" style="101" customWidth="1"/>
    <col min="10523" max="10526" width="11.42578125" style="101" customWidth="1"/>
    <col min="10527" max="10527" width="2" style="101" customWidth="1"/>
    <col min="10528" max="10528" width="11.42578125" style="101" customWidth="1"/>
    <col min="10529" max="10529" width="8.5703125" style="101" customWidth="1"/>
    <col min="10530" max="10530" width="11.42578125" style="101" customWidth="1"/>
    <col min="10531" max="10531" width="1.7109375" style="101" customWidth="1"/>
    <col min="10532" max="10755" width="11.42578125" style="101" customWidth="1"/>
    <col min="10756" max="10757" width="9.85546875" style="101" customWidth="1"/>
    <col min="10758" max="10758" width="2" style="101" customWidth="1"/>
    <col min="10759" max="10777" width="8.28515625" style="101" customWidth="1"/>
    <col min="10778" max="10778" width="2" style="101" customWidth="1"/>
    <col min="10779" max="10782" width="11.42578125" style="101" customWidth="1"/>
    <col min="10783" max="10783" width="2" style="101" customWidth="1"/>
    <col min="10784" max="10784" width="11.42578125" style="101" customWidth="1"/>
    <col min="10785" max="10785" width="8.5703125" style="101" customWidth="1"/>
    <col min="10786" max="10786" width="11.42578125" style="101" customWidth="1"/>
    <col min="10787" max="10787" width="1.7109375" style="101" customWidth="1"/>
    <col min="10788" max="11011" width="11.42578125" style="101" customWidth="1"/>
    <col min="11012" max="11013" width="9.85546875" style="101" customWidth="1"/>
    <col min="11014" max="11014" width="2" style="101" customWidth="1"/>
    <col min="11015" max="11033" width="8.28515625" style="101" customWidth="1"/>
    <col min="11034" max="11034" width="2" style="101" customWidth="1"/>
    <col min="11035" max="11038" width="11.42578125" style="101" customWidth="1"/>
    <col min="11039" max="11039" width="2" style="101" customWidth="1"/>
    <col min="11040" max="11040" width="11.42578125" style="101" customWidth="1"/>
    <col min="11041" max="11041" width="8.5703125" style="101" customWidth="1"/>
    <col min="11042" max="11042" width="11.42578125" style="101" customWidth="1"/>
    <col min="11043" max="11043" width="1.7109375" style="101" customWidth="1"/>
    <col min="11044" max="11267" width="11.42578125" style="101" customWidth="1"/>
    <col min="11268" max="11269" width="9.85546875" style="101" customWidth="1"/>
    <col min="11270" max="11270" width="2" style="101" customWidth="1"/>
    <col min="11271" max="11289" width="8.28515625" style="101" customWidth="1"/>
    <col min="11290" max="11290" width="2" style="101" customWidth="1"/>
    <col min="11291" max="11294" width="11.42578125" style="101" customWidth="1"/>
    <col min="11295" max="11295" width="2" style="101" customWidth="1"/>
    <col min="11296" max="11296" width="11.42578125" style="101" customWidth="1"/>
    <col min="11297" max="11297" width="8.5703125" style="101" customWidth="1"/>
    <col min="11298" max="11298" width="11.42578125" style="101" customWidth="1"/>
    <col min="11299" max="11299" width="1.7109375" style="101" customWidth="1"/>
    <col min="11300" max="11523" width="11.42578125" style="101" customWidth="1"/>
    <col min="11524" max="11525" width="9.85546875" style="101" customWidth="1"/>
    <col min="11526" max="11526" width="2" style="101" customWidth="1"/>
    <col min="11527" max="11545" width="8.28515625" style="101" customWidth="1"/>
    <col min="11546" max="11546" width="2" style="101" customWidth="1"/>
    <col min="11547" max="11550" width="11.42578125" style="101" customWidth="1"/>
    <col min="11551" max="11551" width="2" style="101" customWidth="1"/>
    <col min="11552" max="11552" width="11.42578125" style="101" customWidth="1"/>
    <col min="11553" max="11553" width="8.5703125" style="101" customWidth="1"/>
    <col min="11554" max="11554" width="11.42578125" style="101" customWidth="1"/>
    <col min="11555" max="11555" width="1.7109375" style="101" customWidth="1"/>
    <col min="11556" max="11779" width="11.42578125" style="101" customWidth="1"/>
    <col min="11780" max="11781" width="9.85546875" style="101" customWidth="1"/>
    <col min="11782" max="11782" width="2" style="101" customWidth="1"/>
    <col min="11783" max="11801" width="8.28515625" style="101" customWidth="1"/>
    <col min="11802" max="11802" width="2" style="101" customWidth="1"/>
    <col min="11803" max="11806" width="11.42578125" style="101" customWidth="1"/>
    <col min="11807" max="11807" width="2" style="101" customWidth="1"/>
    <col min="11808" max="11808" width="11.42578125" style="101" customWidth="1"/>
    <col min="11809" max="11809" width="8.5703125" style="101" customWidth="1"/>
    <col min="11810" max="11810" width="11.42578125" style="101" customWidth="1"/>
    <col min="11811" max="11811" width="1.7109375" style="101" customWidth="1"/>
    <col min="11812" max="12035" width="11.42578125" style="101" customWidth="1"/>
    <col min="12036" max="12037" width="9.85546875" style="101" customWidth="1"/>
    <col min="12038" max="12038" width="2" style="101" customWidth="1"/>
    <col min="12039" max="12057" width="8.28515625" style="101" customWidth="1"/>
    <col min="12058" max="12058" width="2" style="101" customWidth="1"/>
    <col min="12059" max="12062" width="11.42578125" style="101" customWidth="1"/>
    <col min="12063" max="12063" width="2" style="101" customWidth="1"/>
    <col min="12064" max="12064" width="11.42578125" style="101" customWidth="1"/>
    <col min="12065" max="12065" width="8.5703125" style="101" customWidth="1"/>
    <col min="12066" max="12066" width="11.42578125" style="101" customWidth="1"/>
    <col min="12067" max="12067" width="1.7109375" style="101" customWidth="1"/>
    <col min="12068" max="12291" width="11.42578125" style="101" customWidth="1"/>
    <col min="12292" max="12293" width="9.85546875" style="101" customWidth="1"/>
    <col min="12294" max="12294" width="2" style="101" customWidth="1"/>
    <col min="12295" max="12313" width="8.28515625" style="101" customWidth="1"/>
    <col min="12314" max="12314" width="2" style="101" customWidth="1"/>
    <col min="12315" max="12318" width="11.42578125" style="101" customWidth="1"/>
    <col min="12319" max="12319" width="2" style="101" customWidth="1"/>
    <col min="12320" max="12320" width="11.42578125" style="101" customWidth="1"/>
    <col min="12321" max="12321" width="8.5703125" style="101" customWidth="1"/>
    <col min="12322" max="12322" width="11.42578125" style="101" customWidth="1"/>
    <col min="12323" max="12323" width="1.7109375" style="101" customWidth="1"/>
    <col min="12324" max="12547" width="11.42578125" style="101" customWidth="1"/>
    <col min="12548" max="12549" width="9.85546875" style="101" customWidth="1"/>
    <col min="12550" max="12550" width="2" style="101" customWidth="1"/>
    <col min="12551" max="12569" width="8.28515625" style="101" customWidth="1"/>
    <col min="12570" max="12570" width="2" style="101" customWidth="1"/>
    <col min="12571" max="12574" width="11.42578125" style="101" customWidth="1"/>
    <col min="12575" max="12575" width="2" style="101" customWidth="1"/>
    <col min="12576" max="12576" width="11.42578125" style="101" customWidth="1"/>
    <col min="12577" max="12577" width="8.5703125" style="101" customWidth="1"/>
    <col min="12578" max="12578" width="11.42578125" style="101" customWidth="1"/>
    <col min="12579" max="12579" width="1.7109375" style="101" customWidth="1"/>
    <col min="12580" max="12803" width="11.42578125" style="101" customWidth="1"/>
    <col min="12804" max="12805" width="9.85546875" style="101" customWidth="1"/>
    <col min="12806" max="12806" width="2" style="101" customWidth="1"/>
    <col min="12807" max="12825" width="8.28515625" style="101" customWidth="1"/>
    <col min="12826" max="12826" width="2" style="101" customWidth="1"/>
    <col min="12827" max="12830" width="11.42578125" style="101" customWidth="1"/>
    <col min="12831" max="12831" width="2" style="101" customWidth="1"/>
    <col min="12832" max="12832" width="11.42578125" style="101" customWidth="1"/>
    <col min="12833" max="12833" width="8.5703125" style="101" customWidth="1"/>
    <col min="12834" max="12834" width="11.42578125" style="101" customWidth="1"/>
    <col min="12835" max="12835" width="1.7109375" style="101" customWidth="1"/>
    <col min="12836" max="13059" width="11.42578125" style="101" customWidth="1"/>
    <col min="13060" max="13061" width="9.85546875" style="101" customWidth="1"/>
    <col min="13062" max="13062" width="2" style="101" customWidth="1"/>
    <col min="13063" max="13081" width="8.28515625" style="101" customWidth="1"/>
    <col min="13082" max="13082" width="2" style="101" customWidth="1"/>
    <col min="13083" max="13086" width="11.42578125" style="101" customWidth="1"/>
    <col min="13087" max="13087" width="2" style="101" customWidth="1"/>
    <col min="13088" max="13088" width="11.42578125" style="101" customWidth="1"/>
    <col min="13089" max="13089" width="8.5703125" style="101" customWidth="1"/>
    <col min="13090" max="13090" width="11.42578125" style="101" customWidth="1"/>
    <col min="13091" max="13091" width="1.7109375" style="101" customWidth="1"/>
    <col min="13092" max="13315" width="11.42578125" style="101" customWidth="1"/>
    <col min="13316" max="13317" width="9.85546875" style="101" customWidth="1"/>
    <col min="13318" max="13318" width="2" style="101" customWidth="1"/>
    <col min="13319" max="13337" width="8.28515625" style="101" customWidth="1"/>
    <col min="13338" max="13338" width="2" style="101" customWidth="1"/>
    <col min="13339" max="13342" width="11.42578125" style="101" customWidth="1"/>
    <col min="13343" max="13343" width="2" style="101" customWidth="1"/>
    <col min="13344" max="13344" width="11.42578125" style="101" customWidth="1"/>
    <col min="13345" max="13345" width="8.5703125" style="101" customWidth="1"/>
    <col min="13346" max="13346" width="11.42578125" style="101" customWidth="1"/>
    <col min="13347" max="13347" width="1.7109375" style="101" customWidth="1"/>
    <col min="13348" max="13571" width="11.42578125" style="101" customWidth="1"/>
    <col min="13572" max="13573" width="9.85546875" style="101" customWidth="1"/>
    <col min="13574" max="13574" width="2" style="101" customWidth="1"/>
    <col min="13575" max="13593" width="8.28515625" style="101" customWidth="1"/>
    <col min="13594" max="13594" width="2" style="101" customWidth="1"/>
    <col min="13595" max="13598" width="11.42578125" style="101" customWidth="1"/>
    <col min="13599" max="13599" width="2" style="101" customWidth="1"/>
    <col min="13600" max="13600" width="11.42578125" style="101" customWidth="1"/>
    <col min="13601" max="13601" width="8.5703125" style="101" customWidth="1"/>
    <col min="13602" max="13602" width="11.42578125" style="101" customWidth="1"/>
    <col min="13603" max="13603" width="1.7109375" style="101" customWidth="1"/>
    <col min="13604" max="13827" width="11.42578125" style="101" customWidth="1"/>
    <col min="13828" max="13829" width="9.85546875" style="101" customWidth="1"/>
    <col min="13830" max="13830" width="2" style="101" customWidth="1"/>
    <col min="13831" max="13849" width="8.28515625" style="101" customWidth="1"/>
    <col min="13850" max="13850" width="2" style="101" customWidth="1"/>
    <col min="13851" max="13854" width="11.42578125" style="101" customWidth="1"/>
    <col min="13855" max="13855" width="2" style="101" customWidth="1"/>
    <col min="13856" max="13856" width="11.42578125" style="101" customWidth="1"/>
    <col min="13857" max="13857" width="8.5703125" style="101" customWidth="1"/>
    <col min="13858" max="13858" width="11.42578125" style="101" customWidth="1"/>
    <col min="13859" max="13859" width="1.7109375" style="101" customWidth="1"/>
    <col min="13860" max="14083" width="11.42578125" style="101" customWidth="1"/>
    <col min="14084" max="14085" width="9.85546875" style="101" customWidth="1"/>
    <col min="14086" max="14086" width="2" style="101" customWidth="1"/>
    <col min="14087" max="14105" width="8.28515625" style="101" customWidth="1"/>
    <col min="14106" max="14106" width="2" style="101" customWidth="1"/>
    <col min="14107" max="14110" width="11.42578125" style="101" customWidth="1"/>
    <col min="14111" max="14111" width="2" style="101" customWidth="1"/>
    <col min="14112" max="14112" width="11.42578125" style="101" customWidth="1"/>
    <col min="14113" max="14113" width="8.5703125" style="101" customWidth="1"/>
    <col min="14114" max="14114" width="11.42578125" style="101" customWidth="1"/>
    <col min="14115" max="14115" width="1.7109375" style="101" customWidth="1"/>
    <col min="14116" max="14339" width="11.42578125" style="101" customWidth="1"/>
    <col min="14340" max="14341" width="9.85546875" style="101" customWidth="1"/>
    <col min="14342" max="14342" width="2" style="101" customWidth="1"/>
    <col min="14343" max="14361" width="8.28515625" style="101" customWidth="1"/>
    <col min="14362" max="14362" width="2" style="101" customWidth="1"/>
    <col min="14363" max="14366" width="11.42578125" style="101" customWidth="1"/>
    <col min="14367" max="14367" width="2" style="101" customWidth="1"/>
    <col min="14368" max="14368" width="11.42578125" style="101" customWidth="1"/>
    <col min="14369" max="14369" width="8.5703125" style="101" customWidth="1"/>
    <col min="14370" max="14370" width="11.42578125" style="101" customWidth="1"/>
    <col min="14371" max="14371" width="1.7109375" style="101" customWidth="1"/>
    <col min="14372" max="14595" width="11.42578125" style="101" customWidth="1"/>
    <col min="14596" max="14597" width="9.85546875" style="101" customWidth="1"/>
    <col min="14598" max="14598" width="2" style="101" customWidth="1"/>
    <col min="14599" max="14617" width="8.28515625" style="101" customWidth="1"/>
    <col min="14618" max="14618" width="2" style="101" customWidth="1"/>
    <col min="14619" max="14622" width="11.42578125" style="101" customWidth="1"/>
    <col min="14623" max="14623" width="2" style="101" customWidth="1"/>
    <col min="14624" max="14624" width="11.42578125" style="101" customWidth="1"/>
    <col min="14625" max="14625" width="8.5703125" style="101" customWidth="1"/>
    <col min="14626" max="14626" width="11.42578125" style="101" customWidth="1"/>
    <col min="14627" max="14627" width="1.7109375" style="101" customWidth="1"/>
    <col min="14628" max="14851" width="11.42578125" style="101" customWidth="1"/>
    <col min="14852" max="14853" width="9.85546875" style="101" customWidth="1"/>
    <col min="14854" max="14854" width="2" style="101" customWidth="1"/>
    <col min="14855" max="14873" width="8.28515625" style="101" customWidth="1"/>
    <col min="14874" max="14874" width="2" style="101" customWidth="1"/>
    <col min="14875" max="14878" width="11.42578125" style="101" customWidth="1"/>
    <col min="14879" max="14879" width="2" style="101" customWidth="1"/>
    <col min="14880" max="14880" width="11.42578125" style="101" customWidth="1"/>
    <col min="14881" max="14881" width="8.5703125" style="101" customWidth="1"/>
    <col min="14882" max="14882" width="11.42578125" style="101" customWidth="1"/>
    <col min="14883" max="14883" width="1.7109375" style="101" customWidth="1"/>
    <col min="14884" max="15107" width="11.42578125" style="101" customWidth="1"/>
    <col min="15108" max="15109" width="9.85546875" style="101" customWidth="1"/>
    <col min="15110" max="15110" width="2" style="101" customWidth="1"/>
    <col min="15111" max="15129" width="8.28515625" style="101" customWidth="1"/>
    <col min="15130" max="15130" width="2" style="101" customWidth="1"/>
    <col min="15131" max="15134" width="11.42578125" style="101" customWidth="1"/>
    <col min="15135" max="15135" width="2" style="101" customWidth="1"/>
    <col min="15136" max="15136" width="11.42578125" style="101" customWidth="1"/>
    <col min="15137" max="15137" width="8.5703125" style="101" customWidth="1"/>
    <col min="15138" max="15138" width="11.42578125" style="101" customWidth="1"/>
    <col min="15139" max="15139" width="1.7109375" style="101" customWidth="1"/>
    <col min="15140" max="15363" width="11.42578125" style="101" customWidth="1"/>
    <col min="15364" max="15365" width="9.85546875" style="101" customWidth="1"/>
    <col min="15366" max="15366" width="2" style="101" customWidth="1"/>
    <col min="15367" max="15385" width="8.28515625" style="101" customWidth="1"/>
    <col min="15386" max="15386" width="2" style="101" customWidth="1"/>
    <col min="15387" max="15390" width="11.42578125" style="101" customWidth="1"/>
    <col min="15391" max="15391" width="2" style="101" customWidth="1"/>
    <col min="15392" max="15392" width="11.42578125" style="101" customWidth="1"/>
    <col min="15393" max="15393" width="8.5703125" style="101" customWidth="1"/>
    <col min="15394" max="15394" width="11.42578125" style="101" customWidth="1"/>
    <col min="15395" max="15395" width="1.7109375" style="101" customWidth="1"/>
    <col min="15396" max="15619" width="11.42578125" style="101" customWidth="1"/>
    <col min="15620" max="15621" width="9.85546875" style="101" customWidth="1"/>
    <col min="15622" max="15622" width="2" style="101" customWidth="1"/>
    <col min="15623" max="15641" width="8.28515625" style="101" customWidth="1"/>
    <col min="15642" max="15642" width="2" style="101" customWidth="1"/>
    <col min="15643" max="15646" width="11.42578125" style="101" customWidth="1"/>
    <col min="15647" max="15647" width="2" style="101" customWidth="1"/>
    <col min="15648" max="15648" width="11.42578125" style="101" customWidth="1"/>
    <col min="15649" max="15649" width="8.5703125" style="101" customWidth="1"/>
    <col min="15650" max="15650" width="11.42578125" style="101" customWidth="1"/>
    <col min="15651" max="15651" width="1.7109375" style="101" customWidth="1"/>
    <col min="15652" max="15875" width="11.42578125" style="101" customWidth="1"/>
    <col min="15876" max="15877" width="9.85546875" style="101" customWidth="1"/>
    <col min="15878" max="15878" width="2" style="101" customWidth="1"/>
    <col min="15879" max="15897" width="8.28515625" style="101" customWidth="1"/>
    <col min="15898" max="15898" width="2" style="101" customWidth="1"/>
    <col min="15899" max="15902" width="11.42578125" style="101" customWidth="1"/>
    <col min="15903" max="15903" width="2" style="101" customWidth="1"/>
    <col min="15904" max="15904" width="11.42578125" style="101" customWidth="1"/>
    <col min="15905" max="15905" width="8.5703125" style="101" customWidth="1"/>
    <col min="15906" max="15906" width="11.42578125" style="101" customWidth="1"/>
    <col min="15907" max="15907" width="1.7109375" style="101" customWidth="1"/>
    <col min="15908" max="16131" width="11.42578125" style="101" customWidth="1"/>
    <col min="16132" max="16133" width="9.85546875" style="101" customWidth="1"/>
    <col min="16134" max="16134" width="2" style="101" customWidth="1"/>
    <col min="16135" max="16153" width="8.28515625" style="101" customWidth="1"/>
    <col min="16154" max="16154" width="2" style="101" customWidth="1"/>
    <col min="16155" max="16158" width="11.42578125" style="101" customWidth="1"/>
    <col min="16159" max="16159" width="2" style="101" customWidth="1"/>
    <col min="16160" max="16160" width="11.42578125" style="101" customWidth="1"/>
    <col min="16161" max="16161" width="8.5703125" style="101" customWidth="1"/>
    <col min="16162" max="16162" width="11.42578125" style="101" customWidth="1"/>
    <col min="16163" max="16163" width="1.7109375" style="101" customWidth="1"/>
    <col min="16164" max="16384" width="11.42578125" style="101" customWidth="1"/>
  </cols>
  <sheetData>
    <row r="1" spans="1:37" s="47" customFormat="1" x14ac:dyDescent="0.2">
      <c r="A1" s="6"/>
      <c r="B1" s="89" t="s">
        <v>3</v>
      </c>
      <c r="C1" s="89" t="s">
        <v>1</v>
      </c>
      <c r="D1" s="89" t="s">
        <v>2</v>
      </c>
      <c r="E1" s="89" t="s">
        <v>115</v>
      </c>
      <c r="F1" s="89"/>
      <c r="G1" s="89"/>
      <c r="H1" s="89"/>
      <c r="I1" s="89" t="s">
        <v>116</v>
      </c>
      <c r="J1" s="89"/>
      <c r="K1" s="89"/>
      <c r="L1" s="89"/>
      <c r="M1" s="89" t="s">
        <v>8</v>
      </c>
      <c r="N1" s="89" t="s">
        <v>5</v>
      </c>
      <c r="O1" s="89" t="s">
        <v>6</v>
      </c>
      <c r="P1" s="1" t="s">
        <v>117</v>
      </c>
      <c r="Q1" s="91" t="s">
        <v>9</v>
      </c>
      <c r="R1" s="91" t="s">
        <v>118</v>
      </c>
      <c r="S1" s="91" t="s">
        <v>119</v>
      </c>
      <c r="T1" s="89" t="s">
        <v>3</v>
      </c>
      <c r="U1" s="89" t="s">
        <v>1</v>
      </c>
      <c r="V1" s="89" t="s">
        <v>2</v>
      </c>
      <c r="W1" s="89" t="s">
        <v>115</v>
      </c>
      <c r="X1" s="89"/>
      <c r="Y1" s="89"/>
      <c r="Z1" s="89"/>
      <c r="AA1" s="89" t="s">
        <v>116</v>
      </c>
      <c r="AB1" s="89"/>
      <c r="AC1" s="89"/>
      <c r="AD1" s="89"/>
      <c r="AE1" s="89" t="s">
        <v>8</v>
      </c>
      <c r="AF1" s="89" t="s">
        <v>5</v>
      </c>
      <c r="AG1" s="89" t="s">
        <v>6</v>
      </c>
      <c r="AH1" s="1" t="s">
        <v>117</v>
      </c>
      <c r="AI1" s="91" t="s">
        <v>9</v>
      </c>
      <c r="AJ1" s="91" t="s">
        <v>118</v>
      </c>
      <c r="AK1" s="91" t="s">
        <v>119</v>
      </c>
    </row>
    <row r="2" spans="1:37" s="47" customFormat="1" x14ac:dyDescent="0.2">
      <c r="A2" s="9"/>
      <c r="B2" s="2"/>
      <c r="C2" s="2"/>
      <c r="D2" s="2"/>
      <c r="E2" s="2" t="s">
        <v>15</v>
      </c>
      <c r="F2" s="2" t="s">
        <v>12</v>
      </c>
      <c r="G2" s="2" t="s">
        <v>13</v>
      </c>
      <c r="H2" s="2" t="s">
        <v>14</v>
      </c>
      <c r="I2" s="2" t="s">
        <v>15</v>
      </c>
      <c r="J2" s="2" t="s">
        <v>12</v>
      </c>
      <c r="K2" s="2" t="s">
        <v>13</v>
      </c>
      <c r="L2" s="2" t="s">
        <v>14</v>
      </c>
      <c r="M2" s="2"/>
      <c r="N2" s="2"/>
      <c r="O2" s="2"/>
      <c r="P2" s="2"/>
      <c r="Q2" s="2"/>
      <c r="R2" s="2"/>
      <c r="S2" s="2"/>
      <c r="T2" s="2"/>
      <c r="U2" s="2"/>
      <c r="V2" s="2"/>
      <c r="W2" s="2" t="s">
        <v>15</v>
      </c>
      <c r="X2" s="2" t="s">
        <v>12</v>
      </c>
      <c r="Y2" s="2" t="s">
        <v>13</v>
      </c>
      <c r="Z2" s="2" t="s">
        <v>14</v>
      </c>
      <c r="AA2" s="2" t="s">
        <v>15</v>
      </c>
      <c r="AB2" s="2" t="s">
        <v>12</v>
      </c>
      <c r="AC2" s="2" t="s">
        <v>13</v>
      </c>
      <c r="AD2" s="2" t="s">
        <v>14</v>
      </c>
      <c r="AE2" s="2"/>
      <c r="AF2" s="2"/>
      <c r="AG2" s="2"/>
      <c r="AH2" s="2"/>
      <c r="AI2" s="2"/>
      <c r="AJ2" s="2"/>
      <c r="AK2" s="2"/>
    </row>
    <row r="3" spans="1:37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</row>
    <row r="4" spans="1:37" x14ac:dyDescent="0.2">
      <c r="B4" s="103"/>
      <c r="C4" s="103"/>
      <c r="D4" s="103"/>
      <c r="E4" s="103"/>
      <c r="F4" s="103"/>
      <c r="G4" s="103"/>
      <c r="H4" s="103"/>
      <c r="I4" s="103"/>
      <c r="J4" s="103"/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H4" s="103"/>
      <c r="AI4" s="103"/>
      <c r="AJ4" s="103"/>
      <c r="AK4" s="103"/>
    </row>
    <row r="5" spans="1:37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</row>
    <row r="6" spans="1:37" x14ac:dyDescent="0.2">
      <c r="A6" s="9">
        <v>30345</v>
      </c>
      <c r="B6" s="103">
        <f>('Grunddaten Kernel'!B6-'Grunddaten Kernel'!B$3)/('Grunddaten Kernel'!B$4-'Grunddaten Kernel'!B$3)</f>
        <v>0.36408861909990048</v>
      </c>
      <c r="C6" s="103">
        <f>('Grunddaten Kernel'!C6-'Grunddaten Kernel'!C$3)/('Grunddaten Kernel'!C$4-'Grunddaten Kernel'!C$3)</f>
        <v>0.36299970371756934</v>
      </c>
      <c r="D6" s="103">
        <f>('Grunddaten Kernel'!D6-'Grunddaten Kernel'!D$3)/('Grunddaten Kernel'!D$4-'Grunddaten Kernel'!D$3)</f>
        <v>0.93298447537473206</v>
      </c>
      <c r="E6" s="103">
        <f>('Grunddaten Kernel'!E6-'Grunddaten Kernel'!E$3)/('Grunddaten Kernel'!E$4-'Grunddaten Kernel'!E$3)</f>
        <v>0.33551198257080611</v>
      </c>
      <c r="F6" s="103">
        <f>('Grunddaten Kernel'!F6-'Grunddaten Kernel'!F$3)/('Grunddaten Kernel'!F$4-'Grunddaten Kernel'!F$3)</f>
        <v>0.53987068965517238</v>
      </c>
      <c r="G6" s="103">
        <f>('Grunddaten Kernel'!G6-'Grunddaten Kernel'!G$3)/('Grunddaten Kernel'!G$4-'Grunddaten Kernel'!G$3)</f>
        <v>0.44688644688644685</v>
      </c>
      <c r="H6" s="103">
        <f>('Grunddaten Kernel'!H6-'Grunddaten Kernel'!H$3)/('Grunddaten Kernel'!H$4-'Grunddaten Kernel'!H$3)</f>
        <v>0.60014005602240905</v>
      </c>
      <c r="I6" s="103">
        <f>('Grunddaten Kernel'!I6-'Grunddaten Kernel'!I$3)/('Grunddaten Kernel'!I$4-'Grunddaten Kernel'!I$3)</f>
        <v>0.30296062086806552</v>
      </c>
      <c r="J6" s="103">
        <f>('Grunddaten Kernel'!J6-'Grunddaten Kernel'!J$3)/('Grunddaten Kernel'!J$4-'Grunddaten Kernel'!J$3)</f>
        <v>0.42982456140350878</v>
      </c>
      <c r="K6" s="103">
        <f>('Grunddaten Kernel'!K6-'Grunddaten Kernel'!K$3)/('Grunddaten Kernel'!K$4-'Grunddaten Kernel'!K$3)</f>
        <v>0.22226062910473557</v>
      </c>
      <c r="L6" s="103">
        <f>('Grunddaten Kernel'!L6-'Grunddaten Kernel'!L$3)/('Grunddaten Kernel'!L$4-'Grunddaten Kernel'!L$3)</f>
        <v>0.49658255312825078</v>
      </c>
      <c r="M6" s="103">
        <f>('Grunddaten Kernel'!M6-'Grunddaten Kernel'!M$3)/('Grunddaten Kernel'!M$4-'Grunddaten Kernel'!M$3)</f>
        <v>5.7903278948437192E-2</v>
      </c>
      <c r="N6" s="103">
        <f>('Grunddaten Kernel'!N6-'Grunddaten Kernel'!N$3)/('Grunddaten Kernel'!N$4-'Grunddaten Kernel'!N$3)</f>
        <v>3.4007053084559313E-2</v>
      </c>
      <c r="O6" s="103">
        <f>('Grunddaten Kernel'!O6-'Grunddaten Kernel'!O$3)/('Grunddaten Kernel'!O$4-'Grunddaten Kernel'!O$3)</f>
        <v>5.3492483209072017E-2</v>
      </c>
      <c r="P6" s="103">
        <f>('Grunddaten Kernel'!P6-'Grunddaten Kernel'!P$3)/('Grunddaten Kernel'!P$4-'Grunddaten Kernel'!P$3)</f>
        <v>0.25528167674692831</v>
      </c>
      <c r="Q6" s="103">
        <f>('Grunddaten Kernel'!Q6-'Grunddaten Kernel'!Q$3)/('Grunddaten Kernel'!Q$4-'Grunddaten Kernel'!Q$3)</f>
        <v>0.65072765072765071</v>
      </c>
      <c r="R6" s="103">
        <f>('Grunddaten Kernel'!R6-'Grunddaten Kernel'!R$3)/('Grunddaten Kernel'!R$4-'Grunddaten Kernel'!R$3)</f>
        <v>0.3604481246955677</v>
      </c>
      <c r="S6" s="103">
        <f>('Grunddaten Kernel'!S6-'Grunddaten Kernel'!S$3)/('Grunddaten Kernel'!S$4-'Grunddaten Kernel'!S$3)</f>
        <v>0.26370418423613357</v>
      </c>
      <c r="T6" s="103"/>
      <c r="U6" s="103"/>
      <c r="V6" s="103"/>
      <c r="W6" s="103"/>
      <c r="X6" s="103"/>
      <c r="Y6" s="103"/>
      <c r="Z6" s="103"/>
      <c r="AA6" s="103"/>
      <c r="AB6" s="103"/>
      <c r="AC6" s="103"/>
      <c r="AD6" s="103"/>
      <c r="AE6" s="103"/>
      <c r="AF6" s="103"/>
      <c r="AG6" s="103"/>
      <c r="AH6" s="103"/>
      <c r="AI6" s="103"/>
      <c r="AJ6" s="103"/>
      <c r="AK6" s="103"/>
    </row>
    <row r="7" spans="1:37" x14ac:dyDescent="0.2">
      <c r="A7" s="9">
        <v>30373</v>
      </c>
      <c r="B7" s="103">
        <f>('Grunddaten Kernel'!B7-'Grunddaten Kernel'!B$3)/('Grunddaten Kernel'!B$4-'Grunddaten Kernel'!B$3)</f>
        <v>0.35509762571790271</v>
      </c>
      <c r="C7" s="103">
        <f>('Grunddaten Kernel'!C7-'Grunddaten Kernel'!C$3)/('Grunddaten Kernel'!C$4-'Grunddaten Kernel'!C$3)</f>
        <v>0.33688246102006431</v>
      </c>
      <c r="D7" s="103">
        <f>('Grunddaten Kernel'!D7-'Grunddaten Kernel'!D$3)/('Grunddaten Kernel'!D$4-'Grunddaten Kernel'!D$3)</f>
        <v>0.92589132762312609</v>
      </c>
      <c r="E7" s="103">
        <f>('Grunddaten Kernel'!E7-'Grunddaten Kernel'!E$3)/('Grunddaten Kernel'!E$4-'Grunddaten Kernel'!E$3)</f>
        <v>0.35206971677559917</v>
      </c>
      <c r="F7" s="103">
        <f>('Grunddaten Kernel'!F7-'Grunddaten Kernel'!F$3)/('Grunddaten Kernel'!F$4-'Grunddaten Kernel'!F$3)</f>
        <v>0.55711206896551724</v>
      </c>
      <c r="G7" s="103">
        <f>('Grunddaten Kernel'!G7-'Grunddaten Kernel'!G$3)/('Grunddaten Kernel'!G$4-'Grunddaten Kernel'!G$3)</f>
        <v>0.44688644688644685</v>
      </c>
      <c r="H7" s="103">
        <f>('Grunddaten Kernel'!H7-'Grunddaten Kernel'!H$3)/('Grunddaten Kernel'!H$4-'Grunddaten Kernel'!H$3)</f>
        <v>0.57002801120448177</v>
      </c>
      <c r="I7" s="103">
        <f>('Grunddaten Kernel'!I7-'Grunddaten Kernel'!I$3)/('Grunddaten Kernel'!I$4-'Grunddaten Kernel'!I$3)</f>
        <v>0.34607645875251508</v>
      </c>
      <c r="J7" s="103">
        <f>('Grunddaten Kernel'!J7-'Grunddaten Kernel'!J$3)/('Grunddaten Kernel'!J$4-'Grunddaten Kernel'!J$3)</f>
        <v>0.45614035087719296</v>
      </c>
      <c r="K7" s="103">
        <f>('Grunddaten Kernel'!K7-'Grunddaten Kernel'!K$3)/('Grunddaten Kernel'!K$4-'Grunddaten Kernel'!K$3)</f>
        <v>0.20497753197372967</v>
      </c>
      <c r="L7" s="103">
        <f>('Grunddaten Kernel'!L7-'Grunddaten Kernel'!L$3)/('Grunddaten Kernel'!L$4-'Grunddaten Kernel'!L$3)</f>
        <v>0.50587011443007868</v>
      </c>
      <c r="M7" s="103">
        <f>('Grunddaten Kernel'!M7-'Grunddaten Kernel'!M$3)/('Grunddaten Kernel'!M$4-'Grunddaten Kernel'!M$3)</f>
        <v>4.9259480721317084E-2</v>
      </c>
      <c r="N7" s="103">
        <f>('Grunddaten Kernel'!N7-'Grunddaten Kernel'!N$3)/('Grunddaten Kernel'!N$4-'Grunddaten Kernel'!N$3)</f>
        <v>4.1867979928226301E-2</v>
      </c>
      <c r="O7" s="103">
        <f>('Grunddaten Kernel'!O7-'Grunddaten Kernel'!O$3)/('Grunddaten Kernel'!O$4-'Grunddaten Kernel'!O$3)</f>
        <v>4.6026370625639045E-2</v>
      </c>
      <c r="P7" s="103">
        <f>('Grunddaten Kernel'!P7-'Grunddaten Kernel'!P$3)/('Grunddaten Kernel'!P$4-'Grunddaten Kernel'!P$3)</f>
        <v>0.28805964471832324</v>
      </c>
      <c r="Q7" s="103">
        <f>('Grunddaten Kernel'!Q7-'Grunddaten Kernel'!Q$3)/('Grunddaten Kernel'!Q$4-'Grunddaten Kernel'!Q$3)</f>
        <v>0.62993762993762992</v>
      </c>
      <c r="R7" s="103">
        <f>('Grunddaten Kernel'!R7-'Grunddaten Kernel'!R$3)/('Grunddaten Kernel'!R$4-'Grunddaten Kernel'!R$3)</f>
        <v>0.27313687286897231</v>
      </c>
      <c r="S7" s="103">
        <f>('Grunddaten Kernel'!S7-'Grunddaten Kernel'!S$3)/('Grunddaten Kernel'!S$4-'Grunddaten Kernel'!S$3)</f>
        <v>0.18747972753811226</v>
      </c>
      <c r="T7" s="103">
        <f>'Grunddaten Kernel'!T7/(('Grunddaten Kernel'!T$4-'Grunddaten Kernel'!T$3)/2)</f>
        <v>-2.8716118236727411E-2</v>
      </c>
      <c r="U7" s="103">
        <f>'Grunddaten Kernel'!U7/(('Grunddaten Kernel'!U$4-'Grunddaten Kernel'!U$3)/2)</f>
        <v>-0.12537484404203836</v>
      </c>
      <c r="V7" s="103">
        <f>'Grunddaten Kernel'!V7/(('Grunddaten Kernel'!V$4-'Grunddaten Kernel'!V$3)/2)</f>
        <v>-3.6241174761098963E-2</v>
      </c>
      <c r="W7" s="103">
        <f>'Grunddaten Kernel'!W7/(('Grunddaten Kernel'!W$4-'Grunddaten Kernel'!W$3)/2)</f>
        <v>0.13818181818181835</v>
      </c>
      <c r="X7" s="103">
        <f>'Grunddaten Kernel'!X7/(('Grunddaten Kernel'!X$4-'Grunddaten Kernel'!X$3)/2)</f>
        <v>0.12355212355212367</v>
      </c>
      <c r="Y7" s="103">
        <f>'Grunddaten Kernel'!Y7/(('Grunddaten Kernel'!Y$4-'Grunddaten Kernel'!Y$3)/2)</f>
        <v>0</v>
      </c>
      <c r="Z7" s="103">
        <f>'Grunddaten Kernel'!Z7/(('Grunddaten Kernel'!Z$4-'Grunddaten Kernel'!Z$3)/2)</f>
        <v>-0.15579710144927592</v>
      </c>
      <c r="AA7" s="103">
        <f>'Grunddaten Kernel'!AA7/(('Grunddaten Kernel'!AA$4-'Grunddaten Kernel'!AA$3)/2)</f>
        <v>0.27272727272727271</v>
      </c>
      <c r="AB7" s="103">
        <f>'Grunddaten Kernel'!AB7/(('Grunddaten Kernel'!AB$4-'Grunddaten Kernel'!AB$3)/2)</f>
        <v>0.18745313671582098</v>
      </c>
      <c r="AC7" s="103">
        <f>'Grunddaten Kernel'!AC7/(('Grunddaten Kernel'!AC$4-'Grunddaten Kernel'!AC$3)/2)</f>
        <v>-0.1378929950358522</v>
      </c>
      <c r="AD7" s="103">
        <f>'Grunddaten Kernel'!AD7/(('Grunddaten Kernel'!AD$4-'Grunddaten Kernel'!AD$3)/2)</f>
        <v>9.9993600000000238E-2</v>
      </c>
      <c r="AE7" s="103">
        <f>'Grunddaten Kernel'!AE7/(('Grunddaten Kernel'!AE$4-'Grunddaten Kernel'!AE$3)/2)</f>
        <v>-6.155316745223284E-2</v>
      </c>
      <c r="AF7" s="103">
        <f>'Grunddaten Kernel'!AF7/(('Grunddaten Kernel'!AF$4-'Grunddaten Kernel'!AF$3)/2)</f>
        <v>6.4788732394366208E-2</v>
      </c>
      <c r="AG7" s="103">
        <f>'Grunddaten Kernel'!AG7/(('Grunddaten Kernel'!AG$4-'Grunddaten Kernel'!AG$3)/2)</f>
        <v>-4.7656424674021251E-2</v>
      </c>
      <c r="AH7" s="103">
        <f>'Grunddaten Kernel'!AH7/(('Grunddaten Kernel'!AH$4-'Grunddaten Kernel'!AH$3)/2)</f>
        <v>0.17332796942572679</v>
      </c>
      <c r="AI7" s="103">
        <f>'Grunddaten Kernel'!AI7/(('Grunddaten Kernel'!AI$4-'Grunddaten Kernel'!AI$3)/2)</f>
        <v>-0.11428571428571428</v>
      </c>
      <c r="AJ7" s="103">
        <f>'Grunddaten Kernel'!AJ7/(('Grunddaten Kernel'!AJ$4-'Grunddaten Kernel'!AJ$3)/2)</f>
        <v>-0.40326209223847104</v>
      </c>
      <c r="AK7" s="103">
        <f>'Grunddaten Kernel'!AK7/(('Grunddaten Kernel'!AK$4-'Grunddaten Kernel'!AK$3)/2)</f>
        <v>-0.20982142857142833</v>
      </c>
    </row>
    <row r="8" spans="1:37" x14ac:dyDescent="0.2">
      <c r="A8" s="9">
        <v>30405</v>
      </c>
      <c r="B8" s="103">
        <f>('Grunddaten Kernel'!B8-'Grunddaten Kernel'!B$3)/('Grunddaten Kernel'!B$4-'Grunddaten Kernel'!B$3)</f>
        <v>0.31834449790369801</v>
      </c>
      <c r="C8" s="103">
        <f>('Grunddaten Kernel'!C8-'Grunddaten Kernel'!C$3)/('Grunddaten Kernel'!C$4-'Grunddaten Kernel'!C$3)</f>
        <v>0.34860919416180031</v>
      </c>
      <c r="D8" s="103">
        <f>('Grunddaten Kernel'!D8-'Grunddaten Kernel'!D$3)/('Grunddaten Kernel'!D$4-'Grunddaten Kernel'!D$3)</f>
        <v>0.83421573875802979</v>
      </c>
      <c r="E8" s="103">
        <f>('Grunddaten Kernel'!E8-'Grunddaten Kernel'!E$3)/('Grunddaten Kernel'!E$4-'Grunddaten Kernel'!E$3)</f>
        <v>0.35882352941176465</v>
      </c>
      <c r="F8" s="103">
        <f>('Grunddaten Kernel'!F8-'Grunddaten Kernel'!F$3)/('Grunddaten Kernel'!F$4-'Grunddaten Kernel'!F$3)</f>
        <v>0.63362068965517249</v>
      </c>
      <c r="G8" s="103">
        <f>('Grunddaten Kernel'!G8-'Grunddaten Kernel'!G$3)/('Grunddaten Kernel'!G$4-'Grunddaten Kernel'!G$3)</f>
        <v>0.4285714285714286</v>
      </c>
      <c r="H8" s="103">
        <f>('Grunddaten Kernel'!H8-'Grunddaten Kernel'!H$3)/('Grunddaten Kernel'!H$4-'Grunddaten Kernel'!H$3)</f>
        <v>0.50280112044817926</v>
      </c>
      <c r="I8" s="103">
        <f>('Grunddaten Kernel'!I8-'Grunddaten Kernel'!I$3)/('Grunddaten Kernel'!I$4-'Grunddaten Kernel'!I$3)</f>
        <v>0.31374532911756248</v>
      </c>
      <c r="J8" s="103">
        <f>('Grunddaten Kernel'!J8-'Grunddaten Kernel'!J$3)/('Grunddaten Kernel'!J$4-'Grunddaten Kernel'!J$3)</f>
        <v>0.48245614035087719</v>
      </c>
      <c r="K8" s="103">
        <f>('Grunddaten Kernel'!K8-'Grunddaten Kernel'!K$3)/('Grunddaten Kernel'!K$4-'Grunddaten Kernel'!K$3)</f>
        <v>0.1876944348427238</v>
      </c>
      <c r="L8" s="103">
        <f>('Grunddaten Kernel'!L8-'Grunddaten Kernel'!L$3)/('Grunddaten Kernel'!L$4-'Grunddaten Kernel'!L$3)</f>
        <v>0.47986327834745129</v>
      </c>
      <c r="M8" s="103">
        <f>('Grunddaten Kernel'!M8-'Grunddaten Kernel'!M$3)/('Grunddaten Kernel'!M$4-'Grunddaten Kernel'!M$3)</f>
        <v>5.2696661663357104E-2</v>
      </c>
      <c r="N8" s="103">
        <f>('Grunddaten Kernel'!N8-'Grunddaten Kernel'!N$3)/('Grunddaten Kernel'!N$4-'Grunddaten Kernel'!N$3)</f>
        <v>4.7693765632524948E-2</v>
      </c>
      <c r="O8" s="103">
        <f>('Grunddaten Kernel'!O8-'Grunddaten Kernel'!O$3)/('Grunddaten Kernel'!O$4-'Grunddaten Kernel'!O$3)</f>
        <v>5.4574614919108415E-2</v>
      </c>
      <c r="P8" s="103">
        <f>('Grunddaten Kernel'!P8-'Grunddaten Kernel'!P$3)/('Grunddaten Kernel'!P$4-'Grunddaten Kernel'!P$3)</f>
        <v>0.33014530792346602</v>
      </c>
      <c r="Q8" s="103">
        <f>('Grunddaten Kernel'!Q8-'Grunddaten Kernel'!Q$3)/('Grunddaten Kernel'!Q$4-'Grunddaten Kernel'!Q$3)</f>
        <v>0.68399168399168397</v>
      </c>
      <c r="R8" s="103">
        <f>('Grunddaten Kernel'!R8-'Grunddaten Kernel'!R$3)/('Grunddaten Kernel'!R$4-'Grunddaten Kernel'!R$3)</f>
        <v>0.31356551388212373</v>
      </c>
      <c r="S8" s="103">
        <f>('Grunddaten Kernel'!S8-'Grunddaten Kernel'!S$3)/('Grunddaten Kernel'!S$4-'Grunddaten Kernel'!S$3)</f>
        <v>0.26694777813817711</v>
      </c>
      <c r="T8" s="103">
        <f>'Grunddaten Kernel'!T8/(('Grunddaten Kernel'!T$4-'Grunddaten Kernel'!T$3)/2)</f>
        <v>-0.1173849339045723</v>
      </c>
      <c r="U8" s="103">
        <f>'Grunddaten Kernel'!U8/(('Grunddaten Kernel'!U$4-'Grunddaten Kernel'!U$3)/2)</f>
        <v>5.6293742635711103E-2</v>
      </c>
      <c r="V8" s="103">
        <f>'Grunddaten Kernel'!V8/(('Grunddaten Kernel'!V$4-'Grunddaten Kernel'!V$3)/2)</f>
        <v>-0.46840008889344747</v>
      </c>
      <c r="W8" s="103">
        <f>'Grunddaten Kernel'!W8/(('Grunddaten Kernel'!W$4-'Grunddaten Kernel'!W$3)/2)</f>
        <v>5.6363636363635825E-2</v>
      </c>
      <c r="X8" s="103">
        <f>'Grunddaten Kernel'!X8/(('Grunddaten Kernel'!X$4-'Grunddaten Kernel'!X$3)/2)</f>
        <v>0.54826254826254894</v>
      </c>
      <c r="Y8" s="103">
        <f>'Grunddaten Kernel'!Y8/(('Grunddaten Kernel'!Y$4-'Grunddaten Kernel'!Y$3)/2)</f>
        <v>-0.13689253935660456</v>
      </c>
      <c r="Z8" s="103">
        <f>'Grunddaten Kernel'!Z8/(('Grunddaten Kernel'!Z$4-'Grunddaten Kernel'!Z$3)/2)</f>
        <v>-0.34782608695652145</v>
      </c>
      <c r="AA8" s="103">
        <f>'Grunddaten Kernel'!AA8/(('Grunddaten Kernel'!AA$4-'Grunddaten Kernel'!AA$3)/2)</f>
        <v>-0.204509090909091</v>
      </c>
      <c r="AB8" s="103">
        <f>'Grunddaten Kernel'!AB8/(('Grunddaten Kernel'!AB$4-'Grunddaten Kernel'!AB$3)/2)</f>
        <v>0.18745313671582098</v>
      </c>
      <c r="AC8" s="103">
        <f>'Grunddaten Kernel'!AC8/(('Grunddaten Kernel'!AC$4-'Grunddaten Kernel'!AC$3)/2)</f>
        <v>-0.1378929950358522</v>
      </c>
      <c r="AD8" s="103">
        <f>'Grunddaten Kernel'!AD8/(('Grunddaten Kernel'!AD$4-'Grunddaten Kernel'!AD$3)/2)</f>
        <v>-0.28000000000000003</v>
      </c>
      <c r="AE8" s="103">
        <f>'Grunddaten Kernel'!AE8/(('Grunddaten Kernel'!AE$4-'Grunddaten Kernel'!AE$3)/2)</f>
        <v>2.4476435998379648E-2</v>
      </c>
      <c r="AF8" s="103">
        <f>'Grunddaten Kernel'!AF8/(('Grunddaten Kernel'!AF$4-'Grunddaten Kernel'!AF$3)/2)</f>
        <v>4.8015364916773356E-2</v>
      </c>
      <c r="AG8" s="103">
        <f>'Grunddaten Kernel'!AG8/(('Grunddaten Kernel'!AG$4-'Grunddaten Kernel'!AG$3)/2)</f>
        <v>5.4563704433122723E-2</v>
      </c>
      <c r="AH8" s="103">
        <f>'Grunddaten Kernel'!AH8/(('Grunddaten Kernel'!AH$4-'Grunddaten Kernel'!AH$3)/2)</f>
        <v>0.22254651513627666</v>
      </c>
      <c r="AI8" s="103">
        <f>'Grunddaten Kernel'!AI8/(('Grunddaten Kernel'!AI$4-'Grunddaten Kernel'!AI$3)/2)</f>
        <v>0.29714285714285715</v>
      </c>
      <c r="AJ8" s="103">
        <f>'Grunddaten Kernel'!AJ8/(('Grunddaten Kernel'!AJ$4-'Grunddaten Kernel'!AJ$3)/2)</f>
        <v>0.18672665916760364</v>
      </c>
      <c r="AK8" s="103">
        <f>'Grunddaten Kernel'!AK8/(('Grunddaten Kernel'!AK$4-'Grunddaten Kernel'!AK$3)/2)</f>
        <v>0.21874999999999989</v>
      </c>
    </row>
    <row r="9" spans="1:37" x14ac:dyDescent="0.2">
      <c r="A9" s="9">
        <v>30435</v>
      </c>
      <c r="B9" s="103">
        <f>('Grunddaten Kernel'!B9-'Grunddaten Kernel'!B$3)/('Grunddaten Kernel'!B$4-'Grunddaten Kernel'!B$3)</f>
        <v>0.23667804056427694</v>
      </c>
      <c r="C9" s="103">
        <f>('Grunddaten Kernel'!C9-'Grunddaten Kernel'!C$3)/('Grunddaten Kernel'!C$4-'Grunddaten Kernel'!C$3)</f>
        <v>0.39106433489707304</v>
      </c>
      <c r="D9" s="103">
        <f>('Grunddaten Kernel'!D9-'Grunddaten Kernel'!D$3)/('Grunddaten Kernel'!D$4-'Grunddaten Kernel'!D$3)</f>
        <v>0.76529175588865073</v>
      </c>
      <c r="E9" s="103">
        <f>('Grunddaten Kernel'!E9-'Grunddaten Kernel'!E$3)/('Grunddaten Kernel'!E$4-'Grunddaten Kernel'!E$3)</f>
        <v>0.35838779956427019</v>
      </c>
      <c r="F9" s="103">
        <f>('Grunddaten Kernel'!F9-'Grunddaten Kernel'!F$3)/('Grunddaten Kernel'!F$4-'Grunddaten Kernel'!F$3)</f>
        <v>0.76616379310344851</v>
      </c>
      <c r="G9" s="103">
        <f>('Grunddaten Kernel'!G9-'Grunddaten Kernel'!G$3)/('Grunddaten Kernel'!G$4-'Grunddaten Kernel'!G$3)</f>
        <v>0.39194139194139194</v>
      </c>
      <c r="H9" s="103">
        <f>('Grunddaten Kernel'!H9-'Grunddaten Kernel'!H$3)/('Grunddaten Kernel'!H$4-'Grunddaten Kernel'!H$3)</f>
        <v>0.45098039215686275</v>
      </c>
      <c r="I9" s="103">
        <f>('Grunddaten Kernel'!I9-'Grunddaten Kernel'!I$3)/('Grunddaten Kernel'!I$4-'Grunddaten Kernel'!I$3)</f>
        <v>0.31733256682954869</v>
      </c>
      <c r="J9" s="103">
        <f>('Grunddaten Kernel'!J9-'Grunddaten Kernel'!J$3)/('Grunddaten Kernel'!J$4-'Grunddaten Kernel'!J$3)</f>
        <v>0.55263157894736847</v>
      </c>
      <c r="K9" s="103">
        <f>('Grunddaten Kernel'!K9-'Grunddaten Kernel'!K$3)/('Grunddaten Kernel'!K$4-'Grunddaten Kernel'!K$3)</f>
        <v>0.17905288627722088</v>
      </c>
      <c r="L9" s="103">
        <f>('Grunddaten Kernel'!L9-'Grunddaten Kernel'!L$3)/('Grunddaten Kernel'!L$4-'Grunddaten Kernel'!L$3)</f>
        <v>0.47243275375241489</v>
      </c>
      <c r="M9" s="103">
        <f>('Grunddaten Kernel'!M9-'Grunddaten Kernel'!M$3)/('Grunddaten Kernel'!M$4-'Grunddaten Kernel'!M$3)</f>
        <v>4.9035758884731898E-2</v>
      </c>
      <c r="N9" s="103">
        <f>('Grunddaten Kernel'!N9-'Grunddaten Kernel'!N$3)/('Grunddaten Kernel'!N$4-'Grunddaten Kernel'!N$3)</f>
        <v>4.509934906554397E-2</v>
      </c>
      <c r="O9" s="103">
        <f>('Grunddaten Kernel'!O9-'Grunddaten Kernel'!O$3)/('Grunddaten Kernel'!O$4-'Grunddaten Kernel'!O$3)</f>
        <v>5.5533031846867933E-2</v>
      </c>
      <c r="P9" s="103">
        <f>('Grunddaten Kernel'!P9-'Grunddaten Kernel'!P$3)/('Grunddaten Kernel'!P$4-'Grunddaten Kernel'!P$3)</f>
        <v>0.39255201795427741</v>
      </c>
      <c r="Q9" s="103">
        <f>('Grunddaten Kernel'!Q9-'Grunddaten Kernel'!Q$3)/('Grunddaten Kernel'!Q$4-'Grunddaten Kernel'!Q$3)</f>
        <v>0.83367983367983367</v>
      </c>
      <c r="R9" s="103">
        <f>('Grunddaten Kernel'!R9-'Grunddaten Kernel'!R$3)/('Grunddaten Kernel'!R$4-'Grunddaten Kernel'!R$3)</f>
        <v>0.4723575255723334</v>
      </c>
      <c r="S9" s="103">
        <f>('Grunddaten Kernel'!S9-'Grunddaten Kernel'!S$3)/('Grunddaten Kernel'!S$4-'Grunddaten Kernel'!S$3)</f>
        <v>0.26208238728511196</v>
      </c>
      <c r="T9" s="103">
        <f>'Grunddaten Kernel'!T9/(('Grunddaten Kernel'!T$4-'Grunddaten Kernel'!T$3)/2)</f>
        <v>-0.2608325404430874</v>
      </c>
      <c r="U9" s="103">
        <f>'Grunddaten Kernel'!U9/(('Grunddaten Kernel'!U$4-'Grunddaten Kernel'!U$3)/2)</f>
        <v>0.20380431081938441</v>
      </c>
      <c r="V9" s="103">
        <f>'Grunddaten Kernel'!V9/(('Grunddaten Kernel'!V$4-'Grunddaten Kernel'!V$3)/2)</f>
        <v>-0.35215481135784804</v>
      </c>
      <c r="W9" s="103">
        <f>'Grunddaten Kernel'!W9/(('Grunddaten Kernel'!W$4-'Grunddaten Kernel'!W$3)/2)</f>
        <v>-3.6363636363632369E-3</v>
      </c>
      <c r="X9" s="103">
        <f>'Grunddaten Kernel'!X9/(('Grunddaten Kernel'!X$4-'Grunddaten Kernel'!X$3)/2)</f>
        <v>0.94980694980695024</v>
      </c>
      <c r="Y9" s="103">
        <f>'Grunddaten Kernel'!Y9/(('Grunddaten Kernel'!Y$4-'Grunddaten Kernel'!Y$3)/2)</f>
        <v>-0.27378507871321034</v>
      </c>
      <c r="Z9" s="103">
        <f>'Grunddaten Kernel'!Z9/(('Grunddaten Kernel'!Z$4-'Grunddaten Kernel'!Z$3)/2)</f>
        <v>-0.26811594202898559</v>
      </c>
      <c r="AA9" s="103">
        <f>'Grunddaten Kernel'!AA9/(('Grunddaten Kernel'!AA$4-'Grunddaten Kernel'!AA$3)/2)</f>
        <v>2.2690909090909175E-2</v>
      </c>
      <c r="AB9" s="103">
        <f>'Grunddaten Kernel'!AB9/(('Grunddaten Kernel'!AB$4-'Grunddaten Kernel'!AB$3)/2)</f>
        <v>0.49987503124218929</v>
      </c>
      <c r="AC9" s="103">
        <f>'Grunddaten Kernel'!AC9/(('Grunddaten Kernel'!AC$4-'Grunddaten Kernel'!AC$3)/2)</f>
        <v>-6.89464975179261E-2</v>
      </c>
      <c r="AD9" s="103">
        <f>'Grunddaten Kernel'!AD9/(('Grunddaten Kernel'!AD$4-'Grunddaten Kernel'!AD$3)/2)</f>
        <v>-0.08</v>
      </c>
      <c r="AE9" s="103">
        <f>'Grunddaten Kernel'!AE9/(('Grunddaten Kernel'!AE$4-'Grunddaten Kernel'!AE$3)/2)</f>
        <v>-2.6069576803869891E-2</v>
      </c>
      <c r="AF9" s="103">
        <f>'Grunddaten Kernel'!AF9/(('Grunddaten Kernel'!AF$4-'Grunddaten Kernel'!AF$3)/2)</f>
        <v>-2.1382842509602908E-2</v>
      </c>
      <c r="AG9" s="103">
        <f>'Grunddaten Kernel'!AG9/(('Grunddaten Kernel'!AG$4-'Grunddaten Kernel'!AG$3)/2)</f>
        <v>6.1176045249342935E-3</v>
      </c>
      <c r="AH9" s="103">
        <f>'Grunddaten Kernel'!AH9/(('Grunddaten Kernel'!AH$4-'Grunddaten Kernel'!AH$3)/2)</f>
        <v>0.33000301719802888</v>
      </c>
      <c r="AI9" s="103">
        <f>'Grunddaten Kernel'!AI9/(('Grunddaten Kernel'!AI$4-'Grunddaten Kernel'!AI$3)/2)</f>
        <v>0.82285714285714284</v>
      </c>
      <c r="AJ9" s="103">
        <f>'Grunddaten Kernel'!AJ9/(('Grunddaten Kernel'!AJ$4-'Grunddaten Kernel'!AJ$3)/2)</f>
        <v>0.73340832395950617</v>
      </c>
      <c r="AK9" s="103">
        <f>'Grunddaten Kernel'!AK9/(('Grunddaten Kernel'!AK$4-'Grunddaten Kernel'!AK$3)/2)</f>
        <v>-1.3392857142857012E-2</v>
      </c>
    </row>
    <row r="10" spans="1:37" x14ac:dyDescent="0.2">
      <c r="A10" s="9">
        <v>30464</v>
      </c>
      <c r="B10" s="103">
        <f>('Grunddaten Kernel'!B10-'Grunddaten Kernel'!B$3)/('Grunddaten Kernel'!B$4-'Grunddaten Kernel'!B$3)</f>
        <v>0.28251456873484937</v>
      </c>
      <c r="C10" s="103">
        <f>('Grunddaten Kernel'!C10-'Grunddaten Kernel'!C$3)/('Grunddaten Kernel'!C$4-'Grunddaten Kernel'!C$3)</f>
        <v>0.33527960556030684</v>
      </c>
      <c r="D10" s="103">
        <f>('Grunddaten Kernel'!D10-'Grunddaten Kernel'!D$3)/('Grunddaten Kernel'!D$4-'Grunddaten Kernel'!D$3)</f>
        <v>0.79995449678800834</v>
      </c>
      <c r="E10" s="103">
        <f>('Grunddaten Kernel'!E10-'Grunddaten Kernel'!E$3)/('Grunddaten Kernel'!E$4-'Grunddaten Kernel'!E$3)</f>
        <v>0.36579520697167756</v>
      </c>
      <c r="F10" s="103">
        <f>('Grunddaten Kernel'!F10-'Grunddaten Kernel'!F$3)/('Grunddaten Kernel'!F$4-'Grunddaten Kernel'!F$3)</f>
        <v>0.80064655172413812</v>
      </c>
      <c r="G10" s="103">
        <f>('Grunddaten Kernel'!G10-'Grunddaten Kernel'!G$3)/('Grunddaten Kernel'!G$4-'Grunddaten Kernel'!G$3)</f>
        <v>0.37362637362637369</v>
      </c>
      <c r="H10" s="103">
        <f>('Grunddaten Kernel'!H10-'Grunddaten Kernel'!H$3)/('Grunddaten Kernel'!H$4-'Grunddaten Kernel'!H$3)</f>
        <v>0.43417366946778707</v>
      </c>
      <c r="I10" s="103">
        <f>('Grunddaten Kernel'!I10-'Grunddaten Kernel'!I$3)/('Grunddaten Kernel'!I$4-'Grunddaten Kernel'!I$3)</f>
        <v>0.3388904857717735</v>
      </c>
      <c r="J10" s="103">
        <f>('Grunddaten Kernel'!J10-'Grunddaten Kernel'!J$3)/('Grunddaten Kernel'!J$4-'Grunddaten Kernel'!J$3)</f>
        <v>0.58771929824561409</v>
      </c>
      <c r="K10" s="103">
        <f>('Grunddaten Kernel'!K10-'Grunddaten Kernel'!K$3)/('Grunddaten Kernel'!K$4-'Grunddaten Kernel'!K$3)</f>
        <v>0.17041133771171793</v>
      </c>
      <c r="L10" s="103">
        <f>('Grunddaten Kernel'!L10-'Grunddaten Kernel'!L$3)/('Grunddaten Kernel'!L$4-'Grunddaten Kernel'!L$3)</f>
        <v>0.46500222915737843</v>
      </c>
      <c r="M10" s="103">
        <f>('Grunddaten Kernel'!M10-'Grunddaten Kernel'!M$3)/('Grunddaten Kernel'!M$4-'Grunddaten Kernel'!M$3)</f>
        <v>4.8079856492686847E-2</v>
      </c>
      <c r="N10" s="103">
        <f>('Grunddaten Kernel'!N10-'Grunddaten Kernel'!N$3)/('Grunddaten Kernel'!N$4-'Grunddaten Kernel'!N$3)</f>
        <v>4.6450931348941266E-2</v>
      </c>
      <c r="O10" s="103">
        <f>('Grunddaten Kernel'!O10-'Grunddaten Kernel'!O$3)/('Grunddaten Kernel'!O$4-'Grunddaten Kernel'!O$3)</f>
        <v>5.676868913009131E-2</v>
      </c>
      <c r="P10" s="103">
        <f>('Grunddaten Kernel'!P10-'Grunddaten Kernel'!P$3)/('Grunddaten Kernel'!P$4-'Grunddaten Kernel'!P$3)</f>
        <v>0.4424576819201948</v>
      </c>
      <c r="Q10" s="103">
        <f>('Grunddaten Kernel'!Q10-'Grunddaten Kernel'!Q$3)/('Grunddaten Kernel'!Q$4-'Grunddaten Kernel'!Q$3)</f>
        <v>0.81496881496881501</v>
      </c>
      <c r="R10" s="103">
        <f>('Grunddaten Kernel'!R10-'Grunddaten Kernel'!R$3)/('Grunddaten Kernel'!R$4-'Grunddaten Kernel'!R$3)</f>
        <v>0.51047247929858763</v>
      </c>
      <c r="S10" s="103">
        <f>('Grunddaten Kernel'!S10-'Grunddaten Kernel'!S$3)/('Grunddaten Kernel'!S$4-'Grunddaten Kernel'!S$3)</f>
        <v>0.27181316899124225</v>
      </c>
      <c r="T10" s="103">
        <f>'Grunddaten Kernel'!T10/(('Grunddaten Kernel'!T$4-'Grunddaten Kernel'!T$3)/2)</f>
        <v>0.14639618856162218</v>
      </c>
      <c r="U10" s="103">
        <f>'Grunddaten Kernel'!U10/(('Grunddaten Kernel'!U$4-'Grunddaten Kernel'!U$3)/2)</f>
        <v>-0.26779250097455831</v>
      </c>
      <c r="V10" s="103">
        <f>'Grunddaten Kernel'!V10/(('Grunddaten Kernel'!V$4-'Grunddaten Kernel'!V$3)/2)</f>
        <v>0.17710309930423818</v>
      </c>
      <c r="W10" s="103">
        <f>'Grunddaten Kernel'!W10/(('Grunddaten Kernel'!W$4-'Grunddaten Kernel'!W$3)/2)</f>
        <v>6.1818181818181488E-2</v>
      </c>
      <c r="X10" s="103">
        <f>'Grunddaten Kernel'!X10/(('Grunddaten Kernel'!X$4-'Grunddaten Kernel'!X$3)/2)</f>
        <v>0.24710424710424733</v>
      </c>
      <c r="Y10" s="103">
        <f>'Grunddaten Kernel'!Y10/(('Grunddaten Kernel'!Y$4-'Grunddaten Kernel'!Y$3)/2)</f>
        <v>-0.13689253935660456</v>
      </c>
      <c r="Z10" s="103">
        <f>'Grunddaten Kernel'!Z10/(('Grunddaten Kernel'!Z$4-'Grunddaten Kernel'!Z$3)/2)</f>
        <v>-8.6956521739130516E-2</v>
      </c>
      <c r="AA10" s="103">
        <f>'Grunddaten Kernel'!AA10/(('Grunddaten Kernel'!AA$4-'Grunddaten Kernel'!AA$3)/2)</f>
        <v>0.13636363636363635</v>
      </c>
      <c r="AB10" s="103">
        <f>'Grunddaten Kernel'!AB10/(('Grunddaten Kernel'!AB$4-'Grunddaten Kernel'!AB$3)/2)</f>
        <v>0.24993751562109465</v>
      </c>
      <c r="AC10" s="103">
        <f>'Grunddaten Kernel'!AC10/(('Grunddaten Kernel'!AC$4-'Grunddaten Kernel'!AC$3)/2)</f>
        <v>-6.89464975179261E-2</v>
      </c>
      <c r="AD10" s="103">
        <f>'Grunddaten Kernel'!AD10/(('Grunddaten Kernel'!AD$4-'Grunddaten Kernel'!AD$3)/2)</f>
        <v>-0.08</v>
      </c>
      <c r="AE10" s="103">
        <f>'Grunddaten Kernel'!AE10/(('Grunddaten Kernel'!AE$4-'Grunddaten Kernel'!AE$3)/2)</f>
        <v>-6.8070561643758408E-3</v>
      </c>
      <c r="AF10" s="103">
        <f>'Grunddaten Kernel'!AF10/(('Grunddaten Kernel'!AF$4-'Grunddaten Kernel'!AF$3)/2)</f>
        <v>1.1139564660691477E-2</v>
      </c>
      <c r="AG10" s="103">
        <f>'Grunddaten Kernel'!AG10/(('Grunddaten Kernel'!AG$4-'Grunddaten Kernel'!AG$3)/2)</f>
        <v>7.8872381822246602E-3</v>
      </c>
      <c r="AH10" s="103">
        <f>'Grunddaten Kernel'!AH10/(('Grunddaten Kernel'!AH$4-'Grunddaten Kernel'!AH$3)/2)</f>
        <v>0.26389821985316325</v>
      </c>
      <c r="AI10" s="103">
        <f>'Grunddaten Kernel'!AI10/(('Grunddaten Kernel'!AI$4-'Grunddaten Kernel'!AI$3)/2)</f>
        <v>-0.10285714285714286</v>
      </c>
      <c r="AJ10" s="103">
        <f>'Grunddaten Kernel'!AJ10/(('Grunddaten Kernel'!AJ$4-'Grunddaten Kernel'!AJ$3)/2)</f>
        <v>0.17604049493813248</v>
      </c>
      <c r="AK10" s="103">
        <f>'Grunddaten Kernel'!AK10/(('Grunddaten Kernel'!AK$4-'Grunddaten Kernel'!AK$3)/2)</f>
        <v>2.6785714285714024E-2</v>
      </c>
    </row>
    <row r="11" spans="1:37" x14ac:dyDescent="0.2">
      <c r="A11" s="9">
        <v>30496</v>
      </c>
      <c r="B11" s="103">
        <f>('Grunddaten Kernel'!B11-'Grunddaten Kernel'!B$3)/('Grunddaten Kernel'!B$4-'Grunddaten Kernel'!B$3)</f>
        <v>0.28621179744640485</v>
      </c>
      <c r="C11" s="103">
        <f>('Grunddaten Kernel'!C11-'Grunddaten Kernel'!C$3)/('Grunddaten Kernel'!C$4-'Grunddaten Kernel'!C$3)</f>
        <v>0.34095480116398225</v>
      </c>
      <c r="D11" s="103">
        <f>('Grunddaten Kernel'!D11-'Grunddaten Kernel'!D$3)/('Grunddaten Kernel'!D$4-'Grunddaten Kernel'!D$3)</f>
        <v>0.83876605995717335</v>
      </c>
      <c r="E11" s="103">
        <f>('Grunddaten Kernel'!E11-'Grunddaten Kernel'!E$3)/('Grunddaten Kernel'!E$4-'Grunddaten Kernel'!E$3)</f>
        <v>0.35403050108932455</v>
      </c>
      <c r="F11" s="103">
        <f>('Grunddaten Kernel'!F11-'Grunddaten Kernel'!F$3)/('Grunddaten Kernel'!F$4-'Grunddaten Kernel'!F$3)</f>
        <v>0.78556034482758641</v>
      </c>
      <c r="G11" s="103">
        <f>('Grunddaten Kernel'!G11-'Grunddaten Kernel'!G$3)/('Grunddaten Kernel'!G$4-'Grunddaten Kernel'!G$3)</f>
        <v>0.4285714285714286</v>
      </c>
      <c r="H11" s="103">
        <f>('Grunddaten Kernel'!H11-'Grunddaten Kernel'!H$3)/('Grunddaten Kernel'!H$4-'Grunddaten Kernel'!H$3)</f>
        <v>0.51960784313725494</v>
      </c>
      <c r="I11" s="103">
        <f>('Grunddaten Kernel'!I11-'Grunddaten Kernel'!I$3)/('Grunddaten Kernel'!I$4-'Grunddaten Kernel'!I$3)</f>
        <v>0.32451853981029027</v>
      </c>
      <c r="J11" s="103">
        <f>('Grunddaten Kernel'!J11-'Grunddaten Kernel'!J$3)/('Grunddaten Kernel'!J$4-'Grunddaten Kernel'!J$3)</f>
        <v>0.56140350877192979</v>
      </c>
      <c r="K11" s="103">
        <f>('Grunddaten Kernel'!K11-'Grunddaten Kernel'!K$3)/('Grunddaten Kernel'!K$4-'Grunddaten Kernel'!K$3)</f>
        <v>0.17905288627722088</v>
      </c>
      <c r="L11" s="103">
        <f>('Grunddaten Kernel'!L11-'Grunddaten Kernel'!L$3)/('Grunddaten Kernel'!L$4-'Grunddaten Kernel'!L$3)</f>
        <v>0.47429097934314157</v>
      </c>
      <c r="M11" s="103">
        <f>('Grunddaten Kernel'!M11-'Grunddaten Kernel'!M$3)/('Grunddaten Kernel'!M$4-'Grunddaten Kernel'!M$3)</f>
        <v>5.7028729951548472E-2</v>
      </c>
      <c r="N11" s="103">
        <f>('Grunddaten Kernel'!N11-'Grunddaten Kernel'!N$3)/('Grunddaten Kernel'!N$4-'Grunddaten Kernel'!N$3)</f>
        <v>5.7248054187574754E-2</v>
      </c>
      <c r="O11" s="103">
        <f>('Grunddaten Kernel'!O11-'Grunddaten Kernel'!O$3)/('Grunddaten Kernel'!O$4-'Grunddaten Kernel'!O$3)</f>
        <v>6.6625627144513755E-2</v>
      </c>
      <c r="P11" s="103">
        <f>('Grunddaten Kernel'!P11-'Grunddaten Kernel'!P$3)/('Grunddaten Kernel'!P$4-'Grunddaten Kernel'!P$3)</f>
        <v>0.41429419148693375</v>
      </c>
      <c r="Q11" s="103">
        <f>('Grunddaten Kernel'!Q11-'Grunddaten Kernel'!Q$3)/('Grunddaten Kernel'!Q$4-'Grunddaten Kernel'!Q$3)</f>
        <v>0.80249480249480254</v>
      </c>
      <c r="R11" s="103">
        <f>('Grunddaten Kernel'!R11-'Grunddaten Kernel'!R$3)/('Grunddaten Kernel'!R$4-'Grunddaten Kernel'!R$3)</f>
        <v>0.52264978080857294</v>
      </c>
      <c r="S11" s="103">
        <f>('Grunddaten Kernel'!S11-'Grunddaten Kernel'!S$3)/('Grunddaten Kernel'!S$4-'Grunddaten Kernel'!S$3)</f>
        <v>0.28154395069737265</v>
      </c>
      <c r="T11" s="103">
        <f>'Grunddaten Kernel'!T11/(('Grunddaten Kernel'!T$4-'Grunddaten Kernel'!T$3)/2)</f>
        <v>1.180849015436145E-2</v>
      </c>
      <c r="U11" s="103">
        <f>'Grunddaten Kernel'!U11/(('Grunddaten Kernel'!U$4-'Grunddaten Kernel'!U$3)/2)</f>
        <v>2.7243563647200854E-2</v>
      </c>
      <c r="V11" s="103">
        <f>'Grunddaten Kernel'!V11/(('Grunddaten Kernel'!V$4-'Grunddaten Kernel'!V$3)/2)</f>
        <v>0.19830076756073015</v>
      </c>
      <c r="W11" s="103">
        <f>'Grunddaten Kernel'!W11/(('Grunddaten Kernel'!W$4-'Grunddaten Kernel'!W$3)/2)</f>
        <v>-9.8181818181818703E-2</v>
      </c>
      <c r="X11" s="103">
        <f>'Grunddaten Kernel'!X11/(('Grunddaten Kernel'!X$4-'Grunddaten Kernel'!X$3)/2)</f>
        <v>-0.10810810810810856</v>
      </c>
      <c r="Y11" s="103">
        <f>'Grunddaten Kernel'!Y11/(('Grunddaten Kernel'!Y$4-'Grunddaten Kernel'!Y$3)/2)</f>
        <v>0.41067761806981484</v>
      </c>
      <c r="Z11" s="103">
        <f>'Grunddaten Kernel'!Z11/(('Grunddaten Kernel'!Z$4-'Grunddaten Kernel'!Z$3)/2)</f>
        <v>0.44202898550724662</v>
      </c>
      <c r="AA11" s="103">
        <f>'Grunddaten Kernel'!AA11/(('Grunddaten Kernel'!AA$4-'Grunddaten Kernel'!AA$3)/2)</f>
        <v>-9.0909090909090912E-2</v>
      </c>
      <c r="AB11" s="103">
        <f>'Grunddaten Kernel'!AB11/(('Grunddaten Kernel'!AB$4-'Grunddaten Kernel'!AB$3)/2)</f>
        <v>-0.18745313671582098</v>
      </c>
      <c r="AC11" s="103">
        <f>'Grunddaten Kernel'!AC11/(('Grunddaten Kernel'!AC$4-'Grunddaten Kernel'!AC$3)/2)</f>
        <v>6.89464975179261E-2</v>
      </c>
      <c r="AD11" s="103">
        <f>'Grunddaten Kernel'!AD11/(('Grunddaten Kernel'!AD$4-'Grunddaten Kernel'!AD$3)/2)</f>
        <v>0.10000639999999976</v>
      </c>
      <c r="AE11" s="103">
        <f>'Grunddaten Kernel'!AE11/(('Grunddaten Kernel'!AE$4-'Grunddaten Kernel'!AE$3)/2)</f>
        <v>6.3725632187237508E-2</v>
      </c>
      <c r="AF11" s="103">
        <f>'Grunddaten Kernel'!AF11/(('Grunddaten Kernel'!AF$4-'Grunddaten Kernel'!AF$3)/2)</f>
        <v>8.8988476312419809E-2</v>
      </c>
      <c r="AG11" s="103">
        <f>'Grunddaten Kernel'!AG11/(('Grunddaten Kernel'!AG$4-'Grunddaten Kernel'!AG$3)/2)</f>
        <v>6.2917136428289291E-2</v>
      </c>
      <c r="AH11" s="103">
        <f>'Grunddaten Kernel'!AH11/(('Grunddaten Kernel'!AH$4-'Grunddaten Kernel'!AH$3)/2)</f>
        <v>-0.14892688323443617</v>
      </c>
      <c r="AI11" s="103">
        <f>'Grunddaten Kernel'!AI11/(('Grunddaten Kernel'!AI$4-'Grunddaten Kernel'!AI$3)/2)</f>
        <v>-6.8571428571428575E-2</v>
      </c>
      <c r="AJ11" s="103">
        <f>'Grunddaten Kernel'!AJ11/(('Grunddaten Kernel'!AJ$4-'Grunddaten Kernel'!AJ$3)/2)</f>
        <v>5.6242969628796394E-2</v>
      </c>
      <c r="AK11" s="103">
        <f>'Grunddaten Kernel'!AK11/(('Grunddaten Kernel'!AK$4-'Grunddaten Kernel'!AK$3)/2)</f>
        <v>2.6785714285714343E-2</v>
      </c>
    </row>
    <row r="12" spans="1:37" x14ac:dyDescent="0.2">
      <c r="A12" s="9">
        <v>30527</v>
      </c>
      <c r="B12" s="103">
        <f>('Grunddaten Kernel'!B12-'Grunddaten Kernel'!B$3)/('Grunddaten Kernel'!B$4-'Grunddaten Kernel'!B$3)</f>
        <v>0.27317672517035674</v>
      </c>
      <c r="C12" s="103">
        <f>('Grunddaten Kernel'!C12-'Grunddaten Kernel'!C$3)/('Grunddaten Kernel'!C$4-'Grunddaten Kernel'!C$3)</f>
        <v>0.30304119483878744</v>
      </c>
      <c r="D12" s="103">
        <f>('Grunddaten Kernel'!D12-'Grunddaten Kernel'!D$3)/('Grunddaten Kernel'!D$4-'Grunddaten Kernel'!D$3)</f>
        <v>0.88467077087794432</v>
      </c>
      <c r="E12" s="103">
        <f>('Grunddaten Kernel'!E12-'Grunddaten Kernel'!E$3)/('Grunddaten Kernel'!E$4-'Grunddaten Kernel'!E$3)</f>
        <v>0.34662309368191718</v>
      </c>
      <c r="F12" s="103">
        <f>('Grunddaten Kernel'!F12-'Grunddaten Kernel'!F$3)/('Grunddaten Kernel'!F$4-'Grunddaten Kernel'!F$3)</f>
        <v>0.82866379310344829</v>
      </c>
      <c r="G12" s="103">
        <f>('Grunddaten Kernel'!G12-'Grunddaten Kernel'!G$3)/('Grunddaten Kernel'!G$4-'Grunddaten Kernel'!G$3)</f>
        <v>0.48351648351648352</v>
      </c>
      <c r="H12" s="103">
        <f>('Grunddaten Kernel'!H12-'Grunddaten Kernel'!H$3)/('Grunddaten Kernel'!H$4-'Grunddaten Kernel'!H$3)</f>
        <v>0.64509803921568631</v>
      </c>
      <c r="I12" s="103">
        <f>('Grunddaten Kernel'!I12-'Grunddaten Kernel'!I$3)/('Grunddaten Kernel'!I$4-'Grunddaten Kernel'!I$3)</f>
        <v>0.31733256682954869</v>
      </c>
      <c r="J12" s="103">
        <f>('Grunddaten Kernel'!J12-'Grunddaten Kernel'!J$3)/('Grunddaten Kernel'!J$4-'Grunddaten Kernel'!J$3)</f>
        <v>0.53515789473684205</v>
      </c>
      <c r="K12" s="103">
        <f>('Grunddaten Kernel'!K12-'Grunddaten Kernel'!K$3)/('Grunddaten Kernel'!K$4-'Grunddaten Kernel'!K$3)</f>
        <v>0.17905288627722088</v>
      </c>
      <c r="L12" s="103">
        <f>('Grunddaten Kernel'!L12-'Grunddaten Kernel'!L$3)/('Grunddaten Kernel'!L$4-'Grunddaten Kernel'!L$3)</f>
        <v>0.46500222915737843</v>
      </c>
      <c r="M12" s="103">
        <f>('Grunddaten Kernel'!M12-'Grunddaten Kernel'!M$3)/('Grunddaten Kernel'!M$4-'Grunddaten Kernel'!M$3)</f>
        <v>7.2546890062938033E-2</v>
      </c>
      <c r="N12" s="103">
        <f>('Grunddaten Kernel'!N12-'Grunddaten Kernel'!N$3)/('Grunddaten Kernel'!N$4-'Grunddaten Kernel'!N$3)</f>
        <v>6.8635523310910537E-2</v>
      </c>
      <c r="O12" s="103">
        <f>('Grunddaten Kernel'!O12-'Grunddaten Kernel'!O$3)/('Grunddaten Kernel'!O$4-'Grunddaten Kernel'!O$3)</f>
        <v>8.5701552247882673E-2</v>
      </c>
      <c r="P12" s="103">
        <f>('Grunddaten Kernel'!P12-'Grunddaten Kernel'!P$3)/('Grunddaten Kernel'!P$4-'Grunddaten Kernel'!P$3)</f>
        <v>0.42309749324812662</v>
      </c>
      <c r="Q12" s="103">
        <f>('Grunddaten Kernel'!Q12-'Grunddaten Kernel'!Q$3)/('Grunddaten Kernel'!Q$4-'Grunddaten Kernel'!Q$3)</f>
        <v>0.86486486486486491</v>
      </c>
      <c r="R12" s="103">
        <f>('Grunddaten Kernel'!R12-'Grunddaten Kernel'!R$3)/('Grunddaten Kernel'!R$4-'Grunddaten Kernel'!R$3)</f>
        <v>0.52252800779347319</v>
      </c>
      <c r="S12" s="103">
        <f>('Grunddaten Kernel'!S12-'Grunddaten Kernel'!S$3)/('Grunddaten Kernel'!S$4-'Grunddaten Kernel'!S$3)</f>
        <v>0.31560168666882904</v>
      </c>
      <c r="T12" s="103">
        <f>'Grunddaten Kernel'!T12/(('Grunddaten Kernel'!T$4-'Grunddaten Kernel'!T$3)/2)</f>
        <v>-4.1632404874500289E-2</v>
      </c>
      <c r="U12" s="103">
        <f>'Grunddaten Kernel'!U12/(('Grunddaten Kernel'!U$4-'Grunddaten Kernel'!U$3)/2)</f>
        <v>-0.182002845214079</v>
      </c>
      <c r="V12" s="103">
        <f>'Grunddaten Kernel'!V12/(('Grunddaten Kernel'!V$4-'Grunddaten Kernel'!V$3)/2)</f>
        <v>0.23454194232182909</v>
      </c>
      <c r="W12" s="103">
        <f>'Grunddaten Kernel'!W12/(('Grunddaten Kernel'!W$4-'Grunddaten Kernel'!W$3)/2)</f>
        <v>-6.1818181818181488E-2</v>
      </c>
      <c r="X12" s="103">
        <f>'Grunddaten Kernel'!X12/(('Grunddaten Kernel'!X$4-'Grunddaten Kernel'!X$3)/2)</f>
        <v>0.30888030888030782</v>
      </c>
      <c r="Y12" s="103">
        <f>'Grunddaten Kernel'!Y12/(('Grunddaten Kernel'!Y$4-'Grunddaten Kernel'!Y$3)/2)</f>
        <v>0.41067761806981484</v>
      </c>
      <c r="Z12" s="103">
        <f>'Grunddaten Kernel'!Z12/(('Grunddaten Kernel'!Z$4-'Grunddaten Kernel'!Z$3)/2)</f>
        <v>0.64927536231884053</v>
      </c>
      <c r="AA12" s="103">
        <f>'Grunddaten Kernel'!AA12/(('Grunddaten Kernel'!AA$4-'Grunddaten Kernel'!AA$3)/2)</f>
        <v>-4.5454545454545456E-2</v>
      </c>
      <c r="AB12" s="103">
        <f>'Grunddaten Kernel'!AB12/(('Grunddaten Kernel'!AB$4-'Grunddaten Kernel'!AB$3)/2)</f>
        <v>-0.18695326168457907</v>
      </c>
      <c r="AC12" s="103">
        <f>'Grunddaten Kernel'!AC12/(('Grunddaten Kernel'!AC$4-'Grunddaten Kernel'!AC$3)/2)</f>
        <v>0</v>
      </c>
      <c r="AD12" s="103">
        <f>'Grunddaten Kernel'!AD12/(('Grunddaten Kernel'!AD$4-'Grunddaten Kernel'!AD$3)/2)</f>
        <v>-0.10000639999999976</v>
      </c>
      <c r="AE12" s="103">
        <f>'Grunddaten Kernel'!AE12/(('Grunddaten Kernel'!AE$4-'Grunddaten Kernel'!AE$3)/2)</f>
        <v>0.11050603945034099</v>
      </c>
      <c r="AF12" s="103">
        <f>'Grunddaten Kernel'!AF12/(('Grunddaten Kernel'!AF$4-'Grunddaten Kernel'!AF$3)/2)</f>
        <v>9.3854033290653144E-2</v>
      </c>
      <c r="AG12" s="103">
        <f>'Grunddaten Kernel'!AG12/(('Grunddaten Kernel'!AG$4-'Grunddaten Kernel'!AG$3)/2)</f>
        <v>0.12176221261292119</v>
      </c>
      <c r="AH12" s="103">
        <f>'Grunddaten Kernel'!AH12/(('Grunddaten Kernel'!AH$4-'Grunddaten Kernel'!AH$3)/2)</f>
        <v>4.6551342653122857E-2</v>
      </c>
      <c r="AI12" s="103">
        <f>'Grunddaten Kernel'!AI12/(('Grunddaten Kernel'!AI$4-'Grunddaten Kernel'!AI$3)/2)</f>
        <v>0.34285714285714286</v>
      </c>
      <c r="AJ12" s="103">
        <f>'Grunddaten Kernel'!AJ12/(('Grunddaten Kernel'!AJ$4-'Grunddaten Kernel'!AJ$3)/2)</f>
        <v>-5.6242969628745242E-4</v>
      </c>
      <c r="AK12" s="103">
        <f>'Grunddaten Kernel'!AK12/(('Grunddaten Kernel'!AK$4-'Grunddaten Kernel'!AK$3)/2)</f>
        <v>9.3750000000000042E-2</v>
      </c>
    </row>
    <row r="13" spans="1:37" x14ac:dyDescent="0.2">
      <c r="A13" s="9">
        <v>30558</v>
      </c>
      <c r="B13" s="103">
        <f>('Grunddaten Kernel'!B13-'Grunddaten Kernel'!B$3)/('Grunddaten Kernel'!B$4-'Grunddaten Kernel'!B$3)</f>
        <v>0.25697112324420579</v>
      </c>
      <c r="C13" s="103">
        <f>('Grunddaten Kernel'!C13-'Grunddaten Kernel'!C$3)/('Grunddaten Kernel'!C$4-'Grunddaten Kernel'!C$3)</f>
        <v>0.35774253930877165</v>
      </c>
      <c r="D13" s="103">
        <f>('Grunddaten Kernel'!D13-'Grunddaten Kernel'!D$3)/('Grunddaten Kernel'!D$4-'Grunddaten Kernel'!D$3)</f>
        <v>0.77532922912205549</v>
      </c>
      <c r="E13" s="103">
        <f>('Grunddaten Kernel'!E13-'Grunddaten Kernel'!E$3)/('Grunddaten Kernel'!E$4-'Grunddaten Kernel'!E$3)</f>
        <v>0.36361655773420481</v>
      </c>
      <c r="F13" s="103">
        <f>('Grunddaten Kernel'!F13-'Grunddaten Kernel'!F$3)/('Grunddaten Kernel'!F$4-'Grunddaten Kernel'!F$3)</f>
        <v>0.93103448275862066</v>
      </c>
      <c r="G13" s="103">
        <f>('Grunddaten Kernel'!G13-'Grunddaten Kernel'!G$3)/('Grunddaten Kernel'!G$4-'Grunddaten Kernel'!G$3)</f>
        <v>0.52014652014652019</v>
      </c>
      <c r="H13" s="103">
        <f>('Grunddaten Kernel'!H13-'Grunddaten Kernel'!H$3)/('Grunddaten Kernel'!H$4-'Grunddaten Kernel'!H$3)</f>
        <v>0.65378151260504203</v>
      </c>
      <c r="I13" s="103">
        <f>('Grunddaten Kernel'!I13-'Grunddaten Kernel'!I$3)/('Grunddaten Kernel'!I$4-'Grunddaten Kernel'!I$3)</f>
        <v>0.31014659384880711</v>
      </c>
      <c r="J13" s="103">
        <f>('Grunddaten Kernel'!J13-'Grunddaten Kernel'!J$3)/('Grunddaten Kernel'!J$4-'Grunddaten Kernel'!J$3)</f>
        <v>0.56140350877192979</v>
      </c>
      <c r="K13" s="103">
        <f>('Grunddaten Kernel'!K13-'Grunddaten Kernel'!K$3)/('Grunddaten Kernel'!K$4-'Grunddaten Kernel'!K$3)</f>
        <v>0.19633598340822675</v>
      </c>
      <c r="L13" s="103">
        <f>('Grunddaten Kernel'!L13-'Grunddaten Kernel'!L$3)/('Grunddaten Kernel'!L$4-'Grunddaten Kernel'!L$3)</f>
        <v>0.47243275375241489</v>
      </c>
      <c r="M13" s="103">
        <f>('Grunddaten Kernel'!M13-'Grunddaten Kernel'!M$3)/('Grunddaten Kernel'!M$4-'Grunddaten Kernel'!M$3)</f>
        <v>7.362482254790699E-2</v>
      </c>
      <c r="N13" s="103">
        <f>('Grunddaten Kernel'!N13-'Grunddaten Kernel'!N$3)/('Grunddaten Kernel'!N$4-'Grunddaten Kernel'!N$3)</f>
        <v>7.728098929608973E-2</v>
      </c>
      <c r="O13" s="103">
        <f>('Grunddaten Kernel'!O13-'Grunddaten Kernel'!O$3)/('Grunddaten Kernel'!O$4-'Grunddaten Kernel'!O$3)</f>
        <v>8.976625358847394E-2</v>
      </c>
      <c r="P13" s="103">
        <f>('Grunddaten Kernel'!P13-'Grunddaten Kernel'!P$3)/('Grunddaten Kernel'!P$4-'Grunddaten Kernel'!P$3)</f>
        <v>0.48527597093841524</v>
      </c>
      <c r="Q13" s="103">
        <f>('Grunddaten Kernel'!Q13-'Grunddaten Kernel'!Q$3)/('Grunddaten Kernel'!Q$4-'Grunddaten Kernel'!Q$3)</f>
        <v>0.82328482328482333</v>
      </c>
      <c r="R13" s="103">
        <f>('Grunddaten Kernel'!R13-'Grunddaten Kernel'!R$3)/('Grunddaten Kernel'!R$4-'Grunddaten Kernel'!R$3)</f>
        <v>0.48745737944471501</v>
      </c>
      <c r="S13" s="103">
        <f>('Grunddaten Kernel'!S13-'Grunddaten Kernel'!S$3)/('Grunddaten Kernel'!S$4-'Grunddaten Kernel'!S$3)</f>
        <v>0.27181316899124225</v>
      </c>
      <c r="T13" s="103">
        <f>'Grunddaten Kernel'!T13/(('Grunddaten Kernel'!T$4-'Grunddaten Kernel'!T$3)/2)</f>
        <v>-5.1758683522163285E-2</v>
      </c>
      <c r="U13" s="103">
        <f>'Grunddaten Kernel'!U13/(('Grunddaten Kernel'!U$4-'Grunddaten Kernel'!U$3)/2)</f>
        <v>0.26259175255392669</v>
      </c>
      <c r="V13" s="103">
        <f>'Grunddaten Kernel'!V13/(('Grunddaten Kernel'!V$4-'Grunddaten Kernel'!V$3)/2)</f>
        <v>-0.55866112792109146</v>
      </c>
      <c r="W13" s="103">
        <f>'Grunddaten Kernel'!W13/(('Grunddaten Kernel'!W$4-'Grunddaten Kernel'!W$3)/2)</f>
        <v>0.1418181818181824</v>
      </c>
      <c r="X13" s="103">
        <f>'Grunddaten Kernel'!X13/(('Grunddaten Kernel'!X$4-'Grunddaten Kernel'!X$3)/2)</f>
        <v>0.73359073359073312</v>
      </c>
      <c r="Y13" s="103">
        <f>'Grunddaten Kernel'!Y13/(('Grunddaten Kernel'!Y$4-'Grunddaten Kernel'!Y$3)/2)</f>
        <v>0.27378507871321034</v>
      </c>
      <c r="Z13" s="103">
        <f>'Grunddaten Kernel'!Z13/(('Grunddaten Kernel'!Z$4-'Grunddaten Kernel'!Z$3)/2)</f>
        <v>4.4927536231884259E-2</v>
      </c>
      <c r="AA13" s="103">
        <f>'Grunddaten Kernel'!AA13/(('Grunddaten Kernel'!AA$4-'Grunddaten Kernel'!AA$3)/2)</f>
        <v>-4.5454545454545456E-2</v>
      </c>
      <c r="AB13" s="103">
        <f>'Grunddaten Kernel'!AB13/(('Grunddaten Kernel'!AB$4-'Grunddaten Kernel'!AB$3)/2)</f>
        <v>0.18695326168457907</v>
      </c>
      <c r="AC13" s="103">
        <f>'Grunddaten Kernel'!AC13/(('Grunddaten Kernel'!AC$4-'Grunddaten Kernel'!AC$3)/2)</f>
        <v>0.1378929950358522</v>
      </c>
      <c r="AD13" s="103">
        <f>'Grunddaten Kernel'!AD13/(('Grunddaten Kernel'!AD$4-'Grunddaten Kernel'!AD$3)/2)</f>
        <v>0.08</v>
      </c>
      <c r="AE13" s="103">
        <f>'Grunddaten Kernel'!AE13/(('Grunddaten Kernel'!AE$4-'Grunddaten Kernel'!AE$3)/2)</f>
        <v>7.6760420599963205E-3</v>
      </c>
      <c r="AF13" s="103">
        <f>'Grunddaten Kernel'!AF13/(('Grunddaten Kernel'!AF$4-'Grunddaten Kernel'!AF$3)/2)</f>
        <v>7.1254801536491622E-2</v>
      </c>
      <c r="AG13" s="103">
        <f>'Grunddaten Kernel'!AG13/(('Grunddaten Kernel'!AG$4-'Grunddaten Kernel'!AG$3)/2)</f>
        <v>2.5945112814145632E-2</v>
      </c>
      <c r="AH13" s="103">
        <f>'Grunddaten Kernel'!AH13/(('Grunddaten Kernel'!AH$4-'Grunddaten Kernel'!AH$3)/2)</f>
        <v>0.32879613798652257</v>
      </c>
      <c r="AI13" s="103">
        <f>'Grunddaten Kernel'!AI13/(('Grunddaten Kernel'!AI$4-'Grunddaten Kernel'!AI$3)/2)</f>
        <v>-0.22857142857142856</v>
      </c>
      <c r="AJ13" s="103">
        <f>'Grunddaten Kernel'!AJ13/(('Grunddaten Kernel'!AJ$4-'Grunddaten Kernel'!AJ$3)/2)</f>
        <v>-0.16197975253093497</v>
      </c>
      <c r="AK13" s="103">
        <f>'Grunddaten Kernel'!AK13/(('Grunddaten Kernel'!AK$4-'Grunddaten Kernel'!AK$3)/2)</f>
        <v>-0.12053571428571438</v>
      </c>
    </row>
    <row r="14" spans="1:37" x14ac:dyDescent="0.2">
      <c r="A14" s="9">
        <v>30588</v>
      </c>
      <c r="B14" s="103">
        <f>('Grunddaten Kernel'!B14-'Grunddaten Kernel'!B$3)/('Grunddaten Kernel'!B$4-'Grunddaten Kernel'!B$3)</f>
        <v>0.29968759987922616</v>
      </c>
      <c r="C14" s="103">
        <f>('Grunddaten Kernel'!C14-'Grunddaten Kernel'!C$3)/('Grunddaten Kernel'!C$4-'Grunddaten Kernel'!C$3)</f>
        <v>0.32012972390268246</v>
      </c>
      <c r="D14" s="103">
        <f>('Grunddaten Kernel'!D14-'Grunddaten Kernel'!D$3)/('Grunddaten Kernel'!D$4-'Grunddaten Kernel'!D$3)</f>
        <v>0.84291488222698063</v>
      </c>
      <c r="E14" s="103">
        <f>('Grunddaten Kernel'!E14-'Grunddaten Kernel'!E$3)/('Grunddaten Kernel'!E$4-'Grunddaten Kernel'!E$3)</f>
        <v>0.42222222222222228</v>
      </c>
      <c r="F14" s="103">
        <f>('Grunddaten Kernel'!F14-'Grunddaten Kernel'!F$3)/('Grunddaten Kernel'!F$4-'Grunddaten Kernel'!F$3)</f>
        <v>1</v>
      </c>
      <c r="G14" s="103">
        <f>('Grunddaten Kernel'!G14-'Grunddaten Kernel'!G$3)/('Grunddaten Kernel'!G$4-'Grunddaten Kernel'!G$3)</f>
        <v>0.55677655677655691</v>
      </c>
      <c r="H14" s="103">
        <f>('Grunddaten Kernel'!H14-'Grunddaten Kernel'!H$3)/('Grunddaten Kernel'!H$4-'Grunddaten Kernel'!H$3)</f>
        <v>0.75742296918767504</v>
      </c>
      <c r="I14" s="103">
        <f>('Grunddaten Kernel'!I14-'Grunddaten Kernel'!I$3)/('Grunddaten Kernel'!I$4-'Grunddaten Kernel'!I$3)</f>
        <v>0.38206381144006896</v>
      </c>
      <c r="J14" s="103">
        <f>('Grunddaten Kernel'!J14-'Grunddaten Kernel'!J$3)/('Grunddaten Kernel'!J$4-'Grunddaten Kernel'!J$3)</f>
        <v>0.72814035087719309</v>
      </c>
      <c r="K14" s="103">
        <f>('Grunddaten Kernel'!K14-'Grunddaten Kernel'!K$3)/('Grunddaten Kernel'!K$4-'Grunddaten Kernel'!K$3)</f>
        <v>0.26546837193225026</v>
      </c>
      <c r="L14" s="103">
        <f>('Grunddaten Kernel'!L14-'Grunddaten Kernel'!L$3)/('Grunddaten Kernel'!L$4-'Grunddaten Kernel'!L$3)</f>
        <v>0.58389062267796099</v>
      </c>
      <c r="M14" s="103">
        <f>('Grunddaten Kernel'!M14-'Grunddaten Kernel'!M$3)/('Grunddaten Kernel'!M$4-'Grunddaten Kernel'!M$3)</f>
        <v>8.3021139679560152E-2</v>
      </c>
      <c r="N14" s="103">
        <f>('Grunddaten Kernel'!N14-'Grunddaten Kernel'!N$3)/('Grunddaten Kernel'!N$4-'Grunddaten Kernel'!N$3)</f>
        <v>7.1097888735260739E-2</v>
      </c>
      <c r="O14" s="103">
        <f>('Grunddaten Kernel'!O14-'Grunddaten Kernel'!O$3)/('Grunddaten Kernel'!O$4-'Grunddaten Kernel'!O$3)</f>
        <v>8.4155862739194329E-2</v>
      </c>
      <c r="P14" s="103">
        <f>('Grunddaten Kernel'!P14-'Grunddaten Kernel'!P$3)/('Grunddaten Kernel'!P$4-'Grunddaten Kernel'!P$3)</f>
        <v>0.47018677013199445</v>
      </c>
      <c r="Q14" s="103">
        <f>('Grunddaten Kernel'!Q14-'Grunddaten Kernel'!Q$3)/('Grunddaten Kernel'!Q$4-'Grunddaten Kernel'!Q$3)</f>
        <v>0.8503118503118503</v>
      </c>
      <c r="R14" s="103">
        <f>('Grunddaten Kernel'!R14-'Grunddaten Kernel'!R$3)/('Grunddaten Kernel'!R$4-'Grunddaten Kernel'!R$3)</f>
        <v>0.4978080857282029</v>
      </c>
      <c r="S14" s="103">
        <f>('Grunddaten Kernel'!S14-'Grunddaten Kernel'!S$3)/('Grunddaten Kernel'!S$4-'Grunddaten Kernel'!S$3)</f>
        <v>0.27019137204022059</v>
      </c>
      <c r="T14" s="103">
        <f>'Grunddaten Kernel'!T14/(('Grunddaten Kernel'!T$4-'Grunddaten Kernel'!T$3)/2)</f>
        <v>0.13643113075399549</v>
      </c>
      <c r="U14" s="103">
        <f>'Grunddaten Kernel'!U14/(('Grunddaten Kernel'!U$4-'Grunddaten Kernel'!U$3)/2)</f>
        <v>-0.18055890968807728</v>
      </c>
      <c r="V14" s="103">
        <f>'Grunddaten Kernel'!V14/(('Grunddaten Kernel'!V$4-'Grunddaten Kernel'!V$3)/2)</f>
        <v>0.34531685385575434</v>
      </c>
      <c r="W14" s="103">
        <f>'Grunddaten Kernel'!W14/(('Grunddaten Kernel'!W$4-'Grunddaten Kernel'!W$3)/2)</f>
        <v>0.48909090909090946</v>
      </c>
      <c r="X14" s="103">
        <f>'Grunddaten Kernel'!X14/(('Grunddaten Kernel'!X$4-'Grunddaten Kernel'!X$3)/2)</f>
        <v>0.49420849420849466</v>
      </c>
      <c r="Y14" s="103">
        <f>'Grunddaten Kernel'!Y14/(('Grunddaten Kernel'!Y$4-'Grunddaten Kernel'!Y$3)/2)</f>
        <v>0.27378507871321034</v>
      </c>
      <c r="Z14" s="103">
        <f>'Grunddaten Kernel'!Z14/(('Grunddaten Kernel'!Z$4-'Grunddaten Kernel'!Z$3)/2)</f>
        <v>0.53623188405797062</v>
      </c>
      <c r="AA14" s="103">
        <f>'Grunddaten Kernel'!AA14/(('Grunddaten Kernel'!AA$4-'Grunddaten Kernel'!AA$3)/2)</f>
        <v>0.45490909090909071</v>
      </c>
      <c r="AB14" s="103">
        <f>'Grunddaten Kernel'!AB14/(('Grunddaten Kernel'!AB$4-'Grunddaten Kernel'!AB$3)/2)</f>
        <v>1.1877030742314423</v>
      </c>
      <c r="AC14" s="103">
        <f>'Grunddaten Kernel'!AC14/(('Grunddaten Kernel'!AC$4-'Grunddaten Kernel'!AC$3)/2)</f>
        <v>0.5515719801434088</v>
      </c>
      <c r="AD14" s="103">
        <f>'Grunddaten Kernel'!AD14/(('Grunddaten Kernel'!AD$4-'Grunddaten Kernel'!AD$3)/2)</f>
        <v>1.2</v>
      </c>
      <c r="AE14" s="103">
        <f>'Grunddaten Kernel'!AE14/(('Grunddaten Kernel'!AE$4-'Grunddaten Kernel'!AE$3)/2)</f>
        <v>6.6911913795520306E-2</v>
      </c>
      <c r="AF14" s="103">
        <f>'Grunddaten Kernel'!AF14/(('Grunddaten Kernel'!AF$4-'Grunddaten Kernel'!AF$3)/2)</f>
        <v>-5.0960307298335686E-2</v>
      </c>
      <c r="AG14" s="103">
        <f>'Grunddaten Kernel'!AG14/(('Grunddaten Kernel'!AG$4-'Grunddaten Kernel'!AG$3)/2)</f>
        <v>-3.5811296161512247E-2</v>
      </c>
      <c r="AH14" s="103">
        <f>'Grunddaten Kernel'!AH14/(('Grunddaten Kernel'!AH$4-'Grunddaten Kernel'!AH$3)/2)</f>
        <v>-7.9790807603338357E-2</v>
      </c>
      <c r="AI14" s="103">
        <f>'Grunddaten Kernel'!AI14/(('Grunddaten Kernel'!AI$4-'Grunddaten Kernel'!AI$3)/2)</f>
        <v>0.14857142857142858</v>
      </c>
      <c r="AJ14" s="103">
        <f>'Grunddaten Kernel'!AJ14/(('Grunddaten Kernel'!AJ$4-'Grunddaten Kernel'!AJ$3)/2)</f>
        <v>4.7806524184478214E-2</v>
      </c>
      <c r="AK14" s="103">
        <f>'Grunddaten Kernel'!AK14/(('Grunddaten Kernel'!AK$4-'Grunddaten Kernel'!AK$3)/2)</f>
        <v>-4.464285714285459E-3</v>
      </c>
    </row>
    <row r="15" spans="1:37" x14ac:dyDescent="0.2">
      <c r="A15" s="9">
        <v>30618</v>
      </c>
      <c r="B15" s="103">
        <f>('Grunddaten Kernel'!B15-'Grunddaten Kernel'!B$3)/('Grunddaten Kernel'!B$4-'Grunddaten Kernel'!B$3)</f>
        <v>0.26874653260931658</v>
      </c>
      <c r="C15" s="103">
        <f>('Grunddaten Kernel'!C15-'Grunddaten Kernel'!C$3)/('Grunddaten Kernel'!C$4-'Grunddaten Kernel'!C$3)</f>
        <v>0.47372254347116438</v>
      </c>
      <c r="D15" s="103">
        <f>('Grunddaten Kernel'!D15-'Grunddaten Kernel'!D$3)/('Grunddaten Kernel'!D$4-'Grunddaten Kernel'!D$3)</f>
        <v>0.72674785867237668</v>
      </c>
      <c r="E15" s="103">
        <f>('Grunddaten Kernel'!E15-'Grunddaten Kernel'!E$3)/('Grunddaten Kernel'!E$4-'Grunddaten Kernel'!E$3)</f>
        <v>0.37712418300653605</v>
      </c>
      <c r="F15" s="103">
        <f>('Grunddaten Kernel'!F15-'Grunddaten Kernel'!F$3)/('Grunddaten Kernel'!F$4-'Grunddaten Kernel'!F$3)</f>
        <v>0.93103448275862066</v>
      </c>
      <c r="G15" s="103">
        <f>('Grunddaten Kernel'!G15-'Grunddaten Kernel'!G$3)/('Grunddaten Kernel'!G$4-'Grunddaten Kernel'!G$3)</f>
        <v>0.59340659340659352</v>
      </c>
      <c r="H15" s="103">
        <f>('Grunddaten Kernel'!H15-'Grunddaten Kernel'!H$3)/('Grunddaten Kernel'!H$4-'Grunddaten Kernel'!H$3)</f>
        <v>0.78725490196078429</v>
      </c>
      <c r="I15" s="103">
        <f>('Grunddaten Kernel'!I15-'Grunddaten Kernel'!I$3)/('Grunddaten Kernel'!I$4-'Grunddaten Kernel'!I$3)</f>
        <v>0.32457602759413628</v>
      </c>
      <c r="J15" s="103">
        <f>('Grunddaten Kernel'!J15-'Grunddaten Kernel'!J$3)/('Grunddaten Kernel'!J$4-'Grunddaten Kernel'!J$3)</f>
        <v>0.64042105263157889</v>
      </c>
      <c r="K15" s="103">
        <f>('Grunddaten Kernel'!K15-'Grunddaten Kernel'!K$3)/('Grunddaten Kernel'!K$4-'Grunddaten Kernel'!K$3)</f>
        <v>0.20504666436225366</v>
      </c>
      <c r="L15" s="103">
        <f>('Grunddaten Kernel'!L15-'Grunddaten Kernel'!L$3)/('Grunddaten Kernel'!L$4-'Grunddaten Kernel'!L$3)</f>
        <v>0.52444642591766977</v>
      </c>
      <c r="M15" s="103">
        <f>('Grunddaten Kernel'!M15-'Grunddaten Kernel'!M$3)/('Grunddaten Kernel'!M$4-'Grunddaten Kernel'!M$3)</f>
        <v>2.4263650082739199E-2</v>
      </c>
      <c r="N15" s="103">
        <f>('Grunddaten Kernel'!N15-'Grunddaten Kernel'!N$3)/('Grunddaten Kernel'!N$4-'Grunddaten Kernel'!N$3)</f>
        <v>1.6692817971383726E-2</v>
      </c>
      <c r="O15" s="103">
        <f>('Grunddaten Kernel'!O15-'Grunddaten Kernel'!O$3)/('Grunddaten Kernel'!O$4-'Grunddaten Kernel'!O$3)</f>
        <v>3.6042736749848717E-2</v>
      </c>
      <c r="P15" s="103">
        <f>('Grunddaten Kernel'!P15-'Grunddaten Kernel'!P$3)/('Grunddaten Kernel'!P$4-'Grunddaten Kernel'!P$3)</f>
        <v>0.38029594126821098</v>
      </c>
      <c r="Q15" s="103">
        <f>('Grunddaten Kernel'!Q15-'Grunddaten Kernel'!Q$3)/('Grunddaten Kernel'!Q$4-'Grunddaten Kernel'!Q$3)</f>
        <v>0.87525987525987525</v>
      </c>
      <c r="R15" s="103">
        <f>('Grunddaten Kernel'!R15-'Grunddaten Kernel'!R$3)/('Grunddaten Kernel'!R$4-'Grunddaten Kernel'!R$3)</f>
        <v>0.49281539210910857</v>
      </c>
      <c r="S15" s="103">
        <f>('Grunddaten Kernel'!S15-'Grunddaten Kernel'!S$3)/('Grunddaten Kernel'!S$4-'Grunddaten Kernel'!S$3)</f>
        <v>0.2766785598443075</v>
      </c>
      <c r="T15" s="103">
        <f>'Grunddaten Kernel'!T15/(('Grunddaten Kernel'!T$4-'Grunddaten Kernel'!T$3)/2)</f>
        <v>-9.8821933054947297E-2</v>
      </c>
      <c r="U15" s="103">
        <f>'Grunddaten Kernel'!U15/(('Grunddaten Kernel'!U$4-'Grunddaten Kernel'!U$3)/2)</f>
        <v>0.73731656983893423</v>
      </c>
      <c r="V15" s="103">
        <f>'Grunddaten Kernel'!V15/(('Grunddaten Kernel'!V$4-'Grunddaten Kernel'!V$3)/2)</f>
        <v>-0.59353471118177092</v>
      </c>
      <c r="W15" s="103">
        <f>'Grunddaten Kernel'!W15/(('Grunddaten Kernel'!W$4-'Grunddaten Kernel'!W$3)/2)</f>
        <v>-0.37636363636363623</v>
      </c>
      <c r="X15" s="103">
        <f>'Grunddaten Kernel'!X15/(('Grunddaten Kernel'!X$4-'Grunddaten Kernel'!X$3)/2)</f>
        <v>-0.49420849420849466</v>
      </c>
      <c r="Y15" s="103">
        <f>'Grunddaten Kernel'!Y15/(('Grunddaten Kernel'!Y$4-'Grunddaten Kernel'!Y$3)/2)</f>
        <v>0.27378507871321034</v>
      </c>
      <c r="Z15" s="103">
        <f>'Grunddaten Kernel'!Z15/(('Grunddaten Kernel'!Z$4-'Grunddaten Kernel'!Z$3)/2)</f>
        <v>0.1543478260869566</v>
      </c>
      <c r="AA15" s="103">
        <f>'Grunddaten Kernel'!AA15/(('Grunddaten Kernel'!AA$4-'Grunddaten Kernel'!AA$3)/2)</f>
        <v>-0.36363636363636331</v>
      </c>
      <c r="AB15" s="103">
        <f>'Grunddaten Kernel'!AB15/(('Grunddaten Kernel'!AB$4-'Grunddaten Kernel'!AB$3)/2)</f>
        <v>-0.62484378905273752</v>
      </c>
      <c r="AC15" s="103">
        <f>'Grunddaten Kernel'!AC15/(('Grunddaten Kernel'!AC$4-'Grunddaten Kernel'!AC$3)/2)</f>
        <v>-0.48207391064533961</v>
      </c>
      <c r="AD15" s="103">
        <f>'Grunddaten Kernel'!AD15/(('Grunddaten Kernel'!AD$4-'Grunddaten Kernel'!AD$3)/2)</f>
        <v>-0.64</v>
      </c>
      <c r="AE15" s="103">
        <f>'Grunddaten Kernel'!AE15/(('Grunddaten Kernel'!AE$4-'Grunddaten Kernel'!AE$3)/2)</f>
        <v>-0.41841670770130246</v>
      </c>
      <c r="AF15" s="103">
        <f>'Grunddaten Kernel'!AF15/(('Grunddaten Kernel'!AF$4-'Grunddaten Kernel'!AF$3)/2)</f>
        <v>-0.44839948783610739</v>
      </c>
      <c r="AG15" s="103">
        <f>'Grunddaten Kernel'!AG15/(('Grunddaten Kernel'!AG$4-'Grunddaten Kernel'!AG$3)/2)</f>
        <v>-0.30710755281547758</v>
      </c>
      <c r="AH15" s="103">
        <f>'Grunddaten Kernel'!AH15/(('Grunddaten Kernel'!AH$4-'Grunddaten Kernel'!AH$3)/2)</f>
        <v>-0.47533742331288403</v>
      </c>
      <c r="AI15" s="103">
        <f>'Grunddaten Kernel'!AI15/(('Grunddaten Kernel'!AI$4-'Grunddaten Kernel'!AI$3)/2)</f>
        <v>0.13714285714285715</v>
      </c>
      <c r="AJ15" s="103">
        <f>'Grunddaten Kernel'!AJ15/(('Grunddaten Kernel'!AJ$4-'Grunddaten Kernel'!AJ$3)/2)</f>
        <v>-2.3059617547807928E-2</v>
      </c>
      <c r="AK15" s="103">
        <f>'Grunddaten Kernel'!AK15/(('Grunddaten Kernel'!AK$4-'Grunddaten Kernel'!AK$3)/2)</f>
        <v>1.785714285714279E-2</v>
      </c>
    </row>
    <row r="16" spans="1:37" x14ac:dyDescent="0.2">
      <c r="A16" s="9">
        <v>30649</v>
      </c>
      <c r="B16" s="103">
        <f>('Grunddaten Kernel'!B16-'Grunddaten Kernel'!B$3)/('Grunddaten Kernel'!B$4-'Grunddaten Kernel'!B$3)</f>
        <v>0.23057260476811564</v>
      </c>
      <c r="C16" s="103">
        <f>('Grunddaten Kernel'!C16-'Grunddaten Kernel'!C$3)/('Grunddaten Kernel'!C$4-'Grunddaten Kernel'!C$3)</f>
        <v>0.55616219482711837</v>
      </c>
      <c r="D16" s="103">
        <f>('Grunddaten Kernel'!D16-'Grunddaten Kernel'!D$3)/('Grunddaten Kernel'!D$4-'Grunddaten Kernel'!D$3)</f>
        <v>0.64618040685224853</v>
      </c>
      <c r="E16" s="103">
        <f>('Grunddaten Kernel'!E16-'Grunddaten Kernel'!E$3)/('Grunddaten Kernel'!E$4-'Grunddaten Kernel'!E$3)</f>
        <v>0.3202614379084967</v>
      </c>
      <c r="F16" s="103">
        <f>('Grunddaten Kernel'!F16-'Grunddaten Kernel'!F$3)/('Grunddaten Kernel'!F$4-'Grunddaten Kernel'!F$3)</f>
        <v>0.87823275862068972</v>
      </c>
      <c r="G16" s="103">
        <f>('Grunddaten Kernel'!G16-'Grunddaten Kernel'!G$3)/('Grunddaten Kernel'!G$4-'Grunddaten Kernel'!G$3)</f>
        <v>0.50183150183150194</v>
      </c>
      <c r="H16" s="103">
        <f>('Grunddaten Kernel'!H16-'Grunddaten Kernel'!H$3)/('Grunddaten Kernel'!H$4-'Grunddaten Kernel'!H$3)</f>
        <v>0.55896358543417368</v>
      </c>
      <c r="I16" s="103">
        <f>('Grunddaten Kernel'!I16-'Grunddaten Kernel'!I$3)/('Grunddaten Kernel'!I$4-'Grunddaten Kernel'!I$3)</f>
        <v>0.34607645875251508</v>
      </c>
      <c r="J16" s="103">
        <f>('Grunddaten Kernel'!J16-'Grunddaten Kernel'!J$3)/('Grunddaten Kernel'!J$4-'Grunddaten Kernel'!J$3)</f>
        <v>0.66666666666666663</v>
      </c>
      <c r="K16" s="103">
        <f>('Grunddaten Kernel'!K16-'Grunddaten Kernel'!K$3)/('Grunddaten Kernel'!K$4-'Grunddaten Kernel'!K$3)</f>
        <v>0.17905288627722088</v>
      </c>
      <c r="L16" s="103">
        <f>('Grunddaten Kernel'!L16-'Grunddaten Kernel'!L$3)/('Grunddaten Kernel'!L$4-'Grunddaten Kernel'!L$3)</f>
        <v>0.52444642591766977</v>
      </c>
      <c r="M16" s="103">
        <f>('Grunddaten Kernel'!M16-'Grunddaten Kernel'!M$3)/('Grunddaten Kernel'!M$4-'Grunddaten Kernel'!M$3)</f>
        <v>4.2710532417294111E-3</v>
      </c>
      <c r="N16" s="103">
        <f>('Grunddaten Kernel'!N16-'Grunddaten Kernel'!N$3)/('Grunddaten Kernel'!N$4-'Grunddaten Kernel'!N$3)</f>
        <v>0</v>
      </c>
      <c r="O16" s="103">
        <f>('Grunddaten Kernel'!O16-'Grunddaten Kernel'!O$3)/('Grunddaten Kernel'!O$4-'Grunddaten Kernel'!O$3)</f>
        <v>1.3007938613619355E-2</v>
      </c>
      <c r="P16" s="103">
        <f>('Grunddaten Kernel'!P16-'Grunddaten Kernel'!P$3)/('Grunddaten Kernel'!P$4-'Grunddaten Kernel'!P$3)</f>
        <v>0.36029860397885044</v>
      </c>
      <c r="Q16" s="103">
        <f>('Grunddaten Kernel'!Q16-'Grunddaten Kernel'!Q$3)/('Grunddaten Kernel'!Q$4-'Grunddaten Kernel'!Q$3)</f>
        <v>1</v>
      </c>
      <c r="R16" s="103">
        <f>('Grunddaten Kernel'!R16-'Grunddaten Kernel'!R$3)/('Grunddaten Kernel'!R$4-'Grunddaten Kernel'!R$3)</f>
        <v>0.62834875791524625</v>
      </c>
      <c r="S16" s="103">
        <f>('Grunddaten Kernel'!S16-'Grunddaten Kernel'!S$3)/('Grunddaten Kernel'!S$4-'Grunddaten Kernel'!S$3)</f>
        <v>0.24099902692182937</v>
      </c>
      <c r="T16" s="103">
        <f>'Grunddaten Kernel'!T16/(('Grunddaten Kernel'!T$4-'Grunddaten Kernel'!T$3)/2)</f>
        <v>-0.12192279305233467</v>
      </c>
      <c r="U16" s="103">
        <f>'Grunddaten Kernel'!U16/(('Grunddaten Kernel'!U$4-'Grunddaten Kernel'!U$3)/2)</f>
        <v>0.39574845443466877</v>
      </c>
      <c r="V16" s="103">
        <f>'Grunddaten Kernel'!V16/(('Grunddaten Kernel'!V$4-'Grunddaten Kernel'!V$3)/2)</f>
        <v>-0.41164504162606536</v>
      </c>
      <c r="W16" s="103">
        <f>'Grunddaten Kernel'!W16/(('Grunddaten Kernel'!W$4-'Grunddaten Kernel'!W$3)/2)</f>
        <v>-0.47454545454545571</v>
      </c>
      <c r="X16" s="103">
        <f>'Grunddaten Kernel'!X16/(('Grunddaten Kernel'!X$4-'Grunddaten Kernel'!X$3)/2)</f>
        <v>-0.37837837837837718</v>
      </c>
      <c r="Y16" s="103">
        <f>'Grunddaten Kernel'!Y16/(('Grunddaten Kernel'!Y$4-'Grunddaten Kernel'!Y$3)/2)</f>
        <v>-0.68446269678302518</v>
      </c>
      <c r="Z16" s="103">
        <f>'Grunddaten Kernel'!Z16/(('Grunddaten Kernel'!Z$4-'Grunddaten Kernel'!Z$3)/2)</f>
        <v>-1.181159420289855</v>
      </c>
      <c r="AA16" s="103">
        <f>'Grunddaten Kernel'!AA16/(('Grunddaten Kernel'!AA$4-'Grunddaten Kernel'!AA$3)/2)</f>
        <v>0.13599999999999987</v>
      </c>
      <c r="AB16" s="103">
        <f>'Grunddaten Kernel'!AB16/(('Grunddaten Kernel'!AB$4-'Grunddaten Kernel'!AB$3)/2)</f>
        <v>0.18695326168457907</v>
      </c>
      <c r="AC16" s="103">
        <f>'Grunddaten Kernel'!AC16/(('Grunddaten Kernel'!AC$4-'Grunddaten Kernel'!AC$3)/2)</f>
        <v>-0.20739106453392139</v>
      </c>
      <c r="AD16" s="103">
        <f>'Grunddaten Kernel'!AD16/(('Grunddaten Kernel'!AD$4-'Grunddaten Kernel'!AD$3)/2)</f>
        <v>0</v>
      </c>
      <c r="AE16" s="103">
        <f>'Grunddaten Kernel'!AE16/(('Grunddaten Kernel'!AE$4-'Grunddaten Kernel'!AE$3)/2)</f>
        <v>-0.14236885554530859</v>
      </c>
      <c r="AF16" s="103">
        <f>'Grunddaten Kernel'!AF16/(('Grunddaten Kernel'!AF$4-'Grunddaten Kernel'!AF$3)/2)</f>
        <v>-0.13758002560819446</v>
      </c>
      <c r="AG16" s="103">
        <f>'Grunddaten Kernel'!AG16/(('Grunddaten Kernel'!AG$4-'Grunddaten Kernel'!AG$3)/2)</f>
        <v>-0.14703182010627322</v>
      </c>
      <c r="AH16" s="103">
        <f>'Grunddaten Kernel'!AH16/(('Grunddaten Kernel'!AH$4-'Grunddaten Kernel'!AH$3)/2)</f>
        <v>-0.1057447450467664</v>
      </c>
      <c r="AI16" s="103">
        <f>'Grunddaten Kernel'!AI16/(('Grunddaten Kernel'!AI$4-'Grunddaten Kernel'!AI$3)/2)</f>
        <v>0.68571428571428572</v>
      </c>
      <c r="AJ16" s="103">
        <f>'Grunddaten Kernel'!AJ16/(('Grunddaten Kernel'!AJ$4-'Grunddaten Kernel'!AJ$3)/2)</f>
        <v>0.62598425196850527</v>
      </c>
      <c r="AK16" s="103">
        <f>'Grunddaten Kernel'!AK16/(('Grunddaten Kernel'!AK$4-'Grunddaten Kernel'!AK$3)/2)</f>
        <v>-9.8214285714285809E-2</v>
      </c>
    </row>
    <row r="17" spans="1:37" x14ac:dyDescent="0.2">
      <c r="A17" s="9">
        <v>30680</v>
      </c>
      <c r="B17" s="103">
        <f>('Grunddaten Kernel'!B17-'Grunddaten Kernel'!B$3)/('Grunddaten Kernel'!B$4-'Grunddaten Kernel'!B$3)</f>
        <v>0.16902919117357512</v>
      </c>
      <c r="C17" s="103">
        <f>('Grunddaten Kernel'!C17-'Grunddaten Kernel'!C$3)/('Grunddaten Kernel'!C$4-'Grunddaten Kernel'!C$3)</f>
        <v>0.6552821858286132</v>
      </c>
      <c r="D17" s="103">
        <f>('Grunddaten Kernel'!D17-'Grunddaten Kernel'!D$3)/('Grunddaten Kernel'!D$4-'Grunddaten Kernel'!D$3)</f>
        <v>0.49628747323340461</v>
      </c>
      <c r="E17" s="103">
        <f>('Grunddaten Kernel'!E17-'Grunddaten Kernel'!E$3)/('Grunddaten Kernel'!E$4-'Grunddaten Kernel'!E$3)</f>
        <v>0.33769063180827885</v>
      </c>
      <c r="F17" s="103">
        <f>('Grunddaten Kernel'!F17-'Grunddaten Kernel'!F$3)/('Grunddaten Kernel'!F$4-'Grunddaten Kernel'!F$3)</f>
        <v>0.86530172413793105</v>
      </c>
      <c r="G17" s="103">
        <f>('Grunddaten Kernel'!G17-'Grunddaten Kernel'!G$3)/('Grunddaten Kernel'!G$4-'Grunddaten Kernel'!G$3)</f>
        <v>0.50183150183150194</v>
      </c>
      <c r="H17" s="103">
        <f>('Grunddaten Kernel'!H17-'Grunddaten Kernel'!H$3)/('Grunddaten Kernel'!H$4-'Grunddaten Kernel'!H$3)</f>
        <v>0.53067226890756303</v>
      </c>
      <c r="I17" s="103">
        <f>('Grunddaten Kernel'!I17-'Grunddaten Kernel'!I$3)/('Grunddaten Kernel'!I$4-'Grunddaten Kernel'!I$3)</f>
        <v>0.21672894509916643</v>
      </c>
      <c r="J17" s="103">
        <f>('Grunddaten Kernel'!J17-'Grunddaten Kernel'!J$3)/('Grunddaten Kernel'!J$4-'Grunddaten Kernel'!J$3)</f>
        <v>0.59649122807017541</v>
      </c>
      <c r="K17" s="103">
        <f>('Grunddaten Kernel'!K17-'Grunddaten Kernel'!K$3)/('Grunddaten Kernel'!K$4-'Grunddaten Kernel'!K$3)</f>
        <v>0.11863117870722435</v>
      </c>
      <c r="L17" s="103">
        <f>('Grunddaten Kernel'!L17-'Grunddaten Kernel'!L$3)/('Grunddaten Kernel'!L$4-'Grunddaten Kernel'!L$3)</f>
        <v>0.50401307772328718</v>
      </c>
      <c r="M17" s="103">
        <f>('Grunddaten Kernel'!M17-'Grunddaten Kernel'!M$3)/('Grunddaten Kernel'!M$4-'Grunddaten Kernel'!M$3)</f>
        <v>8.9488734596192851E-4</v>
      </c>
      <c r="N17" s="103">
        <f>('Grunddaten Kernel'!N17-'Grunddaten Kernel'!N$3)/('Grunddaten Kernel'!N$4-'Grunddaten Kernel'!N$3)</f>
        <v>1.3034224549084187E-2</v>
      </c>
      <c r="O17" s="103">
        <f>('Grunddaten Kernel'!O17-'Grunddaten Kernel'!O$3)/('Grunddaten Kernel'!O$4-'Grunddaten Kernel'!O$3)</f>
        <v>9.6035462916866567E-3</v>
      </c>
      <c r="P17" s="103">
        <f>('Grunddaten Kernel'!P17-'Grunddaten Kernel'!P$3)/('Grunddaten Kernel'!P$4-'Grunddaten Kernel'!P$3)</f>
        <v>0.31203164821788582</v>
      </c>
      <c r="Q17" s="103">
        <f>('Grunddaten Kernel'!Q17-'Grunddaten Kernel'!Q$3)/('Grunddaten Kernel'!Q$4-'Grunddaten Kernel'!Q$3)</f>
        <v>0.95841995841995842</v>
      </c>
      <c r="R17" s="103">
        <f>('Grunddaten Kernel'!R17-'Grunddaten Kernel'!R$3)/('Grunddaten Kernel'!R$4-'Grunddaten Kernel'!R$3)</f>
        <v>0.60375060886507559</v>
      </c>
      <c r="S17" s="103">
        <f>('Grunddaten Kernel'!S17-'Grunddaten Kernel'!S$3)/('Grunddaten Kernel'!S$4-'Grunddaten Kernel'!S$3)</f>
        <v>0.24910801167693802</v>
      </c>
      <c r="T17" s="103">
        <f>'Grunddaten Kernel'!T17/(('Grunddaten Kernel'!T$4-'Grunddaten Kernel'!T$3)/2)</f>
        <v>-0.19656203340235945</v>
      </c>
      <c r="U17" s="103">
        <f>'Grunddaten Kernel'!U17/(('Grunddaten Kernel'!U$4-'Grunddaten Kernel'!U$3)/2)</f>
        <v>0.47582179930685492</v>
      </c>
      <c r="V17" s="103">
        <f>'Grunddaten Kernel'!V17/(('Grunddaten Kernel'!V$4-'Grunddaten Kernel'!V$3)/2)</f>
        <v>-0.76585124023454365</v>
      </c>
      <c r="W17" s="103">
        <f>'Grunddaten Kernel'!W17/(('Grunddaten Kernel'!W$4-'Grunddaten Kernel'!W$3)/2)</f>
        <v>0.14545454545454564</v>
      </c>
      <c r="X17" s="103">
        <f>'Grunddaten Kernel'!X17/(('Grunddaten Kernel'!X$4-'Grunddaten Kernel'!X$3)/2)</f>
        <v>-9.2664092664093436E-2</v>
      </c>
      <c r="Y17" s="103">
        <f>'Grunddaten Kernel'!Y17/(('Grunddaten Kernel'!Y$4-'Grunddaten Kernel'!Y$3)/2)</f>
        <v>0</v>
      </c>
      <c r="Z17" s="103">
        <f>'Grunddaten Kernel'!Z17/(('Grunddaten Kernel'!Z$4-'Grunddaten Kernel'!Z$3)/2)</f>
        <v>-0.14637681159420288</v>
      </c>
      <c r="AA17" s="103">
        <f>'Grunddaten Kernel'!AA17/(('Grunddaten Kernel'!AA$4-'Grunddaten Kernel'!AA$3)/2)</f>
        <v>-0.81818181818181823</v>
      </c>
      <c r="AB17" s="103">
        <f>'Grunddaten Kernel'!AB17/(('Grunddaten Kernel'!AB$4-'Grunddaten Kernel'!AB$3)/2)</f>
        <v>-0.49987503124218929</v>
      </c>
      <c r="AC17" s="103">
        <f>'Grunddaten Kernel'!AC17/(('Grunddaten Kernel'!AC$4-'Grunddaten Kernel'!AC$3)/2)</f>
        <v>-0.48207391064533911</v>
      </c>
      <c r="AD17" s="103">
        <f>'Grunddaten Kernel'!AD17/(('Grunddaten Kernel'!AD$4-'Grunddaten Kernel'!AD$3)/2)</f>
        <v>-0.21999360000000023</v>
      </c>
      <c r="AE17" s="103">
        <f>'Grunddaten Kernel'!AE17/(('Grunddaten Kernel'!AE$4-'Grunddaten Kernel'!AE$3)/2)</f>
        <v>-2.4041943051918251E-2</v>
      </c>
      <c r="AF17" s="103">
        <f>'Grunddaten Kernel'!AF17/(('Grunddaten Kernel'!AF$4-'Grunddaten Kernel'!AF$3)/2)</f>
        <v>0.10742637644046092</v>
      </c>
      <c r="AG17" s="103">
        <f>'Grunddaten Kernel'!AG17/(('Grunddaten Kernel'!AG$4-'Grunddaten Kernel'!AG$3)/2)</f>
        <v>-2.1730340178771086E-2</v>
      </c>
      <c r="AH17" s="103">
        <f>'Grunddaten Kernel'!AH17/(('Grunddaten Kernel'!AH$4-'Grunddaten Kernel'!AH$3)/2)</f>
        <v>-0.25523282711455281</v>
      </c>
      <c r="AI17" s="103">
        <f>'Grunddaten Kernel'!AI17/(('Grunddaten Kernel'!AI$4-'Grunddaten Kernel'!AI$3)/2)</f>
        <v>-0.22857142857142856</v>
      </c>
      <c r="AJ17" s="103">
        <f>'Grunddaten Kernel'!AJ17/(('Grunddaten Kernel'!AJ$4-'Grunddaten Kernel'!AJ$3)/2)</f>
        <v>-0.11361079865016929</v>
      </c>
      <c r="AK17" s="103">
        <f>'Grunddaten Kernel'!AK17/(('Grunddaten Kernel'!AK$4-'Grunddaten Kernel'!AK$3)/2)</f>
        <v>2.2321428571428565E-2</v>
      </c>
    </row>
    <row r="18" spans="1:37" x14ac:dyDescent="0.2">
      <c r="A18" s="9">
        <v>30709</v>
      </c>
      <c r="B18" s="103">
        <f>('Grunddaten Kernel'!B18-'Grunddaten Kernel'!B$3)/('Grunddaten Kernel'!B$4-'Grunddaten Kernel'!B$3)</f>
        <v>0.19852544734604644</v>
      </c>
      <c r="C18" s="103">
        <f>('Grunddaten Kernel'!C18-'Grunddaten Kernel'!C$3)/('Grunddaten Kernel'!C$4-'Grunddaten Kernel'!C$3)</f>
        <v>0.49899464449817271</v>
      </c>
      <c r="D18" s="103">
        <f>('Grunddaten Kernel'!D18-'Grunddaten Kernel'!D$3)/('Grunddaten Kernel'!D$4-'Grunddaten Kernel'!D$3)</f>
        <v>0.58930139186295516</v>
      </c>
      <c r="E18" s="103">
        <f>('Grunddaten Kernel'!E18-'Grunddaten Kernel'!E$3)/('Grunddaten Kernel'!E$4-'Grunddaten Kernel'!E$3)</f>
        <v>0.33834422657952068</v>
      </c>
      <c r="F18" s="103">
        <f>('Grunddaten Kernel'!F18-'Grunddaten Kernel'!F$3)/('Grunddaten Kernel'!F$4-'Grunddaten Kernel'!F$3)</f>
        <v>0.79094827586206917</v>
      </c>
      <c r="G18" s="103">
        <f>('Grunddaten Kernel'!G18-'Grunddaten Kernel'!G$3)/('Grunddaten Kernel'!G$4-'Grunddaten Kernel'!G$3)</f>
        <v>0.52014652014652019</v>
      </c>
      <c r="H18" s="103">
        <f>('Grunddaten Kernel'!H18-'Grunddaten Kernel'!H$3)/('Grunddaten Kernel'!H$4-'Grunddaten Kernel'!H$3)</f>
        <v>0.50322128851540615</v>
      </c>
      <c r="I18" s="103">
        <f>('Grunddaten Kernel'!I18-'Grunddaten Kernel'!I$3)/('Grunddaten Kernel'!I$4-'Grunddaten Kernel'!I$3)</f>
        <v>9.4624892210405293E-2</v>
      </c>
      <c r="J18" s="103">
        <f>('Grunddaten Kernel'!J18-'Grunddaten Kernel'!J$3)/('Grunddaten Kernel'!J$4-'Grunddaten Kernel'!J$3)</f>
        <v>0.5176140350877193</v>
      </c>
      <c r="K18" s="103">
        <f>('Grunddaten Kernel'!K18-'Grunddaten Kernel'!K$3)/('Grunddaten Kernel'!K$4-'Grunddaten Kernel'!K$3)</f>
        <v>8.4064984445212598E-2</v>
      </c>
      <c r="L18" s="103">
        <f>('Grunddaten Kernel'!L18-'Grunddaten Kernel'!L$3)/('Grunddaten Kernel'!L$4-'Grunddaten Kernel'!L$3)</f>
        <v>0.4947243275375241</v>
      </c>
      <c r="M18" s="103">
        <f>('Grunddaten Kernel'!M18-'Grunddaten Kernel'!M$3)/('Grunddaten Kernel'!M$4-'Grunddaten Kernel'!M$3)</f>
        <v>0</v>
      </c>
      <c r="N18" s="103">
        <f>('Grunddaten Kernel'!N18-'Grunddaten Kernel'!N$3)/('Grunddaten Kernel'!N$4-'Grunddaten Kernel'!N$3)</f>
        <v>2.0794171107209977E-2</v>
      </c>
      <c r="O18" s="103">
        <f>('Grunddaten Kernel'!O18-'Grunddaten Kernel'!O$3)/('Grunddaten Kernel'!O$4-'Grunddaten Kernel'!O$3)</f>
        <v>0</v>
      </c>
      <c r="P18" s="103">
        <f>('Grunddaten Kernel'!P18-'Grunddaten Kernel'!P$3)/('Grunddaten Kernel'!P$4-'Grunddaten Kernel'!P$3)</f>
        <v>0.39451177298489859</v>
      </c>
      <c r="Q18" s="103">
        <f>('Grunddaten Kernel'!Q18-'Grunddaten Kernel'!Q$3)/('Grunddaten Kernel'!Q$4-'Grunddaten Kernel'!Q$3)</f>
        <v>0.88357588357588357</v>
      </c>
      <c r="R18" s="103">
        <f>('Grunddaten Kernel'!R18-'Grunddaten Kernel'!R$3)/('Grunddaten Kernel'!R$4-'Grunddaten Kernel'!R$3)</f>
        <v>0.57720409157330743</v>
      </c>
      <c r="S18" s="103">
        <f>('Grunddaten Kernel'!S18-'Grunddaten Kernel'!S$3)/('Grunddaten Kernel'!S$4-'Grunddaten Kernel'!S$3)</f>
        <v>0.19396691534219915</v>
      </c>
      <c r="T18" s="103">
        <f>'Grunddaten Kernel'!T18/(('Grunddaten Kernel'!T$4-'Grunddaten Kernel'!T$3)/2)</f>
        <v>9.4207385524877382E-2</v>
      </c>
      <c r="U18" s="103">
        <f>'Grunddaten Kernel'!U18/(('Grunddaten Kernel'!U$4-'Grunddaten Kernel'!U$3)/2)</f>
        <v>-0.7502524805916615</v>
      </c>
      <c r="V18" s="103">
        <f>'Grunddaten Kernel'!V18/(('Grunddaten Kernel'!V$4-'Grunddaten Kernel'!V$3)/2)</f>
        <v>0.47523804639554318</v>
      </c>
      <c r="W18" s="103">
        <f>'Grunddaten Kernel'!W18/(('Grunddaten Kernel'!W$4-'Grunddaten Kernel'!W$3)/2)</f>
        <v>5.4545454545456631E-3</v>
      </c>
      <c r="X18" s="103">
        <f>'Grunddaten Kernel'!X18/(('Grunddaten Kernel'!X$4-'Grunddaten Kernel'!X$3)/2)</f>
        <v>-0.53281853281853109</v>
      </c>
      <c r="Y18" s="103">
        <f>'Grunddaten Kernel'!Y18/(('Grunddaten Kernel'!Y$4-'Grunddaten Kernel'!Y$3)/2)</f>
        <v>0.13689253935660456</v>
      </c>
      <c r="Z18" s="103">
        <f>'Grunddaten Kernel'!Z18/(('Grunddaten Kernel'!Z$4-'Grunddaten Kernel'!Z$3)/2)</f>
        <v>-0.14202898550724619</v>
      </c>
      <c r="AA18" s="103">
        <f>'Grunddaten Kernel'!AA18/(('Grunddaten Kernel'!AA$4-'Grunddaten Kernel'!AA$3)/2)</f>
        <v>-0.77236363636363636</v>
      </c>
      <c r="AB18" s="103">
        <f>'Grunddaten Kernel'!AB18/(('Grunddaten Kernel'!AB$4-'Grunddaten Kernel'!AB$3)/2)</f>
        <v>-0.561859535116221</v>
      </c>
      <c r="AC18" s="103">
        <f>'Grunddaten Kernel'!AC18/(('Grunddaten Kernel'!AC$4-'Grunddaten Kernel'!AC$3)/2)</f>
        <v>-0.2757859900717044</v>
      </c>
      <c r="AD18" s="103">
        <f>'Grunddaten Kernel'!AD18/(('Grunddaten Kernel'!AD$4-'Grunddaten Kernel'!AD$3)/2)</f>
        <v>-0.10000639999999976</v>
      </c>
      <c r="AE18" s="103">
        <f>'Grunddaten Kernel'!AE18/(('Grunddaten Kernel'!AE$4-'Grunddaten Kernel'!AE$3)/2)</f>
        <v>-6.3725632192632884E-3</v>
      </c>
      <c r="AF18" s="103">
        <f>'Grunddaten Kernel'!AF18/(('Grunddaten Kernel'!AF$4-'Grunddaten Kernel'!AF$3)/2)</f>
        <v>6.3956466069141987E-2</v>
      </c>
      <c r="AG18" s="103">
        <f>'Grunddaten Kernel'!AG18/(('Grunddaten Kernel'!AG$4-'Grunddaten Kernel'!AG$3)/2)</f>
        <v>-6.1299729322163661E-2</v>
      </c>
      <c r="AH18" s="103">
        <f>'Grunddaten Kernel'!AH18/(('Grunddaten Kernel'!AH$4-'Grunddaten Kernel'!AH$3)/2)</f>
        <v>0.43615005531529716</v>
      </c>
      <c r="AI18" s="103">
        <f>'Grunddaten Kernel'!AI18/(('Grunddaten Kernel'!AI$4-'Grunddaten Kernel'!AI$3)/2)</f>
        <v>-0.41142857142857142</v>
      </c>
      <c r="AJ18" s="103">
        <f>'Grunddaten Kernel'!AJ18/(('Grunddaten Kernel'!AJ$4-'Grunddaten Kernel'!AJ$3)/2)</f>
        <v>-0.12260967379077653</v>
      </c>
      <c r="AK18" s="103">
        <f>'Grunddaten Kernel'!AK18/(('Grunddaten Kernel'!AK$4-'Grunddaten Kernel'!AK$3)/2)</f>
        <v>-0.15178571428571419</v>
      </c>
    </row>
    <row r="19" spans="1:37" x14ac:dyDescent="0.2">
      <c r="A19" s="9">
        <v>30740</v>
      </c>
      <c r="B19" s="103">
        <f>('Grunddaten Kernel'!B19-'Grunddaten Kernel'!B$3)/('Grunddaten Kernel'!B$4-'Grunddaten Kernel'!B$3)</f>
        <v>0.2570893726772045</v>
      </c>
      <c r="C19" s="103">
        <f>('Grunddaten Kernel'!C19-'Grunddaten Kernel'!C$3)/('Grunddaten Kernel'!C$4-'Grunddaten Kernel'!C$3)</f>
        <v>0.50818680331246635</v>
      </c>
      <c r="D19" s="103">
        <f>('Grunddaten Kernel'!D19-'Grunddaten Kernel'!D$3)/('Grunddaten Kernel'!D$4-'Grunddaten Kernel'!D$3)</f>
        <v>0.59465471092077071</v>
      </c>
      <c r="E19" s="103">
        <f>('Grunddaten Kernel'!E19-'Grunddaten Kernel'!E$3)/('Grunddaten Kernel'!E$4-'Grunddaten Kernel'!E$3)</f>
        <v>0.33507625272331154</v>
      </c>
      <c r="F19" s="103">
        <f>('Grunddaten Kernel'!F19-'Grunddaten Kernel'!F$3)/('Grunddaten Kernel'!F$4-'Grunddaten Kernel'!F$3)</f>
        <v>0.7693965517241379</v>
      </c>
      <c r="G19" s="103">
        <f>('Grunddaten Kernel'!G19-'Grunddaten Kernel'!G$3)/('Grunddaten Kernel'!G$4-'Grunddaten Kernel'!G$3)</f>
        <v>0.48351648351648352</v>
      </c>
      <c r="H19" s="103">
        <f>('Grunddaten Kernel'!H19-'Grunddaten Kernel'!H$3)/('Grunddaten Kernel'!H$4-'Grunddaten Kernel'!H$3)</f>
        <v>0.56708683473389354</v>
      </c>
      <c r="I19" s="103">
        <f>('Grunddaten Kernel'!I19-'Grunddaten Kernel'!I$3)/('Grunddaten Kernel'!I$4-'Grunddaten Kernel'!I$3)</f>
        <v>8.7381431445817767E-2</v>
      </c>
      <c r="J19" s="103">
        <f>('Grunddaten Kernel'!J19-'Grunddaten Kernel'!J$3)/('Grunddaten Kernel'!J$4-'Grunddaten Kernel'!J$3)</f>
        <v>0.50877192982456143</v>
      </c>
      <c r="K19" s="103">
        <f>('Grunddaten Kernel'!K19-'Grunddaten Kernel'!K$3)/('Grunddaten Kernel'!K$4-'Grunddaten Kernel'!K$3)</f>
        <v>0.10992049775319736</v>
      </c>
      <c r="L19" s="103">
        <f>('Grunddaten Kernel'!L19-'Grunddaten Kernel'!L$3)/('Grunddaten Kernel'!L$4-'Grunddaten Kernel'!L$3)</f>
        <v>0.5021548521325605</v>
      </c>
      <c r="M19" s="103">
        <f>('Grunddaten Kernel'!M19-'Grunddaten Kernel'!M$3)/('Grunddaten Kernel'!M$4-'Grunddaten Kernel'!M$3)</f>
        <v>1.2955528166617096E-2</v>
      </c>
      <c r="N19" s="103">
        <f>('Grunddaten Kernel'!N19-'Grunddaten Kernel'!N$3)/('Grunddaten Kernel'!N$4-'Grunddaten Kernel'!N$3)</f>
        <v>2.9144463950038044E-2</v>
      </c>
      <c r="O19" s="103">
        <f>('Grunddaten Kernel'!O19-'Grunddaten Kernel'!O$3)/('Grunddaten Kernel'!O$4-'Grunddaten Kernel'!O$3)</f>
        <v>2.1460788376176394E-2</v>
      </c>
      <c r="P19" s="103">
        <f>('Grunddaten Kernel'!P19-'Grunddaten Kernel'!P$3)/('Grunddaten Kernel'!P$4-'Grunddaten Kernel'!P$3)</f>
        <v>0.4593137814294953</v>
      </c>
      <c r="Q19" s="103">
        <f>('Grunddaten Kernel'!Q19-'Grunddaten Kernel'!Q$3)/('Grunddaten Kernel'!Q$4-'Grunddaten Kernel'!Q$3)</f>
        <v>0.70478170478170477</v>
      </c>
      <c r="R19" s="103">
        <f>('Grunddaten Kernel'!R19-'Grunddaten Kernel'!R$3)/('Grunddaten Kernel'!R$4-'Grunddaten Kernel'!R$3)</f>
        <v>0.52082318558207508</v>
      </c>
      <c r="S19" s="103">
        <f>('Grunddaten Kernel'!S19-'Grunddaten Kernel'!S$3)/('Grunddaten Kernel'!S$4-'Grunddaten Kernel'!S$3)</f>
        <v>0.14369120986052544</v>
      </c>
      <c r="T19" s="103">
        <f>'Grunddaten Kernel'!T19/(('Grunddaten Kernel'!T$4-'Grunddaten Kernel'!T$3)/2)</f>
        <v>0.18704591726022743</v>
      </c>
      <c r="U19" s="103">
        <f>'Grunddaten Kernel'!U19/(('Grunddaten Kernel'!U$4-'Grunddaten Kernel'!U$3)/2)</f>
        <v>4.4126613636048737E-2</v>
      </c>
      <c r="V19" s="103">
        <f>'Grunddaten Kernel'!V19/(('Grunddaten Kernel'!V$4-'Grunddaten Kernel'!V$3)/2)</f>
        <v>2.7351830008374965E-2</v>
      </c>
      <c r="W19" s="103">
        <f>'Grunddaten Kernel'!W19/(('Grunddaten Kernel'!W$4-'Grunddaten Kernel'!W$3)/2)</f>
        <v>-2.7272727272727507E-2</v>
      </c>
      <c r="X19" s="103">
        <f>'Grunddaten Kernel'!X19/(('Grunddaten Kernel'!X$4-'Grunddaten Kernel'!X$3)/2)</f>
        <v>-0.15444015444015663</v>
      </c>
      <c r="Y19" s="103">
        <f>'Grunddaten Kernel'!Y19/(('Grunddaten Kernel'!Y$4-'Grunddaten Kernel'!Y$3)/2)</f>
        <v>-0.27378507871321034</v>
      </c>
      <c r="Z19" s="103">
        <f>'Grunddaten Kernel'!Z19/(('Grunddaten Kernel'!Z$4-'Grunddaten Kernel'!Z$3)/2)</f>
        <v>0.33043478260869535</v>
      </c>
      <c r="AA19" s="103">
        <f>'Grunddaten Kernel'!AA19/(('Grunddaten Kernel'!AA$4-'Grunddaten Kernel'!AA$3)/2)</f>
        <v>-4.5818181818181779E-2</v>
      </c>
      <c r="AB19" s="103">
        <f>'Grunddaten Kernel'!AB19/(('Grunddaten Kernel'!AB$4-'Grunddaten Kernel'!AB$3)/2)</f>
        <v>-6.2984253936515577E-2</v>
      </c>
      <c r="AC19" s="103">
        <f>'Grunddaten Kernel'!AC19/(('Grunddaten Kernel'!AC$4-'Grunddaten Kernel'!AC$3)/2)</f>
        <v>0.20628792057363471</v>
      </c>
      <c r="AD19" s="103">
        <f>'Grunddaten Kernel'!AD19/(('Grunddaten Kernel'!AD$4-'Grunddaten Kernel'!AD$3)/2)</f>
        <v>0.08</v>
      </c>
      <c r="AE19" s="103">
        <f>'Grunddaten Kernel'!AE19/(('Grunddaten Kernel'!AE$4-'Grunddaten Kernel'!AE$3)/2)</f>
        <v>9.2257335689520437E-2</v>
      </c>
      <c r="AF19" s="103">
        <f>'Grunddaten Kernel'!AF19/(('Grunddaten Kernel'!AF$4-'Grunddaten Kernel'!AF$3)/2)</f>
        <v>6.8822023047375142E-2</v>
      </c>
      <c r="AG19" s="103">
        <f>'Grunddaten Kernel'!AG19/(('Grunddaten Kernel'!AG$4-'Grunddaten Kernel'!AG$3)/2)</f>
        <v>0.13698486772939819</v>
      </c>
      <c r="AH19" s="103">
        <f>'Grunddaten Kernel'!AH19/(('Grunddaten Kernel'!AH$4-'Grunddaten Kernel'!AH$3)/2)</f>
        <v>0.34266921452278021</v>
      </c>
      <c r="AI19" s="103">
        <f>'Grunddaten Kernel'!AI19/(('Grunddaten Kernel'!AI$4-'Grunddaten Kernel'!AI$3)/2)</f>
        <v>-0.98285714285714287</v>
      </c>
      <c r="AJ19" s="103">
        <f>'Grunddaten Kernel'!AJ19/(('Grunddaten Kernel'!AJ$4-'Grunddaten Kernel'!AJ$3)/2)</f>
        <v>-0.26040494938132708</v>
      </c>
      <c r="AK19" s="103">
        <f>'Grunddaten Kernel'!AK19/(('Grunddaten Kernel'!AK$4-'Grunddaten Kernel'!AK$3)/2)</f>
        <v>-0.13839285714285718</v>
      </c>
    </row>
    <row r="20" spans="1:37" x14ac:dyDescent="0.2">
      <c r="A20" s="9">
        <v>30771</v>
      </c>
      <c r="B20" s="103">
        <f>('Grunddaten Kernel'!B20-'Grunddaten Kernel'!B$3)/('Grunddaten Kernel'!B$4-'Grunddaten Kernel'!B$3)</f>
        <v>0.24601099344783542</v>
      </c>
      <c r="C20" s="103">
        <f>('Grunddaten Kernel'!C20-'Grunddaten Kernel'!C$3)/('Grunddaten Kernel'!C$4-'Grunddaten Kernel'!C$3)</f>
        <v>0.54589717580921093</v>
      </c>
      <c r="D20" s="103">
        <f>('Grunddaten Kernel'!D20-'Grunddaten Kernel'!D$3)/('Grunddaten Kernel'!D$4-'Grunddaten Kernel'!D$3)</f>
        <v>0.53964935760171306</v>
      </c>
      <c r="E20" s="103">
        <f>('Grunddaten Kernel'!E20-'Grunddaten Kernel'!E$3)/('Grunddaten Kernel'!E$4-'Grunddaten Kernel'!E$3)</f>
        <v>0.3342047930283224</v>
      </c>
      <c r="F20" s="103">
        <f>('Grunddaten Kernel'!F20-'Grunddaten Kernel'!F$3)/('Grunddaten Kernel'!F$4-'Grunddaten Kernel'!F$3)</f>
        <v>0.82543103448275845</v>
      </c>
      <c r="G20" s="103">
        <f>('Grunddaten Kernel'!G20-'Grunddaten Kernel'!G$3)/('Grunddaten Kernel'!G$4-'Grunddaten Kernel'!G$3)</f>
        <v>0.46520146520146527</v>
      </c>
      <c r="H20" s="103">
        <f>('Grunddaten Kernel'!H20-'Grunddaten Kernel'!H$3)/('Grunddaten Kernel'!H$4-'Grunddaten Kernel'!H$3)</f>
        <v>0.56092436974789917</v>
      </c>
      <c r="I20" s="103">
        <f>('Grunddaten Kernel'!I20-'Grunddaten Kernel'!I$3)/('Grunddaten Kernel'!I$4-'Grunddaten Kernel'!I$3)</f>
        <v>0.10899683817188847</v>
      </c>
      <c r="J20" s="103">
        <f>('Grunddaten Kernel'!J20-'Grunddaten Kernel'!J$3)/('Grunddaten Kernel'!J$4-'Grunddaten Kernel'!J$3)</f>
        <v>0.5176140350877193</v>
      </c>
      <c r="K20" s="103">
        <f>('Grunddaten Kernel'!K20-'Grunddaten Kernel'!K$3)/('Grunddaten Kernel'!K$4-'Grunddaten Kernel'!K$3)</f>
        <v>0.10992049775319736</v>
      </c>
      <c r="L20" s="103">
        <f>('Grunddaten Kernel'!L20-'Grunddaten Kernel'!L$3)/('Grunddaten Kernel'!L$4-'Grunddaten Kernel'!L$3)</f>
        <v>0.4872938029424877</v>
      </c>
      <c r="M20" s="103">
        <f>('Grunddaten Kernel'!M20-'Grunddaten Kernel'!M$3)/('Grunddaten Kernel'!M$4-'Grunddaten Kernel'!M$3)</f>
        <v>9.6200389682383602E-3</v>
      </c>
      <c r="N20" s="103">
        <f>('Grunddaten Kernel'!N20-'Grunddaten Kernel'!N$3)/('Grunddaten Kernel'!N$4-'Grunddaten Kernel'!N$3)</f>
        <v>2.2207895104786445E-2</v>
      </c>
      <c r="O20" s="103">
        <f>('Grunddaten Kernel'!O20-'Grunddaten Kernel'!O$3)/('Grunddaten Kernel'!O$4-'Grunddaten Kernel'!O$3)</f>
        <v>1.901928460063974E-2</v>
      </c>
      <c r="P20" s="103">
        <f>('Grunddaten Kernel'!P20-'Grunddaten Kernel'!P$3)/('Grunddaten Kernel'!P$4-'Grunddaten Kernel'!P$3)</f>
        <v>0.48473582106584506</v>
      </c>
      <c r="Q20" s="103">
        <f>('Grunddaten Kernel'!Q20-'Grunddaten Kernel'!Q$3)/('Grunddaten Kernel'!Q$4-'Grunddaten Kernel'!Q$3)</f>
        <v>0.84199584199584199</v>
      </c>
      <c r="R20" s="103">
        <f>('Grunddaten Kernel'!R20-'Grunddaten Kernel'!R$3)/('Grunddaten Kernel'!R$4-'Grunddaten Kernel'!R$3)</f>
        <v>0.60935216755966903</v>
      </c>
      <c r="S20" s="103">
        <f>('Grunddaten Kernel'!S20-'Grunddaten Kernel'!S$3)/('Grunddaten Kernel'!S$4-'Grunddaten Kernel'!S$3)</f>
        <v>0.17774894583198184</v>
      </c>
      <c r="T20" s="103">
        <f>'Grunddaten Kernel'!T20/(('Grunddaten Kernel'!T$4-'Grunddaten Kernel'!T$3)/2)</f>
        <v>-3.5382969857239578E-2</v>
      </c>
      <c r="U20" s="103">
        <f>'Grunddaten Kernel'!U20/(('Grunddaten Kernel'!U$4-'Grunddaten Kernel'!U$3)/2)</f>
        <v>0.18102722884288899</v>
      </c>
      <c r="V20" s="103">
        <f>'Grunddaten Kernel'!V20/(('Grunddaten Kernel'!V$4-'Grunddaten Kernel'!V$3)/2)</f>
        <v>-0.28104005333606769</v>
      </c>
      <c r="W20" s="103">
        <f>'Grunddaten Kernel'!W20/(('Grunddaten Kernel'!W$4-'Grunddaten Kernel'!W$3)/2)</f>
        <v>-7.2727272727272814E-3</v>
      </c>
      <c r="X20" s="103">
        <f>'Grunddaten Kernel'!X20/(('Grunddaten Kernel'!X$4-'Grunddaten Kernel'!X$3)/2)</f>
        <v>0.40154440154440124</v>
      </c>
      <c r="Y20" s="103">
        <f>'Grunddaten Kernel'!Y20/(('Grunddaten Kernel'!Y$4-'Grunddaten Kernel'!Y$3)/2)</f>
        <v>-0.13689253935660456</v>
      </c>
      <c r="Z20" s="103">
        <f>'Grunddaten Kernel'!Z20/(('Grunddaten Kernel'!Z$4-'Grunddaten Kernel'!Z$3)/2)</f>
        <v>-3.18840579710142E-2</v>
      </c>
      <c r="AA20" s="103">
        <f>'Grunddaten Kernel'!AA20/(('Grunddaten Kernel'!AA$4-'Grunddaten Kernel'!AA$3)/2)</f>
        <v>0.1367272727272727</v>
      </c>
      <c r="AB20" s="103">
        <f>'Grunddaten Kernel'!AB20/(('Grunddaten Kernel'!AB$4-'Grunddaten Kernel'!AB$3)/2)</f>
        <v>6.2984253936515577E-2</v>
      </c>
      <c r="AC20" s="103">
        <f>'Grunddaten Kernel'!AC20/(('Grunddaten Kernel'!AC$4-'Grunddaten Kernel'!AC$3)/2)</f>
        <v>0</v>
      </c>
      <c r="AD20" s="103">
        <f>'Grunddaten Kernel'!AD20/(('Grunddaten Kernel'!AD$4-'Grunddaten Kernel'!AD$3)/2)</f>
        <v>-0.16</v>
      </c>
      <c r="AE20" s="103">
        <f>'Grunddaten Kernel'!AE20/(('Grunddaten Kernel'!AE$4-'Grunddaten Kernel'!AE$3)/2)</f>
        <v>-2.3752281088509884E-2</v>
      </c>
      <c r="AF20" s="103">
        <f>'Grunddaten Kernel'!AF20/(('Grunddaten Kernel'!AF$4-'Grunddaten Kernel'!AF$3)/2)</f>
        <v>-5.7170294494238182E-2</v>
      </c>
      <c r="AG20" s="103">
        <f>'Grunddaten Kernel'!AG20/(('Grunddaten Kernel'!AG$4-'Grunddaten Kernel'!AG$3)/2)</f>
        <v>-1.5584193175493314E-2</v>
      </c>
      <c r="AH20" s="103">
        <f>'Grunddaten Kernel'!AH20/(('Grunddaten Kernel'!AH$4-'Grunddaten Kernel'!AH$3)/2)</f>
        <v>0.13443025243890169</v>
      </c>
      <c r="AI20" s="103">
        <f>'Grunddaten Kernel'!AI20/(('Grunddaten Kernel'!AI$4-'Grunddaten Kernel'!AI$3)/2)</f>
        <v>0.75428571428571434</v>
      </c>
      <c r="AJ20" s="103">
        <f>'Grunddaten Kernel'!AJ20/(('Grunddaten Kernel'!AJ$4-'Grunddaten Kernel'!AJ$3)/2)</f>
        <v>0.4088863892013504</v>
      </c>
      <c r="AK20" s="103">
        <f>'Grunddaten Kernel'!AK20/(('Grunddaten Kernel'!AK$4-'Grunddaten Kernel'!AK$3)/2)</f>
        <v>9.3750000000000042E-2</v>
      </c>
    </row>
    <row r="21" spans="1:37" x14ac:dyDescent="0.2">
      <c r="A21" s="9">
        <v>30800</v>
      </c>
      <c r="B21" s="103">
        <f>('Grunddaten Kernel'!B21-'Grunddaten Kernel'!B$3)/('Grunddaten Kernel'!B$4-'Grunddaten Kernel'!B$3)</f>
        <v>0.29926933329297378</v>
      </c>
      <c r="C21" s="103">
        <f>('Grunddaten Kernel'!C21-'Grunddaten Kernel'!C$3)/('Grunddaten Kernel'!C$4-'Grunddaten Kernel'!C$3)</f>
        <v>0.52078092216088701</v>
      </c>
      <c r="D21" s="103">
        <f>('Grunddaten Kernel'!D21-'Grunddaten Kernel'!D$3)/('Grunddaten Kernel'!D$4-'Grunddaten Kernel'!D$3)</f>
        <v>0.55062366167023546</v>
      </c>
      <c r="E21" s="103">
        <f>('Grunddaten Kernel'!E21-'Grunddaten Kernel'!E$3)/('Grunddaten Kernel'!E$4-'Grunddaten Kernel'!E$3)</f>
        <v>0.30108932461873633</v>
      </c>
      <c r="F21" s="103">
        <f>('Grunddaten Kernel'!F21-'Grunddaten Kernel'!F$3)/('Grunddaten Kernel'!F$4-'Grunddaten Kernel'!F$3)</f>
        <v>0.89008620689655171</v>
      </c>
      <c r="G21" s="103">
        <f>('Grunddaten Kernel'!G21-'Grunddaten Kernel'!G$3)/('Grunddaten Kernel'!G$4-'Grunddaten Kernel'!G$3)</f>
        <v>0.48351648351648352</v>
      </c>
      <c r="H21" s="103">
        <f>('Grunddaten Kernel'!H21-'Grunddaten Kernel'!H$3)/('Grunddaten Kernel'!H$4-'Grunddaten Kernel'!H$3)</f>
        <v>0.55742296918767498</v>
      </c>
      <c r="I21" s="103">
        <f>('Grunddaten Kernel'!I21-'Grunddaten Kernel'!I$3)/('Grunddaten Kernel'!I$4-'Grunddaten Kernel'!I$3)</f>
        <v>0.15205518827249209</v>
      </c>
      <c r="J21" s="103">
        <f>('Grunddaten Kernel'!J21-'Grunddaten Kernel'!J$3)/('Grunddaten Kernel'!J$4-'Grunddaten Kernel'!J$3)</f>
        <v>0.57894736842105265</v>
      </c>
      <c r="K21" s="103">
        <f>('Grunddaten Kernel'!K21-'Grunddaten Kernel'!K$3)/('Grunddaten Kernel'!K$4-'Grunddaten Kernel'!K$3)</f>
        <v>0.12720359488420324</v>
      </c>
      <c r="L21" s="103">
        <f>('Grunddaten Kernel'!L21-'Grunddaten Kernel'!L$3)/('Grunddaten Kernel'!L$4-'Grunddaten Kernel'!L$3)</f>
        <v>0.47243275375241489</v>
      </c>
      <c r="M21" s="103">
        <f>('Grunddaten Kernel'!M21-'Grunddaten Kernel'!M$3)/('Grunddaten Kernel'!M$4-'Grunddaten Kernel'!M$3)</f>
        <v>1.1633535496557993E-2</v>
      </c>
      <c r="N21" s="103">
        <f>('Grunddaten Kernel'!N21-'Grunddaten Kernel'!N$3)/('Grunddaten Kernel'!N$4-'Grunddaten Kernel'!N$3)</f>
        <v>2.4103217387251605E-2</v>
      </c>
      <c r="O21" s="103">
        <f>('Grunddaten Kernel'!O21-'Grunddaten Kernel'!O$3)/('Grunddaten Kernel'!O$4-'Grunddaten Kernel'!O$3)</f>
        <v>1.7721024656505158E-2</v>
      </c>
      <c r="P21" s="103">
        <f>('Grunddaten Kernel'!P21-'Grunddaten Kernel'!P$3)/('Grunddaten Kernel'!P$4-'Grunddaten Kernel'!P$3)</f>
        <v>0.54428544258054701</v>
      </c>
      <c r="Q21" s="103">
        <f>('Grunddaten Kernel'!Q21-'Grunddaten Kernel'!Q$3)/('Grunddaten Kernel'!Q$4-'Grunddaten Kernel'!Q$3)</f>
        <v>0.80873180873180872</v>
      </c>
      <c r="R21" s="103">
        <f>('Grunddaten Kernel'!R21-'Grunddaten Kernel'!R$3)/('Grunddaten Kernel'!R$4-'Grunddaten Kernel'!R$3)</f>
        <v>0.61836337067705793</v>
      </c>
      <c r="S21" s="103">
        <f>('Grunddaten Kernel'!S21-'Grunddaten Kernel'!S$3)/('Grunddaten Kernel'!S$4-'Grunddaten Kernel'!S$3)</f>
        <v>0.21342847875446</v>
      </c>
      <c r="T21" s="103">
        <f>'Grunddaten Kernel'!T21/(('Grunddaten Kernel'!T$4-'Grunddaten Kernel'!T$3)/2)</f>
        <v>0.17010053495834951</v>
      </c>
      <c r="U21" s="103">
        <f>'Grunddaten Kernel'!U21/(('Grunddaten Kernel'!U$4-'Grunddaten Kernel'!U$3)/2)</f>
        <v>-0.12056963365354421</v>
      </c>
      <c r="V21" s="103">
        <f>'Grunddaten Kernel'!V21/(('Grunddaten Kernel'!V$4-'Grunddaten Kernel'!V$3)/2)</f>
        <v>5.6071251517171398E-2</v>
      </c>
      <c r="W21" s="103">
        <f>'Grunddaten Kernel'!W21/(('Grunddaten Kernel'!W$4-'Grunddaten Kernel'!W$3)/2)</f>
        <v>-0.2763636363636367</v>
      </c>
      <c r="X21" s="103">
        <f>'Grunddaten Kernel'!X21/(('Grunddaten Kernel'!X$4-'Grunddaten Kernel'!X$3)/2)</f>
        <v>0.46332046332046445</v>
      </c>
      <c r="Y21" s="103">
        <f>'Grunddaten Kernel'!Y21/(('Grunddaten Kernel'!Y$4-'Grunddaten Kernel'!Y$3)/2)</f>
        <v>0.13689253935660456</v>
      </c>
      <c r="Z21" s="103">
        <f>'Grunddaten Kernel'!Z21/(('Grunddaten Kernel'!Z$4-'Grunddaten Kernel'!Z$3)/2)</f>
        <v>-1.8115942028985765E-2</v>
      </c>
      <c r="AA21" s="103">
        <f>'Grunddaten Kernel'!AA21/(('Grunddaten Kernel'!AA$4-'Grunddaten Kernel'!AA$3)/2)</f>
        <v>0.27236363636363642</v>
      </c>
      <c r="AB21" s="103">
        <f>'Grunddaten Kernel'!AB21/(('Grunddaten Kernel'!AB$4-'Grunddaten Kernel'!AB$3)/2)</f>
        <v>0.43689077730567372</v>
      </c>
      <c r="AC21" s="103">
        <f>'Grunddaten Kernel'!AC21/(('Grunddaten Kernel'!AC$4-'Grunddaten Kernel'!AC$3)/2)</f>
        <v>0.1378929950358522</v>
      </c>
      <c r="AD21" s="103">
        <f>'Grunddaten Kernel'!AD21/(('Grunddaten Kernel'!AD$4-'Grunddaten Kernel'!AD$3)/2)</f>
        <v>-0.16</v>
      </c>
      <c r="AE21" s="103">
        <f>'Grunddaten Kernel'!AE21/(('Grunddaten Kernel'!AE$4-'Grunddaten Kernel'!AE$3)/2)</f>
        <v>1.4338267242667978E-2</v>
      </c>
      <c r="AF21" s="103">
        <f>'Grunddaten Kernel'!AF21/(('Grunddaten Kernel'!AF$4-'Grunddaten Kernel'!AF$3)/2)</f>
        <v>1.5620998719590249E-2</v>
      </c>
      <c r="AG21" s="103">
        <f>'Grunddaten Kernel'!AG21/(('Grunddaten Kernel'!AG$4-'Grunddaten Kernel'!AG$3)/2)</f>
        <v>-8.2868328790322542E-3</v>
      </c>
      <c r="AH21" s="103">
        <f>'Grunddaten Kernel'!AH21/(('Grunddaten Kernel'!AH$4-'Grunddaten Kernel'!AH$3)/2)</f>
        <v>0.3148949009353314</v>
      </c>
      <c r="AI21" s="103">
        <f>'Grunddaten Kernel'!AI21/(('Grunddaten Kernel'!AI$4-'Grunddaten Kernel'!AI$3)/2)</f>
        <v>-0.18285714285714286</v>
      </c>
      <c r="AJ21" s="103">
        <f>'Grunddaten Kernel'!AJ21/(('Grunddaten Kernel'!AJ$4-'Grunddaten Kernel'!AJ$3)/2)</f>
        <v>4.1619797525308248E-2</v>
      </c>
      <c r="AK21" s="103">
        <f>'Grunddaten Kernel'!AK21/(('Grunddaten Kernel'!AK$4-'Grunddaten Kernel'!AK$3)/2)</f>
        <v>9.8214285714285809E-2</v>
      </c>
    </row>
    <row r="22" spans="1:37" x14ac:dyDescent="0.2">
      <c r="A22" s="9">
        <v>30832</v>
      </c>
      <c r="B22" s="103">
        <f>('Grunddaten Kernel'!B22-'Grunddaten Kernel'!B$3)/('Grunddaten Kernel'!B$4-'Grunddaten Kernel'!B$3)</f>
        <v>0.31598169331038678</v>
      </c>
      <c r="C22" s="103">
        <f>('Grunddaten Kernel'!C22-'Grunddaten Kernel'!C$3)/('Grunddaten Kernel'!C$4-'Grunddaten Kernel'!C$3)</f>
        <v>0.45744739839703313</v>
      </c>
      <c r="D22" s="103">
        <f>('Grunddaten Kernel'!D22-'Grunddaten Kernel'!D$3)/('Grunddaten Kernel'!D$4-'Grunddaten Kernel'!D$3)</f>
        <v>0.55289882226980724</v>
      </c>
      <c r="E22" s="103">
        <f>('Grunddaten Kernel'!E22-'Grunddaten Kernel'!E$3)/('Grunddaten Kernel'!E$4-'Grunddaten Kernel'!E$3)</f>
        <v>0.34662309368191718</v>
      </c>
      <c r="F22" s="103">
        <f>('Grunddaten Kernel'!F22-'Grunddaten Kernel'!F$3)/('Grunddaten Kernel'!F$4-'Grunddaten Kernel'!F$3)</f>
        <v>0.89547413793103459</v>
      </c>
      <c r="G22" s="103">
        <f>('Grunddaten Kernel'!G22-'Grunddaten Kernel'!G$3)/('Grunddaten Kernel'!G$4-'Grunddaten Kernel'!G$3)</f>
        <v>0.53846153846153844</v>
      </c>
      <c r="H22" s="103">
        <f>('Grunddaten Kernel'!H22-'Grunddaten Kernel'!H$3)/('Grunddaten Kernel'!H$4-'Grunddaten Kernel'!H$3)</f>
        <v>0.61862745098039218</v>
      </c>
      <c r="I22" s="103">
        <f>('Grunddaten Kernel'!I22-'Grunddaten Kernel'!I$3)/('Grunddaten Kernel'!I$4-'Grunddaten Kernel'!I$3)</f>
        <v>0.22397240586375397</v>
      </c>
      <c r="J22" s="103">
        <f>('Grunddaten Kernel'!J22-'Grunddaten Kernel'!J$3)/('Grunddaten Kernel'!J$4-'Grunddaten Kernel'!J$3)</f>
        <v>0.64042105263157889</v>
      </c>
      <c r="K22" s="103">
        <f>('Grunddaten Kernel'!K22-'Grunddaten Kernel'!K$3)/('Grunddaten Kernel'!K$4-'Grunddaten Kernel'!K$3)</f>
        <v>0.14448669201520911</v>
      </c>
      <c r="L22" s="103">
        <f>('Grunddaten Kernel'!L22-'Grunddaten Kernel'!L$3)/('Grunddaten Kernel'!L$4-'Grunddaten Kernel'!L$3)</f>
        <v>0.49286729083073255</v>
      </c>
      <c r="M22" s="103">
        <f>('Grunddaten Kernel'!M22-'Grunddaten Kernel'!M$3)/('Grunddaten Kernel'!M$4-'Grunddaten Kernel'!M$3)</f>
        <v>1.1633535496557993E-2</v>
      </c>
      <c r="N22" s="103">
        <f>('Grunddaten Kernel'!N22-'Grunddaten Kernel'!N$3)/('Grunddaten Kernel'!N$4-'Grunddaten Kernel'!N$3)</f>
        <v>2.4747937671860686E-2</v>
      </c>
      <c r="O22" s="103">
        <f>('Grunddaten Kernel'!O22-'Grunddaten Kernel'!O$3)/('Grunddaten Kernel'!O$4-'Grunddaten Kernel'!O$3)</f>
        <v>2.2021231245286151E-2</v>
      </c>
      <c r="P22" s="103">
        <f>('Grunddaten Kernel'!P22-'Grunddaten Kernel'!P$3)/('Grunddaten Kernel'!P$4-'Grunddaten Kernel'!P$3)</f>
        <v>0.54558598653429191</v>
      </c>
      <c r="Q22" s="103">
        <f>('Grunddaten Kernel'!Q22-'Grunddaten Kernel'!Q$3)/('Grunddaten Kernel'!Q$4-'Grunddaten Kernel'!Q$3)</f>
        <v>0.82952182952182951</v>
      </c>
      <c r="R22" s="103">
        <f>('Grunddaten Kernel'!R22-'Grunddaten Kernel'!R$3)/('Grunddaten Kernel'!R$4-'Grunddaten Kernel'!R$3)</f>
        <v>0.79688261081344369</v>
      </c>
      <c r="S22" s="103">
        <f>('Grunddaten Kernel'!S22-'Grunddaten Kernel'!S$3)/('Grunddaten Kernel'!S$4-'Grunddaten Kernel'!S$3)</f>
        <v>0.19072332144015564</v>
      </c>
      <c r="T22" s="103">
        <f>'Grunddaten Kernel'!T22/(('Grunddaten Kernel'!T$4-'Grunddaten Kernel'!T$3)/2)</f>
        <v>5.3377206042181588E-2</v>
      </c>
      <c r="U22" s="103">
        <f>'Grunddaten Kernel'!U22/(('Grunddaten Kernel'!U$4-'Grunddaten Kernel'!U$3)/2)</f>
        <v>-0.30403020550421511</v>
      </c>
      <c r="V22" s="103">
        <f>'Grunddaten Kernel'!V22/(('Grunddaten Kernel'!V$4-'Grunddaten Kernel'!V$3)/2)</f>
        <v>1.1624527753560137E-2</v>
      </c>
      <c r="W22" s="103">
        <f>'Grunddaten Kernel'!W22/(('Grunddaten Kernel'!W$4-'Grunddaten Kernel'!W$3)/2)</f>
        <v>0.38000000000000028</v>
      </c>
      <c r="X22" s="103">
        <f>'Grunddaten Kernel'!X22/(('Grunddaten Kernel'!X$4-'Grunddaten Kernel'!X$3)/2)</f>
        <v>3.8610038610039157E-2</v>
      </c>
      <c r="Y22" s="103">
        <f>'Grunddaten Kernel'!Y22/(('Grunddaten Kernel'!Y$4-'Grunddaten Kernel'!Y$3)/2)</f>
        <v>0.41067761806981484</v>
      </c>
      <c r="Z22" s="103">
        <f>'Grunddaten Kernel'!Z22/(('Grunddaten Kernel'!Z$4-'Grunddaten Kernel'!Z$3)/2)</f>
        <v>0.31666666666666687</v>
      </c>
      <c r="AA22" s="103">
        <f>'Grunddaten Kernel'!AA22/(('Grunddaten Kernel'!AA$4-'Grunddaten Kernel'!AA$3)/2)</f>
        <v>0.45490909090909104</v>
      </c>
      <c r="AB22" s="103">
        <f>'Grunddaten Kernel'!AB22/(('Grunddaten Kernel'!AB$4-'Grunddaten Kernel'!AB$3)/2)</f>
        <v>0.43789052736815753</v>
      </c>
      <c r="AC22" s="103">
        <f>'Grunddaten Kernel'!AC22/(('Grunddaten Kernel'!AC$4-'Grunddaten Kernel'!AC$3)/2)</f>
        <v>0.1378929950358522</v>
      </c>
      <c r="AD22" s="103">
        <f>'Grunddaten Kernel'!AD22/(('Grunddaten Kernel'!AD$4-'Grunddaten Kernel'!AD$3)/2)</f>
        <v>0.22000639999999977</v>
      </c>
      <c r="AE22" s="103">
        <f>'Grunddaten Kernel'!AE22/(('Grunddaten Kernel'!AE$4-'Grunddaten Kernel'!AE$3)/2)</f>
        <v>0</v>
      </c>
      <c r="AF22" s="103">
        <f>'Grunddaten Kernel'!AF22/(('Grunddaten Kernel'!AF$4-'Grunddaten Kernel'!AF$3)/2)</f>
        <v>5.3137003841231796E-3</v>
      </c>
      <c r="AG22" s="103">
        <f>'Grunddaten Kernel'!AG22/(('Grunddaten Kernel'!AG$4-'Grunddaten Kernel'!AG$3)/2)</f>
        <v>2.7448350006897677E-2</v>
      </c>
      <c r="AH22" s="103">
        <f>'Grunddaten Kernel'!AH22/(('Grunddaten Kernel'!AH$4-'Grunddaten Kernel'!AH$3)/2)</f>
        <v>6.877200040229044E-3</v>
      </c>
      <c r="AI22" s="103">
        <f>'Grunddaten Kernel'!AI22/(('Grunddaten Kernel'!AI$4-'Grunddaten Kernel'!AI$3)/2)</f>
        <v>0.11428571428571428</v>
      </c>
      <c r="AJ22" s="103">
        <f>'Grunddaten Kernel'!AJ22/(('Grunddaten Kernel'!AJ$4-'Grunddaten Kernel'!AJ$3)/2)</f>
        <v>0.82452193475815494</v>
      </c>
      <c r="AK22" s="103">
        <f>'Grunddaten Kernel'!AK22/(('Grunddaten Kernel'!AK$4-'Grunddaten Kernel'!AK$3)/2)</f>
        <v>-6.2500000000000236E-2</v>
      </c>
    </row>
    <row r="23" spans="1:37" x14ac:dyDescent="0.2">
      <c r="A23" s="9">
        <v>30862</v>
      </c>
      <c r="B23" s="103">
        <f>('Grunddaten Kernel'!B23-'Grunddaten Kernel'!B$3)/('Grunddaten Kernel'!B$4-'Grunddaten Kernel'!B$3)</f>
        <v>0.28031653603491147</v>
      </c>
      <c r="C23" s="103">
        <f>('Grunddaten Kernel'!C23-'Grunddaten Kernel'!C$3)/('Grunddaten Kernel'!C$4-'Grunddaten Kernel'!C$3)</f>
        <v>0.35012556203565615</v>
      </c>
      <c r="D23" s="103">
        <f>('Grunddaten Kernel'!D23-'Grunddaten Kernel'!D$3)/('Grunddaten Kernel'!D$4-'Grunddaten Kernel'!D$3)</f>
        <v>0.66719218415417558</v>
      </c>
      <c r="E23" s="103">
        <f>('Grunddaten Kernel'!E23-'Grunddaten Kernel'!E$3)/('Grunddaten Kernel'!E$4-'Grunddaten Kernel'!E$3)</f>
        <v>0.35359477124183003</v>
      </c>
      <c r="F23" s="103">
        <f>('Grunddaten Kernel'!F23-'Grunddaten Kernel'!F$3)/('Grunddaten Kernel'!F$4-'Grunddaten Kernel'!F$3)</f>
        <v>0.88577586206896564</v>
      </c>
      <c r="G23" s="103">
        <f>('Grunddaten Kernel'!G23-'Grunddaten Kernel'!G$3)/('Grunddaten Kernel'!G$4-'Grunddaten Kernel'!G$3)</f>
        <v>0.52014652014652019</v>
      </c>
      <c r="H23" s="103">
        <f>('Grunddaten Kernel'!H23-'Grunddaten Kernel'!H$3)/('Grunddaten Kernel'!H$4-'Grunddaten Kernel'!H$3)</f>
        <v>0.67338935574229697</v>
      </c>
      <c r="I23" s="103">
        <f>('Grunddaten Kernel'!I23-'Grunddaten Kernel'!I$3)/('Grunddaten Kernel'!I$4-'Grunddaten Kernel'!I$3)</f>
        <v>0.28858867490658235</v>
      </c>
      <c r="J23" s="103">
        <f>('Grunddaten Kernel'!J23-'Grunddaten Kernel'!J$3)/('Grunddaten Kernel'!J$4-'Grunddaten Kernel'!J$3)</f>
        <v>0.66666666666666663</v>
      </c>
      <c r="K23" s="103">
        <f>('Grunddaten Kernel'!K23-'Grunddaten Kernel'!K$3)/('Grunddaten Kernel'!K$4-'Grunddaten Kernel'!K$3)</f>
        <v>0.2568959557552713</v>
      </c>
      <c r="L23" s="103">
        <f>('Grunddaten Kernel'!L23-'Grunddaten Kernel'!L$3)/('Grunddaten Kernel'!L$4-'Grunddaten Kernel'!L$3)</f>
        <v>0.53187695051270611</v>
      </c>
      <c r="M23" s="103">
        <f>('Grunddaten Kernel'!M23-'Grunddaten Kernel'!M$3)/('Grunddaten Kernel'!M$4-'Grunddaten Kernel'!M$3)</f>
        <v>2.1233236116101981E-2</v>
      </c>
      <c r="N23" s="103">
        <f>('Grunddaten Kernel'!N23-'Grunddaten Kernel'!N$3)/('Grunddaten Kernel'!N$4-'Grunddaten Kernel'!N$3)</f>
        <v>3.3556525656760233E-2</v>
      </c>
      <c r="O23" s="103">
        <f>('Grunddaten Kernel'!O23-'Grunddaten Kernel'!O$3)/('Grunddaten Kernel'!O$4-'Grunddaten Kernel'!O$3)</f>
        <v>3.0544136366481931E-2</v>
      </c>
      <c r="P23" s="103">
        <f>('Grunddaten Kernel'!P23-'Grunddaten Kernel'!P$3)/('Grunddaten Kernel'!P$4-'Grunddaten Kernel'!P$3)</f>
        <v>0.53796378713530368</v>
      </c>
      <c r="Q23" s="103">
        <f>('Grunddaten Kernel'!Q23-'Grunddaten Kernel'!Q$3)/('Grunddaten Kernel'!Q$4-'Grunddaten Kernel'!Q$3)</f>
        <v>0.7567567567567568</v>
      </c>
      <c r="R23" s="103">
        <f>('Grunddaten Kernel'!R23-'Grunddaten Kernel'!R$3)/('Grunddaten Kernel'!R$4-'Grunddaten Kernel'!R$3)</f>
        <v>1</v>
      </c>
      <c r="S23" s="103">
        <f>('Grunddaten Kernel'!S23-'Grunddaten Kernel'!S$3)/('Grunddaten Kernel'!S$4-'Grunddaten Kernel'!S$3)</f>
        <v>0.12747324035030813</v>
      </c>
      <c r="T23" s="103">
        <f>'Grunddaten Kernel'!T23/(('Grunddaten Kernel'!T$4-'Grunddaten Kernel'!T$3)/2)</f>
        <v>-0.11391009088102123</v>
      </c>
      <c r="U23" s="103">
        <f>'Grunddaten Kernel'!U23/(('Grunddaten Kernel'!U$4-'Grunddaten Kernel'!U$3)/2)</f>
        <v>-0.51519445034671285</v>
      </c>
      <c r="V23" s="103">
        <f>'Grunddaten Kernel'!V23/(('Grunddaten Kernel'!V$4-'Grunddaten Kernel'!V$3)/2)</f>
        <v>0.58396157067883914</v>
      </c>
      <c r="W23" s="103">
        <f>'Grunddaten Kernel'!W23/(('Grunddaten Kernel'!W$4-'Grunddaten Kernel'!W$3)/2)</f>
        <v>5.8181818181818251E-2</v>
      </c>
      <c r="X23" s="103">
        <f>'Grunddaten Kernel'!X23/(('Grunddaten Kernel'!X$4-'Grunddaten Kernel'!X$3)/2)</f>
        <v>-6.9498069498069387E-2</v>
      </c>
      <c r="Y23" s="103">
        <f>'Grunddaten Kernel'!Y23/(('Grunddaten Kernel'!Y$4-'Grunddaten Kernel'!Y$3)/2)</f>
        <v>-0.13689253935660456</v>
      </c>
      <c r="Z23" s="103">
        <f>'Grunddaten Kernel'!Z23/(('Grunddaten Kernel'!Z$4-'Grunddaten Kernel'!Z$3)/2)</f>
        <v>0.28333333333333338</v>
      </c>
      <c r="AA23" s="103">
        <f>'Grunddaten Kernel'!AA23/(('Grunddaten Kernel'!AA$4-'Grunddaten Kernel'!AA$3)/2)</f>
        <v>0.40872727272727261</v>
      </c>
      <c r="AB23" s="103">
        <f>'Grunddaten Kernel'!AB23/(('Grunddaten Kernel'!AB$4-'Grunddaten Kernel'!AB$3)/2)</f>
        <v>0.18695326168457907</v>
      </c>
      <c r="AC23" s="103">
        <f>'Grunddaten Kernel'!AC23/(('Grunddaten Kernel'!AC$4-'Grunddaten Kernel'!AC$3)/2)</f>
        <v>0.8968560397131824</v>
      </c>
      <c r="AD23" s="103">
        <f>'Grunddaten Kernel'!AD23/(('Grunddaten Kernel'!AD$4-'Grunddaten Kernel'!AD$3)/2)</f>
        <v>0.41999360000000024</v>
      </c>
      <c r="AE23" s="103">
        <f>'Grunddaten Kernel'!AE23/(('Grunddaten Kernel'!AE$4-'Grunddaten Kernel'!AE$3)/2)</f>
        <v>6.8360223619306368E-2</v>
      </c>
      <c r="AF23" s="103">
        <f>'Grunddaten Kernel'!AF23/(('Grunddaten Kernel'!AF$4-'Grunddaten Kernel'!AF$3)/2)</f>
        <v>7.259923175416115E-2</v>
      </c>
      <c r="AG23" s="103">
        <f>'Grunddaten Kernel'!AG23/(('Grunddaten Kernel'!AG$4-'Grunddaten Kernel'!AG$3)/2)</f>
        <v>5.4401963722510084E-2</v>
      </c>
      <c r="AH23" s="103">
        <f>'Grunddaten Kernel'!AH23/(('Grunddaten Kernel'!AH$4-'Grunddaten Kernel'!AH$3)/2)</f>
        <v>-4.0305742733581618E-2</v>
      </c>
      <c r="AI23" s="103">
        <f>'Grunddaten Kernel'!AI23/(('Grunddaten Kernel'!AI$4-'Grunddaten Kernel'!AI$3)/2)</f>
        <v>-0.4</v>
      </c>
      <c r="AJ23" s="103">
        <f>'Grunddaten Kernel'!AJ23/(('Grunddaten Kernel'!AJ$4-'Grunddaten Kernel'!AJ$3)/2)</f>
        <v>0.93813273340832426</v>
      </c>
      <c r="AK23" s="103">
        <f>'Grunddaten Kernel'!AK23/(('Grunddaten Kernel'!AK$4-'Grunddaten Kernel'!AK$3)/2)</f>
        <v>-0.17410714285714274</v>
      </c>
    </row>
    <row r="24" spans="1:37" x14ac:dyDescent="0.2">
      <c r="A24" s="9">
        <v>30891</v>
      </c>
      <c r="B24" s="103">
        <f>('Grunddaten Kernel'!B24-'Grunddaten Kernel'!B$3)/('Grunddaten Kernel'!B$4-'Grunddaten Kernel'!B$3)</f>
        <v>0.30459662938613841</v>
      </c>
      <c r="C24" s="103">
        <f>('Grunddaten Kernel'!C24-'Grunddaten Kernel'!C$3)/('Grunddaten Kernel'!C$4-'Grunddaten Kernel'!C$3)</f>
        <v>0.29042083843318112</v>
      </c>
      <c r="D24" s="103">
        <f>('Grunddaten Kernel'!D24-'Grunddaten Kernel'!D$3)/('Grunddaten Kernel'!D$4-'Grunddaten Kernel'!D$3)</f>
        <v>0.65782387580299762</v>
      </c>
      <c r="E24" s="103">
        <f>('Grunddaten Kernel'!E24-'Grunddaten Kernel'!E$3)/('Grunddaten Kernel'!E$4-'Grunddaten Kernel'!E$3)</f>
        <v>0.39193899782135078</v>
      </c>
      <c r="F24" s="103">
        <f>('Grunddaten Kernel'!F24-'Grunddaten Kernel'!F$3)/('Grunddaten Kernel'!F$4-'Grunddaten Kernel'!F$3)</f>
        <v>0.92025862068965536</v>
      </c>
      <c r="G24" s="103">
        <f>('Grunddaten Kernel'!G24-'Grunddaten Kernel'!G$3)/('Grunddaten Kernel'!G$4-'Grunddaten Kernel'!G$3)</f>
        <v>0.55677655677655691</v>
      </c>
      <c r="H24" s="103">
        <f>('Grunddaten Kernel'!H24-'Grunddaten Kernel'!H$3)/('Grunddaten Kernel'!H$4-'Grunddaten Kernel'!H$3)</f>
        <v>0.65784313725490196</v>
      </c>
      <c r="I24" s="103">
        <f>('Grunddaten Kernel'!I24-'Grunddaten Kernel'!I$3)/('Grunddaten Kernel'!I$4-'Grunddaten Kernel'!I$3)</f>
        <v>0.3388904857717735</v>
      </c>
      <c r="J24" s="103">
        <f>('Grunddaten Kernel'!J24-'Grunddaten Kernel'!J$3)/('Grunddaten Kernel'!J$4-'Grunddaten Kernel'!J$3)</f>
        <v>0.72807017543859653</v>
      </c>
      <c r="K24" s="103">
        <f>('Grunddaten Kernel'!K24-'Grunddaten Kernel'!K$3)/('Grunddaten Kernel'!K$4-'Grunddaten Kernel'!K$3)</f>
        <v>0.36052540615278256</v>
      </c>
      <c r="L24" s="103">
        <f>('Grunddaten Kernel'!L24-'Grunddaten Kernel'!L$3)/('Grunddaten Kernel'!L$4-'Grunddaten Kernel'!L$3)</f>
        <v>0.56159904889285173</v>
      </c>
      <c r="M24" s="103">
        <f>('Grunddaten Kernel'!M24-'Grunddaten Kernel'!M$3)/('Grunddaten Kernel'!M$4-'Grunddaten Kernel'!M$3)</f>
        <v>2.4345003477895526E-2</v>
      </c>
      <c r="N24" s="103">
        <f>('Grunddaten Kernel'!N24-'Grunddaten Kernel'!N$3)/('Grunddaten Kernel'!N$4-'Grunddaten Kernel'!N$3)</f>
        <v>3.240690394444528E-2</v>
      </c>
      <c r="O24" s="103">
        <f>('Grunddaten Kernel'!O24-'Grunddaten Kernel'!O$3)/('Grunddaten Kernel'!O$4-'Grunddaten Kernel'!O$3)</f>
        <v>3.6689630912597734E-2</v>
      </c>
      <c r="P24" s="103">
        <f>('Grunddaten Kernel'!P24-'Grunddaten Kernel'!P$3)/('Grunddaten Kernel'!P$4-'Grunddaten Kernel'!P$3)</f>
        <v>0.56926128799117504</v>
      </c>
      <c r="Q24" s="103">
        <f>('Grunddaten Kernel'!Q24-'Grunddaten Kernel'!Q$3)/('Grunddaten Kernel'!Q$4-'Grunddaten Kernel'!Q$3)</f>
        <v>0.73804573804573803</v>
      </c>
      <c r="R24" s="103">
        <f>('Grunddaten Kernel'!R24-'Grunddaten Kernel'!R$3)/('Grunddaten Kernel'!R$4-'Grunddaten Kernel'!R$3)</f>
        <v>0.77009254749147593</v>
      </c>
      <c r="S24" s="103">
        <f>('Grunddaten Kernel'!S24-'Grunddaten Kernel'!S$3)/('Grunddaten Kernel'!S$4-'Grunddaten Kernel'!S$3)</f>
        <v>0.17937074278300361</v>
      </c>
      <c r="T24" s="103">
        <f>'Grunddaten Kernel'!T24/(('Grunddaten Kernel'!T$4-'Grunddaten Kernel'!T$3)/2)</f>
        <v>7.7547608128445605E-2</v>
      </c>
      <c r="U24" s="103">
        <f>'Grunddaten Kernel'!U24/(('Grunddaten Kernel'!U$4-'Grunddaten Kernel'!U$3)/2)</f>
        <v>-0.2866102864276866</v>
      </c>
      <c r="V24" s="103">
        <f>'Grunddaten Kernel'!V24/(('Grunddaten Kernel'!V$4-'Grunddaten Kernel'!V$3)/2)</f>
        <v>-4.7865702514660075E-2</v>
      </c>
      <c r="W24" s="103">
        <f>'Grunddaten Kernel'!W24/(('Grunddaten Kernel'!W$4-'Grunddaten Kernel'!W$3)/2)</f>
        <v>0.3200000000000004</v>
      </c>
      <c r="X24" s="103">
        <f>'Grunddaten Kernel'!X24/(('Grunddaten Kernel'!X$4-'Grunddaten Kernel'!X$3)/2)</f>
        <v>0.24710424710424733</v>
      </c>
      <c r="Y24" s="103">
        <f>'Grunddaten Kernel'!Y24/(('Grunddaten Kernel'!Y$4-'Grunddaten Kernel'!Y$3)/2)</f>
        <v>0.27378507871321034</v>
      </c>
      <c r="Z24" s="103">
        <f>'Grunddaten Kernel'!Z24/(('Grunddaten Kernel'!Z$4-'Grunddaten Kernel'!Z$3)/2)</f>
        <v>-8.0434782608695493E-2</v>
      </c>
      <c r="AA24" s="103">
        <f>'Grunddaten Kernel'!AA24/(('Grunddaten Kernel'!AA$4-'Grunddaten Kernel'!AA$3)/2)</f>
        <v>0.31818181818181818</v>
      </c>
      <c r="AB24" s="103">
        <f>'Grunddaten Kernel'!AB24/(('Grunddaten Kernel'!AB$4-'Grunddaten Kernel'!AB$3)/2)</f>
        <v>0.43739065233691565</v>
      </c>
      <c r="AC24" s="103">
        <f>'Grunddaten Kernel'!AC24/(('Grunddaten Kernel'!AC$4-'Grunddaten Kernel'!AC$3)/2)</f>
        <v>0.82680639823497004</v>
      </c>
      <c r="AD24" s="103">
        <f>'Grunddaten Kernel'!AD24/(('Grunddaten Kernel'!AD$4-'Grunddaten Kernel'!AD$3)/2)</f>
        <v>0.32</v>
      </c>
      <c r="AE24" s="103">
        <f>'Grunddaten Kernel'!AE24/(('Grunddaten Kernel'!AE$4-'Grunddaten Kernel'!AE$3)/2)</f>
        <v>2.215914028301964E-2</v>
      </c>
      <c r="AF24" s="103">
        <f>'Grunddaten Kernel'!AF24/(('Grunddaten Kernel'!AF$4-'Grunddaten Kernel'!AF$3)/2)</f>
        <v>-9.4750320102433908E-3</v>
      </c>
      <c r="AG24" s="103">
        <f>'Grunddaten Kernel'!AG24/(('Grunddaten Kernel'!AG$4-'Grunddaten Kernel'!AG$3)/2)</f>
        <v>3.9226879403271936E-2</v>
      </c>
      <c r="AH24" s="103">
        <f>'Grunddaten Kernel'!AH24/(('Grunddaten Kernel'!AH$4-'Grunddaten Kernel'!AH$3)/2)</f>
        <v>0.16549934627376092</v>
      </c>
      <c r="AI24" s="103">
        <f>'Grunddaten Kernel'!AI24/(('Grunddaten Kernel'!AI$4-'Grunddaten Kernel'!AI$3)/2)</f>
        <v>-0.10285714285714286</v>
      </c>
      <c r="AJ24" s="103">
        <f>'Grunddaten Kernel'!AJ24/(('Grunddaten Kernel'!AJ$4-'Grunddaten Kernel'!AJ$3)/2)</f>
        <v>-1.0618672665916757</v>
      </c>
      <c r="AK24" s="103">
        <f>'Grunddaten Kernel'!AK24/(('Grunddaten Kernel'!AK$4-'Grunddaten Kernel'!AK$3)/2)</f>
        <v>0.14285714285714296</v>
      </c>
    </row>
    <row r="25" spans="1:37" x14ac:dyDescent="0.2">
      <c r="A25" s="9">
        <v>30924</v>
      </c>
      <c r="B25" s="103">
        <f>('Grunddaten Kernel'!B25-'Grunddaten Kernel'!B$3)/('Grunddaten Kernel'!B$4-'Grunddaten Kernel'!B$3)</f>
        <v>0.36548076893055509</v>
      </c>
      <c r="C25" s="103">
        <f>('Grunddaten Kernel'!C25-'Grunddaten Kernel'!C$3)/('Grunddaten Kernel'!C$4-'Grunddaten Kernel'!C$3)</f>
        <v>0.29348369273360714</v>
      </c>
      <c r="D25" s="103">
        <f>('Grunddaten Kernel'!D25-'Grunddaten Kernel'!D$3)/('Grunddaten Kernel'!D$4-'Grunddaten Kernel'!D$3)</f>
        <v>0.70426391862955007</v>
      </c>
      <c r="E25" s="103">
        <f>('Grunddaten Kernel'!E25-'Grunddaten Kernel'!E$3)/('Grunddaten Kernel'!E$4-'Grunddaten Kernel'!E$3)</f>
        <v>0.39019607843137255</v>
      </c>
      <c r="F25" s="103">
        <f>('Grunddaten Kernel'!F25-'Grunddaten Kernel'!F$3)/('Grunddaten Kernel'!F$4-'Grunddaten Kernel'!F$3)</f>
        <v>0.91163793103448276</v>
      </c>
      <c r="G25" s="103">
        <f>('Grunddaten Kernel'!G25-'Grunddaten Kernel'!G$3)/('Grunddaten Kernel'!G$4-'Grunddaten Kernel'!G$3)</f>
        <v>0.57509157509157516</v>
      </c>
      <c r="H25" s="103">
        <f>('Grunddaten Kernel'!H25-'Grunddaten Kernel'!H$3)/('Grunddaten Kernel'!H$4-'Grunddaten Kernel'!H$3)</f>
        <v>0.64355742296918772</v>
      </c>
      <c r="I25" s="103">
        <f>('Grunddaten Kernel'!I25-'Grunddaten Kernel'!I$3)/('Grunddaten Kernel'!I$4-'Grunddaten Kernel'!I$3)</f>
        <v>0.31733256682954869</v>
      </c>
      <c r="J25" s="103">
        <f>('Grunddaten Kernel'!J25-'Grunddaten Kernel'!J$3)/('Grunddaten Kernel'!J$4-'Grunddaten Kernel'!J$3)</f>
        <v>0.75438596491228072</v>
      </c>
      <c r="K25" s="103">
        <f>('Grunddaten Kernel'!K25-'Grunddaten Kernel'!K$3)/('Grunddaten Kernel'!K$4-'Grunddaten Kernel'!K$3)</f>
        <v>0.35188385758727964</v>
      </c>
      <c r="L25" s="103">
        <f>('Grunddaten Kernel'!L25-'Grunddaten Kernel'!L$3)/('Grunddaten Kernel'!L$4-'Grunddaten Kernel'!L$3)</f>
        <v>0.59132114727299745</v>
      </c>
      <c r="M25" s="103">
        <f>('Grunddaten Kernel'!M25-'Grunddaten Kernel'!M$3)/('Grunddaten Kernel'!M$4-'Grunddaten Kernel'!M$3)</f>
        <v>2.4507710268018762E-2</v>
      </c>
      <c r="N25" s="103">
        <f>('Grunddaten Kernel'!N25-'Grunddaten Kernel'!N$3)/('Grunddaten Kernel'!N$4-'Grunddaten Kernel'!N$3)</f>
        <v>2.4250803958427169E-2</v>
      </c>
      <c r="O25" s="103">
        <f>('Grunddaten Kernel'!O25-'Grunddaten Kernel'!O$3)/('Grunddaten Kernel'!O$4-'Grunddaten Kernel'!O$3)</f>
        <v>3.4251108216152057E-2</v>
      </c>
      <c r="P25" s="103">
        <f>('Grunddaten Kernel'!P25-'Grunddaten Kernel'!P$3)/('Grunddaten Kernel'!P$4-'Grunddaten Kernel'!P$3)</f>
        <v>0.51630948305374869</v>
      </c>
      <c r="Q25" s="103">
        <f>('Grunddaten Kernel'!Q25-'Grunddaten Kernel'!Q$3)/('Grunddaten Kernel'!Q$4-'Grunddaten Kernel'!Q$3)</f>
        <v>0.71933471933471937</v>
      </c>
      <c r="R25" s="103">
        <f>('Grunddaten Kernel'!R25-'Grunddaten Kernel'!R$3)/('Grunddaten Kernel'!R$4-'Grunddaten Kernel'!R$3)</f>
        <v>0.76997077447637619</v>
      </c>
      <c r="S25" s="103">
        <f>('Grunddaten Kernel'!S25-'Grunddaten Kernel'!S$3)/('Grunddaten Kernel'!S$4-'Grunddaten Kernel'!S$3)</f>
        <v>0.13233863120337333</v>
      </c>
      <c r="T25" s="103">
        <f>'Grunddaten Kernel'!T25/(('Grunddaten Kernel'!T$4-'Grunddaten Kernel'!T$3)/2)</f>
        <v>0.19445639381734223</v>
      </c>
      <c r="U25" s="103">
        <f>'Grunddaten Kernel'!U25/(('Grunddaten Kernel'!U$4-'Grunddaten Kernel'!U$3)/2)</f>
        <v>1.4703117196827325E-2</v>
      </c>
      <c r="V25" s="103">
        <f>'Grunddaten Kernel'!V25/(('Grunddaten Kernel'!V$4-'Grunddaten Kernel'!V$3)/2)</f>
        <v>0.2372771253226662</v>
      </c>
      <c r="W25" s="103">
        <f>'Grunddaten Kernel'!W25/(('Grunddaten Kernel'!W$4-'Grunddaten Kernel'!W$3)/2)</f>
        <v>-1.4545454545454563E-2</v>
      </c>
      <c r="X25" s="103">
        <f>'Grunddaten Kernel'!X25/(('Grunddaten Kernel'!X$4-'Grunddaten Kernel'!X$3)/2)</f>
        <v>-6.1776061776063207E-2</v>
      </c>
      <c r="Y25" s="103">
        <f>'Grunddaten Kernel'!Y25/(('Grunddaten Kernel'!Y$4-'Grunddaten Kernel'!Y$3)/2)</f>
        <v>0.13689253935660456</v>
      </c>
      <c r="Z25" s="103">
        <f>'Grunddaten Kernel'!Z25/(('Grunddaten Kernel'!Z$4-'Grunddaten Kernel'!Z$3)/2)</f>
        <v>-7.3913043478261095E-2</v>
      </c>
      <c r="AA25" s="103">
        <f>'Grunddaten Kernel'!AA25/(('Grunddaten Kernel'!AA$4-'Grunddaten Kernel'!AA$3)/2)</f>
        <v>-0.13636363636363635</v>
      </c>
      <c r="AB25" s="103">
        <f>'Grunddaten Kernel'!AB25/(('Grunddaten Kernel'!AB$4-'Grunddaten Kernel'!AB$3)/2)</f>
        <v>0.18745313671582098</v>
      </c>
      <c r="AC25" s="103">
        <f>'Grunddaten Kernel'!AC25/(('Grunddaten Kernel'!AC$4-'Grunddaten Kernel'!AC$3)/2)</f>
        <v>-6.89464975179261E-2</v>
      </c>
      <c r="AD25" s="103">
        <f>'Grunddaten Kernel'!AD25/(('Grunddaten Kernel'!AD$4-'Grunddaten Kernel'!AD$3)/2)</f>
        <v>0.32</v>
      </c>
      <c r="AE25" s="103">
        <f>'Grunddaten Kernel'!AE25/(('Grunddaten Kernel'!AE$4-'Grunddaten Kernel'!AE$3)/2)</f>
        <v>1.1586478576800041E-3</v>
      </c>
      <c r="AF25" s="103">
        <f>'Grunddaten Kernel'!AF25/(('Grunddaten Kernel'!AF$4-'Grunddaten Kernel'!AF$3)/2)</f>
        <v>-6.7221510883482688E-2</v>
      </c>
      <c r="AG25" s="103">
        <f>'Grunddaten Kernel'!AG25/(('Grunddaten Kernel'!AG$4-'Grunddaten Kernel'!AG$3)/2)</f>
        <v>-1.5565164856597952E-2</v>
      </c>
      <c r="AH25" s="103">
        <f>'Grunddaten Kernel'!AH25/(('Grunddaten Kernel'!AH$4-'Grunddaten Kernel'!AH$3)/2)</f>
        <v>-0.28000603439605809</v>
      </c>
      <c r="AI25" s="103">
        <f>'Grunddaten Kernel'!AI25/(('Grunddaten Kernel'!AI$4-'Grunddaten Kernel'!AI$3)/2)</f>
        <v>-0.10285714285714286</v>
      </c>
      <c r="AJ25" s="103">
        <f>'Grunddaten Kernel'!AJ25/(('Grunddaten Kernel'!AJ$4-'Grunddaten Kernel'!AJ$3)/2)</f>
        <v>-5.6242969628745242E-4</v>
      </c>
      <c r="AK25" s="103">
        <f>'Grunddaten Kernel'!AK25/(('Grunddaten Kernel'!AK$4-'Grunddaten Kernel'!AK$3)/2)</f>
        <v>-0.12946428571428578</v>
      </c>
    </row>
    <row r="26" spans="1:37" x14ac:dyDescent="0.2">
      <c r="A26" s="9">
        <v>30954</v>
      </c>
      <c r="B26" s="103">
        <f>('Grunddaten Kernel'!B26-'Grunddaten Kernel'!B$3)/('Grunddaten Kernel'!B$4-'Grunddaten Kernel'!B$3)</f>
        <v>0.37562620388898893</v>
      </c>
      <c r="C26" s="103">
        <f>('Grunddaten Kernel'!C26-'Grunddaten Kernel'!C$3)/('Grunddaten Kernel'!C$4-'Grunddaten Kernel'!C$3)</f>
        <v>0.30728507438855518</v>
      </c>
      <c r="D26" s="103">
        <f>('Grunddaten Kernel'!D26-'Grunddaten Kernel'!D$3)/('Grunddaten Kernel'!D$4-'Grunddaten Kernel'!D$3)</f>
        <v>0.66505085653104934</v>
      </c>
      <c r="E26" s="103">
        <f>('Grunddaten Kernel'!E26-'Grunddaten Kernel'!E$3)/('Grunddaten Kernel'!E$4-'Grunddaten Kernel'!E$3)</f>
        <v>0.37298474945533772</v>
      </c>
      <c r="F26" s="103">
        <f>('Grunddaten Kernel'!F26-'Grunddaten Kernel'!F$3)/('Grunddaten Kernel'!F$4-'Grunddaten Kernel'!F$3)</f>
        <v>0.86530172413793105</v>
      </c>
      <c r="G26" s="103">
        <f>('Grunddaten Kernel'!G26-'Grunddaten Kernel'!G$3)/('Grunddaten Kernel'!G$4-'Grunddaten Kernel'!G$3)</f>
        <v>0.53846153846153844</v>
      </c>
      <c r="H26" s="103">
        <f>('Grunddaten Kernel'!H26-'Grunddaten Kernel'!H$3)/('Grunddaten Kernel'!H$4-'Grunddaten Kernel'!H$3)</f>
        <v>0.62941176470588234</v>
      </c>
      <c r="I26" s="103">
        <f>('Grunddaten Kernel'!I26-'Grunddaten Kernel'!I$3)/('Grunddaten Kernel'!I$4-'Grunddaten Kernel'!I$3)</f>
        <v>0.30296062086806552</v>
      </c>
      <c r="J26" s="103">
        <f>('Grunddaten Kernel'!J26-'Grunddaten Kernel'!J$3)/('Grunddaten Kernel'!J$4-'Grunddaten Kernel'!J$3)</f>
        <v>0.77192982456140347</v>
      </c>
      <c r="K26" s="103">
        <f>('Grunddaten Kernel'!K26-'Grunddaten Kernel'!K$3)/('Grunddaten Kernel'!K$4-'Grunddaten Kernel'!K$3)</f>
        <v>0.35188385758727964</v>
      </c>
      <c r="L26" s="103">
        <f>('Grunddaten Kernel'!L26-'Grunddaten Kernel'!L$3)/('Grunddaten Kernel'!L$4-'Grunddaten Kernel'!L$3)</f>
        <v>0.57646009808292464</v>
      </c>
      <c r="M26" s="103">
        <f>('Grunddaten Kernel'!M26-'Grunddaten Kernel'!M$3)/('Grunddaten Kernel'!M$4-'Grunddaten Kernel'!M$3)</f>
        <v>2.9673650855710099E-2</v>
      </c>
      <c r="N26" s="103">
        <f>('Grunddaten Kernel'!N26-'Grunddaten Kernel'!N$3)/('Grunddaten Kernel'!N$4-'Grunddaten Kernel'!N$3)</f>
        <v>3.2321459087448934E-2</v>
      </c>
      <c r="O26" s="103">
        <f>('Grunddaten Kernel'!O26-'Grunddaten Kernel'!O$3)/('Grunddaten Kernel'!O$4-'Grunddaten Kernel'!O$3)</f>
        <v>4.7267990067044463E-2</v>
      </c>
      <c r="P26" s="103">
        <f>('Grunddaten Kernel'!P26-'Grunddaten Kernel'!P$3)/('Grunddaten Kernel'!P$4-'Grunddaten Kernel'!P$3)</f>
        <v>0.55456654874662403</v>
      </c>
      <c r="Q26" s="103">
        <f>('Grunddaten Kernel'!Q26-'Grunddaten Kernel'!Q$3)/('Grunddaten Kernel'!Q$4-'Grunddaten Kernel'!Q$3)</f>
        <v>0.58419958419958418</v>
      </c>
      <c r="R26" s="103">
        <f>('Grunddaten Kernel'!R26-'Grunddaten Kernel'!R$3)/('Grunddaten Kernel'!R$4-'Grunddaten Kernel'!R$3)</f>
        <v>0.67949342425718473</v>
      </c>
      <c r="S26" s="103">
        <f>('Grunddaten Kernel'!S26-'Grunddaten Kernel'!S$3)/('Grunddaten Kernel'!S$4-'Grunddaten Kernel'!S$3)</f>
        <v>4.9626986701265037E-2</v>
      </c>
      <c r="T26" s="103">
        <f>'Grunddaten Kernel'!T26/(('Grunddaten Kernel'!T$4-'Grunddaten Kernel'!T$3)/2)</f>
        <v>3.2403261514210926E-2</v>
      </c>
      <c r="U26" s="103">
        <f>'Grunddaten Kernel'!U26/(('Grunddaten Kernel'!U$4-'Grunddaten Kernel'!U$3)/2)</f>
        <v>6.6253015013681568E-2</v>
      </c>
      <c r="V26" s="103">
        <f>'Grunddaten Kernel'!V26/(('Grunddaten Kernel'!V$4-'Grunddaten Kernel'!V$3)/2)</f>
        <v>-0.20035215481135651</v>
      </c>
      <c r="W26" s="103">
        <f>'Grunddaten Kernel'!W26/(('Grunddaten Kernel'!W$4-'Grunddaten Kernel'!W$3)/2)</f>
        <v>-0.1436363636363632</v>
      </c>
      <c r="X26" s="103">
        <f>'Grunddaten Kernel'!X26/(('Grunddaten Kernel'!X$4-'Grunddaten Kernel'!X$3)/2)</f>
        <v>-0.33204633204633183</v>
      </c>
      <c r="Y26" s="103">
        <f>'Grunddaten Kernel'!Y26/(('Grunddaten Kernel'!Y$4-'Grunddaten Kernel'!Y$3)/2)</f>
        <v>-0.27378507871321034</v>
      </c>
      <c r="Z26" s="103">
        <f>'Grunddaten Kernel'!Z26/(('Grunddaten Kernel'!Z$4-'Grunddaten Kernel'!Z$3)/2)</f>
        <v>-7.3188405797101438E-2</v>
      </c>
      <c r="AA26" s="103">
        <f>'Grunddaten Kernel'!AA26/(('Grunddaten Kernel'!AA$4-'Grunddaten Kernel'!AA$3)/2)</f>
        <v>-9.0909090909090912E-2</v>
      </c>
      <c r="AB26" s="103">
        <f>'Grunddaten Kernel'!AB26/(('Grunddaten Kernel'!AB$4-'Grunddaten Kernel'!AB$3)/2)</f>
        <v>0.12496875781054732</v>
      </c>
      <c r="AC26" s="103">
        <f>'Grunddaten Kernel'!AC26/(('Grunddaten Kernel'!AC$4-'Grunddaten Kernel'!AC$3)/2)</f>
        <v>0</v>
      </c>
      <c r="AD26" s="103">
        <f>'Grunddaten Kernel'!AD26/(('Grunddaten Kernel'!AD$4-'Grunddaten Kernel'!AD$3)/2)</f>
        <v>-0.16</v>
      </c>
      <c r="AE26" s="103">
        <f>'Grunddaten Kernel'!AE26/(('Grunddaten Kernel'!AE$4-'Grunddaten Kernel'!AE$3)/2)</f>
        <v>3.6787069490444829E-2</v>
      </c>
      <c r="AF26" s="103">
        <f>'Grunddaten Kernel'!AF26/(('Grunddaten Kernel'!AF$4-'Grunddaten Kernel'!AF$3)/2)</f>
        <v>6.651728553137029E-2</v>
      </c>
      <c r="AG26" s="103">
        <f>'Grunddaten Kernel'!AG26/(('Grunddaten Kernel'!AG$4-'Grunddaten Kernel'!AG$3)/2)</f>
        <v>8.3087154457621701E-2</v>
      </c>
      <c r="AH26" s="103">
        <f>'Grunddaten Kernel'!AH26/(('Grunddaten Kernel'!AH$4-'Grunddaten Kernel'!AH$3)/2)</f>
        <v>0.20230111636327097</v>
      </c>
      <c r="AI26" s="103">
        <f>'Grunddaten Kernel'!AI26/(('Grunddaten Kernel'!AI$4-'Grunddaten Kernel'!AI$3)/2)</f>
        <v>-0.74285714285714288</v>
      </c>
      <c r="AJ26" s="103">
        <f>'Grunddaten Kernel'!AJ26/(('Grunddaten Kernel'!AJ$4-'Grunddaten Kernel'!AJ$3)/2)</f>
        <v>-0.41788526434195761</v>
      </c>
      <c r="AK26" s="103">
        <f>'Grunddaten Kernel'!AK26/(('Grunddaten Kernel'!AK$4-'Grunddaten Kernel'!AK$3)/2)</f>
        <v>-0.22767857142857129</v>
      </c>
    </row>
    <row r="27" spans="1:37" x14ac:dyDescent="0.2">
      <c r="A27" s="9">
        <v>30985</v>
      </c>
      <c r="B27" s="103">
        <f>('Grunddaten Kernel'!B27-'Grunddaten Kernel'!B$3)/('Grunddaten Kernel'!B$4-'Grunddaten Kernel'!B$3)</f>
        <v>0.35930208494079036</v>
      </c>
      <c r="C27" s="103">
        <f>('Grunddaten Kernel'!C27-'Grunddaten Kernel'!C$3)/('Grunddaten Kernel'!C$4-'Grunddaten Kernel'!C$3)</f>
        <v>0.3861071218499576</v>
      </c>
      <c r="D27" s="103">
        <f>('Grunddaten Kernel'!D27-'Grunddaten Kernel'!D$3)/('Grunddaten Kernel'!D$4-'Grunddaten Kernel'!D$3)</f>
        <v>0.55718147751605995</v>
      </c>
      <c r="E27" s="103">
        <f>('Grunddaten Kernel'!E27-'Grunddaten Kernel'!E$3)/('Grunddaten Kernel'!E$4-'Grunddaten Kernel'!E$3)</f>
        <v>0.3468409586056645</v>
      </c>
      <c r="F27" s="103">
        <f>('Grunddaten Kernel'!F27-'Grunddaten Kernel'!F$3)/('Grunddaten Kernel'!F$4-'Grunddaten Kernel'!F$3)</f>
        <v>0.86099137931034486</v>
      </c>
      <c r="G27" s="103">
        <f>('Grunddaten Kernel'!G27-'Grunddaten Kernel'!G$3)/('Grunddaten Kernel'!G$4-'Grunddaten Kernel'!G$3)</f>
        <v>0.50183150183150194</v>
      </c>
      <c r="H27" s="103">
        <f>('Grunddaten Kernel'!H27-'Grunddaten Kernel'!H$3)/('Grunddaten Kernel'!H$4-'Grunddaten Kernel'!H$3)</f>
        <v>0.55910364145658265</v>
      </c>
      <c r="I27" s="103">
        <f>('Grunddaten Kernel'!I27-'Grunddaten Kernel'!I$3)/('Grunddaten Kernel'!I$4-'Grunddaten Kernel'!I$3)</f>
        <v>0.33894797355561951</v>
      </c>
      <c r="J27" s="103">
        <f>('Grunddaten Kernel'!J27-'Grunddaten Kernel'!J$3)/('Grunddaten Kernel'!J$4-'Grunddaten Kernel'!J$3)</f>
        <v>0.7632280701754387</v>
      </c>
      <c r="K27" s="103">
        <f>('Grunddaten Kernel'!K27-'Grunddaten Kernel'!K$3)/('Grunddaten Kernel'!K$4-'Grunddaten Kernel'!K$3)</f>
        <v>0.3173176633252679</v>
      </c>
      <c r="L27" s="103">
        <f>('Grunddaten Kernel'!L27-'Grunddaten Kernel'!L$3)/('Grunddaten Kernel'!L$4-'Grunddaten Kernel'!L$3)</f>
        <v>0.52444642591766977</v>
      </c>
      <c r="M27" s="103">
        <f>('Grunddaten Kernel'!M27-'Grunddaten Kernel'!M$3)/('Grunddaten Kernel'!M$4-'Grunddaten Kernel'!M$3)</f>
        <v>3.485992979209581E-2</v>
      </c>
      <c r="N27" s="103">
        <f>('Grunddaten Kernel'!N27-'Grunddaten Kernel'!N$3)/('Grunddaten Kernel'!N$4-'Grunddaten Kernel'!N$3)</f>
        <v>3.7805465363762066E-2</v>
      </c>
      <c r="O27" s="103">
        <f>('Grunddaten Kernel'!O27-'Grunddaten Kernel'!O$3)/('Grunddaten Kernel'!O$4-'Grunddaten Kernel'!O$3)</f>
        <v>5.4437485280921974E-2</v>
      </c>
      <c r="P27" s="103">
        <f>('Grunddaten Kernel'!P27-'Grunddaten Kernel'!P$3)/('Grunddaten Kernel'!P$4-'Grunddaten Kernel'!P$3)</f>
        <v>0.55635436874738486</v>
      </c>
      <c r="Q27" s="103">
        <f>('Grunddaten Kernel'!Q27-'Grunddaten Kernel'!Q$3)/('Grunddaten Kernel'!Q$4-'Grunddaten Kernel'!Q$3)</f>
        <v>0.65488565488565487</v>
      </c>
      <c r="R27" s="103">
        <f>('Grunddaten Kernel'!R27-'Grunddaten Kernel'!R$3)/('Grunddaten Kernel'!R$4-'Grunddaten Kernel'!R$3)</f>
        <v>0.74257184607890914</v>
      </c>
      <c r="S27" s="103">
        <f>('Grunddaten Kernel'!S27-'Grunddaten Kernel'!S$3)/('Grunddaten Kernel'!S$4-'Grunddaten Kernel'!S$3)</f>
        <v>6.9088550113525812E-2</v>
      </c>
      <c r="T27" s="103">
        <f>'Grunddaten Kernel'!T27/(('Grunddaten Kernel'!T$4-'Grunddaten Kernel'!T$3)/2)</f>
        <v>-5.2137212197871041E-2</v>
      </c>
      <c r="U27" s="103">
        <f>'Grunddaten Kernel'!U27/(('Grunddaten Kernel'!U$4-'Grunddaten Kernel'!U$3)/2)</f>
        <v>0.37838228261712831</v>
      </c>
      <c r="V27" s="103">
        <f>'Grunddaten Kernel'!V27/(('Grunddaten Kernel'!V$4-'Grunddaten Kernel'!V$3)/2)</f>
        <v>-0.55113937466878704</v>
      </c>
      <c r="W27" s="103">
        <f>'Grunddaten Kernel'!W27/(('Grunddaten Kernel'!W$4-'Grunddaten Kernel'!W$3)/2)</f>
        <v>-0.21818181818181845</v>
      </c>
      <c r="X27" s="103">
        <f>'Grunddaten Kernel'!X27/(('Grunddaten Kernel'!X$4-'Grunddaten Kernel'!X$3)/2)</f>
        <v>-3.0888030888030233E-2</v>
      </c>
      <c r="Y27" s="103">
        <f>'Grunddaten Kernel'!Y27/(('Grunddaten Kernel'!Y$4-'Grunddaten Kernel'!Y$3)/2)</f>
        <v>-0.27378507871320912</v>
      </c>
      <c r="Z27" s="103">
        <f>'Grunddaten Kernel'!Z27/(('Grunddaten Kernel'!Z$4-'Grunddaten Kernel'!Z$3)/2)</f>
        <v>-0.36376811594202885</v>
      </c>
      <c r="AA27" s="103">
        <f>'Grunddaten Kernel'!AA27/(('Grunddaten Kernel'!AA$4-'Grunddaten Kernel'!AA$3)/2)</f>
        <v>0.22763636363636375</v>
      </c>
      <c r="AB27" s="103">
        <f>'Grunddaten Kernel'!AB27/(('Grunddaten Kernel'!AB$4-'Grunddaten Kernel'!AB$3)/2)</f>
        <v>-6.1984503874030865E-2</v>
      </c>
      <c r="AC27" s="103">
        <f>'Grunddaten Kernel'!AC27/(('Grunddaten Kernel'!AC$4-'Grunddaten Kernel'!AC$3)/2)</f>
        <v>-0.2757859900717044</v>
      </c>
      <c r="AD27" s="103">
        <f>'Grunddaten Kernel'!AD27/(('Grunddaten Kernel'!AD$4-'Grunddaten Kernel'!AD$3)/2)</f>
        <v>-0.56000000000000005</v>
      </c>
      <c r="AE27" s="103">
        <f>'Grunddaten Kernel'!AE27/(('Grunddaten Kernel'!AE$4-'Grunddaten Kernel'!AE$3)/2)</f>
        <v>3.6931900472149011E-2</v>
      </c>
      <c r="AF27" s="103">
        <f>'Grunddaten Kernel'!AF27/(('Grunddaten Kernel'!AF$4-'Grunddaten Kernel'!AF$3)/2)</f>
        <v>4.5198463508322663E-2</v>
      </c>
      <c r="AG27" s="103">
        <f>'Grunddaten Kernel'!AG27/(('Grunddaten Kernel'!AG$4-'Grunddaten Kernel'!AG$3)/2)</f>
        <v>4.5763106943909185E-2</v>
      </c>
      <c r="AH27" s="103">
        <f>'Grunddaten Kernel'!AH27/(('Grunddaten Kernel'!AH$4-'Grunddaten Kernel'!AH$3)/2)</f>
        <v>9.4538871567937249E-3</v>
      </c>
      <c r="AI27" s="103">
        <f>'Grunddaten Kernel'!AI27/(('Grunddaten Kernel'!AI$4-'Grunddaten Kernel'!AI$3)/2)</f>
        <v>0.38857142857142857</v>
      </c>
      <c r="AJ27" s="103">
        <f>'Grunddaten Kernel'!AJ27/(('Grunddaten Kernel'!AJ$4-'Grunddaten Kernel'!AJ$3)/2)</f>
        <v>0.29133858267716572</v>
      </c>
      <c r="AK27" s="103">
        <f>'Grunddaten Kernel'!AK27/(('Grunddaten Kernel'!AK$4-'Grunddaten Kernel'!AK$3)/2)</f>
        <v>5.3571428571428527E-2</v>
      </c>
    </row>
    <row r="28" spans="1:37" x14ac:dyDescent="0.2">
      <c r="A28" s="9">
        <v>31015</v>
      </c>
      <c r="B28" s="103">
        <f>('Grunddaten Kernel'!B28-'Grunddaten Kernel'!B$3)/('Grunddaten Kernel'!B$4-'Grunddaten Kernel'!B$3)</f>
        <v>0.32873313619265082</v>
      </c>
      <c r="C28" s="103">
        <f>('Grunddaten Kernel'!C28-'Grunddaten Kernel'!C$3)/('Grunddaten Kernel'!C$4-'Grunddaten Kernel'!C$3)</f>
        <v>0.44940424669238377</v>
      </c>
      <c r="D28" s="103">
        <f>('Grunddaten Kernel'!D28-'Grunddaten Kernel'!D$3)/('Grunddaten Kernel'!D$4-'Grunddaten Kernel'!D$3)</f>
        <v>0.50926927194860805</v>
      </c>
      <c r="E28" s="103">
        <f>('Grunddaten Kernel'!E28-'Grunddaten Kernel'!E$3)/('Grunddaten Kernel'!E$4-'Grunddaten Kernel'!E$3)</f>
        <v>0.37472766884531594</v>
      </c>
      <c r="F28" s="103">
        <f>('Grunddaten Kernel'!F28-'Grunddaten Kernel'!F$3)/('Grunddaten Kernel'!F$4-'Grunddaten Kernel'!F$3)</f>
        <v>0.87392241379310365</v>
      </c>
      <c r="G28" s="103">
        <f>('Grunddaten Kernel'!G28-'Grunddaten Kernel'!G$3)/('Grunddaten Kernel'!G$4-'Grunddaten Kernel'!G$3)</f>
        <v>0.50183150183150194</v>
      </c>
      <c r="H28" s="103">
        <f>('Grunddaten Kernel'!H28-'Grunddaten Kernel'!H$3)/('Grunddaten Kernel'!H$4-'Grunddaten Kernel'!H$3)</f>
        <v>0.56092436974789917</v>
      </c>
      <c r="I28" s="103">
        <f>('Grunddaten Kernel'!I28-'Grunddaten Kernel'!I$3)/('Grunddaten Kernel'!I$4-'Grunddaten Kernel'!I$3)</f>
        <v>0.4323081345214142</v>
      </c>
      <c r="J28" s="103">
        <f>('Grunddaten Kernel'!J28-'Grunddaten Kernel'!J$3)/('Grunddaten Kernel'!J$4-'Grunddaten Kernel'!J$3)</f>
        <v>0.86849122807017554</v>
      </c>
      <c r="K28" s="103">
        <f>('Grunddaten Kernel'!K28-'Grunddaten Kernel'!K$3)/('Grunddaten Kernel'!K$4-'Grunddaten Kernel'!K$3)</f>
        <v>0.35188385758727964</v>
      </c>
      <c r="L28" s="103">
        <f>('Grunddaten Kernel'!L28-'Grunddaten Kernel'!L$3)/('Grunddaten Kernel'!L$4-'Grunddaten Kernel'!L$3)</f>
        <v>0.52444642591766977</v>
      </c>
      <c r="M28" s="103">
        <f>('Grunddaten Kernel'!M28-'Grunddaten Kernel'!M$3)/('Grunddaten Kernel'!M$4-'Grunddaten Kernel'!M$3)</f>
        <v>3.187019252284734E-2</v>
      </c>
      <c r="N28" s="103">
        <f>('Grunddaten Kernel'!N28-'Grunddaten Kernel'!N$3)/('Grunddaten Kernel'!N$4-'Grunddaten Kernel'!N$3)</f>
        <v>3.3711879942208187E-2</v>
      </c>
      <c r="O28" s="103">
        <f>('Grunddaten Kernel'!O28-'Grunddaten Kernel'!O$3)/('Grunddaten Kernel'!O$4-'Grunddaten Kernel'!O$3)</f>
        <v>5.0740947208070368E-2</v>
      </c>
      <c r="P28" s="103">
        <f>('Grunddaten Kernel'!P28-'Grunddaten Kernel'!P$3)/('Grunddaten Kernel'!P$4-'Grunddaten Kernel'!P$3)</f>
        <v>0.6294267564380539</v>
      </c>
      <c r="Q28" s="103">
        <f>('Grunddaten Kernel'!Q28-'Grunddaten Kernel'!Q$3)/('Grunddaten Kernel'!Q$4-'Grunddaten Kernel'!Q$3)</f>
        <v>0.69230769230769229</v>
      </c>
      <c r="R28" s="103">
        <f>('Grunddaten Kernel'!R28-'Grunddaten Kernel'!R$3)/('Grunddaten Kernel'!R$4-'Grunddaten Kernel'!R$3)</f>
        <v>0.75474914758889444</v>
      </c>
      <c r="S28" s="103">
        <f>('Grunddaten Kernel'!S28-'Grunddaten Kernel'!S$3)/('Grunddaten Kernel'!S$4-'Grunddaten Kernel'!S$3)</f>
        <v>0.14044761595848199</v>
      </c>
      <c r="T28" s="103">
        <f>'Grunddaten Kernel'!T28/(('Grunddaten Kernel'!T$4-'Grunddaten Kernel'!T$3)/2)</f>
        <v>-9.7633432628440348E-2</v>
      </c>
      <c r="U28" s="103">
        <f>'Grunddaten Kernel'!U28/(('Grunddaten Kernel'!U$4-'Grunddaten Kernel'!U$3)/2)</f>
        <v>0.30385547384704298</v>
      </c>
      <c r="V28" s="103">
        <f>'Grunddaten Kernel'!V28/(('Grunddaten Kernel'!V$4-'Grunddaten Kernel'!V$3)/2)</f>
        <v>-0.24479887857497068</v>
      </c>
      <c r="W28" s="103">
        <f>'Grunddaten Kernel'!W28/(('Grunddaten Kernel'!W$4-'Grunddaten Kernel'!W$3)/2)</f>
        <v>0.232727272727273</v>
      </c>
      <c r="X28" s="103">
        <f>'Grunddaten Kernel'!X28/(('Grunddaten Kernel'!X$4-'Grunddaten Kernel'!X$3)/2)</f>
        <v>9.2664092664093436E-2</v>
      </c>
      <c r="Y28" s="103">
        <f>'Grunddaten Kernel'!Y28/(('Grunddaten Kernel'!Y$4-'Grunddaten Kernel'!Y$3)/2)</f>
        <v>0</v>
      </c>
      <c r="Z28" s="103">
        <f>'Grunddaten Kernel'!Z28/(('Grunddaten Kernel'!Z$4-'Grunddaten Kernel'!Z$3)/2)</f>
        <v>9.4202898550723932E-3</v>
      </c>
      <c r="AA28" s="103">
        <f>'Grunddaten Kernel'!AA28/(('Grunddaten Kernel'!AA$4-'Grunddaten Kernel'!AA$3)/2)</f>
        <v>0.59054545454545437</v>
      </c>
      <c r="AB28" s="103">
        <f>'Grunddaten Kernel'!AB28/(('Grunddaten Kernel'!AB$4-'Grunddaten Kernel'!AB$3)/2)</f>
        <v>0.74981254686328391</v>
      </c>
      <c r="AC28" s="103">
        <f>'Grunddaten Kernel'!AC28/(('Grunddaten Kernel'!AC$4-'Grunddaten Kernel'!AC$3)/2)</f>
        <v>0.2757859900717044</v>
      </c>
      <c r="AD28" s="103">
        <f>'Grunddaten Kernel'!AD28/(('Grunddaten Kernel'!AD$4-'Grunddaten Kernel'!AD$3)/2)</f>
        <v>0</v>
      </c>
      <c r="AE28" s="103">
        <f>'Grunddaten Kernel'!AE28/(('Grunddaten Kernel'!AE$4-'Grunddaten Kernel'!AE$3)/2)</f>
        <v>-2.1290154390096846E-2</v>
      </c>
      <c r="AF28" s="103">
        <f>'Grunddaten Kernel'!AF28/(('Grunddaten Kernel'!AF$4-'Grunddaten Kernel'!AF$3)/2)</f>
        <v>-3.3738796414852994E-2</v>
      </c>
      <c r="AG28" s="103">
        <f>'Grunddaten Kernel'!AG28/(('Grunddaten Kernel'!AG$4-'Grunddaten Kernel'!AG$3)/2)</f>
        <v>-2.3595115430539455E-2</v>
      </c>
      <c r="AH28" s="103">
        <f>'Grunddaten Kernel'!AH28/(('Grunddaten Kernel'!AH$4-'Grunddaten Kernel'!AH$3)/2)</f>
        <v>0.3864024942170371</v>
      </c>
      <c r="AI28" s="103">
        <f>'Grunddaten Kernel'!AI28/(('Grunddaten Kernel'!AI$4-'Grunddaten Kernel'!AI$3)/2)</f>
        <v>0.20571428571428571</v>
      </c>
      <c r="AJ28" s="103">
        <f>'Grunddaten Kernel'!AJ28/(('Grunddaten Kernel'!AJ$4-'Grunddaten Kernel'!AJ$3)/2)</f>
        <v>5.6242969628796394E-2</v>
      </c>
      <c r="AK28" s="103">
        <f>'Grunddaten Kernel'!AK28/(('Grunddaten Kernel'!AK$4-'Grunddaten Kernel'!AK$3)/2)</f>
        <v>0.19642857142857131</v>
      </c>
    </row>
    <row r="29" spans="1:37" x14ac:dyDescent="0.2">
      <c r="A29" s="9">
        <v>31045</v>
      </c>
      <c r="B29" s="103">
        <f>('Grunddaten Kernel'!B29-'Grunddaten Kernel'!B$3)/('Grunddaten Kernel'!B$4-'Grunddaten Kernel'!B$3)</f>
        <v>0.38411264072089102</v>
      </c>
      <c r="C29" s="103">
        <f>('Grunddaten Kernel'!C29-'Grunddaten Kernel'!C$3)/('Grunddaten Kernel'!C$4-'Grunddaten Kernel'!C$3)</f>
        <v>0.40173716952447985</v>
      </c>
      <c r="D29" s="103">
        <f>('Grunddaten Kernel'!D29-'Grunddaten Kernel'!D$3)/('Grunddaten Kernel'!D$4-'Grunddaten Kernel'!D$3)</f>
        <v>0.54781316916488221</v>
      </c>
      <c r="E29" s="103">
        <f>('Grunddaten Kernel'!E29-'Grunddaten Kernel'!E$3)/('Grunddaten Kernel'!E$4-'Grunddaten Kernel'!E$3)</f>
        <v>0.37516339869281046</v>
      </c>
      <c r="F29" s="103">
        <f>('Grunddaten Kernel'!F29-'Grunddaten Kernel'!F$3)/('Grunddaten Kernel'!F$4-'Grunddaten Kernel'!F$3)</f>
        <v>0.8642241379310347</v>
      </c>
      <c r="G29" s="103">
        <f>('Grunddaten Kernel'!G29-'Grunddaten Kernel'!G$3)/('Grunddaten Kernel'!G$4-'Grunddaten Kernel'!G$3)</f>
        <v>0.52014652014652019</v>
      </c>
      <c r="H29" s="103">
        <f>('Grunddaten Kernel'!H29-'Grunddaten Kernel'!H$3)/('Grunddaten Kernel'!H$4-'Grunddaten Kernel'!H$3)</f>
        <v>0.56330532212885143</v>
      </c>
      <c r="I29" s="103">
        <f>('Grunddaten Kernel'!I29-'Grunddaten Kernel'!I$3)/('Grunddaten Kernel'!I$4-'Grunddaten Kernel'!I$3)</f>
        <v>0.4323081345214142</v>
      </c>
      <c r="J29" s="103">
        <f>('Grunddaten Kernel'!J29-'Grunddaten Kernel'!J$3)/('Grunddaten Kernel'!J$4-'Grunddaten Kernel'!J$3)</f>
        <v>0.85964912280701755</v>
      </c>
      <c r="K29" s="103">
        <f>('Grunddaten Kernel'!K29-'Grunddaten Kernel'!K$3)/('Grunddaten Kernel'!K$4-'Grunddaten Kernel'!K$3)</f>
        <v>0.38645005184929138</v>
      </c>
      <c r="L29" s="103">
        <f>('Grunddaten Kernel'!L29-'Grunddaten Kernel'!L$3)/('Grunddaten Kernel'!L$4-'Grunddaten Kernel'!L$3)</f>
        <v>0.54673799970277892</v>
      </c>
      <c r="M29" s="103">
        <f>('Grunddaten Kernel'!M29-'Grunddaten Kernel'!M$3)/('Grunddaten Kernel'!M$4-'Grunddaten Kernel'!M$3)</f>
        <v>3.6100569066998593E-2</v>
      </c>
      <c r="N29" s="103">
        <f>('Grunddaten Kernel'!N29-'Grunddaten Kernel'!N$3)/('Grunddaten Kernel'!N$4-'Grunddaten Kernel'!N$3)</f>
        <v>3.9125976790069752E-2</v>
      </c>
      <c r="O29" s="103">
        <f>('Grunddaten Kernel'!O29-'Grunddaten Kernel'!O$3)/('Grunddaten Kernel'!O$4-'Grunddaten Kernel'!O$3)</f>
        <v>5.847386637014864E-2</v>
      </c>
      <c r="P29" s="103">
        <f>('Grunddaten Kernel'!P29-'Grunddaten Kernel'!P$3)/('Grunddaten Kernel'!P$4-'Grunddaten Kernel'!P$3)</f>
        <v>0.66099889687702085</v>
      </c>
      <c r="Q29" s="103">
        <f>('Grunddaten Kernel'!Q29-'Grunddaten Kernel'!Q$3)/('Grunddaten Kernel'!Q$4-'Grunddaten Kernel'!Q$3)</f>
        <v>0.64241164241164239</v>
      </c>
      <c r="R29" s="103">
        <f>('Grunddaten Kernel'!R29-'Grunddaten Kernel'!R$3)/('Grunddaten Kernel'!R$4-'Grunddaten Kernel'!R$3)</f>
        <v>0.83877252800779367</v>
      </c>
      <c r="S29" s="103">
        <f>('Grunddaten Kernel'!S29-'Grunddaten Kernel'!S$3)/('Grunddaten Kernel'!S$4-'Grunddaten Kernel'!S$3)</f>
        <v>0.19721050924424266</v>
      </c>
      <c r="T29" s="103">
        <f>'Grunddaten Kernel'!T29/(('Grunddaten Kernel'!T$4-'Grunddaten Kernel'!T$3)/2)</f>
        <v>0.1768752719925778</v>
      </c>
      <c r="U29" s="103">
        <f>'Grunddaten Kernel'!U29/(('Grunddaten Kernel'!U$4-'Grunddaten Kernel'!U$3)/2)</f>
        <v>-0.228824016190525</v>
      </c>
      <c r="V29" s="103">
        <f>'Grunddaten Kernel'!V29/(('Grunddaten Kernel'!V$4-'Grunddaten Kernel'!V$3)/2)</f>
        <v>0.19693317606031158</v>
      </c>
      <c r="W29" s="103">
        <f>'Grunddaten Kernel'!W29/(('Grunddaten Kernel'!W$4-'Grunddaten Kernel'!W$3)/2)</f>
        <v>3.6363636363632369E-3</v>
      </c>
      <c r="X29" s="103">
        <f>'Grunddaten Kernel'!X29/(('Grunddaten Kernel'!X$4-'Grunddaten Kernel'!X$3)/2)</f>
        <v>-6.9498069498069387E-2</v>
      </c>
      <c r="Y29" s="103">
        <f>'Grunddaten Kernel'!Y29/(('Grunddaten Kernel'!Y$4-'Grunddaten Kernel'!Y$3)/2)</f>
        <v>0.13689253935660456</v>
      </c>
      <c r="Z29" s="103">
        <f>'Grunddaten Kernel'!Z29/(('Grunddaten Kernel'!Z$4-'Grunddaten Kernel'!Z$3)/2)</f>
        <v>1.2318840579709755E-2</v>
      </c>
      <c r="AA29" s="103">
        <f>'Grunddaten Kernel'!AA29/(('Grunddaten Kernel'!AA$4-'Grunddaten Kernel'!AA$3)/2)</f>
        <v>0</v>
      </c>
      <c r="AB29" s="103">
        <f>'Grunddaten Kernel'!AB29/(('Grunddaten Kernel'!AB$4-'Grunddaten Kernel'!AB$3)/2)</f>
        <v>-6.2984253936516466E-2</v>
      </c>
      <c r="AC29" s="103">
        <f>'Grunddaten Kernel'!AC29/(('Grunddaten Kernel'!AC$4-'Grunddaten Kernel'!AC$3)/2)</f>
        <v>0.2757859900717044</v>
      </c>
      <c r="AD29" s="103">
        <f>'Grunddaten Kernel'!AD29/(('Grunddaten Kernel'!AD$4-'Grunddaten Kernel'!AD$3)/2)</f>
        <v>0.24</v>
      </c>
      <c r="AE29" s="103">
        <f>'Grunddaten Kernel'!AE29/(('Grunddaten Kernel'!AE$4-'Grunddaten Kernel'!AE$3)/2)</f>
        <v>3.0124844306424328E-2</v>
      </c>
      <c r="AF29" s="103">
        <f>'Grunddaten Kernel'!AF29/(('Grunddaten Kernel'!AF$4-'Grunddaten Kernel'!AF$3)/2)</f>
        <v>4.4622279129321547E-2</v>
      </c>
      <c r="AG29" s="103">
        <f>'Grunddaten Kernel'!AG29/(('Grunddaten Kernel'!AG$4-'Grunddaten Kernel'!AG$3)/2)</f>
        <v>4.9359459215176871E-2</v>
      </c>
      <c r="AH29" s="103">
        <f>'Grunddaten Kernel'!AH29/(('Grunddaten Kernel'!AH$4-'Grunddaten Kernel'!AH$3)/2)</f>
        <v>0.16695162425827215</v>
      </c>
      <c r="AI29" s="103">
        <f>'Grunddaten Kernel'!AI29/(('Grunddaten Kernel'!AI$4-'Grunddaten Kernel'!AI$3)/2)</f>
        <v>-0.2742857142857143</v>
      </c>
      <c r="AJ29" s="103">
        <f>'Grunddaten Kernel'!AJ29/(('Grunddaten Kernel'!AJ$4-'Grunddaten Kernel'!AJ$3)/2)</f>
        <v>0.38807649043869547</v>
      </c>
      <c r="AK29" s="103">
        <f>'Grunddaten Kernel'!AK29/(('Grunddaten Kernel'!AK$4-'Grunddaten Kernel'!AK$3)/2)</f>
        <v>0.15625000000000011</v>
      </c>
    </row>
    <row r="30" spans="1:37" x14ac:dyDescent="0.2">
      <c r="A30" s="9">
        <v>31077</v>
      </c>
      <c r="B30" s="103">
        <f>('Grunddaten Kernel'!B30-'Grunddaten Kernel'!B$3)/('Grunddaten Kernel'!B$4-'Grunddaten Kernel'!B$3)</f>
        <v>0.41093624626228265</v>
      </c>
      <c r="C30" s="103">
        <f>('Grunddaten Kernel'!C30-'Grunddaten Kernel'!C$3)/('Grunddaten Kernel'!C$4-'Grunddaten Kernel'!C$3)</f>
        <v>0.30469511981880049</v>
      </c>
      <c r="D30" s="103">
        <f>('Grunddaten Kernel'!D30-'Grunddaten Kernel'!D$3)/('Grunddaten Kernel'!D$4-'Grunddaten Kernel'!D$3)</f>
        <v>0.62254684154175577</v>
      </c>
      <c r="E30" s="103">
        <f>('Grunddaten Kernel'!E30-'Grunddaten Kernel'!E$3)/('Grunddaten Kernel'!E$4-'Grunddaten Kernel'!E$3)</f>
        <v>0.47734204793028329</v>
      </c>
      <c r="F30" s="103">
        <f>('Grunddaten Kernel'!F30-'Grunddaten Kernel'!F$3)/('Grunddaten Kernel'!F$4-'Grunddaten Kernel'!F$3)</f>
        <v>0.83857758620689682</v>
      </c>
      <c r="G30" s="103">
        <f>('Grunddaten Kernel'!G30-'Grunddaten Kernel'!G$3)/('Grunddaten Kernel'!G$4-'Grunddaten Kernel'!G$3)</f>
        <v>0.55494505494505508</v>
      </c>
      <c r="H30" s="103">
        <f>('Grunddaten Kernel'!H30-'Grunddaten Kernel'!H$3)/('Grunddaten Kernel'!H$4-'Grunddaten Kernel'!H$3)</f>
        <v>0.58977591036414556</v>
      </c>
      <c r="I30" s="103">
        <f>('Grunddaten Kernel'!I30-'Grunddaten Kernel'!I$3)/('Grunddaten Kernel'!I$4-'Grunddaten Kernel'!I$3)</f>
        <v>0.56165564817476288</v>
      </c>
      <c r="J30" s="103">
        <f>('Grunddaten Kernel'!J30-'Grunddaten Kernel'!J$3)/('Grunddaten Kernel'!J$4-'Grunddaten Kernel'!J$3)</f>
        <v>0.86849122807017554</v>
      </c>
      <c r="K30" s="103">
        <f>('Grunddaten Kernel'!K30-'Grunddaten Kernel'!K$3)/('Grunddaten Kernel'!K$4-'Grunddaten Kernel'!K$3)</f>
        <v>0.47286553750432075</v>
      </c>
      <c r="L30" s="103">
        <f>('Grunddaten Kernel'!L30-'Grunddaten Kernel'!L$3)/('Grunddaten Kernel'!L$4-'Grunddaten Kernel'!L$3)</f>
        <v>0.53559221281022429</v>
      </c>
      <c r="M30" s="103">
        <f>('Grunddaten Kernel'!M30-'Grunddaten Kernel'!M$3)/('Grunddaten Kernel'!M$4-'Grunddaten Kernel'!M$3)</f>
        <v>4.0554667447735025E-2</v>
      </c>
      <c r="N30" s="103">
        <f>('Grunddaten Kernel'!N30-'Grunddaten Kernel'!N$3)/('Grunddaten Kernel'!N$4-'Grunddaten Kernel'!N$3)</f>
        <v>5.3853563050536735E-2</v>
      </c>
      <c r="O30" s="103">
        <f>('Grunddaten Kernel'!O30-'Grunddaten Kernel'!O$3)/('Grunddaten Kernel'!O$4-'Grunddaten Kernel'!O$3)</f>
        <v>5.621718949825457E-2</v>
      </c>
      <c r="P30" s="103">
        <f>('Grunddaten Kernel'!P30-'Grunddaten Kernel'!P$3)/('Grunddaten Kernel'!P$4-'Grunddaten Kernel'!P$3)</f>
        <v>0.71394879987827609</v>
      </c>
      <c r="Q30" s="103">
        <f>('Grunddaten Kernel'!Q30-'Grunddaten Kernel'!Q$3)/('Grunddaten Kernel'!Q$4-'Grunddaten Kernel'!Q$3)</f>
        <v>0.58212058212058215</v>
      </c>
      <c r="R30" s="103">
        <f>('Grunddaten Kernel'!R30-'Grunddaten Kernel'!R$3)/('Grunddaten Kernel'!R$4-'Grunddaten Kernel'!R$3)</f>
        <v>0.7238188017535313</v>
      </c>
      <c r="S30" s="103">
        <f>('Grunddaten Kernel'!S30-'Grunddaten Kernel'!S$3)/('Grunddaten Kernel'!S$4-'Grunddaten Kernel'!S$3)</f>
        <v>0.20531949399935132</v>
      </c>
      <c r="T30" s="103">
        <f>'Grunddaten Kernel'!T30/(('Grunddaten Kernel'!T$4-'Grunddaten Kernel'!T$3)/2)</f>
        <v>8.5671270741252123E-2</v>
      </c>
      <c r="U30" s="103">
        <f>'Grunddaten Kernel'!U30/(('Grunddaten Kernel'!U$4-'Grunddaten Kernel'!U$3)/2)</f>
        <v>-0.46584672004949307</v>
      </c>
      <c r="V30" s="103">
        <f>'Grunddaten Kernel'!V30/(('Grunddaten Kernel'!V$4-'Grunddaten Kernel'!V$3)/2)</f>
        <v>0.38183838487443778</v>
      </c>
      <c r="W30" s="103">
        <f>'Grunddaten Kernel'!W30/(('Grunddaten Kernel'!W$4-'Grunddaten Kernel'!W$3)/2)</f>
        <v>0.85272727272727356</v>
      </c>
      <c r="X30" s="103">
        <f>'Grunddaten Kernel'!X30/(('Grunddaten Kernel'!X$4-'Grunddaten Kernel'!X$3)/2)</f>
        <v>-0.18378378378378343</v>
      </c>
      <c r="Y30" s="103">
        <f>'Grunddaten Kernel'!Y30/(('Grunddaten Kernel'!Y$4-'Grunddaten Kernel'!Y$3)/2)</f>
        <v>0.26009582477755011</v>
      </c>
      <c r="Z30" s="103">
        <f>'Grunddaten Kernel'!Z30/(('Grunddaten Kernel'!Z$4-'Grunddaten Kernel'!Z$3)/2)</f>
        <v>0.13695652173913048</v>
      </c>
      <c r="AA30" s="103">
        <f>'Grunddaten Kernel'!AA30/(('Grunddaten Kernel'!AA$4-'Grunddaten Kernel'!AA$3)/2)</f>
        <v>0.81818181818181823</v>
      </c>
      <c r="AB30" s="103">
        <f>'Grunddaten Kernel'!AB30/(('Grunddaten Kernel'!AB$4-'Grunddaten Kernel'!AB$3)/2)</f>
        <v>6.2984253936516466E-2</v>
      </c>
      <c r="AC30" s="103">
        <f>'Grunddaten Kernel'!AC30/(('Grunddaten Kernel'!AC$4-'Grunddaten Kernel'!AC$3)/2)</f>
        <v>0.68946497517926097</v>
      </c>
      <c r="AD30" s="103">
        <f>'Grunddaten Kernel'!AD30/(('Grunddaten Kernel'!AD$4-'Grunddaten Kernel'!AD$3)/2)</f>
        <v>-0.12</v>
      </c>
      <c r="AE30" s="103">
        <f>'Grunddaten Kernel'!AE30/(('Grunddaten Kernel'!AE$4-'Grunddaten Kernel'!AE$3)/2)</f>
        <v>3.1717985111914572E-2</v>
      </c>
      <c r="AF30" s="103">
        <f>'Grunddaten Kernel'!AF30/(('Grunddaten Kernel'!AF$4-'Grunddaten Kernel'!AF$3)/2)</f>
        <v>0.12138284250960291</v>
      </c>
      <c r="AG30" s="103">
        <f>'Grunddaten Kernel'!AG30/(('Grunddaten Kernel'!AG$4-'Grunddaten Kernel'!AG$3)/2)</f>
        <v>-1.4404437403966332E-2</v>
      </c>
      <c r="AH30" s="103">
        <f>'Grunddaten Kernel'!AH30/(('Grunddaten Kernel'!AH$4-'Grunddaten Kernel'!AH$3)/2)</f>
        <v>0.27999597706929497</v>
      </c>
      <c r="AI30" s="103">
        <f>'Grunddaten Kernel'!AI30/(('Grunddaten Kernel'!AI$4-'Grunddaten Kernel'!AI$3)/2)</f>
        <v>-0.33142857142857141</v>
      </c>
      <c r="AJ30" s="103">
        <f>'Grunddaten Kernel'!AJ30/(('Grunddaten Kernel'!AJ$4-'Grunddaten Kernel'!AJ$3)/2)</f>
        <v>-0.53093363329583942</v>
      </c>
      <c r="AK30" s="103">
        <f>'Grunddaten Kernel'!AK30/(('Grunddaten Kernel'!AK$4-'Grunddaten Kernel'!AK$3)/2)</f>
        <v>2.2321428571428565E-2</v>
      </c>
    </row>
    <row r="31" spans="1:37" x14ac:dyDescent="0.2">
      <c r="A31" s="9">
        <v>31105</v>
      </c>
      <c r="B31" s="103">
        <f>('Grunddaten Kernel'!B31-'Grunddaten Kernel'!B$3)/('Grunddaten Kernel'!B$4-'Grunddaten Kernel'!B$3)</f>
        <v>0.41869483677111924</v>
      </c>
      <c r="C31" s="103">
        <f>('Grunddaten Kernel'!C31-'Grunddaten Kernel'!C$3)/('Grunddaten Kernel'!C$4-'Grunddaten Kernel'!C$3)</f>
        <v>0.3331465405709792</v>
      </c>
      <c r="D31" s="103">
        <f>('Grunddaten Kernel'!D31-'Grunddaten Kernel'!D$3)/('Grunddaten Kernel'!D$4-'Grunddaten Kernel'!D$3)</f>
        <v>0.57293629550321201</v>
      </c>
      <c r="E31" s="103">
        <f>('Grunddaten Kernel'!E31-'Grunddaten Kernel'!E$3)/('Grunddaten Kernel'!E$4-'Grunddaten Kernel'!E$3)</f>
        <v>0.5233115468409586</v>
      </c>
      <c r="F31" s="103">
        <f>('Grunddaten Kernel'!F31-'Grunddaten Kernel'!F$3)/('Grunddaten Kernel'!F$4-'Grunddaten Kernel'!F$3)</f>
        <v>0.90172413793103456</v>
      </c>
      <c r="G31" s="103">
        <f>('Grunddaten Kernel'!G31-'Grunddaten Kernel'!G$3)/('Grunddaten Kernel'!G$4-'Grunddaten Kernel'!G$3)</f>
        <v>0.60219780219780239</v>
      </c>
      <c r="H31" s="103">
        <f>('Grunddaten Kernel'!H31-'Grunddaten Kernel'!H$3)/('Grunddaten Kernel'!H$4-'Grunddaten Kernel'!H$3)</f>
        <v>0.59859943977591035</v>
      </c>
      <c r="I31" s="103">
        <f>('Grunddaten Kernel'!I31-'Grunddaten Kernel'!I$3)/('Grunddaten Kernel'!I$4-'Grunddaten Kernel'!I$3)</f>
        <v>0.59039954009772921</v>
      </c>
      <c r="J31" s="103">
        <f>('Grunddaten Kernel'!J31-'Grunddaten Kernel'!J$3)/('Grunddaten Kernel'!J$4-'Grunddaten Kernel'!J$3)</f>
        <v>1</v>
      </c>
      <c r="K31" s="103">
        <f>('Grunddaten Kernel'!K31-'Grunddaten Kernel'!K$3)/('Grunddaten Kernel'!K$4-'Grunddaten Kernel'!K$3)</f>
        <v>0.61984099550639471</v>
      </c>
      <c r="L31" s="103">
        <f>('Grunddaten Kernel'!L31-'Grunddaten Kernel'!L$3)/('Grunddaten Kernel'!L$4-'Grunddaten Kernel'!L$3)</f>
        <v>0.55416852429781538</v>
      </c>
      <c r="M31" s="103">
        <f>('Grunddaten Kernel'!M31-'Grunddaten Kernel'!M$3)/('Grunddaten Kernel'!M$4-'Grunddaten Kernel'!M$3)</f>
        <v>3.8764892755811173E-2</v>
      </c>
      <c r="N31" s="103">
        <f>('Grunddaten Kernel'!N31-'Grunddaten Kernel'!N$3)/('Grunddaten Kernel'!N$4-'Grunddaten Kernel'!N$3)</f>
        <v>4.9379359629635376E-2</v>
      </c>
      <c r="O31" s="103">
        <f>('Grunddaten Kernel'!O31-'Grunddaten Kernel'!O$3)/('Grunddaten Kernel'!O$4-'Grunddaten Kernel'!O$3)</f>
        <v>5.2629460812224811E-2</v>
      </c>
      <c r="P31" s="103">
        <f>('Grunddaten Kernel'!P31-'Grunddaten Kernel'!P$3)/('Grunddaten Kernel'!P$4-'Grunddaten Kernel'!P$3)</f>
        <v>0.73239758073719041</v>
      </c>
      <c r="Q31" s="103">
        <f>('Grunddaten Kernel'!Q31-'Grunddaten Kernel'!Q$3)/('Grunddaten Kernel'!Q$4-'Grunddaten Kernel'!Q$3)</f>
        <v>0.54885654885654889</v>
      </c>
      <c r="R31" s="103">
        <f>('Grunddaten Kernel'!R31-'Grunddaten Kernel'!R$3)/('Grunddaten Kernel'!R$4-'Grunddaten Kernel'!R$3)</f>
        <v>0.73416950803701919</v>
      </c>
      <c r="S31" s="103">
        <f>('Grunddaten Kernel'!S31-'Grunddaten Kernel'!S$3)/('Grunddaten Kernel'!S$4-'Grunddaten Kernel'!S$3)</f>
        <v>0.22478105741161206</v>
      </c>
      <c r="T31" s="103">
        <f>'Grunddaten Kernel'!T31/(('Grunddaten Kernel'!T$4-'Grunddaten Kernel'!T$3)/2)</f>
        <v>2.4779976242469175E-2</v>
      </c>
      <c r="U31" s="103">
        <f>'Grunddaten Kernel'!U31/(('Grunddaten Kernel'!U$4-'Grunddaten Kernel'!U$3)/2)</f>
        <v>0.13657997825013835</v>
      </c>
      <c r="V31" s="103">
        <f>'Grunddaten Kernel'!V31/(('Grunddaten Kernel'!V$4-'Grunddaten Kernel'!V$3)/2)</f>
        <v>-0.25347624664512663</v>
      </c>
      <c r="W31" s="103">
        <f>'Grunddaten Kernel'!W31/(('Grunddaten Kernel'!W$4-'Grunddaten Kernel'!W$3)/2)</f>
        <v>0.38363636363636267</v>
      </c>
      <c r="X31" s="103">
        <f>'Grunddaten Kernel'!X31/(('Grunddaten Kernel'!X$4-'Grunddaten Kernel'!X$3)/2)</f>
        <v>0.45250965250965142</v>
      </c>
      <c r="Y31" s="103">
        <f>'Grunddaten Kernel'!Y31/(('Grunddaten Kernel'!Y$4-'Grunddaten Kernel'!Y$3)/2)</f>
        <v>0.35318275154004103</v>
      </c>
      <c r="Z31" s="103">
        <f>'Grunddaten Kernel'!Z31/(('Grunddaten Kernel'!Z$4-'Grunddaten Kernel'!Z$3)/2)</f>
        <v>4.5652173913043922E-2</v>
      </c>
      <c r="AA31" s="103">
        <f>'Grunddaten Kernel'!AA31/(('Grunddaten Kernel'!AA$4-'Grunddaten Kernel'!AA$3)/2)</f>
        <v>0.18181818181818182</v>
      </c>
      <c r="AB31" s="103">
        <f>'Grunddaten Kernel'!AB31/(('Grunddaten Kernel'!AB$4-'Grunddaten Kernel'!AB$3)/2)</f>
        <v>0.93676580854786218</v>
      </c>
      <c r="AC31" s="103">
        <f>'Grunddaten Kernel'!AC31/(('Grunddaten Kernel'!AC$4-'Grunddaten Kernel'!AC$3)/2)</f>
        <v>1.1726420297848867</v>
      </c>
      <c r="AD31" s="103">
        <f>'Grunddaten Kernel'!AD31/(('Grunddaten Kernel'!AD$4-'Grunddaten Kernel'!AD$3)/2)</f>
        <v>0.2</v>
      </c>
      <c r="AE31" s="103">
        <f>'Grunddaten Kernel'!AE31/(('Grunddaten Kernel'!AE$4-'Grunddaten Kernel'!AE$3)/2)</f>
        <v>-1.2745126438526577E-2</v>
      </c>
      <c r="AF31" s="103">
        <f>'Grunddaten Kernel'!AF31/(('Grunddaten Kernel'!AF$4-'Grunddaten Kernel'!AF$3)/2)</f>
        <v>-3.6875800256081878E-2</v>
      </c>
      <c r="AG31" s="103">
        <f>'Grunddaten Kernel'!AG31/(('Grunddaten Kernel'!AG$4-'Grunddaten Kernel'!AG$3)/2)</f>
        <v>-2.290058179085017E-2</v>
      </c>
      <c r="AH31" s="103">
        <f>'Grunddaten Kernel'!AH31/(('Grunddaten Kernel'!AH$4-'Grunddaten Kernel'!AH$3)/2)</f>
        <v>9.7556069596701198E-2</v>
      </c>
      <c r="AI31" s="103">
        <f>'Grunddaten Kernel'!AI31/(('Grunddaten Kernel'!AI$4-'Grunddaten Kernel'!AI$3)/2)</f>
        <v>-0.18285714285714286</v>
      </c>
      <c r="AJ31" s="103">
        <f>'Grunddaten Kernel'!AJ31/(('Grunddaten Kernel'!AJ$4-'Grunddaten Kernel'!AJ$3)/2)</f>
        <v>4.7806524184478214E-2</v>
      </c>
      <c r="AK31" s="103">
        <f>'Grunddaten Kernel'!AK31/(('Grunddaten Kernel'!AK$4-'Grunddaten Kernel'!AK$3)/2)</f>
        <v>5.3571428571428367E-2</v>
      </c>
    </row>
    <row r="32" spans="1:37" x14ac:dyDescent="0.2">
      <c r="A32" s="9">
        <v>31136</v>
      </c>
      <c r="B32" s="103">
        <f>('Grunddaten Kernel'!B32-'Grunddaten Kernel'!B$3)/('Grunddaten Kernel'!B$4-'Grunddaten Kernel'!B$3)</f>
        <v>0.55468480017038824</v>
      </c>
      <c r="C32" s="103">
        <f>('Grunddaten Kernel'!C32-'Grunddaten Kernel'!C$3)/('Grunddaten Kernel'!C$4-'Grunddaten Kernel'!C$3)</f>
        <v>0.28493231160649357</v>
      </c>
      <c r="D32" s="103">
        <f>('Grunddaten Kernel'!D32-'Grunddaten Kernel'!D$3)/('Grunddaten Kernel'!D$4-'Grunddaten Kernel'!D$3)</f>
        <v>0.64758832976445402</v>
      </c>
      <c r="E32" s="103">
        <f>('Grunddaten Kernel'!E32-'Grunddaten Kernel'!E$3)/('Grunddaten Kernel'!E$4-'Grunddaten Kernel'!E$3)</f>
        <v>0.54248366013071891</v>
      </c>
      <c r="F32" s="103">
        <f>('Grunddaten Kernel'!F32-'Grunddaten Kernel'!F$3)/('Grunddaten Kernel'!F$4-'Grunddaten Kernel'!F$3)</f>
        <v>0.90431034482758643</v>
      </c>
      <c r="G32" s="103">
        <f>('Grunddaten Kernel'!G32-'Grunddaten Kernel'!G$3)/('Grunddaten Kernel'!G$4-'Grunddaten Kernel'!G$3)</f>
        <v>0.60732600732600739</v>
      </c>
      <c r="H32" s="103">
        <f>('Grunddaten Kernel'!H32-'Grunddaten Kernel'!H$3)/('Grunddaten Kernel'!H$4-'Grunddaten Kernel'!H$3)</f>
        <v>0.61638655462184877</v>
      </c>
      <c r="I32" s="103">
        <f>('Grunddaten Kernel'!I32-'Grunddaten Kernel'!I$3)/('Grunddaten Kernel'!I$4-'Grunddaten Kernel'!I$3)</f>
        <v>0.56165564817476288</v>
      </c>
      <c r="J32" s="103">
        <f>('Grunddaten Kernel'!J32-'Grunddaten Kernel'!J$3)/('Grunddaten Kernel'!J$4-'Grunddaten Kernel'!J$3)</f>
        <v>1</v>
      </c>
      <c r="K32" s="103">
        <f>('Grunddaten Kernel'!K32-'Grunddaten Kernel'!K$3)/('Grunddaten Kernel'!K$4-'Grunddaten Kernel'!K$3)</f>
        <v>0.53342550985136528</v>
      </c>
      <c r="L32" s="103">
        <f>('Grunddaten Kernel'!L32-'Grunddaten Kernel'!L$3)/('Grunddaten Kernel'!L$4-'Grunddaten Kernel'!L$3)</f>
        <v>0.53930747510774257</v>
      </c>
      <c r="M32" s="103">
        <f>('Grunddaten Kernel'!M32-'Grunddaten Kernel'!M$3)/('Grunddaten Kernel'!M$4-'Grunddaten Kernel'!M$3)</f>
        <v>4.7408690983120692E-2</v>
      </c>
      <c r="N32" s="103">
        <f>('Grunddaten Kernel'!N32-'Grunddaten Kernel'!N$3)/('Grunddaten Kernel'!N$4-'Grunddaten Kernel'!N$3)</f>
        <v>5.1934937625254397E-2</v>
      </c>
      <c r="O32" s="103">
        <f>('Grunddaten Kernel'!O32-'Grunddaten Kernel'!O$3)/('Grunddaten Kernel'!O$4-'Grunddaten Kernel'!O$3)</f>
        <v>5.7697295266940729E-2</v>
      </c>
      <c r="P32" s="103">
        <f>('Grunddaten Kernel'!P32-'Grunddaten Kernel'!P$3)/('Grunddaten Kernel'!P$4-'Grunddaten Kernel'!P$3)</f>
        <v>0.74559701776408382</v>
      </c>
      <c r="Q32" s="103">
        <f>('Grunddaten Kernel'!Q32-'Grunddaten Kernel'!Q$3)/('Grunddaten Kernel'!Q$4-'Grunddaten Kernel'!Q$3)</f>
        <v>0.53014553014553012</v>
      </c>
      <c r="R32" s="103">
        <f>('Grunddaten Kernel'!R32-'Grunddaten Kernel'!R$3)/('Grunddaten Kernel'!R$4-'Grunddaten Kernel'!R$3)</f>
        <v>0.71980029225523634</v>
      </c>
      <c r="S32" s="103">
        <f>('Grunddaten Kernel'!S32-'Grunddaten Kernel'!S$3)/('Grunddaten Kernel'!S$4-'Grunddaten Kernel'!S$3)</f>
        <v>0.29614012325656824</v>
      </c>
      <c r="T32" s="103">
        <f>'Grunddaten Kernel'!T32/(('Grunddaten Kernel'!T$4-'Grunddaten Kernel'!T$3)/2)</f>
        <v>0.43433508424115108</v>
      </c>
      <c r="U32" s="103">
        <f>'Grunddaten Kernel'!U32/(('Grunddaten Kernel'!U$4-'Grunddaten Kernel'!U$3)/2)</f>
        <v>-0.2314505978690842</v>
      </c>
      <c r="V32" s="103">
        <f>'Grunddaten Kernel'!V32/(('Grunddaten Kernel'!V$4-'Grunddaten Kernel'!V$3)/2)</f>
        <v>0.38142126946681076</v>
      </c>
      <c r="W32" s="103">
        <f>'Grunddaten Kernel'!W32/(('Grunddaten Kernel'!W$4-'Grunddaten Kernel'!W$3)/2)</f>
        <v>0.1600000000000002</v>
      </c>
      <c r="X32" s="103">
        <f>'Grunddaten Kernel'!X32/(('Grunddaten Kernel'!X$4-'Grunddaten Kernel'!X$3)/2)</f>
        <v>1.8532818532819236E-2</v>
      </c>
      <c r="Y32" s="103">
        <f>'Grunddaten Kernel'!Y32/(('Grunddaten Kernel'!Y$4-'Grunddaten Kernel'!Y$3)/2)</f>
        <v>3.8329911019848839E-2</v>
      </c>
      <c r="Z32" s="103">
        <f>'Grunddaten Kernel'!Z32/(('Grunddaten Kernel'!Z$4-'Grunddaten Kernel'!Z$3)/2)</f>
        <v>9.2028985507246225E-2</v>
      </c>
      <c r="AA32" s="103">
        <f>'Grunddaten Kernel'!AA32/(('Grunddaten Kernel'!AA$4-'Grunddaten Kernel'!AA$3)/2)</f>
        <v>-0.18181818181818182</v>
      </c>
      <c r="AB32" s="103">
        <f>'Grunddaten Kernel'!AB32/(('Grunddaten Kernel'!AB$4-'Grunddaten Kernel'!AB$3)/2)</f>
        <v>0</v>
      </c>
      <c r="AC32" s="103">
        <f>'Grunddaten Kernel'!AC32/(('Grunddaten Kernel'!AC$4-'Grunddaten Kernel'!AC$3)/2)</f>
        <v>-0.68946497517926097</v>
      </c>
      <c r="AD32" s="103">
        <f>'Grunddaten Kernel'!AD32/(('Grunddaten Kernel'!AD$4-'Grunddaten Kernel'!AD$3)/2)</f>
        <v>-0.16</v>
      </c>
      <c r="AE32" s="103">
        <f>'Grunddaten Kernel'!AE32/(('Grunddaten Kernel'!AE$4-'Grunddaten Kernel'!AE$3)/2)</f>
        <v>6.1553167453581685E-2</v>
      </c>
      <c r="AF32" s="103">
        <f>'Grunddaten Kernel'!AF32/(('Grunddaten Kernel'!AF$4-'Grunddaten Kernel'!AF$3)/2)</f>
        <v>2.106274007682471E-2</v>
      </c>
      <c r="AG32" s="103">
        <f>'Grunddaten Kernel'!AG32/(('Grunddaten Kernel'!AG$4-'Grunddaten Kernel'!AG$3)/2)</f>
        <v>3.2348142122513829E-2</v>
      </c>
      <c r="AH32" s="103">
        <f>'Grunddaten Kernel'!AH32/(('Grunddaten Kernel'!AH$4-'Grunddaten Kernel'!AH$3)/2)</f>
        <v>6.9797847732072815E-2</v>
      </c>
      <c r="AI32" s="103">
        <f>'Grunddaten Kernel'!AI32/(('Grunddaten Kernel'!AI$4-'Grunddaten Kernel'!AI$3)/2)</f>
        <v>-0.10285714285714286</v>
      </c>
      <c r="AJ32" s="103">
        <f>'Grunddaten Kernel'!AJ32/(('Grunddaten Kernel'!AJ$4-'Grunddaten Kernel'!AJ$3)/2)</f>
        <v>-6.6366704161980136E-2</v>
      </c>
      <c r="AK32" s="103">
        <f>'Grunddaten Kernel'!AK32/(('Grunddaten Kernel'!AK$4-'Grunddaten Kernel'!AK$3)/2)</f>
        <v>0.19642857142857131</v>
      </c>
    </row>
    <row r="33" spans="1:37" x14ac:dyDescent="0.2">
      <c r="A33" s="9">
        <v>31164</v>
      </c>
      <c r="B33" s="103">
        <f>('Grunddaten Kernel'!B33-'Grunddaten Kernel'!B$3)/('Grunddaten Kernel'!B$4-'Grunddaten Kernel'!B$3)</f>
        <v>0.63192581688456428</v>
      </c>
      <c r="C33" s="103">
        <f>('Grunddaten Kernel'!C33-'Grunddaten Kernel'!C$3)/('Grunddaten Kernel'!C$4-'Grunddaten Kernel'!C$3)</f>
        <v>0.28685986432894023</v>
      </c>
      <c r="D33" s="103">
        <f>('Grunddaten Kernel'!D33-'Grunddaten Kernel'!D$3)/('Grunddaten Kernel'!D$4-'Grunddaten Kernel'!D$3)</f>
        <v>0.65248260171306216</v>
      </c>
      <c r="E33" s="103">
        <f>('Grunddaten Kernel'!E33-'Grunddaten Kernel'!E$3)/('Grunddaten Kernel'!E$4-'Grunddaten Kernel'!E$3)</f>
        <v>0.59215686274509793</v>
      </c>
      <c r="F33" s="103">
        <f>('Grunddaten Kernel'!F33-'Grunddaten Kernel'!F$3)/('Grunddaten Kernel'!F$4-'Grunddaten Kernel'!F$3)</f>
        <v>0.85172413793103474</v>
      </c>
      <c r="G33" s="103">
        <f>('Grunddaten Kernel'!G33-'Grunddaten Kernel'!G$3)/('Grunddaten Kernel'!G$4-'Grunddaten Kernel'!G$3)</f>
        <v>0.57930402930402947</v>
      </c>
      <c r="H33" s="103">
        <f>('Grunddaten Kernel'!H33-'Grunddaten Kernel'!H$3)/('Grunddaten Kernel'!H$4-'Grunddaten Kernel'!H$3)</f>
        <v>0.59887955182072827</v>
      </c>
      <c r="I33" s="103">
        <f>('Grunddaten Kernel'!I33-'Grunddaten Kernel'!I$3)/('Grunddaten Kernel'!I$4-'Grunddaten Kernel'!I$3)</f>
        <v>0.647887323943662</v>
      </c>
      <c r="J33" s="103">
        <f>('Grunddaten Kernel'!J33-'Grunddaten Kernel'!J$3)/('Grunddaten Kernel'!J$4-'Grunddaten Kernel'!J$3)</f>
        <v>0.94736842105263153</v>
      </c>
      <c r="K33" s="103">
        <f>('Grunddaten Kernel'!K33-'Grunddaten Kernel'!K$3)/('Grunddaten Kernel'!K$4-'Grunddaten Kernel'!K$3)</f>
        <v>0.53342550985136528</v>
      </c>
      <c r="L33" s="103">
        <f>('Grunddaten Kernel'!L33-'Grunddaten Kernel'!L$3)/('Grunddaten Kernel'!L$4-'Grunddaten Kernel'!L$3)</f>
        <v>0.56159904889285173</v>
      </c>
      <c r="M33" s="103">
        <f>('Grunddaten Kernel'!M33-'Grunddaten Kernel'!M$3)/('Grunddaten Kernel'!M$4-'Grunddaten Kernel'!M$3)</f>
        <v>5.4933880028072514E-2</v>
      </c>
      <c r="N33" s="103">
        <f>('Grunddaten Kernel'!N33-'Grunddaten Kernel'!N$3)/('Grunddaten Kernel'!N$4-'Grunddaten Kernel'!N$3)</f>
        <v>6.0052199039910513E-2</v>
      </c>
      <c r="O33" s="103">
        <f>('Grunddaten Kernel'!O33-'Grunddaten Kernel'!O$3)/('Grunddaten Kernel'!O$4-'Grunddaten Kernel'!O$3)</f>
        <v>6.4887658034455314E-2</v>
      </c>
      <c r="P33" s="103">
        <f>('Grunddaten Kernel'!P33-'Grunddaten Kernel'!P$3)/('Grunddaten Kernel'!P$4-'Grunddaten Kernel'!P$3)</f>
        <v>0.78378789607820765</v>
      </c>
      <c r="Q33" s="103">
        <f>('Grunddaten Kernel'!Q33-'Grunddaten Kernel'!Q$3)/('Grunddaten Kernel'!Q$4-'Grunddaten Kernel'!Q$3)</f>
        <v>0.52598752598752596</v>
      </c>
      <c r="R33" s="103">
        <f>('Grunddaten Kernel'!R33-'Grunddaten Kernel'!R$3)/('Grunddaten Kernel'!R$4-'Grunddaten Kernel'!R$3)</f>
        <v>0.66999512907939607</v>
      </c>
      <c r="S33" s="103">
        <f>('Grunddaten Kernel'!S33-'Grunddaten Kernel'!S$3)/('Grunddaten Kernel'!S$4-'Grunddaten Kernel'!S$3)</f>
        <v>0.28965293545248133</v>
      </c>
      <c r="T33" s="103">
        <f>'Grunddaten Kernel'!T33/(('Grunddaten Kernel'!T$4-'Grunddaten Kernel'!T$3)/2)</f>
        <v>0.24669823171379815</v>
      </c>
      <c r="U33" s="103">
        <f>'Grunddaten Kernel'!U33/(('Grunddaten Kernel'!U$4-'Grunddaten Kernel'!U$3)/2)</f>
        <v>9.2531445512294679E-3</v>
      </c>
      <c r="V33" s="103">
        <f>'Grunddaten Kernel'!V33/(('Grunddaten Kernel'!V$4-'Grunddaten Kernel'!V$3)/2)</f>
        <v>2.5006410585158498E-2</v>
      </c>
      <c r="W33" s="103">
        <f>'Grunddaten Kernel'!W33/(('Grunddaten Kernel'!W$4-'Grunddaten Kernel'!W$3)/2)</f>
        <v>0.41454545454545422</v>
      </c>
      <c r="X33" s="103">
        <f>'Grunddaten Kernel'!X33/(('Grunddaten Kernel'!X$4-'Grunddaten Kernel'!X$3)/2)</f>
        <v>-0.37683397683397651</v>
      </c>
      <c r="Y33" s="103">
        <f>'Grunddaten Kernel'!Y33/(('Grunddaten Kernel'!Y$4-'Grunddaten Kernel'!Y$3)/2)</f>
        <v>-0.20944558521560513</v>
      </c>
      <c r="Z33" s="103">
        <f>'Grunddaten Kernel'!Z33/(('Grunddaten Kernel'!Z$4-'Grunddaten Kernel'!Z$3)/2)</f>
        <v>-9.057971014492755E-2</v>
      </c>
      <c r="AA33" s="103">
        <f>'Grunddaten Kernel'!AA33/(('Grunddaten Kernel'!AA$4-'Grunddaten Kernel'!AA$3)/2)</f>
        <v>0.54545454545454541</v>
      </c>
      <c r="AB33" s="103">
        <f>'Grunddaten Kernel'!AB33/(('Grunddaten Kernel'!AB$4-'Grunddaten Kernel'!AB$3)/2)</f>
        <v>-0.37490627343164196</v>
      </c>
      <c r="AC33" s="103">
        <f>'Grunddaten Kernel'!AC33/(('Grunddaten Kernel'!AC$4-'Grunddaten Kernel'!AC$3)/2)</f>
        <v>0</v>
      </c>
      <c r="AD33" s="103">
        <f>'Grunddaten Kernel'!AD33/(('Grunddaten Kernel'!AD$4-'Grunddaten Kernel'!AD$3)/2)</f>
        <v>0.24</v>
      </c>
      <c r="AE33" s="103">
        <f>'Grunddaten Kernel'!AE33/(('Grunddaten Kernel'!AE$4-'Grunddaten Kernel'!AE$3)/2)</f>
        <v>5.3587463430177E-2</v>
      </c>
      <c r="AF33" s="103">
        <f>'Grunddaten Kernel'!AF33/(('Grunddaten Kernel'!AF$4-'Grunddaten Kernel'!AF$3)/2)</f>
        <v>6.6901408450704136E-2</v>
      </c>
      <c r="AG33" s="103">
        <f>'Grunddaten Kernel'!AG33/(('Grunddaten Kernel'!AG$4-'Grunddaten Kernel'!AG$3)/2)</f>
        <v>4.5896305176178452E-2</v>
      </c>
      <c r="AH33" s="103">
        <f>'Grunddaten Kernel'!AH33/(('Grunddaten Kernel'!AH$4-'Grunddaten Kernel'!AH$3)/2)</f>
        <v>0.20195112139193402</v>
      </c>
      <c r="AI33" s="103">
        <f>'Grunddaten Kernel'!AI33/(('Grunddaten Kernel'!AI$4-'Grunddaten Kernel'!AI$3)/2)</f>
        <v>-2.2857142857142857E-2</v>
      </c>
      <c r="AJ33" s="103">
        <f>'Grunddaten Kernel'!AJ33/(('Grunddaten Kernel'!AJ$4-'Grunddaten Kernel'!AJ$3)/2)</f>
        <v>-0.23003374578177746</v>
      </c>
      <c r="AK33" s="103">
        <f>'Grunddaten Kernel'!AK33/(('Grunddaten Kernel'!AK$4-'Grunddaten Kernel'!AK$3)/2)</f>
        <v>-1.785714285714279E-2</v>
      </c>
    </row>
    <row r="34" spans="1:37" x14ac:dyDescent="0.2">
      <c r="A34" s="9">
        <v>31197</v>
      </c>
      <c r="B34" s="103">
        <f>('Grunddaten Kernel'!B34-'Grunddaten Kernel'!B$3)/('Grunddaten Kernel'!B$4-'Grunddaten Kernel'!B$3)</f>
        <v>0.47856694277318501</v>
      </c>
      <c r="C34" s="103">
        <f>('Grunddaten Kernel'!C34-'Grunddaten Kernel'!C$3)/('Grunddaten Kernel'!C$4-'Grunddaten Kernel'!C$3)</f>
        <v>0.18705548429186586</v>
      </c>
      <c r="D34" s="103">
        <f>('Grunddaten Kernel'!D34-'Grunddaten Kernel'!D$3)/('Grunddaten Kernel'!D$4-'Grunddaten Kernel'!D$3)</f>
        <v>0.77987152034261231</v>
      </c>
      <c r="E34" s="103">
        <f>('Grunddaten Kernel'!E34-'Grunddaten Kernel'!E$3)/('Grunddaten Kernel'!E$4-'Grunddaten Kernel'!E$3)</f>
        <v>0.64640522875816997</v>
      </c>
      <c r="F34" s="103">
        <f>('Grunddaten Kernel'!F34-'Grunddaten Kernel'!F$3)/('Grunddaten Kernel'!F$4-'Grunddaten Kernel'!F$3)</f>
        <v>0.7907327586206877</v>
      </c>
      <c r="G34" s="103">
        <f>('Grunddaten Kernel'!G34-'Grunddaten Kernel'!G$3)/('Grunddaten Kernel'!G$4-'Grunddaten Kernel'!G$3)</f>
        <v>0.60512820512820531</v>
      </c>
      <c r="H34" s="103">
        <f>('Grunddaten Kernel'!H34-'Grunddaten Kernel'!H$3)/('Grunddaten Kernel'!H$4-'Grunddaten Kernel'!H$3)</f>
        <v>0.6029411764705882</v>
      </c>
      <c r="I34" s="103">
        <f>('Grunddaten Kernel'!I34-'Grunddaten Kernel'!I$3)/('Grunddaten Kernel'!I$4-'Grunddaten Kernel'!I$3)</f>
        <v>0.8347226214429434</v>
      </c>
      <c r="J34" s="103">
        <f>('Grunddaten Kernel'!J34-'Grunddaten Kernel'!J$3)/('Grunddaten Kernel'!J$4-'Grunddaten Kernel'!J$3)</f>
        <v>0.89473684210526316</v>
      </c>
      <c r="K34" s="103">
        <f>('Grunddaten Kernel'!K34-'Grunddaten Kernel'!K$3)/('Grunddaten Kernel'!K$4-'Grunddaten Kernel'!K$3)</f>
        <v>0.63705496024887664</v>
      </c>
      <c r="L34" s="103">
        <f>('Grunddaten Kernel'!L34-'Grunddaten Kernel'!L$3)/('Grunddaten Kernel'!L$4-'Grunddaten Kernel'!L$3)</f>
        <v>0.60618219646307026</v>
      </c>
      <c r="M34" s="103">
        <f>('Grunddaten Kernel'!M34-'Grunddaten Kernel'!M$3)/('Grunddaten Kernel'!M$4-'Grunddaten Kernel'!M$3)</f>
        <v>4.8873052094608661E-2</v>
      </c>
      <c r="N34" s="103">
        <f>('Grunddaten Kernel'!N34-'Grunddaten Kernel'!N$3)/('Grunddaten Kernel'!N$4-'Grunddaten Kernel'!N$3)</f>
        <v>7.5074958442728615E-2</v>
      </c>
      <c r="O34" s="103">
        <f>('Grunddaten Kernel'!O34-'Grunddaten Kernel'!O$3)/('Grunddaten Kernel'!O$4-'Grunddaten Kernel'!O$3)</f>
        <v>7.0311731440546837E-2</v>
      </c>
      <c r="P34" s="103">
        <f>('Grunddaten Kernel'!P34-'Grunddaten Kernel'!P$3)/('Grunddaten Kernel'!P$4-'Grunddaten Kernel'!P$3)</f>
        <v>0.81014873140857391</v>
      </c>
      <c r="Q34" s="103">
        <f>('Grunddaten Kernel'!Q34-'Grunddaten Kernel'!Q$3)/('Grunddaten Kernel'!Q$4-'Grunddaten Kernel'!Q$3)</f>
        <v>0.45322245322245325</v>
      </c>
      <c r="R34" s="103">
        <f>('Grunddaten Kernel'!R34-'Grunddaten Kernel'!R$3)/('Grunddaten Kernel'!R$4-'Grunddaten Kernel'!R$3)</f>
        <v>0.56502679006332202</v>
      </c>
      <c r="S34" s="103">
        <f>('Grunddaten Kernel'!S34-'Grunddaten Kernel'!S$3)/('Grunddaten Kernel'!S$4-'Grunddaten Kernel'!S$3)</f>
        <v>0.25883879338306842</v>
      </c>
      <c r="T34" s="103">
        <f>'Grunddaten Kernel'!T34/(('Grunddaten Kernel'!T$4-'Grunddaten Kernel'!T$3)/2)</f>
        <v>-0.48980923180873537</v>
      </c>
      <c r="U34" s="103">
        <f>'Grunddaten Kernel'!U34/(('Grunddaten Kernel'!U$4-'Grunddaten Kernel'!U$3)/2)</f>
        <v>-0.47910718320414014</v>
      </c>
      <c r="V34" s="103">
        <f>'Grunddaten Kernel'!V34/(('Grunddaten Kernel'!V$4-'Grunddaten Kernel'!V$3)/2)</f>
        <v>0.65087098483682893</v>
      </c>
      <c r="W34" s="103">
        <f>'Grunddaten Kernel'!W34/(('Grunddaten Kernel'!W$4-'Grunddaten Kernel'!W$3)/2)</f>
        <v>0.45272727272727387</v>
      </c>
      <c r="X34" s="103">
        <f>'Grunddaten Kernel'!X34/(('Grunddaten Kernel'!X$4-'Grunddaten Kernel'!X$3)/2)</f>
        <v>-0.43706563706565271</v>
      </c>
      <c r="Y34" s="103">
        <f>'Grunddaten Kernel'!Y34/(('Grunddaten Kernel'!Y$4-'Grunddaten Kernel'!Y$3)/2)</f>
        <v>0.19301848049281312</v>
      </c>
      <c r="Z34" s="103">
        <f>'Grunddaten Kernel'!Z34/(('Grunddaten Kernel'!Z$4-'Grunddaten Kernel'!Z$3)/2)</f>
        <v>2.1014492753623128E-2</v>
      </c>
      <c r="AA34" s="103">
        <f>'Grunddaten Kernel'!AA34/(('Grunddaten Kernel'!AA$4-'Grunddaten Kernel'!AA$3)/2)</f>
        <v>1.1818181818181819</v>
      </c>
      <c r="AB34" s="103">
        <f>'Grunddaten Kernel'!AB34/(('Grunddaten Kernel'!AB$4-'Grunddaten Kernel'!AB$3)/2)</f>
        <v>-0.37490627343164196</v>
      </c>
      <c r="AC34" s="103">
        <f>'Grunddaten Kernel'!AC34/(('Grunddaten Kernel'!AC$4-'Grunddaten Kernel'!AC$3)/2)</f>
        <v>0.82680639823497004</v>
      </c>
      <c r="AD34" s="103">
        <f>'Grunddaten Kernel'!AD34/(('Grunddaten Kernel'!AD$4-'Grunddaten Kernel'!AD$3)/2)</f>
        <v>0.48</v>
      </c>
      <c r="AE34" s="103">
        <f>'Grunddaten Kernel'!AE34/(('Grunddaten Kernel'!AE$4-'Grunddaten Kernel'!AE$3)/2)</f>
        <v>-4.315963270835927E-2</v>
      </c>
      <c r="AF34" s="103">
        <f>'Grunddaten Kernel'!AF34/(('Grunddaten Kernel'!AF$4-'Grunddaten Kernel'!AF$3)/2)</f>
        <v>0.1238156209987194</v>
      </c>
      <c r="AG34" s="103">
        <f>'Grunddaten Kernel'!AG34/(('Grunddaten Kernel'!AG$4-'Grunddaten Kernel'!AG$3)/2)</f>
        <v>3.4622026230537471E-2</v>
      </c>
      <c r="AH34" s="103">
        <f>'Grunddaten Kernel'!AH34/(('Grunddaten Kernel'!AH$4-'Grunddaten Kernel'!AH$3)/2)</f>
        <v>0.13939454892889469</v>
      </c>
      <c r="AI34" s="103">
        <f>'Grunddaten Kernel'!AI34/(('Grunddaten Kernel'!AI$4-'Grunddaten Kernel'!AI$3)/2)</f>
        <v>-0.4</v>
      </c>
      <c r="AJ34" s="103">
        <f>'Grunddaten Kernel'!AJ34/(('Grunddaten Kernel'!AJ$4-'Grunddaten Kernel'!AJ$3)/2)</f>
        <v>-0.48481439820022521</v>
      </c>
      <c r="AK34" s="103">
        <f>'Grunddaten Kernel'!AK34/(('Grunddaten Kernel'!AK$4-'Grunddaten Kernel'!AK$3)/2)</f>
        <v>-8.4821428571428492E-2</v>
      </c>
    </row>
    <row r="35" spans="1:37" x14ac:dyDescent="0.2">
      <c r="A35" s="9">
        <v>31227</v>
      </c>
      <c r="B35" s="103">
        <f>('Grunddaten Kernel'!B35-'Grunddaten Kernel'!B$3)/('Grunddaten Kernel'!B$4-'Grunddaten Kernel'!B$3)</f>
        <v>0.45377477090133739</v>
      </c>
      <c r="C35" s="103">
        <f>('Grunddaten Kernel'!C35-'Grunddaten Kernel'!C$3)/('Grunddaten Kernel'!C$4-'Grunddaten Kernel'!C$3)</f>
        <v>0.238459656297414</v>
      </c>
      <c r="D35" s="103">
        <f>('Grunddaten Kernel'!D35-'Grunddaten Kernel'!D$3)/('Grunddaten Kernel'!D$4-'Grunddaten Kernel'!D$3)</f>
        <v>0.80228185224839388</v>
      </c>
      <c r="E35" s="103">
        <f>('Grunddaten Kernel'!E35-'Grunddaten Kernel'!E$3)/('Grunddaten Kernel'!E$4-'Grunddaten Kernel'!E$3)</f>
        <v>0.59477124183006536</v>
      </c>
      <c r="F35" s="103">
        <f>('Grunddaten Kernel'!F35-'Grunddaten Kernel'!F$3)/('Grunddaten Kernel'!F$4-'Grunddaten Kernel'!F$3)</f>
        <v>0.6657327586206877</v>
      </c>
      <c r="G35" s="103">
        <f>('Grunddaten Kernel'!G35-'Grunddaten Kernel'!G$3)/('Grunddaten Kernel'!G$4-'Grunddaten Kernel'!G$3)</f>
        <v>0.5598901098901099</v>
      </c>
      <c r="H35" s="103">
        <f>('Grunddaten Kernel'!H35-'Grunddaten Kernel'!H$3)/('Grunddaten Kernel'!H$4-'Grunddaten Kernel'!H$3)</f>
        <v>0.63641456582633049</v>
      </c>
      <c r="I35" s="103">
        <f>('Grunddaten Kernel'!I35-'Grunddaten Kernel'!I$3)/('Grunddaten Kernel'!I$4-'Grunddaten Kernel'!I$3)</f>
        <v>0.74849094567404428</v>
      </c>
      <c r="J35" s="103">
        <f>('Grunddaten Kernel'!J35-'Grunddaten Kernel'!J$3)/('Grunddaten Kernel'!J$4-'Grunddaten Kernel'!J$3)</f>
        <v>0.86842105263157898</v>
      </c>
      <c r="K35" s="103">
        <f>('Grunddaten Kernel'!K35-'Grunddaten Kernel'!K$3)/('Grunddaten Kernel'!K$4-'Grunddaten Kernel'!K$3)</f>
        <v>0.61977186311787069</v>
      </c>
      <c r="L35" s="103">
        <f>('Grunddaten Kernel'!L35-'Grunddaten Kernel'!L$3)/('Grunddaten Kernel'!L$4-'Grunddaten Kernel'!L$3)</f>
        <v>0.6470500817357705</v>
      </c>
      <c r="M35" s="103">
        <f>('Grunddaten Kernel'!M35-'Grunddaten Kernel'!M$3)/('Grunddaten Kernel'!M$4-'Grunddaten Kernel'!M$3)</f>
        <v>6.7014859197611465E-2</v>
      </c>
      <c r="N35" s="103">
        <f>('Grunddaten Kernel'!N35-'Grunddaten Kernel'!N$3)/('Grunddaten Kernel'!N$4-'Grunddaten Kernel'!N$3)</f>
        <v>7.349034473115941E-2</v>
      </c>
      <c r="O35" s="103">
        <f>('Grunddaten Kernel'!O35-'Grunddaten Kernel'!O$3)/('Grunddaten Kernel'!O$4-'Grunddaten Kernel'!O$3)</f>
        <v>8.0213385641334442E-2</v>
      </c>
      <c r="P35" s="103">
        <f>('Grunddaten Kernel'!P35-'Grunddaten Kernel'!P$3)/('Grunddaten Kernel'!P$4-'Grunddaten Kernel'!P$3)</f>
        <v>0.75320476244817225</v>
      </c>
      <c r="Q35" s="103">
        <f>('Grunddaten Kernel'!Q35-'Grunddaten Kernel'!Q$3)/('Grunddaten Kernel'!Q$4-'Grunddaten Kernel'!Q$3)</f>
        <v>0.48440748440748443</v>
      </c>
      <c r="R35" s="103">
        <f>('Grunddaten Kernel'!R35-'Grunddaten Kernel'!R$3)/('Grunddaten Kernel'!R$4-'Grunddaten Kernel'!R$3)</f>
        <v>0.62676570871894788</v>
      </c>
      <c r="S35" s="103">
        <f>('Grunddaten Kernel'!S35-'Grunddaten Kernel'!S$3)/('Grunddaten Kernel'!S$4-'Grunddaten Kernel'!S$3)</f>
        <v>0.25397340253000328</v>
      </c>
      <c r="T35" s="103">
        <f>'Grunddaten Kernel'!T35/(('Grunddaten Kernel'!T$4-'Grunddaten Kernel'!T$3)/2)</f>
        <v>-7.9183123440254785E-2</v>
      </c>
      <c r="U35" s="103">
        <f>'Grunddaten Kernel'!U35/(('Grunddaten Kernel'!U$4-'Grunddaten Kernel'!U$3)/2)</f>
        <v>0.24676379979887328</v>
      </c>
      <c r="V35" s="103">
        <f>'Grunddaten Kernel'!V35/(('Grunddaten Kernel'!V$4-'Grunddaten Kernel'!V$3)/2)</f>
        <v>0.11450159837256584</v>
      </c>
      <c r="W35" s="103">
        <f>'Grunddaten Kernel'!W35/(('Grunddaten Kernel'!W$4-'Grunddaten Kernel'!W$3)/2)</f>
        <v>-0.43090909090909124</v>
      </c>
      <c r="X35" s="103">
        <f>'Grunddaten Kernel'!X35/(('Grunddaten Kernel'!X$4-'Grunddaten Kernel'!X$3)/2)</f>
        <v>-0.89575289575289596</v>
      </c>
      <c r="Y35" s="103">
        <f>'Grunddaten Kernel'!Y35/(('Grunddaten Kernel'!Y$4-'Grunddaten Kernel'!Y$3)/2)</f>
        <v>-0.33812457221081549</v>
      </c>
      <c r="Z35" s="103">
        <f>'Grunddaten Kernel'!Z35/(('Grunddaten Kernel'!Z$4-'Grunddaten Kernel'!Z$3)/2)</f>
        <v>0.17318840579710137</v>
      </c>
      <c r="AA35" s="103">
        <f>'Grunddaten Kernel'!AA35/(('Grunddaten Kernel'!AA$4-'Grunddaten Kernel'!AA$3)/2)</f>
        <v>-0.54545454545454541</v>
      </c>
      <c r="AB35" s="103">
        <f>'Grunddaten Kernel'!AB35/(('Grunddaten Kernel'!AB$4-'Grunddaten Kernel'!AB$3)/2)</f>
        <v>-0.18745313671582098</v>
      </c>
      <c r="AC35" s="103">
        <f>'Grunddaten Kernel'!AC35/(('Grunddaten Kernel'!AC$4-'Grunddaten Kernel'!AC$3)/2)</f>
        <v>-0.1378929950358522</v>
      </c>
      <c r="AD35" s="103">
        <f>'Grunddaten Kernel'!AD35/(('Grunddaten Kernel'!AD$4-'Grunddaten Kernel'!AD$3)/2)</f>
        <v>0.44</v>
      </c>
      <c r="AE35" s="103">
        <f>'Grunddaten Kernel'!AE35/(('Grunddaten Kernel'!AE$4-'Grunddaten Kernel'!AE$3)/2)</f>
        <v>0.12918923616166944</v>
      </c>
      <c r="AF35" s="103">
        <f>'Grunddaten Kernel'!AF35/(('Grunddaten Kernel'!AF$4-'Grunddaten Kernel'!AF$3)/2)</f>
        <v>-1.3060179257362119E-2</v>
      </c>
      <c r="AG35" s="103">
        <f>'Grunddaten Kernel'!AG35/(('Grunddaten Kernel'!AG$4-'Grunddaten Kernel'!AG$3)/2)</f>
        <v>6.3202561211723407E-2</v>
      </c>
      <c r="AH35" s="103">
        <f>'Grunddaten Kernel'!AH35/(('Grunddaten Kernel'!AH$4-'Grunddaten Kernel'!AH$3)/2)</f>
        <v>-0.30111636327064267</v>
      </c>
      <c r="AI35" s="103">
        <f>'Grunddaten Kernel'!AI35/(('Grunddaten Kernel'!AI$4-'Grunddaten Kernel'!AI$3)/2)</f>
        <v>0.17142857142857143</v>
      </c>
      <c r="AJ35" s="103">
        <f>'Grunddaten Kernel'!AJ35/(('Grunddaten Kernel'!AJ$4-'Grunddaten Kernel'!AJ$3)/2)</f>
        <v>0.28515185601799736</v>
      </c>
      <c r="AK35" s="103">
        <f>'Grunddaten Kernel'!AK35/(('Grunddaten Kernel'!AK$4-'Grunddaten Kernel'!AK$3)/2)</f>
        <v>-1.3392857142857012E-2</v>
      </c>
    </row>
    <row r="36" spans="1:37" x14ac:dyDescent="0.2">
      <c r="A36" s="9">
        <v>31258</v>
      </c>
      <c r="B36" s="103">
        <f>('Grunddaten Kernel'!B36-'Grunddaten Kernel'!B$3)/('Grunddaten Kernel'!B$4-'Grunddaten Kernel'!B$3)</f>
        <v>0.46515428288821414</v>
      </c>
      <c r="C36" s="103">
        <f>('Grunddaten Kernel'!C36-'Grunddaten Kernel'!C$3)/('Grunddaten Kernel'!C$4-'Grunddaten Kernel'!C$3)</f>
        <v>0.30242170475724645</v>
      </c>
      <c r="D36" s="103">
        <f>('Grunddaten Kernel'!D36-'Grunddaten Kernel'!D$3)/('Grunddaten Kernel'!D$4-'Grunddaten Kernel'!D$3)</f>
        <v>0.70859743040685208</v>
      </c>
      <c r="E36" s="103">
        <f>('Grunddaten Kernel'!E36-'Grunddaten Kernel'!E$3)/('Grunddaten Kernel'!E$4-'Grunddaten Kernel'!E$3)</f>
        <v>0.60784313725490191</v>
      </c>
      <c r="F36" s="103">
        <f>('Grunddaten Kernel'!F36-'Grunddaten Kernel'!F$3)/('Grunddaten Kernel'!F$4-'Grunddaten Kernel'!F$3)</f>
        <v>0.64439655172413801</v>
      </c>
      <c r="G36" s="103">
        <f>('Grunddaten Kernel'!G36-'Grunddaten Kernel'!G$3)/('Grunddaten Kernel'!G$4-'Grunddaten Kernel'!G$3)</f>
        <v>0.54120879120879128</v>
      </c>
      <c r="H36" s="103">
        <f>('Grunddaten Kernel'!H36-'Grunddaten Kernel'!H$3)/('Grunddaten Kernel'!H$4-'Grunddaten Kernel'!H$3)</f>
        <v>0.60630252100840332</v>
      </c>
      <c r="I36" s="103">
        <f>('Grunddaten Kernel'!I36-'Grunddaten Kernel'!I$3)/('Grunddaten Kernel'!I$4-'Grunddaten Kernel'!I$3)</f>
        <v>0.6910031618281115</v>
      </c>
      <c r="J36" s="103">
        <f>('Grunddaten Kernel'!J36-'Grunddaten Kernel'!J$3)/('Grunddaten Kernel'!J$4-'Grunddaten Kernel'!J$3)</f>
        <v>0.75438596491228072</v>
      </c>
      <c r="K36" s="103">
        <f>('Grunddaten Kernel'!K36-'Grunddaten Kernel'!K$3)/('Grunddaten Kernel'!K$4-'Grunddaten Kernel'!K$3)</f>
        <v>0.59384721742136193</v>
      </c>
      <c r="L36" s="103">
        <f>('Grunddaten Kernel'!L36-'Grunddaten Kernel'!L$3)/('Grunddaten Kernel'!L$4-'Grunddaten Kernel'!L$3)</f>
        <v>0.62847377024817941</v>
      </c>
      <c r="M36" s="103">
        <f>('Grunddaten Kernel'!M36-'Grunddaten Kernel'!M$3)/('Grunddaten Kernel'!M$4-'Grunddaten Kernel'!M$3)</f>
        <v>8.1251703336709502E-2</v>
      </c>
      <c r="N36" s="103">
        <f>('Grunddaten Kernel'!N36-'Grunddaten Kernel'!N$3)/('Grunddaten Kernel'!N$4-'Grunddaten Kernel'!N$3)</f>
        <v>9.252124469853501E-2</v>
      </c>
      <c r="O36" s="103">
        <f>('Grunddaten Kernel'!O36-'Grunddaten Kernel'!O$3)/('Grunddaten Kernel'!O$4-'Grunddaten Kernel'!O$3)</f>
        <v>9.2203285745374106E-2</v>
      </c>
      <c r="P36" s="103">
        <f>('Grunddaten Kernel'!P36-'Grunddaten Kernel'!P$3)/('Grunddaten Kernel'!P$4-'Grunddaten Kernel'!P$3)</f>
        <v>0.82897789950169276</v>
      </c>
      <c r="Q36" s="103">
        <f>('Grunddaten Kernel'!Q36-'Grunddaten Kernel'!Q$3)/('Grunddaten Kernel'!Q$4-'Grunddaten Kernel'!Q$3)</f>
        <v>0.47193347193347196</v>
      </c>
      <c r="R36" s="103">
        <f>('Grunddaten Kernel'!R36-'Grunddaten Kernel'!R$3)/('Grunddaten Kernel'!R$4-'Grunddaten Kernel'!R$3)</f>
        <v>0.46517291768144198</v>
      </c>
      <c r="S36" s="103">
        <f>('Grunddaten Kernel'!S36-'Grunddaten Kernel'!S$3)/('Grunddaten Kernel'!S$4-'Grunddaten Kernel'!S$3)</f>
        <v>0.22802465131365554</v>
      </c>
      <c r="T36" s="103">
        <f>'Grunddaten Kernel'!T36/(('Grunddaten Kernel'!T$4-'Grunddaten Kernel'!T$3)/2)</f>
        <v>3.6344750552891679E-2</v>
      </c>
      <c r="U36" s="103">
        <f>'Grunddaten Kernel'!U36/(('Grunddaten Kernel'!U$4-'Grunddaten Kernel'!U$3)/2)</f>
        <v>0.30704741473443786</v>
      </c>
      <c r="V36" s="103">
        <f>'Grunddaten Kernel'!V36/(('Grunddaten Kernel'!V$4-'Grunddaten Kernel'!V$3)/2)</f>
        <v>-0.47866386310409137</v>
      </c>
      <c r="W36" s="103">
        <f>'Grunddaten Kernel'!W36/(('Grunddaten Kernel'!W$4-'Grunddaten Kernel'!W$3)/2)</f>
        <v>0.10909090909090842</v>
      </c>
      <c r="X36" s="103">
        <f>'Grunddaten Kernel'!X36/(('Grunddaten Kernel'!X$4-'Grunddaten Kernel'!X$3)/2)</f>
        <v>-0.15289575289573812</v>
      </c>
      <c r="Y36" s="103">
        <f>'Grunddaten Kernel'!Y36/(('Grunddaten Kernel'!Y$4-'Grunddaten Kernel'!Y$3)/2)</f>
        <v>-0.13963039014373635</v>
      </c>
      <c r="Z36" s="103">
        <f>'Grunddaten Kernel'!Z36/(('Grunddaten Kernel'!Z$4-'Grunddaten Kernel'!Z$3)/2)</f>
        <v>-0.15579710144927528</v>
      </c>
      <c r="AA36" s="103">
        <f>'Grunddaten Kernel'!AA36/(('Grunddaten Kernel'!AA$4-'Grunddaten Kernel'!AA$3)/2)</f>
        <v>-0.36363636363636365</v>
      </c>
      <c r="AB36" s="103">
        <f>'Grunddaten Kernel'!AB36/(('Grunddaten Kernel'!AB$4-'Grunddaten Kernel'!AB$3)/2)</f>
        <v>-0.81229692576855761</v>
      </c>
      <c r="AC36" s="103">
        <f>'Grunddaten Kernel'!AC36/(('Grunddaten Kernel'!AC$4-'Grunddaten Kernel'!AC$3)/2)</f>
        <v>-0.20683949255377829</v>
      </c>
      <c r="AD36" s="103">
        <f>'Grunddaten Kernel'!AD36/(('Grunddaten Kernel'!AD$4-'Grunddaten Kernel'!AD$3)/2)</f>
        <v>-0.2</v>
      </c>
      <c r="AE36" s="103">
        <f>'Grunddaten Kernel'!AE36/(('Grunddaten Kernel'!AE$4-'Grunddaten Kernel'!AE$3)/2)</f>
        <v>0.10138168757060513</v>
      </c>
      <c r="AF36" s="103">
        <f>'Grunddaten Kernel'!AF36/(('Grunddaten Kernel'!AF$4-'Grunddaten Kernel'!AF$3)/2)</f>
        <v>0.15685019206145961</v>
      </c>
      <c r="AG36" s="103">
        <f>'Grunddaten Kernel'!AG36/(('Grunddaten Kernel'!AG$4-'Grunddaten Kernel'!AG$3)/2)</f>
        <v>7.6531898598088649E-2</v>
      </c>
      <c r="AH36" s="103">
        <f>'Grunddaten Kernel'!AH36/(('Grunddaten Kernel'!AH$4-'Grunddaten Kernel'!AH$3)/2)</f>
        <v>0.40068389821985317</v>
      </c>
      <c r="AI36" s="103">
        <f>'Grunddaten Kernel'!AI36/(('Grunddaten Kernel'!AI$4-'Grunddaten Kernel'!AI$3)/2)</f>
        <v>-6.8571428571428575E-2</v>
      </c>
      <c r="AJ36" s="103">
        <f>'Grunddaten Kernel'!AJ36/(('Grunddaten Kernel'!AJ$4-'Grunddaten Kernel'!AJ$3)/2)</f>
        <v>-0.74634420697412718</v>
      </c>
      <c r="AK36" s="103">
        <f>'Grunddaten Kernel'!AK36/(('Grunddaten Kernel'!AK$4-'Grunddaten Kernel'!AK$3)/2)</f>
        <v>-7.142857142857148E-2</v>
      </c>
    </row>
    <row r="37" spans="1:37" x14ac:dyDescent="0.2">
      <c r="A37" s="9">
        <v>31289</v>
      </c>
      <c r="B37" s="103">
        <f>('Grunddaten Kernel'!B37-'Grunddaten Kernel'!B$3)/('Grunddaten Kernel'!B$4-'Grunddaten Kernel'!B$3)</f>
        <v>0.4708475523596331</v>
      </c>
      <c r="C37" s="103">
        <f>('Grunddaten Kernel'!C37-'Grunddaten Kernel'!C$3)/('Grunddaten Kernel'!C$4-'Grunddaten Kernel'!C$3)</f>
        <v>0.19282012756871408</v>
      </c>
      <c r="D37" s="103">
        <f>('Grunddaten Kernel'!D37-'Grunddaten Kernel'!D$3)/('Grunddaten Kernel'!D$4-'Grunddaten Kernel'!D$3)</f>
        <v>0.81055674518201282</v>
      </c>
      <c r="E37" s="103">
        <f>('Grunddaten Kernel'!E37-'Grunddaten Kernel'!E$3)/('Grunddaten Kernel'!E$4-'Grunddaten Kernel'!E$3)</f>
        <v>0.62745098039215674</v>
      </c>
      <c r="F37" s="103">
        <f>('Grunddaten Kernel'!F37-'Grunddaten Kernel'!F$3)/('Grunddaten Kernel'!F$4-'Grunddaten Kernel'!F$3)</f>
        <v>0.69590517241379313</v>
      </c>
      <c r="G37" s="103">
        <f>('Grunddaten Kernel'!G37-'Grunddaten Kernel'!G$3)/('Grunddaten Kernel'!G$4-'Grunddaten Kernel'!G$3)</f>
        <v>0.5767399267399268</v>
      </c>
      <c r="H37" s="103">
        <f>('Grunddaten Kernel'!H37-'Grunddaten Kernel'!H$3)/('Grunddaten Kernel'!H$4-'Grunddaten Kernel'!H$3)</f>
        <v>0.58039215686274515</v>
      </c>
      <c r="I37" s="103">
        <f>('Grunddaten Kernel'!I37-'Grunddaten Kernel'!I$3)/('Grunddaten Kernel'!I$4-'Grunddaten Kernel'!I$3)</f>
        <v>0.74130497269330264</v>
      </c>
      <c r="J37" s="103">
        <f>('Grunddaten Kernel'!J37-'Grunddaten Kernel'!J$3)/('Grunddaten Kernel'!J$4-'Grunddaten Kernel'!J$3)</f>
        <v>0.81578947368421051</v>
      </c>
      <c r="K37" s="103">
        <f>('Grunddaten Kernel'!K37-'Grunddaten Kernel'!K$3)/('Grunddaten Kernel'!K$4-'Grunddaten Kernel'!K$3)</f>
        <v>0.63705496024887664</v>
      </c>
      <c r="L37" s="103">
        <f>('Grunddaten Kernel'!L37-'Grunddaten Kernel'!L$3)/('Grunddaten Kernel'!L$4-'Grunddaten Kernel'!L$3)</f>
        <v>0.65076534403328867</v>
      </c>
      <c r="M37" s="103">
        <f>('Grunddaten Kernel'!M37-'Grunddaten Kernel'!M$3)/('Grunddaten Kernel'!M$4-'Grunddaten Kernel'!M$3)</f>
        <v>9.0383621934578148E-2</v>
      </c>
      <c r="N37" s="103">
        <f>('Grunddaten Kernel'!N37-'Grunddaten Kernel'!N$3)/('Grunddaten Kernel'!N$4-'Grunddaten Kernel'!N$3)</f>
        <v>9.1697866985660806E-2</v>
      </c>
      <c r="O37" s="103">
        <f>('Grunddaten Kernel'!O37-'Grunddaten Kernel'!O$3)/('Grunddaten Kernel'!O$4-'Grunddaten Kernel'!O$3)</f>
        <v>9.8715453019684041E-2</v>
      </c>
      <c r="P37" s="103">
        <f>('Grunddaten Kernel'!P37-'Grunddaten Kernel'!P$3)/('Grunddaten Kernel'!P$4-'Grunddaten Kernel'!P$3)</f>
        <v>0.82156034843470649</v>
      </c>
      <c r="Q37" s="103">
        <f>('Grunddaten Kernel'!Q37-'Grunddaten Kernel'!Q$3)/('Grunddaten Kernel'!Q$4-'Grunddaten Kernel'!Q$3)</f>
        <v>0.43659043659043661</v>
      </c>
      <c r="R37" s="103">
        <f>('Grunddaten Kernel'!R37-'Grunddaten Kernel'!R$3)/('Grunddaten Kernel'!R$4-'Grunddaten Kernel'!R$3)</f>
        <v>0.5179006332196785</v>
      </c>
      <c r="S37" s="103">
        <f>('Grunddaten Kernel'!S37-'Grunddaten Kernel'!S$3)/('Grunddaten Kernel'!S$4-'Grunddaten Kernel'!S$3)</f>
        <v>0.22802465131365554</v>
      </c>
      <c r="T37" s="103">
        <f>'Grunddaten Kernel'!T37/(('Grunddaten Kernel'!T$4-'Grunddaten Kernel'!T$3)/2)</f>
        <v>1.8183596889545437E-2</v>
      </c>
      <c r="U37" s="103">
        <f>'Grunddaten Kernel'!U37/(('Grunddaten Kernel'!U$4-'Grunddaten Kernel'!U$3)/2)</f>
        <v>-0.52613826068577985</v>
      </c>
      <c r="V37" s="103">
        <f>'Grunddaten Kernel'!V37/(('Grunddaten Kernel'!V$4-'Grunddaten Kernel'!V$3)/2)</f>
        <v>0.52094295433953974</v>
      </c>
      <c r="W37" s="103">
        <f>'Grunddaten Kernel'!W37/(('Grunddaten Kernel'!W$4-'Grunddaten Kernel'!W$3)/2)</f>
        <v>0.16363636363636344</v>
      </c>
      <c r="X37" s="103">
        <f>'Grunddaten Kernel'!X37/(('Grunddaten Kernel'!X$4-'Grunddaten Kernel'!X$3)/2)</f>
        <v>0.36911196911196892</v>
      </c>
      <c r="Y37" s="103">
        <f>'Grunddaten Kernel'!Y37/(('Grunddaten Kernel'!Y$4-'Grunddaten Kernel'!Y$3)/2)</f>
        <v>0.26557152635181369</v>
      </c>
      <c r="Z37" s="103">
        <f>'Grunddaten Kernel'!Z37/(('Grunddaten Kernel'!Z$4-'Grunddaten Kernel'!Z$3)/2)</f>
        <v>-0.13405797101449249</v>
      </c>
      <c r="AA37" s="103">
        <f>'Grunddaten Kernel'!AA37/(('Grunddaten Kernel'!AA$4-'Grunddaten Kernel'!AA$3)/2)</f>
        <v>0.31818181818181818</v>
      </c>
      <c r="AB37" s="103">
        <f>'Grunddaten Kernel'!AB37/(('Grunddaten Kernel'!AB$4-'Grunddaten Kernel'!AB$3)/2)</f>
        <v>0.43739065233691565</v>
      </c>
      <c r="AC37" s="103">
        <f>'Grunddaten Kernel'!AC37/(('Grunddaten Kernel'!AC$4-'Grunddaten Kernel'!AC$3)/2)</f>
        <v>0.34473248758963049</v>
      </c>
      <c r="AD37" s="103">
        <f>'Grunddaten Kernel'!AD37/(('Grunddaten Kernel'!AD$4-'Grunddaten Kernel'!AD$3)/2)</f>
        <v>0.24</v>
      </c>
      <c r="AE37" s="103">
        <f>'Grunddaten Kernel'!AE37/(('Grunddaten Kernel'!AE$4-'Grunddaten Kernel'!AE$3)/2)</f>
        <v>6.5029111027970543E-2</v>
      </c>
      <c r="AF37" s="103">
        <f>'Grunddaten Kernel'!AF37/(('Grunddaten Kernel'!AF$4-'Grunddaten Kernel'!AF$3)/2)</f>
        <v>-6.7861715749039818E-3</v>
      </c>
      <c r="AG37" s="103">
        <f>'Grunddaten Kernel'!AG37/(('Grunddaten Kernel'!AG$4-'Grunddaten Kernel'!AG$3)/2)</f>
        <v>4.1567362627430104E-2</v>
      </c>
      <c r="AH37" s="103">
        <f>'Grunddaten Kernel'!AH37/(('Grunddaten Kernel'!AH$4-'Grunddaten Kernel'!AH$3)/2)</f>
        <v>-3.9223574373931411E-2</v>
      </c>
      <c r="AI37" s="103">
        <f>'Grunddaten Kernel'!AI37/(('Grunddaten Kernel'!AI$4-'Grunddaten Kernel'!AI$3)/2)</f>
        <v>-0.19428571428571428</v>
      </c>
      <c r="AJ37" s="103">
        <f>'Grunddaten Kernel'!AJ37/(('Grunddaten Kernel'!AJ$4-'Grunddaten Kernel'!AJ$3)/2)</f>
        <v>0.2435320584926875</v>
      </c>
      <c r="AK37" s="103">
        <f>'Grunddaten Kernel'!AK37/(('Grunddaten Kernel'!AK$4-'Grunddaten Kernel'!AK$3)/2)</f>
        <v>0</v>
      </c>
    </row>
    <row r="38" spans="1:37" x14ac:dyDescent="0.2">
      <c r="A38" s="9">
        <v>31318</v>
      </c>
      <c r="B38" s="103">
        <f>('Grunddaten Kernel'!B38-'Grunddaten Kernel'!B$3)/('Grunddaten Kernel'!B$4-'Grunddaten Kernel'!B$3)</f>
        <v>0.49745236656451652</v>
      </c>
      <c r="C38" s="103">
        <f>('Grunddaten Kernel'!C38-'Grunddaten Kernel'!C$3)/('Grunddaten Kernel'!C$4-'Grunddaten Kernel'!C$3)</f>
        <v>0.29256380688515587</v>
      </c>
      <c r="D38" s="103">
        <f>('Grunddaten Kernel'!D38-'Grunddaten Kernel'!D$3)/('Grunddaten Kernel'!D$4-'Grunddaten Kernel'!D$3)</f>
        <v>0.74425990364025696</v>
      </c>
      <c r="E38" s="103">
        <f>('Grunddaten Kernel'!E38-'Grunddaten Kernel'!E$3)/('Grunddaten Kernel'!E$4-'Grunddaten Kernel'!E$3)</f>
        <v>0.65577342047930287</v>
      </c>
      <c r="F38" s="103">
        <f>('Grunddaten Kernel'!F38-'Grunddaten Kernel'!F$3)/('Grunddaten Kernel'!F$4-'Grunddaten Kernel'!F$3)</f>
        <v>0.71120689655172187</v>
      </c>
      <c r="G38" s="103">
        <f>('Grunddaten Kernel'!G38-'Grunddaten Kernel'!G$3)/('Grunddaten Kernel'!G$4-'Grunddaten Kernel'!G$3)</f>
        <v>0.61391941391941396</v>
      </c>
      <c r="H38" s="103">
        <f>('Grunddaten Kernel'!H38-'Grunddaten Kernel'!H$3)/('Grunddaten Kernel'!H$4-'Grunddaten Kernel'!H$3)</f>
        <v>0.60686274509803928</v>
      </c>
      <c r="I38" s="103">
        <f>('Grunddaten Kernel'!I38-'Grunddaten Kernel'!I$3)/('Grunddaten Kernel'!I$4-'Grunddaten Kernel'!I$3)</f>
        <v>0.79879275653923543</v>
      </c>
      <c r="J38" s="103">
        <f>('Grunddaten Kernel'!J38-'Grunddaten Kernel'!J$3)/('Grunddaten Kernel'!J$4-'Grunddaten Kernel'!J$3)</f>
        <v>0.84210526315789469</v>
      </c>
      <c r="K38" s="103">
        <f>('Grunddaten Kernel'!K38-'Grunddaten Kernel'!K$3)/('Grunddaten Kernel'!K$4-'Grunddaten Kernel'!K$3)</f>
        <v>0.74939509160041484</v>
      </c>
      <c r="L38" s="103">
        <f>('Grunddaten Kernel'!L38-'Grunddaten Kernel'!L$3)/('Grunddaten Kernel'!L$4-'Grunddaten Kernel'!L$3)</f>
        <v>0.66562639322336148</v>
      </c>
      <c r="M38" s="103">
        <f>('Grunddaten Kernel'!M38-'Grunddaten Kernel'!M$3)/('Grunddaten Kernel'!M$4-'Grunddaten Kernel'!M$3)</f>
        <v>8.3732981886515054E-2</v>
      </c>
      <c r="N38" s="103">
        <f>('Grunddaten Kernel'!N38-'Grunddaten Kernel'!N$3)/('Grunddaten Kernel'!N$4-'Grunddaten Kernel'!N$3)</f>
        <v>9.9799592971772086E-2</v>
      </c>
      <c r="O38" s="103">
        <f>('Grunddaten Kernel'!O38-'Grunddaten Kernel'!O$3)/('Grunddaten Kernel'!O$4-'Grunddaten Kernel'!O$3)</f>
        <v>9.5215666166839047E-2</v>
      </c>
      <c r="P38" s="103">
        <f>('Grunddaten Kernel'!P38-'Grunddaten Kernel'!P$3)/('Grunddaten Kernel'!P$4-'Grunddaten Kernel'!P$3)</f>
        <v>0.85663205142835408</v>
      </c>
      <c r="Q38" s="103">
        <f>('Grunddaten Kernel'!Q38-'Grunddaten Kernel'!Q$3)/('Grunddaten Kernel'!Q$4-'Grunddaten Kernel'!Q$3)</f>
        <v>0.47193347193347196</v>
      </c>
      <c r="R38" s="103">
        <f>('Grunddaten Kernel'!R38-'Grunddaten Kernel'!R$3)/('Grunddaten Kernel'!R$4-'Grunddaten Kernel'!R$3)</f>
        <v>0.53421821724305896</v>
      </c>
      <c r="S38" s="103">
        <f>('Grunddaten Kernel'!S38-'Grunddaten Kernel'!S$3)/('Grunddaten Kernel'!S$4-'Grunddaten Kernel'!S$3)</f>
        <v>0.26370418423613357</v>
      </c>
      <c r="T38" s="103">
        <f>'Grunddaten Kernel'!T38/(('Grunddaten Kernel'!T$4-'Grunddaten Kernel'!T$3)/2)</f>
        <v>8.497247833629698E-2</v>
      </c>
      <c r="U38" s="103">
        <f>'Grunddaten Kernel'!U38/(('Grunddaten Kernel'!U$4-'Grunddaten Kernel'!U$3)/2)</f>
        <v>0.47881579167132432</v>
      </c>
      <c r="V38" s="103">
        <f>'Grunddaten Kernel'!V38/(('Grunddaten Kernel'!V$4-'Grunddaten Kernel'!V$3)/2)</f>
        <v>-0.33873190078123672</v>
      </c>
      <c r="W38" s="103">
        <f>'Grunddaten Kernel'!W38/(('Grunddaten Kernel'!W$4-'Grunddaten Kernel'!W$3)/2)</f>
        <v>0.23636363636363786</v>
      </c>
      <c r="X38" s="103">
        <f>'Grunddaten Kernel'!X38/(('Grunddaten Kernel'!X$4-'Grunddaten Kernel'!X$3)/2)</f>
        <v>0.10965250965249278</v>
      </c>
      <c r="Y38" s="103">
        <f>'Grunddaten Kernel'!Y38/(('Grunddaten Kernel'!Y$4-'Grunddaten Kernel'!Y$3)/2)</f>
        <v>0.27789185489390739</v>
      </c>
      <c r="Z38" s="103">
        <f>'Grunddaten Kernel'!Z38/(('Grunddaten Kernel'!Z$4-'Grunddaten Kernel'!Z$3)/2)</f>
        <v>0.13695652173913048</v>
      </c>
      <c r="AA38" s="103">
        <f>'Grunddaten Kernel'!AA38/(('Grunddaten Kernel'!AA$4-'Grunddaten Kernel'!AA$3)/2)</f>
        <v>0.36363636363636365</v>
      </c>
      <c r="AB38" s="103">
        <f>'Grunddaten Kernel'!AB38/(('Grunddaten Kernel'!AB$4-'Grunddaten Kernel'!AB$3)/2)</f>
        <v>0.18745313671582098</v>
      </c>
      <c r="AC38" s="103">
        <f>'Grunddaten Kernel'!AC38/(('Grunddaten Kernel'!AC$4-'Grunddaten Kernel'!AC$3)/2)</f>
        <v>0.89630446773303929</v>
      </c>
      <c r="AD38" s="103">
        <f>'Grunddaten Kernel'!AD38/(('Grunddaten Kernel'!AD$4-'Grunddaten Kernel'!AD$3)/2)</f>
        <v>0.16</v>
      </c>
      <c r="AE38" s="103">
        <f>'Grunddaten Kernel'!AE38/(('Grunddaten Kernel'!AE$4-'Grunddaten Kernel'!AE$3)/2)</f>
        <v>-4.7359731195315578E-2</v>
      </c>
      <c r="AF38" s="103">
        <f>'Grunddaten Kernel'!AF38/(('Grunddaten Kernel'!AF$4-'Grunddaten Kernel'!AF$3)/2)</f>
        <v>6.6773367477592493E-2</v>
      </c>
      <c r="AG38" s="103">
        <f>'Grunddaten Kernel'!AG38/(('Grunddaten Kernel'!AG$4-'Grunddaten Kernel'!AG$3)/2)</f>
        <v>-2.2339246383430156E-2</v>
      </c>
      <c r="AH38" s="103">
        <f>'Grunddaten Kernel'!AH38/(('Grunddaten Kernel'!AH$4-'Grunddaten Kernel'!AH$3)/2)</f>
        <v>0.18545710550135774</v>
      </c>
      <c r="AI38" s="103">
        <f>'Grunddaten Kernel'!AI38/(('Grunddaten Kernel'!AI$4-'Grunddaten Kernel'!AI$3)/2)</f>
        <v>0.19428571428571428</v>
      </c>
      <c r="AJ38" s="103">
        <f>'Grunddaten Kernel'!AJ38/(('Grunddaten Kernel'!AJ$4-'Grunddaten Kernel'!AJ$3)/2)</f>
        <v>7.536557930258736E-2</v>
      </c>
      <c r="AK38" s="103">
        <f>'Grunddaten Kernel'!AK38/(('Grunddaten Kernel'!AK$4-'Grunddaten Kernel'!AK$3)/2)</f>
        <v>9.8214285714285504E-2</v>
      </c>
    </row>
    <row r="39" spans="1:37" x14ac:dyDescent="0.2">
      <c r="A39" s="9">
        <v>31350</v>
      </c>
      <c r="B39" s="103">
        <f>('Grunddaten Kernel'!B39-'Grunddaten Kernel'!B$3)/('Grunddaten Kernel'!B$4-'Grunddaten Kernel'!B$3)</f>
        <v>0.55589847515442448</v>
      </c>
      <c r="C39" s="103">
        <f>('Grunddaten Kernel'!C39-'Grunddaten Kernel'!C$3)/('Grunddaten Kernel'!C$4-'Grunddaten Kernel'!C$3)</f>
        <v>0.33038049646715689</v>
      </c>
      <c r="D39" s="103">
        <f>('Grunddaten Kernel'!D39-'Grunddaten Kernel'!D$3)/('Grunddaten Kernel'!D$4-'Grunddaten Kernel'!D$3)</f>
        <v>0.78595556745182005</v>
      </c>
      <c r="E39" s="103">
        <f>('Grunddaten Kernel'!E39-'Grunddaten Kernel'!E$3)/('Grunddaten Kernel'!E$4-'Grunddaten Kernel'!E$3)</f>
        <v>0.65795206971677567</v>
      </c>
      <c r="F39" s="103">
        <f>('Grunddaten Kernel'!F39-'Grunddaten Kernel'!F$3)/('Grunddaten Kernel'!F$4-'Grunddaten Kernel'!F$3)</f>
        <v>0.63275862068965305</v>
      </c>
      <c r="G39" s="103">
        <f>('Grunddaten Kernel'!G39-'Grunddaten Kernel'!G$3)/('Grunddaten Kernel'!G$4-'Grunddaten Kernel'!G$3)</f>
        <v>0.62417582417582418</v>
      </c>
      <c r="H39" s="103">
        <f>('Grunddaten Kernel'!H39-'Grunddaten Kernel'!H$3)/('Grunddaten Kernel'!H$4-'Grunddaten Kernel'!H$3)</f>
        <v>0.64271708683473383</v>
      </c>
      <c r="I39" s="103">
        <f>('Grunddaten Kernel'!I39-'Grunddaten Kernel'!I$3)/('Grunddaten Kernel'!I$4-'Grunddaten Kernel'!I$3)</f>
        <v>0.80597872951997696</v>
      </c>
      <c r="J39" s="103">
        <f>('Grunddaten Kernel'!J39-'Grunddaten Kernel'!J$3)/('Grunddaten Kernel'!J$4-'Grunddaten Kernel'!J$3)</f>
        <v>0.77192982456140347</v>
      </c>
      <c r="K39" s="103">
        <f>('Grunddaten Kernel'!K39-'Grunddaten Kernel'!K$3)/('Grunddaten Kernel'!K$4-'Grunddaten Kernel'!K$3)</f>
        <v>0.78396128586242653</v>
      </c>
      <c r="L39" s="103">
        <f>('Grunddaten Kernel'!L39-'Grunddaten Kernel'!L$3)/('Grunddaten Kernel'!L$4-'Grunddaten Kernel'!L$3)</f>
        <v>0.76965373755387123</v>
      </c>
      <c r="M39" s="103">
        <f>('Grunddaten Kernel'!M39-'Grunddaten Kernel'!M$3)/('Grunddaten Kernel'!M$4-'Grunddaten Kernel'!M$3)</f>
        <v>6.9719859584191621E-2</v>
      </c>
      <c r="N39" s="103">
        <f>('Grunddaten Kernel'!N39-'Grunddaten Kernel'!N$3)/('Grunddaten Kernel'!N$4-'Grunddaten Kernel'!N$3)</f>
        <v>8.1180381860833623E-2</v>
      </c>
      <c r="O39" s="103">
        <f>('Grunddaten Kernel'!O39-'Grunddaten Kernel'!O$3)/('Grunddaten Kernel'!O$4-'Grunddaten Kernel'!O$3)</f>
        <v>8.0070293844965987E-2</v>
      </c>
      <c r="P39" s="103">
        <f>('Grunddaten Kernel'!P39-'Grunddaten Kernel'!P$3)/('Grunddaten Kernel'!P$4-'Grunddaten Kernel'!P$3)</f>
        <v>0.86115865951538662</v>
      </c>
      <c r="Q39" s="103">
        <f>('Grunddaten Kernel'!Q39-'Grunddaten Kernel'!Q$3)/('Grunddaten Kernel'!Q$4-'Grunddaten Kernel'!Q$3)</f>
        <v>0.50519750519750517</v>
      </c>
      <c r="R39" s="103">
        <f>('Grunddaten Kernel'!R39-'Grunddaten Kernel'!R$3)/('Grunddaten Kernel'!R$4-'Grunddaten Kernel'!R$3)</f>
        <v>0.52033609352167576</v>
      </c>
      <c r="S39" s="103">
        <f>('Grunddaten Kernel'!S39-'Grunddaten Kernel'!S$3)/('Grunddaten Kernel'!S$4-'Grunddaten Kernel'!S$3)</f>
        <v>0.29614012325656824</v>
      </c>
      <c r="T39" s="103">
        <f>'Grunddaten Kernel'!T39/(('Grunddaten Kernel'!T$4-'Grunddaten Kernel'!T$3)/2)</f>
        <v>0.18666962519457211</v>
      </c>
      <c r="U39" s="103">
        <f>'Grunddaten Kernel'!U39/(('Grunddaten Kernel'!U$4-'Grunddaten Kernel'!U$3)/2)</f>
        <v>0.18153760002324013</v>
      </c>
      <c r="V39" s="103">
        <f>'Grunddaten Kernel'!V39/(('Grunddaten Kernel'!V$4-'Grunddaten Kernel'!V$3)/2)</f>
        <v>0.21303656597774243</v>
      </c>
      <c r="W39" s="103">
        <f>'Grunddaten Kernel'!W39/(('Grunddaten Kernel'!W$4-'Grunddaten Kernel'!W$3)/2)</f>
        <v>1.8181818181817799E-2</v>
      </c>
      <c r="X39" s="103">
        <f>'Grunddaten Kernel'!X39/(('Grunddaten Kernel'!X$4-'Grunddaten Kernel'!X$3)/2)</f>
        <v>-0.56216216216216064</v>
      </c>
      <c r="Y39" s="103">
        <f>'Grunddaten Kernel'!Y39/(('Grunddaten Kernel'!Y$4-'Grunddaten Kernel'!Y$3)/2)</f>
        <v>7.6659822039698886E-2</v>
      </c>
      <c r="Z39" s="103">
        <f>'Grunddaten Kernel'!Z39/(('Grunddaten Kernel'!Z$4-'Grunddaten Kernel'!Z$3)/2)</f>
        <v>0.18550724637681112</v>
      </c>
      <c r="AA39" s="103">
        <f>'Grunddaten Kernel'!AA39/(('Grunddaten Kernel'!AA$4-'Grunddaten Kernel'!AA$3)/2)</f>
        <v>4.5454545454545456E-2</v>
      </c>
      <c r="AB39" s="103">
        <f>'Grunddaten Kernel'!AB39/(('Grunddaten Kernel'!AB$4-'Grunddaten Kernel'!AB$3)/2)</f>
        <v>-0.49987503124218929</v>
      </c>
      <c r="AC39" s="103">
        <f>'Grunddaten Kernel'!AC39/(('Grunddaten Kernel'!AC$4-'Grunddaten Kernel'!AC$3)/2)</f>
        <v>0.2757859900717044</v>
      </c>
      <c r="AD39" s="103">
        <f>'Grunddaten Kernel'!AD39/(('Grunddaten Kernel'!AD$4-'Grunddaten Kernel'!AD$3)/2)</f>
        <v>1.1200000000000001</v>
      </c>
      <c r="AE39" s="103">
        <f>'Grunddaten Kernel'!AE39/(('Grunddaten Kernel'!AE$4-'Grunddaten Kernel'!AE$3)/2)</f>
        <v>-9.9788546763766042E-2</v>
      </c>
      <c r="AF39" s="103">
        <f>'Grunddaten Kernel'!AF39/(('Grunddaten Kernel'!AF$4-'Grunddaten Kernel'!AF$3)/2)</f>
        <v>-0.15345710627400744</v>
      </c>
      <c r="AG39" s="103">
        <f>'Grunddaten Kernel'!AG39/(('Grunddaten Kernel'!AG$4-'Grunddaten Kernel'!AG$3)/2)</f>
        <v>-9.6673374149077271E-2</v>
      </c>
      <c r="AH39" s="103">
        <f>'Grunddaten Kernel'!AH39/(('Grunddaten Kernel'!AH$4-'Grunddaten Kernel'!AH$3)/2)</f>
        <v>2.3936437694860705E-2</v>
      </c>
      <c r="AI39" s="103">
        <f>'Grunddaten Kernel'!AI39/(('Grunddaten Kernel'!AI$4-'Grunddaten Kernel'!AI$3)/2)</f>
        <v>0.18285714285714286</v>
      </c>
      <c r="AJ39" s="103">
        <f>'Grunddaten Kernel'!AJ39/(('Grunddaten Kernel'!AJ$4-'Grunddaten Kernel'!AJ$3)/2)</f>
        <v>-6.4116985376827126E-2</v>
      </c>
      <c r="AK39" s="103">
        <f>'Grunddaten Kernel'!AK39/(('Grunddaten Kernel'!AK$4-'Grunddaten Kernel'!AK$3)/2)</f>
        <v>8.928571428571426E-2</v>
      </c>
    </row>
    <row r="40" spans="1:37" x14ac:dyDescent="0.2">
      <c r="A40" s="9">
        <v>31380</v>
      </c>
      <c r="B40" s="103">
        <f>('Grunddaten Kernel'!B40-'Grunddaten Kernel'!B$3)/('Grunddaten Kernel'!B$4-'Grunddaten Kernel'!B$3)</f>
        <v>0.65510510455029147</v>
      </c>
      <c r="C40" s="103">
        <f>('Grunddaten Kernel'!C40-'Grunddaten Kernel'!C$3)/('Grunddaten Kernel'!C$4-'Grunddaten Kernel'!C$3)</f>
        <v>0.39208132672190071</v>
      </c>
      <c r="D40" s="103">
        <f>('Grunddaten Kernel'!D40-'Grunddaten Kernel'!D$3)/('Grunddaten Kernel'!D$4-'Grunddaten Kernel'!D$3)</f>
        <v>0.78838463597430397</v>
      </c>
      <c r="E40" s="103">
        <f>('Grunddaten Kernel'!E40-'Grunddaten Kernel'!E$3)/('Grunddaten Kernel'!E$4-'Grunddaten Kernel'!E$3)</f>
        <v>0.67973856209150318</v>
      </c>
      <c r="F40" s="103">
        <f>('Grunddaten Kernel'!F40-'Grunddaten Kernel'!F$3)/('Grunddaten Kernel'!F$4-'Grunddaten Kernel'!F$3)</f>
        <v>0.6368534482758621</v>
      </c>
      <c r="G40" s="103">
        <f>('Grunddaten Kernel'!G40-'Grunddaten Kernel'!G$3)/('Grunddaten Kernel'!G$4-'Grunddaten Kernel'!G$3)</f>
        <v>0.66575091575091583</v>
      </c>
      <c r="H40" s="103">
        <f>('Grunddaten Kernel'!H40-'Grunddaten Kernel'!H$3)/('Grunddaten Kernel'!H$4-'Grunddaten Kernel'!H$3)</f>
        <v>0.65966386554621848</v>
      </c>
      <c r="I40" s="103">
        <f>('Grunddaten Kernel'!I40-'Grunddaten Kernel'!I$3)/('Grunddaten Kernel'!I$4-'Grunddaten Kernel'!I$3)</f>
        <v>0.79879275653923543</v>
      </c>
      <c r="J40" s="103">
        <f>('Grunddaten Kernel'!J40-'Grunddaten Kernel'!J$3)/('Grunddaten Kernel'!J$4-'Grunddaten Kernel'!J$3)</f>
        <v>0.74561403508771928</v>
      </c>
      <c r="K40" s="103">
        <f>('Grunddaten Kernel'!K40-'Grunddaten Kernel'!K$3)/('Grunddaten Kernel'!K$4-'Grunddaten Kernel'!K$3)</f>
        <v>0.77531973729692361</v>
      </c>
      <c r="L40" s="103">
        <f>('Grunddaten Kernel'!L40-'Grunddaten Kernel'!L$3)/('Grunddaten Kernel'!L$4-'Grunddaten Kernel'!L$3)</f>
        <v>0.78451478674394404</v>
      </c>
      <c r="M40" s="103">
        <f>('Grunddaten Kernel'!M40-'Grunddaten Kernel'!M$3)/('Grunddaten Kernel'!M$4-'Grunddaten Kernel'!M$3)</f>
        <v>7.6451853027032224E-2</v>
      </c>
      <c r="N40" s="103">
        <f>('Grunddaten Kernel'!N40-'Grunddaten Kernel'!N$3)/('Grunddaten Kernel'!N$4-'Grunddaten Kernel'!N$3)</f>
        <v>9.1107520700958497E-2</v>
      </c>
      <c r="O40" s="103">
        <f>('Grunddaten Kernel'!O40-'Grunddaten Kernel'!O$3)/('Grunddaten Kernel'!O$4-'Grunddaten Kernel'!O$3)</f>
        <v>9.5671771267763495E-2</v>
      </c>
      <c r="P40" s="103">
        <f>('Grunddaten Kernel'!P40-'Grunddaten Kernel'!P$3)/('Grunddaten Kernel'!P$4-'Grunddaten Kernel'!P$3)</f>
        <v>0.92312373996728669</v>
      </c>
      <c r="Q40" s="103">
        <f>('Grunddaten Kernel'!Q40-'Grunddaten Kernel'!Q$3)/('Grunddaten Kernel'!Q$4-'Grunddaten Kernel'!Q$3)</f>
        <v>0.62993762993762992</v>
      </c>
      <c r="R40" s="103">
        <f>('Grunddaten Kernel'!R40-'Grunddaten Kernel'!R$3)/('Grunddaten Kernel'!R$4-'Grunddaten Kernel'!R$3)</f>
        <v>0.55857282026302979</v>
      </c>
      <c r="S40" s="103">
        <f>('Grunddaten Kernel'!S40-'Grunddaten Kernel'!S$3)/('Grunddaten Kernel'!S$4-'Grunddaten Kernel'!S$3)</f>
        <v>0.26532598118715534</v>
      </c>
      <c r="T40" s="103">
        <f>'Grunddaten Kernel'!T40/(('Grunddaten Kernel'!T$4-'Grunddaten Kernel'!T$3)/2)</f>
        <v>0.31685367551298405</v>
      </c>
      <c r="U40" s="103">
        <f>'Grunddaten Kernel'!U40/(('Grunddaten Kernel'!U$4-'Grunddaten Kernel'!U$3)/2)</f>
        <v>0.29619252154791131</v>
      </c>
      <c r="V40" s="103">
        <f>'Grunddaten Kernel'!V40/(('Grunddaten Kernel'!V$4-'Grunddaten Kernel'!V$3)/2)</f>
        <v>1.2410892866300829E-2</v>
      </c>
      <c r="W40" s="103">
        <f>'Grunddaten Kernel'!W40/(('Grunddaten Kernel'!W$4-'Grunddaten Kernel'!W$3)/2)</f>
        <v>0.18181818181818124</v>
      </c>
      <c r="X40" s="103">
        <f>'Grunddaten Kernel'!X40/(('Grunddaten Kernel'!X$4-'Grunddaten Kernel'!X$3)/2)</f>
        <v>2.9343629343644633E-2</v>
      </c>
      <c r="Y40" s="103">
        <f>'Grunddaten Kernel'!Y40/(('Grunddaten Kernel'!Y$4-'Grunddaten Kernel'!Y$3)/2)</f>
        <v>0.31074606433949387</v>
      </c>
      <c r="Z40" s="103">
        <f>'Grunddaten Kernel'!Z40/(('Grunddaten Kernel'!Z$4-'Grunddaten Kernel'!Z$3)/2)</f>
        <v>8.7681159420290186E-2</v>
      </c>
      <c r="AA40" s="103">
        <f>'Grunddaten Kernel'!AA40/(('Grunddaten Kernel'!AA$4-'Grunddaten Kernel'!AA$3)/2)</f>
        <v>-4.5454545454545456E-2</v>
      </c>
      <c r="AB40" s="103">
        <f>'Grunddaten Kernel'!AB40/(('Grunddaten Kernel'!AB$4-'Grunddaten Kernel'!AB$3)/2)</f>
        <v>-0.18745313671582098</v>
      </c>
      <c r="AC40" s="103">
        <f>'Grunddaten Kernel'!AC40/(('Grunddaten Kernel'!AC$4-'Grunddaten Kernel'!AC$3)/2)</f>
        <v>-6.89464975179261E-2</v>
      </c>
      <c r="AD40" s="103">
        <f>'Grunddaten Kernel'!AD40/(('Grunddaten Kernel'!AD$4-'Grunddaten Kernel'!AD$3)/2)</f>
        <v>0.16</v>
      </c>
      <c r="AE40" s="103">
        <f>'Grunddaten Kernel'!AE40/(('Grunddaten Kernel'!AE$4-'Grunddaten Kernel'!AE$3)/2)</f>
        <v>4.7939055122132319E-2</v>
      </c>
      <c r="AF40" s="103">
        <f>'Grunddaten Kernel'!AF40/(('Grunddaten Kernel'!AF$4-'Grunddaten Kernel'!AF$3)/2)</f>
        <v>8.1818181818181623E-2</v>
      </c>
      <c r="AG40" s="103">
        <f>'Grunddaten Kernel'!AG40/(('Grunddaten Kernel'!AG$4-'Grunddaten Kernel'!AG$3)/2)</f>
        <v>9.9584706940103671E-2</v>
      </c>
      <c r="AH40" s="103">
        <f>'Grunddaten Kernel'!AH40/(('Grunddaten Kernel'!AH$4-'Grunddaten Kernel'!AH$3)/2)</f>
        <v>0.32766770592376548</v>
      </c>
      <c r="AI40" s="103">
        <f>'Grunddaten Kernel'!AI40/(('Grunddaten Kernel'!AI$4-'Grunddaten Kernel'!AI$3)/2)</f>
        <v>0.68571428571428572</v>
      </c>
      <c r="AJ40" s="103">
        <f>'Grunddaten Kernel'!AJ40/(('Grunddaten Kernel'!AJ$4-'Grunddaten Kernel'!AJ$3)/2)</f>
        <v>0.17660292463441993</v>
      </c>
      <c r="AK40" s="103">
        <f>'Grunddaten Kernel'!AK40/(('Grunddaten Kernel'!AK$4-'Grunddaten Kernel'!AK$3)/2)</f>
        <v>-8.4821428571428492E-2</v>
      </c>
    </row>
    <row r="41" spans="1:37" x14ac:dyDescent="0.2">
      <c r="A41" s="9">
        <v>31409</v>
      </c>
      <c r="B41" s="103">
        <f>('Grunddaten Kernel'!B41-'Grunddaten Kernel'!B$3)/('Grunddaten Kernel'!B$4-'Grunddaten Kernel'!B$3)</f>
        <v>0.75849295550824725</v>
      </c>
      <c r="C41" s="103">
        <f>('Grunddaten Kernel'!C41-'Grunddaten Kernel'!C$3)/('Grunddaten Kernel'!C$4-'Grunddaten Kernel'!C$3)</f>
        <v>0.49937084115079927</v>
      </c>
      <c r="D41" s="103">
        <f>('Grunddaten Kernel'!D41-'Grunddaten Kernel'!D$3)/('Grunddaten Kernel'!D$4-'Grunddaten Kernel'!D$3)</f>
        <v>0.79903104925053536</v>
      </c>
      <c r="E41" s="103">
        <f>('Grunddaten Kernel'!E41-'Grunddaten Kernel'!E$3)/('Grunddaten Kernel'!E$4-'Grunddaten Kernel'!E$3)</f>
        <v>0.73202614379084963</v>
      </c>
      <c r="F41" s="103">
        <f>('Grunddaten Kernel'!F41-'Grunddaten Kernel'!F$3)/('Grunddaten Kernel'!F$4-'Grunddaten Kernel'!F$3)</f>
        <v>0.64741379310344838</v>
      </c>
      <c r="G41" s="103">
        <f>('Grunddaten Kernel'!G41-'Grunddaten Kernel'!G$3)/('Grunddaten Kernel'!G$4-'Grunddaten Kernel'!G$3)</f>
        <v>0.66703296703296699</v>
      </c>
      <c r="H41" s="103">
        <f>('Grunddaten Kernel'!H41-'Grunddaten Kernel'!H$3)/('Grunddaten Kernel'!H$4-'Grunddaten Kernel'!H$3)</f>
        <v>0.68627450980392157</v>
      </c>
      <c r="I41" s="103">
        <f>('Grunddaten Kernel'!I41-'Grunddaten Kernel'!I$3)/('Grunddaten Kernel'!I$4-'Grunddaten Kernel'!I$3)</f>
        <v>0.94251221615406722</v>
      </c>
      <c r="J41" s="103">
        <f>('Grunddaten Kernel'!J41-'Grunddaten Kernel'!J$3)/('Grunddaten Kernel'!J$4-'Grunddaten Kernel'!J$3)</f>
        <v>0.72807017543859653</v>
      </c>
      <c r="K41" s="103">
        <f>('Grunddaten Kernel'!K41-'Grunddaten Kernel'!K$3)/('Grunddaten Kernel'!K$4-'Grunddaten Kernel'!K$3)</f>
        <v>0.79260283442792945</v>
      </c>
      <c r="L41" s="103">
        <f>('Grunddaten Kernel'!L41-'Grunddaten Kernel'!L$3)/('Grunddaten Kernel'!L$4-'Grunddaten Kernel'!L$3)</f>
        <v>0.81423688512408965</v>
      </c>
      <c r="M41" s="103">
        <f>('Grunddaten Kernel'!M41-'Grunddaten Kernel'!M$3)/('Grunddaten Kernel'!M$4-'Grunddaten Kernel'!M$3)</f>
        <v>7.9868695620339991E-2</v>
      </c>
      <c r="N41" s="103">
        <f>('Grunddaten Kernel'!N41-'Grunddaten Kernel'!N$3)/('Grunddaten Kernel'!N$4-'Grunddaten Kernel'!N$3)</f>
        <v>9.4688436980534085E-2</v>
      </c>
      <c r="O41" s="103">
        <f>('Grunddaten Kernel'!O41-'Grunddaten Kernel'!O$3)/('Grunddaten Kernel'!O$4-'Grunddaten Kernel'!O$3)</f>
        <v>0.12741132034974018</v>
      </c>
      <c r="P41" s="103">
        <f>('Grunddaten Kernel'!P41-'Grunddaten Kernel'!P$3)/('Grunddaten Kernel'!P$4-'Grunddaten Kernel'!P$3)</f>
        <v>1</v>
      </c>
      <c r="Q41" s="103">
        <f>('Grunddaten Kernel'!Q41-'Grunddaten Kernel'!Q$3)/('Grunddaten Kernel'!Q$4-'Grunddaten Kernel'!Q$3)</f>
        <v>0.60498960498960497</v>
      </c>
      <c r="R41" s="103">
        <f>('Grunddaten Kernel'!R41-'Grunddaten Kernel'!R$3)/('Grunddaten Kernel'!R$4-'Grunddaten Kernel'!R$3)</f>
        <v>0.57208962493911364</v>
      </c>
      <c r="S41" s="103">
        <f>('Grunddaten Kernel'!S41-'Grunddaten Kernel'!S$3)/('Grunddaten Kernel'!S$4-'Grunddaten Kernel'!S$3)</f>
        <v>0.34641582873824195</v>
      </c>
      <c r="T41" s="103">
        <f>'Grunddaten Kernel'!T41/(('Grunddaten Kernel'!T$4-'Grunddaten Kernel'!T$3)/2)</f>
        <v>0.33020797883071296</v>
      </c>
      <c r="U41" s="103">
        <f>'Grunddaten Kernel'!U41/(('Grunddaten Kernel'!U$4-'Grunddaten Kernel'!U$3)/2)</f>
        <v>0.51503929012208471</v>
      </c>
      <c r="V41" s="103">
        <f>'Grunddaten Kernel'!V41/(('Grunddaten Kernel'!V$4-'Grunddaten Kernel'!V$3)/2)</f>
        <v>5.4395951929159081E-2</v>
      </c>
      <c r="W41" s="103">
        <f>'Grunddaten Kernel'!W41/(('Grunddaten Kernel'!W$4-'Grunddaten Kernel'!W$3)/2)</f>
        <v>0.4363636363636369</v>
      </c>
      <c r="X41" s="103">
        <f>'Grunddaten Kernel'!X41/(('Grunddaten Kernel'!X$4-'Grunddaten Kernel'!X$3)/2)</f>
        <v>7.5675675675676263E-2</v>
      </c>
      <c r="Y41" s="103">
        <f>'Grunddaten Kernel'!Y41/(('Grunddaten Kernel'!Y$4-'Grunddaten Kernel'!Y$3)/2)</f>
        <v>9.5824777549619045E-3</v>
      </c>
      <c r="Z41" s="103">
        <f>'Grunddaten Kernel'!Z41/(('Grunddaten Kernel'!Z$4-'Grunddaten Kernel'!Z$3)/2)</f>
        <v>0.1376811594202895</v>
      </c>
      <c r="AA41" s="103">
        <f>'Grunddaten Kernel'!AA41/(('Grunddaten Kernel'!AA$4-'Grunddaten Kernel'!AA$3)/2)</f>
        <v>0.90909090909090906</v>
      </c>
      <c r="AB41" s="103">
        <f>'Grunddaten Kernel'!AB41/(('Grunddaten Kernel'!AB$4-'Grunddaten Kernel'!AB$3)/2)</f>
        <v>-0.12496875781054732</v>
      </c>
      <c r="AC41" s="103">
        <f>'Grunddaten Kernel'!AC41/(('Grunddaten Kernel'!AC$4-'Grunddaten Kernel'!AC$3)/2)</f>
        <v>0.1378929950358522</v>
      </c>
      <c r="AD41" s="103">
        <f>'Grunddaten Kernel'!AD41/(('Grunddaten Kernel'!AD$4-'Grunddaten Kernel'!AD$3)/2)</f>
        <v>0.32</v>
      </c>
      <c r="AE41" s="103">
        <f>'Grunddaten Kernel'!AE41/(('Grunddaten Kernel'!AE$4-'Grunddaten Kernel'!AE$3)/2)</f>
        <v>2.4331605016405761E-2</v>
      </c>
      <c r="AF41" s="103">
        <f>'Grunddaten Kernel'!AF41/(('Grunddaten Kernel'!AF$4-'Grunddaten Kernel'!AF$3)/2)</f>
        <v>2.9513444302176776E-2</v>
      </c>
      <c r="AG41" s="103">
        <f>'Grunddaten Kernel'!AG41/(('Grunddaten Kernel'!AG$4-'Grunddaten Kernel'!AG$3)/2)</f>
        <v>0.2025945112814144</v>
      </c>
      <c r="AH41" s="103">
        <f>'Grunddaten Kernel'!AH41/(('Grunddaten Kernel'!AH$4-'Grunddaten Kernel'!AH$3)/2)</f>
        <v>0.40651714774213016</v>
      </c>
      <c r="AI41" s="103">
        <f>'Grunddaten Kernel'!AI41/(('Grunddaten Kernel'!AI$4-'Grunddaten Kernel'!AI$3)/2)</f>
        <v>-0.13714285714285715</v>
      </c>
      <c r="AJ41" s="103">
        <f>'Grunddaten Kernel'!AJ41/(('Grunddaten Kernel'!AJ$4-'Grunddaten Kernel'!AJ$3)/2)</f>
        <v>6.242969628796477E-2</v>
      </c>
      <c r="AK41" s="103">
        <f>'Grunddaten Kernel'!AK41/(('Grunddaten Kernel'!AK$4-'Grunddaten Kernel'!AK$3)/2)</f>
        <v>0.22321428571428567</v>
      </c>
    </row>
    <row r="42" spans="1:37" x14ac:dyDescent="0.2">
      <c r="A42" s="9">
        <v>31442</v>
      </c>
      <c r="B42" s="103">
        <f>('Grunddaten Kernel'!B42-'Grunddaten Kernel'!B$3)/('Grunddaten Kernel'!B$4-'Grunddaten Kernel'!B$3)</f>
        <v>0.63710007604875329</v>
      </c>
      <c r="C42" s="103">
        <f>('Grunddaten Kernel'!C42-'Grunddaten Kernel'!C$3)/('Grunddaten Kernel'!C$4-'Grunddaten Kernel'!C$3)</f>
        <v>0.51325747105470643</v>
      </c>
      <c r="D42" s="103">
        <f>('Grunddaten Kernel'!D42-'Grunddaten Kernel'!D$3)/('Grunddaten Kernel'!D$4-'Grunddaten Kernel'!D$3)</f>
        <v>0.80937767665952887</v>
      </c>
      <c r="E42" s="103">
        <f>('Grunddaten Kernel'!E42-'Grunddaten Kernel'!E$3)/('Grunddaten Kernel'!E$4-'Grunddaten Kernel'!E$3)</f>
        <v>0.82135076252723316</v>
      </c>
      <c r="F42" s="103">
        <f>('Grunddaten Kernel'!F42-'Grunddaten Kernel'!F$3)/('Grunddaten Kernel'!F$4-'Grunddaten Kernel'!F$3)</f>
        <v>0.76982758620689662</v>
      </c>
      <c r="G42" s="103">
        <f>('Grunddaten Kernel'!G42-'Grunddaten Kernel'!G$3)/('Grunddaten Kernel'!G$4-'Grunddaten Kernel'!G$3)</f>
        <v>0.73974358974358978</v>
      </c>
      <c r="H42" s="103">
        <f>('Grunddaten Kernel'!H42-'Grunddaten Kernel'!H$3)/('Grunddaten Kernel'!H$4-'Grunddaten Kernel'!H$3)</f>
        <v>0.77591036414565828</v>
      </c>
      <c r="I42" s="103">
        <f>('Grunddaten Kernel'!I42-'Grunddaten Kernel'!I$3)/('Grunddaten Kernel'!I$4-'Grunddaten Kernel'!I$3)</f>
        <v>1</v>
      </c>
      <c r="J42" s="103">
        <f>('Grunddaten Kernel'!J42-'Grunddaten Kernel'!J$3)/('Grunddaten Kernel'!J$4-'Grunddaten Kernel'!J$3)</f>
        <v>0.72807017543859653</v>
      </c>
      <c r="K42" s="103">
        <f>('Grunddaten Kernel'!K42-'Grunddaten Kernel'!K$3)/('Grunddaten Kernel'!K$4-'Grunddaten Kernel'!K$3)</f>
        <v>0.77531973729692361</v>
      </c>
      <c r="L42" s="103">
        <f>('Grunddaten Kernel'!L42-'Grunddaten Kernel'!L$3)/('Grunddaten Kernel'!L$4-'Grunddaten Kernel'!L$3)</f>
        <v>0.82909793431416245</v>
      </c>
      <c r="M42" s="103">
        <f>('Grunddaten Kernel'!M42-'Grunddaten Kernel'!M$3)/('Grunddaten Kernel'!M$4-'Grunddaten Kernel'!M$3)</f>
        <v>7.1875724553674955E-2</v>
      </c>
      <c r="N42" s="103">
        <f>('Grunddaten Kernel'!N42-'Grunddaten Kernel'!N$3)/('Grunddaten Kernel'!N$4-'Grunddaten Kernel'!N$3)</f>
        <v>8.0357004147959404E-2</v>
      </c>
      <c r="O42" s="103">
        <f>('Grunddaten Kernel'!O42-'Grunddaten Kernel'!O$3)/('Grunddaten Kernel'!O$4-'Grunddaten Kernel'!O$3)</f>
        <v>0.13234053462672418</v>
      </c>
      <c r="P42" s="103">
        <f>('Grunddaten Kernel'!P42-'Grunddaten Kernel'!P$3)/('Grunddaten Kernel'!P$4-'Grunddaten Kernel'!P$3)</f>
        <v>0.93019894252348889</v>
      </c>
      <c r="Q42" s="103">
        <f>('Grunddaten Kernel'!Q42-'Grunddaten Kernel'!Q$3)/('Grunddaten Kernel'!Q$4-'Grunddaten Kernel'!Q$3)</f>
        <v>0.67567567567567566</v>
      </c>
      <c r="R42" s="103">
        <f>('Grunddaten Kernel'!R42-'Grunddaten Kernel'!R$3)/('Grunddaten Kernel'!R$4-'Grunddaten Kernel'!R$3)</f>
        <v>0.57172430589381407</v>
      </c>
      <c r="S42" s="103">
        <f>('Grunddaten Kernel'!S42-'Grunddaten Kernel'!S$3)/('Grunddaten Kernel'!S$4-'Grunddaten Kernel'!S$3)</f>
        <v>0.33181965617904635</v>
      </c>
      <c r="T42" s="103">
        <f>'Grunddaten Kernel'!T42/(('Grunddaten Kernel'!T$4-'Grunddaten Kernel'!T$3)/2)</f>
        <v>-0.38771380775736408</v>
      </c>
      <c r="U42" s="103">
        <f>'Grunddaten Kernel'!U42/(('Grunddaten Kernel'!U$4-'Grunddaten Kernel'!U$3)/2)</f>
        <v>6.666224603557333E-2</v>
      </c>
      <c r="V42" s="103">
        <f>'Grunddaten Kernel'!V42/(('Grunddaten Kernel'!V$4-'Grunddaten Kernel'!V$3)/2)</f>
        <v>5.2864249448689678E-2</v>
      </c>
      <c r="W42" s="103">
        <f>'Grunddaten Kernel'!W42/(('Grunddaten Kernel'!W$4-'Grunddaten Kernel'!W$3)/2)</f>
        <v>0.74545454545454592</v>
      </c>
      <c r="X42" s="103">
        <f>'Grunddaten Kernel'!X42/(('Grunddaten Kernel'!X$4-'Grunddaten Kernel'!X$3)/2)</f>
        <v>0.87722007722007667</v>
      </c>
      <c r="Y42" s="103">
        <f>'Grunddaten Kernel'!Y42/(('Grunddaten Kernel'!Y$4-'Grunddaten Kernel'!Y$3)/2)</f>
        <v>0.54346338124572235</v>
      </c>
      <c r="Z42" s="103">
        <f>'Grunddaten Kernel'!Z42/(('Grunddaten Kernel'!Z$4-'Grunddaten Kernel'!Z$3)/2)</f>
        <v>0.46376811594202944</v>
      </c>
      <c r="AA42" s="103">
        <f>'Grunddaten Kernel'!AA42/(('Grunddaten Kernel'!AA$4-'Grunddaten Kernel'!AA$3)/2)</f>
        <v>0.36363636363636365</v>
      </c>
      <c r="AB42" s="103">
        <f>'Grunddaten Kernel'!AB42/(('Grunddaten Kernel'!AB$4-'Grunddaten Kernel'!AB$3)/2)</f>
        <v>0</v>
      </c>
      <c r="AC42" s="103">
        <f>'Grunddaten Kernel'!AC42/(('Grunddaten Kernel'!AC$4-'Grunddaten Kernel'!AC$3)/2)</f>
        <v>-0.1378929950358522</v>
      </c>
      <c r="AD42" s="103">
        <f>'Grunddaten Kernel'!AD42/(('Grunddaten Kernel'!AD$4-'Grunddaten Kernel'!AD$3)/2)</f>
        <v>0.16</v>
      </c>
      <c r="AE42" s="103">
        <f>'Grunddaten Kernel'!AE42/(('Grunddaten Kernel'!AE$4-'Grunddaten Kernel'!AE$3)/2)</f>
        <v>-5.6918576021782533E-2</v>
      </c>
      <c r="AF42" s="103">
        <f>'Grunddaten Kernel'!AF42/(('Grunddaten Kernel'!AF$4-'Grunddaten Kernel'!AF$3)/2)</f>
        <v>-0.11811779769526237</v>
      </c>
      <c r="AG42" s="103">
        <f>'Grunddaten Kernel'!AG42/(('Grunddaten Kernel'!AG$4-'Grunddaten Kernel'!AG$3)/2)</f>
        <v>3.1463325293868756E-2</v>
      </c>
      <c r="AH42" s="103">
        <f>'Grunddaten Kernel'!AH42/(('Grunddaten Kernel'!AH$4-'Grunddaten Kernel'!AH$3)/2)</f>
        <v>-0.36910389218545708</v>
      </c>
      <c r="AI42" s="103">
        <f>'Grunddaten Kernel'!AI42/(('Grunddaten Kernel'!AI$4-'Grunddaten Kernel'!AI$3)/2)</f>
        <v>0.38857142857142857</v>
      </c>
      <c r="AJ42" s="103">
        <f>'Grunddaten Kernel'!AJ42/(('Grunddaten Kernel'!AJ$4-'Grunddaten Kernel'!AJ$3)/2)</f>
        <v>-1.6872890888639559E-3</v>
      </c>
      <c r="AK42" s="103">
        <f>'Grunddaten Kernel'!AK42/(('Grunddaten Kernel'!AK$4-'Grunddaten Kernel'!AK$3)/2)</f>
        <v>-4.0178571428571355E-2</v>
      </c>
    </row>
    <row r="43" spans="1:37" x14ac:dyDescent="0.2">
      <c r="A43" s="9">
        <v>31470</v>
      </c>
      <c r="B43" s="103">
        <f>('Grunddaten Kernel'!B43-'Grunddaten Kernel'!B$3)/('Grunddaten Kernel'!B$4-'Grunddaten Kernel'!B$3)</f>
        <v>0.56723396883469202</v>
      </c>
      <c r="C43" s="103">
        <f>('Grunddaten Kernel'!C43-'Grunddaten Kernel'!C$3)/('Grunddaten Kernel'!C$4-'Grunddaten Kernel'!C$3)</f>
        <v>0.46762002185059803</v>
      </c>
      <c r="D43" s="103">
        <f>('Grunddaten Kernel'!D43-'Grunddaten Kernel'!D$3)/('Grunddaten Kernel'!D$4-'Grunddaten Kernel'!D$3)</f>
        <v>0.86722698072805127</v>
      </c>
      <c r="E43" s="103">
        <f>('Grunddaten Kernel'!E43-'Grunddaten Kernel'!E$3)/('Grunddaten Kernel'!E$4-'Grunddaten Kernel'!E$3)</f>
        <v>0.88453159041394347</v>
      </c>
      <c r="F43" s="103">
        <f>('Grunddaten Kernel'!F43-'Grunddaten Kernel'!F$3)/('Grunddaten Kernel'!F$4-'Grunddaten Kernel'!F$3)</f>
        <v>0.75969827586206695</v>
      </c>
      <c r="G43" s="103">
        <f>('Grunddaten Kernel'!G43-'Grunddaten Kernel'!G$3)/('Grunddaten Kernel'!G$4-'Grunddaten Kernel'!G$3)</f>
        <v>0.91575091575091594</v>
      </c>
      <c r="H43" s="103">
        <f>('Grunddaten Kernel'!H43-'Grunddaten Kernel'!H$3)/('Grunddaten Kernel'!H$4-'Grunddaten Kernel'!H$3)</f>
        <v>0.81792717086834732</v>
      </c>
      <c r="I43" s="103">
        <f>('Grunddaten Kernel'!I43-'Grunddaten Kernel'!I$3)/('Grunddaten Kernel'!I$4-'Grunddaten Kernel'!I$3)</f>
        <v>0.9568841621155505</v>
      </c>
      <c r="J43" s="103">
        <f>('Grunddaten Kernel'!J43-'Grunddaten Kernel'!J$3)/('Grunddaten Kernel'!J$4-'Grunddaten Kernel'!J$3)</f>
        <v>0.72807017543859653</v>
      </c>
      <c r="K43" s="103">
        <f>('Grunddaten Kernel'!K43-'Grunddaten Kernel'!K$3)/('Grunddaten Kernel'!K$4-'Grunddaten Kernel'!K$3)</f>
        <v>0.81852748012443832</v>
      </c>
      <c r="L43" s="103">
        <f>('Grunddaten Kernel'!L43-'Grunddaten Kernel'!L$3)/('Grunddaten Kernel'!L$4-'Grunddaten Kernel'!L$3)</f>
        <v>0.86625055728934452</v>
      </c>
      <c r="M43" s="103">
        <f>('Grunddaten Kernel'!M43-'Grunddaten Kernel'!M$3)/('Grunddaten Kernel'!M$4-'Grunddaten Kernel'!M$3)</f>
        <v>6.8387697739595923E-2</v>
      </c>
      <c r="N43" s="103">
        <f>('Grunddaten Kernel'!N43-'Grunddaten Kernel'!N$3)/('Grunddaten Kernel'!N$4-'Grunddaten Kernel'!N$3)</f>
        <v>8.2842672715126825E-2</v>
      </c>
      <c r="O43" s="103">
        <f>('Grunddaten Kernel'!O43-'Grunddaten Kernel'!O$3)/('Grunddaten Kernel'!O$4-'Grunddaten Kernel'!O$3)</f>
        <v>0.13032532516120185</v>
      </c>
      <c r="P43" s="103">
        <f>('Grunddaten Kernel'!P43-'Grunddaten Kernel'!P$3)/('Grunddaten Kernel'!P$4-'Grunddaten Kernel'!P$3)</f>
        <v>0.82582068545779608</v>
      </c>
      <c r="Q43" s="103">
        <f>('Grunddaten Kernel'!Q43-'Grunddaten Kernel'!Q$3)/('Grunddaten Kernel'!Q$4-'Grunddaten Kernel'!Q$3)</f>
        <v>0.64033264033264037</v>
      </c>
      <c r="R43" s="103">
        <f>('Grunddaten Kernel'!R43-'Grunddaten Kernel'!R$3)/('Grunddaten Kernel'!R$4-'Grunddaten Kernel'!R$3)</f>
        <v>0.62883584997564557</v>
      </c>
      <c r="S43" s="103">
        <f>('Grunddaten Kernel'!S43-'Grunddaten Kernel'!S$3)/('Grunddaten Kernel'!S$4-'Grunddaten Kernel'!S$3)</f>
        <v>0.29776192020758996</v>
      </c>
      <c r="T43" s="103">
        <f>'Grunddaten Kernel'!T43/(('Grunddaten Kernel'!T$4-'Grunddaten Kernel'!T$3)/2)</f>
        <v>-0.22314368504774312</v>
      </c>
      <c r="U43" s="103">
        <f>'Grunddaten Kernel'!U43/(('Grunddaten Kernel'!U$4-'Grunddaten Kernel'!U$3)/2)</f>
        <v>-0.21908086327153267</v>
      </c>
      <c r="V43" s="103">
        <f>'Grunddaten Kernel'!V43/(('Grunddaten Kernel'!V$4-'Grunddaten Kernel'!V$3)/2)</f>
        <v>0.29557071302801813</v>
      </c>
      <c r="W43" s="103">
        <f>'Grunddaten Kernel'!W43/(('Grunddaten Kernel'!W$4-'Grunddaten Kernel'!W$3)/2)</f>
        <v>0.52727272727272756</v>
      </c>
      <c r="X43" s="103">
        <f>'Grunddaten Kernel'!X43/(('Grunddaten Kernel'!X$4-'Grunddaten Kernel'!X$3)/2)</f>
        <v>-7.258687258688723E-2</v>
      </c>
      <c r="Y43" s="103">
        <f>'Grunddaten Kernel'!Y43/(('Grunddaten Kernel'!Y$4-'Grunddaten Kernel'!Y$3)/2)</f>
        <v>1.3155373032169748</v>
      </c>
      <c r="Z43" s="103">
        <f>'Grunddaten Kernel'!Z43/(('Grunddaten Kernel'!Z$4-'Grunddaten Kernel'!Z$3)/2)</f>
        <v>0.21739130434782597</v>
      </c>
      <c r="AA43" s="103">
        <f>'Grunddaten Kernel'!AA43/(('Grunddaten Kernel'!AA$4-'Grunddaten Kernel'!AA$3)/2)</f>
        <v>-0.27272727272727271</v>
      </c>
      <c r="AB43" s="103">
        <f>'Grunddaten Kernel'!AB43/(('Grunddaten Kernel'!AB$4-'Grunddaten Kernel'!AB$3)/2)</f>
        <v>0</v>
      </c>
      <c r="AC43" s="103">
        <f>'Grunddaten Kernel'!AC43/(('Grunddaten Kernel'!AC$4-'Grunddaten Kernel'!AC$3)/2)</f>
        <v>0.34473248758963049</v>
      </c>
      <c r="AD43" s="103">
        <f>'Grunddaten Kernel'!AD43/(('Grunddaten Kernel'!AD$4-'Grunddaten Kernel'!AD$3)/2)</f>
        <v>0.4</v>
      </c>
      <c r="AE43" s="103">
        <f>'Grunddaten Kernel'!AE43/(('Grunddaten Kernel'!AE$4-'Grunddaten Kernel'!AE$3)/2)</f>
        <v>-2.4838513454798389E-2</v>
      </c>
      <c r="AF43" s="103">
        <f>'Grunddaten Kernel'!AF43/(('Grunddaten Kernel'!AF$4-'Grunddaten Kernel'!AF$3)/2)</f>
        <v>2.0486555697823226E-2</v>
      </c>
      <c r="AG43" s="103">
        <f>'Grunddaten Kernel'!AG43/(('Grunddaten Kernel'!AG$4-'Grunddaten Kernel'!AG$3)/2)</f>
        <v>-1.2863143573423129E-2</v>
      </c>
      <c r="AH43" s="103">
        <f>'Grunddaten Kernel'!AH43/(('Grunddaten Kernel'!AH$4-'Grunddaten Kernel'!AH$3)/2)</f>
        <v>-0.55194609272855277</v>
      </c>
      <c r="AI43" s="103">
        <f>'Grunddaten Kernel'!AI43/(('Grunddaten Kernel'!AI$4-'Grunddaten Kernel'!AI$3)/2)</f>
        <v>-0.19428571428571428</v>
      </c>
      <c r="AJ43" s="103">
        <f>'Grunddaten Kernel'!AJ43/(('Grunddaten Kernel'!AJ$4-'Grunddaten Kernel'!AJ$3)/2)</f>
        <v>0.26377952755905498</v>
      </c>
      <c r="AK43" s="103">
        <f>'Grunddaten Kernel'!AK43/(('Grunddaten Kernel'!AK$4-'Grunddaten Kernel'!AK$3)/2)</f>
        <v>-9.3750000000000042E-2</v>
      </c>
    </row>
    <row r="44" spans="1:37" x14ac:dyDescent="0.2">
      <c r="A44" s="9">
        <v>31500</v>
      </c>
      <c r="B44" s="103">
        <f>('Grunddaten Kernel'!B44-'Grunddaten Kernel'!B$3)/('Grunddaten Kernel'!B$4-'Grunddaten Kernel'!B$3)</f>
        <v>0.60743343972328812</v>
      </c>
      <c r="C44" s="103">
        <f>('Grunddaten Kernel'!C44-'Grunddaten Kernel'!C$3)/('Grunddaten Kernel'!C$4-'Grunddaten Kernel'!C$3)</f>
        <v>0.48516855042161128</v>
      </c>
      <c r="D44" s="103">
        <f>('Grunddaten Kernel'!D44-'Grunddaten Kernel'!D$3)/('Grunddaten Kernel'!D$4-'Grunddaten Kernel'!D$3)</f>
        <v>0.98156183083511772</v>
      </c>
      <c r="E44" s="103">
        <f>('Grunddaten Kernel'!E44-'Grunddaten Kernel'!E$3)/('Grunddaten Kernel'!E$4-'Grunddaten Kernel'!E$3)</f>
        <v>0.91285403050108926</v>
      </c>
      <c r="F44" s="103">
        <f>('Grunddaten Kernel'!F44-'Grunddaten Kernel'!F$3)/('Grunddaten Kernel'!F$4-'Grunddaten Kernel'!F$3)</f>
        <v>0.78728448275861873</v>
      </c>
      <c r="G44" s="103">
        <f>('Grunddaten Kernel'!G44-'Grunddaten Kernel'!G$3)/('Grunddaten Kernel'!G$4-'Grunddaten Kernel'!G$3)</f>
        <v>0.86996336996337009</v>
      </c>
      <c r="H44" s="103">
        <f>('Grunddaten Kernel'!H44-'Grunddaten Kernel'!H$3)/('Grunddaten Kernel'!H$4-'Grunddaten Kernel'!H$3)</f>
        <v>0.85854341736694684</v>
      </c>
      <c r="I44" s="103">
        <f>('Grunddaten Kernel'!I44-'Grunddaten Kernel'!I$3)/('Grunddaten Kernel'!I$4-'Grunddaten Kernel'!I$3)</f>
        <v>0.92095429721184252</v>
      </c>
      <c r="J44" s="103">
        <f>('Grunddaten Kernel'!J44-'Grunddaten Kernel'!J$3)/('Grunddaten Kernel'!J$4-'Grunddaten Kernel'!J$3)</f>
        <v>0.74561403508771928</v>
      </c>
      <c r="K44" s="103">
        <f>('Grunddaten Kernel'!K44-'Grunddaten Kernel'!K$3)/('Grunddaten Kernel'!K$4-'Grunddaten Kernel'!K$3)</f>
        <v>0.74939509160041484</v>
      </c>
      <c r="L44" s="103">
        <f>('Grunddaten Kernel'!L44-'Grunddaten Kernel'!L$3)/('Grunddaten Kernel'!L$4-'Grunddaten Kernel'!L$3)</f>
        <v>0.87368108188438098</v>
      </c>
      <c r="M44" s="103">
        <f>('Grunddaten Kernel'!M44-'Grunddaten Kernel'!M$3)/('Grunddaten Kernel'!M$4-'Grunddaten Kernel'!M$3)</f>
        <v>6.3372260932879371E-2</v>
      </c>
      <c r="N44" s="103">
        <f>('Grunddaten Kernel'!N44-'Grunddaten Kernel'!N$3)/('Grunddaten Kernel'!N$4-'Grunddaten Kernel'!N$3)</f>
        <v>8.5273967282387453E-2</v>
      </c>
      <c r="O44" s="103">
        <f>('Grunddaten Kernel'!O44-'Grunddaten Kernel'!O$3)/('Grunddaten Kernel'!O$4-'Grunddaten Kernel'!O$3)</f>
        <v>0.15396975397154261</v>
      </c>
      <c r="P44" s="103">
        <f>('Grunddaten Kernel'!P44-'Grunddaten Kernel'!P$3)/('Grunddaten Kernel'!P$4-'Grunddaten Kernel'!P$3)</f>
        <v>0.6647266917722241</v>
      </c>
      <c r="Q44" s="103">
        <f>('Grunddaten Kernel'!Q44-'Grunddaten Kernel'!Q$3)/('Grunddaten Kernel'!Q$4-'Grunddaten Kernel'!Q$3)</f>
        <v>0.48440748440748443</v>
      </c>
      <c r="R44" s="103">
        <f>('Grunddaten Kernel'!R44-'Grunddaten Kernel'!R$3)/('Grunddaten Kernel'!R$4-'Grunddaten Kernel'!R$3)</f>
        <v>0.67230881636629325</v>
      </c>
      <c r="S44" s="103">
        <f>('Grunddaten Kernel'!S44-'Grunddaten Kernel'!S$3)/('Grunddaten Kernel'!S$4-'Grunddaten Kernel'!S$3)</f>
        <v>0.25235160557898151</v>
      </c>
      <c r="T44" s="103">
        <f>'Grunddaten Kernel'!T44/(('Grunddaten Kernel'!T$4-'Grunddaten Kernel'!T$3)/2)</f>
        <v>0.12839212643645695</v>
      </c>
      <c r="U44" s="103">
        <f>'Grunddaten Kernel'!U44/(('Grunddaten Kernel'!U$4-'Grunddaten Kernel'!U$3)/2)</f>
        <v>8.4241053247486125E-2</v>
      </c>
      <c r="V44" s="103">
        <f>'Grunddaten Kernel'!V44/(('Grunddaten Kernel'!V$4-'Grunddaten Kernel'!V$3)/2)</f>
        <v>0.58417354736140426</v>
      </c>
      <c r="W44" s="103">
        <f>'Grunddaten Kernel'!W44/(('Grunddaten Kernel'!W$4-'Grunddaten Kernel'!W$3)/2)</f>
        <v>0.23636363636363625</v>
      </c>
      <c r="X44" s="103">
        <f>'Grunddaten Kernel'!X44/(('Grunddaten Kernel'!X$4-'Grunddaten Kernel'!X$3)/2)</f>
        <v>0.19768339768339788</v>
      </c>
      <c r="Y44" s="103">
        <f>'Grunddaten Kernel'!Y44/(('Grunddaten Kernel'!Y$4-'Grunddaten Kernel'!Y$3)/2)</f>
        <v>-0.34223134839151259</v>
      </c>
      <c r="Z44" s="103">
        <f>'Grunddaten Kernel'!Z44/(('Grunddaten Kernel'!Z$4-'Grunddaten Kernel'!Z$3)/2)</f>
        <v>0.21014492753623193</v>
      </c>
      <c r="AA44" s="103">
        <f>'Grunddaten Kernel'!AA44/(('Grunddaten Kernel'!AA$4-'Grunddaten Kernel'!AA$3)/2)</f>
        <v>-0.22727272727272727</v>
      </c>
      <c r="AB44" s="103">
        <f>'Grunddaten Kernel'!AB44/(('Grunddaten Kernel'!AB$4-'Grunddaten Kernel'!AB$3)/2)</f>
        <v>0.12496875781054732</v>
      </c>
      <c r="AC44" s="103">
        <f>'Grunddaten Kernel'!AC44/(('Grunddaten Kernel'!AC$4-'Grunddaten Kernel'!AC$3)/2)</f>
        <v>-0.5515719801434088</v>
      </c>
      <c r="AD44" s="103">
        <f>'Grunddaten Kernel'!AD44/(('Grunddaten Kernel'!AD$4-'Grunddaten Kernel'!AD$3)/2)</f>
        <v>0.08</v>
      </c>
      <c r="AE44" s="103">
        <f>'Grunddaten Kernel'!AE44/(('Grunddaten Kernel'!AE$4-'Grunddaten Kernel'!AE$3)/2)</f>
        <v>-3.5715320221301868E-2</v>
      </c>
      <c r="AF44" s="103">
        <f>'Grunddaten Kernel'!AF44/(('Grunddaten Kernel'!AF$4-'Grunddaten Kernel'!AF$3)/2)</f>
        <v>2.0038412291933382E-2</v>
      </c>
      <c r="AG44" s="103">
        <f>'Grunddaten Kernel'!AG44/(('Grunddaten Kernel'!AG$4-'Grunddaten Kernel'!AG$3)/2)</f>
        <v>0.15092311132042249</v>
      </c>
      <c r="AH44" s="103">
        <f>'Grunddaten Kernel'!AH44/(('Grunddaten Kernel'!AH$4-'Grunddaten Kernel'!AH$3)/2)</f>
        <v>-0.85185557678768986</v>
      </c>
      <c r="AI44" s="103">
        <f>'Grunddaten Kernel'!AI44/(('Grunddaten Kernel'!AI$4-'Grunddaten Kernel'!AI$3)/2)</f>
        <v>-0.8571428571428571</v>
      </c>
      <c r="AJ44" s="103">
        <f>'Grunddaten Kernel'!AJ44/(('Grunddaten Kernel'!AJ$4-'Grunddaten Kernel'!AJ$3)/2)</f>
        <v>0.20078740157480277</v>
      </c>
      <c r="AK44" s="103">
        <f>'Grunddaten Kernel'!AK44/(('Grunddaten Kernel'!AK$4-'Grunddaten Kernel'!AK$3)/2)</f>
        <v>-0.12499999999999985</v>
      </c>
    </row>
    <row r="45" spans="1:37" x14ac:dyDescent="0.2">
      <c r="A45" s="9">
        <v>31531</v>
      </c>
      <c r="B45" s="103">
        <f>('Grunddaten Kernel'!B45-'Grunddaten Kernel'!B$3)/('Grunddaten Kernel'!B$4-'Grunddaten Kernel'!B$3)</f>
        <v>0.48642456345372936</v>
      </c>
      <c r="C45" s="103">
        <f>('Grunddaten Kernel'!C45-'Grunddaten Kernel'!C$3)/('Grunddaten Kernel'!C$4-'Grunddaten Kernel'!C$3)</f>
        <v>0.51605664098647797</v>
      </c>
      <c r="D45" s="103">
        <f>('Grunddaten Kernel'!D45-'Grunddaten Kernel'!D$3)/('Grunddaten Kernel'!D$4-'Grunddaten Kernel'!D$3)</f>
        <v>1</v>
      </c>
      <c r="E45" s="103">
        <f>('Grunddaten Kernel'!E45-'Grunddaten Kernel'!E$3)/('Grunddaten Kernel'!E$4-'Grunddaten Kernel'!E$3)</f>
        <v>0.93681917211328991</v>
      </c>
      <c r="F45" s="103">
        <f>('Grunddaten Kernel'!F45-'Grunddaten Kernel'!F$3)/('Grunddaten Kernel'!F$4-'Grunddaten Kernel'!F$3)</f>
        <v>0.87909482758620494</v>
      </c>
      <c r="G45" s="103">
        <f>('Grunddaten Kernel'!G45-'Grunddaten Kernel'!G$3)/('Grunddaten Kernel'!G$4-'Grunddaten Kernel'!G$3)</f>
        <v>0.94249084249084247</v>
      </c>
      <c r="H45" s="103">
        <f>('Grunddaten Kernel'!H45-'Grunddaten Kernel'!H$3)/('Grunddaten Kernel'!H$4-'Grunddaten Kernel'!H$3)</f>
        <v>0.85574229691876746</v>
      </c>
      <c r="I45" s="103">
        <f>('Grunddaten Kernel'!I45-'Grunddaten Kernel'!I$3)/('Grunddaten Kernel'!I$4-'Grunddaten Kernel'!I$3)</f>
        <v>0.9568841621155505</v>
      </c>
      <c r="J45" s="103">
        <f>('Grunddaten Kernel'!J45-'Grunddaten Kernel'!J$3)/('Grunddaten Kernel'!J$4-'Grunddaten Kernel'!J$3)</f>
        <v>0.77192982456140347</v>
      </c>
      <c r="K45" s="103">
        <f>('Grunddaten Kernel'!K45-'Grunddaten Kernel'!K$3)/('Grunddaten Kernel'!K$4-'Grunddaten Kernel'!K$3)</f>
        <v>0.79260283442792945</v>
      </c>
      <c r="L45" s="103">
        <f>('Grunddaten Kernel'!L45-'Grunddaten Kernel'!L$3)/('Grunddaten Kernel'!L$4-'Grunddaten Kernel'!L$3)</f>
        <v>0.87368108188438098</v>
      </c>
      <c r="M45" s="103">
        <f>('Grunddaten Kernel'!M45-'Grunddaten Kernel'!M$3)/('Grunddaten Kernel'!M$4-'Grunddaten Kernel'!M$3)</f>
        <v>7.4259379029535333E-2</v>
      </c>
      <c r="N45" s="103">
        <f>('Grunddaten Kernel'!N45-'Grunddaten Kernel'!N$3)/('Grunddaten Kernel'!N$4-'Grunddaten Kernel'!N$3)</f>
        <v>8.5623514424645372E-2</v>
      </c>
      <c r="O45" s="103">
        <f>('Grunddaten Kernel'!O45-'Grunddaten Kernel'!O$3)/('Grunddaten Kernel'!O$4-'Grunddaten Kernel'!O$3)</f>
        <v>0.13082167482985491</v>
      </c>
      <c r="P45" s="103">
        <f>('Grunddaten Kernel'!P45-'Grunddaten Kernel'!P$3)/('Grunddaten Kernel'!P$4-'Grunddaten Kernel'!P$3)</f>
        <v>0.64403362623150362</v>
      </c>
      <c r="Q45" s="103">
        <f>('Grunddaten Kernel'!Q45-'Grunddaten Kernel'!Q$3)/('Grunddaten Kernel'!Q$4-'Grunddaten Kernel'!Q$3)</f>
        <v>0.48440748440748443</v>
      </c>
      <c r="R45" s="103">
        <f>('Grunddaten Kernel'!R45-'Grunddaten Kernel'!R$3)/('Grunddaten Kernel'!R$4-'Grunddaten Kernel'!R$3)</f>
        <v>0.76546517291768157</v>
      </c>
      <c r="S45" s="103">
        <f>('Grunddaten Kernel'!S45-'Grunddaten Kernel'!S$3)/('Grunddaten Kernel'!S$4-'Grunddaten Kernel'!S$3)</f>
        <v>0.20694129095037297</v>
      </c>
      <c r="T45" s="103">
        <f>'Grunddaten Kernel'!T45/(('Grunddaten Kernel'!T$4-'Grunddaten Kernel'!T$3)/2)</f>
        <v>-0.38648734917409622</v>
      </c>
      <c r="U45" s="103">
        <f>'Grunddaten Kernel'!U45/(('Grunddaten Kernel'!U$4-'Grunddaten Kernel'!U$3)/2)</f>
        <v>0.14827712029863205</v>
      </c>
      <c r="V45" s="103">
        <f>'Grunddaten Kernel'!V45/(('Grunddaten Kernel'!V$4-'Grunddaten Kernel'!V$3)/2)</f>
        <v>9.4206540506351119E-2</v>
      </c>
      <c r="W45" s="103">
        <f>'Grunddaten Kernel'!W45/(('Grunddaten Kernel'!W$4-'Grunddaten Kernel'!W$3)/2)</f>
        <v>0.20000000000000065</v>
      </c>
      <c r="X45" s="103">
        <f>'Grunddaten Kernel'!X45/(('Grunddaten Kernel'!X$4-'Grunddaten Kernel'!X$3)/2)</f>
        <v>0.65791505791505822</v>
      </c>
      <c r="Y45" s="103">
        <f>'Grunddaten Kernel'!Y45/(('Grunddaten Kernel'!Y$4-'Grunddaten Kernel'!Y$3)/2)</f>
        <v>0.54209445585215466</v>
      </c>
      <c r="Z45" s="103">
        <f>'Grunddaten Kernel'!Z45/(('Grunddaten Kernel'!Z$4-'Grunddaten Kernel'!Z$3)/2)</f>
        <v>-1.4492753623188741E-2</v>
      </c>
      <c r="AA45" s="103">
        <f>'Grunddaten Kernel'!AA45/(('Grunddaten Kernel'!AA$4-'Grunddaten Kernel'!AA$3)/2)</f>
        <v>0.22727272727272727</v>
      </c>
      <c r="AB45" s="103">
        <f>'Grunddaten Kernel'!AB45/(('Grunddaten Kernel'!AB$4-'Grunddaten Kernel'!AB$3)/2)</f>
        <v>0.18745313671582098</v>
      </c>
      <c r="AC45" s="103">
        <f>'Grunddaten Kernel'!AC45/(('Grunddaten Kernel'!AC$4-'Grunddaten Kernel'!AC$3)/2)</f>
        <v>0.34473248758963049</v>
      </c>
      <c r="AD45" s="103">
        <f>'Grunddaten Kernel'!AD45/(('Grunddaten Kernel'!AD$4-'Grunddaten Kernel'!AD$3)/2)</f>
        <v>0</v>
      </c>
      <c r="AE45" s="103">
        <f>'Grunddaten Kernel'!AE45/(('Grunddaten Kernel'!AE$4-'Grunddaten Kernel'!AE$3)/2)</f>
        <v>7.752802479506414E-2</v>
      </c>
      <c r="AF45" s="103">
        <f>'Grunddaten Kernel'!AF45/(('Grunddaten Kernel'!AF$4-'Grunddaten Kernel'!AF$3)/2)</f>
        <v>2.8809218950063284E-3</v>
      </c>
      <c r="AG45" s="103">
        <f>'Grunddaten Kernel'!AG45/(('Grunddaten Kernel'!AG$4-'Grunddaten Kernel'!AG$3)/2)</f>
        <v>-0.14775489622430577</v>
      </c>
      <c r="AH45" s="103">
        <f>'Grunddaten Kernel'!AH45/(('Grunddaten Kernel'!AH$4-'Grunddaten Kernel'!AH$3)/2)</f>
        <v>-0.10942371517650608</v>
      </c>
      <c r="AI45" s="103">
        <f>'Grunddaten Kernel'!AI45/(('Grunddaten Kernel'!AI$4-'Grunddaten Kernel'!AI$3)/2)</f>
        <v>0</v>
      </c>
      <c r="AJ45" s="103">
        <f>'Grunddaten Kernel'!AJ45/(('Grunddaten Kernel'!AJ$4-'Grunddaten Kernel'!AJ$3)/2)</f>
        <v>0.43025871766029278</v>
      </c>
      <c r="AK45" s="103">
        <f>'Grunddaten Kernel'!AK45/(('Grunddaten Kernel'!AK$4-'Grunddaten Kernel'!AK$3)/2)</f>
        <v>-0.12500000000000017</v>
      </c>
    </row>
    <row r="46" spans="1:37" x14ac:dyDescent="0.2">
      <c r="A46" s="9">
        <v>31562</v>
      </c>
      <c r="B46" s="103">
        <f>('Grunddaten Kernel'!B46-'Grunddaten Kernel'!B$3)/('Grunddaten Kernel'!B$4-'Grunddaten Kernel'!B$3)</f>
        <v>0.36164174283776324</v>
      </c>
      <c r="C46" s="103">
        <f>('Grunddaten Kernel'!C46-'Grunddaten Kernel'!C$3)/('Grunddaten Kernel'!C$4-'Grunddaten Kernel'!C$3)</f>
        <v>0.49699051351775991</v>
      </c>
      <c r="D46" s="103">
        <f>('Grunddaten Kernel'!D46-'Grunddaten Kernel'!D$3)/('Grunddaten Kernel'!D$4-'Grunddaten Kernel'!D$3)</f>
        <v>0.91857869379015</v>
      </c>
      <c r="E46" s="103">
        <f>('Grunddaten Kernel'!E46-'Grunddaten Kernel'!E$3)/('Grunddaten Kernel'!E$4-'Grunddaten Kernel'!E$3)</f>
        <v>0.85620915032679745</v>
      </c>
      <c r="F46" s="103">
        <f>('Grunddaten Kernel'!F46-'Grunddaten Kernel'!F$3)/('Grunddaten Kernel'!F$4-'Grunddaten Kernel'!F$3)</f>
        <v>0.79159482758620681</v>
      </c>
      <c r="G46" s="103">
        <f>('Grunddaten Kernel'!G46-'Grunddaten Kernel'!G$3)/('Grunddaten Kernel'!G$4-'Grunddaten Kernel'!G$3)</f>
        <v>0.92216117216117233</v>
      </c>
      <c r="H46" s="103">
        <f>('Grunddaten Kernel'!H46-'Grunddaten Kernel'!H$3)/('Grunddaten Kernel'!H$4-'Grunddaten Kernel'!H$3)</f>
        <v>0.79831932773109249</v>
      </c>
      <c r="I46" s="103">
        <f>('Grunddaten Kernel'!I46-'Grunddaten Kernel'!I$3)/('Grunddaten Kernel'!I$4-'Grunddaten Kernel'!I$3)</f>
        <v>0.89939637826961771</v>
      </c>
      <c r="J46" s="103">
        <f>('Grunddaten Kernel'!J46-'Grunddaten Kernel'!J$3)/('Grunddaten Kernel'!J$4-'Grunddaten Kernel'!J$3)</f>
        <v>0.72807017543859653</v>
      </c>
      <c r="K46" s="103">
        <f>('Grunddaten Kernel'!K46-'Grunddaten Kernel'!K$3)/('Grunddaten Kernel'!K$4-'Grunddaten Kernel'!K$3)</f>
        <v>0.77531973729692361</v>
      </c>
      <c r="L46" s="103">
        <f>('Grunddaten Kernel'!L46-'Grunddaten Kernel'!L$3)/('Grunddaten Kernel'!L$4-'Grunddaten Kernel'!L$3)</f>
        <v>0.86625055728934452</v>
      </c>
      <c r="M46" s="103">
        <f>('Grunddaten Kernel'!M46-'Grunddaten Kernel'!M$3)/('Grunddaten Kernel'!M$4-'Grunddaten Kernel'!M$3)</f>
        <v>8.5614279147904551E-2</v>
      </c>
      <c r="N46" s="103">
        <f>('Grunddaten Kernel'!N46-'Grunddaten Kernel'!N$3)/('Grunddaten Kernel'!N$4-'Grunddaten Kernel'!N$3)</f>
        <v>0.10319408410881011</v>
      </c>
      <c r="O46" s="103">
        <f>('Grunddaten Kernel'!O46-'Grunddaten Kernel'!O$3)/('Grunddaten Kernel'!O$4-'Grunddaten Kernel'!O$3)</f>
        <v>0.13552581763546767</v>
      </c>
      <c r="P46" s="103">
        <f>('Grunddaten Kernel'!P46-'Grunddaten Kernel'!P$3)/('Grunddaten Kernel'!P$4-'Grunddaten Kernel'!P$3)</f>
        <v>0.77530526075544903</v>
      </c>
      <c r="Q46" s="103">
        <f>('Grunddaten Kernel'!Q46-'Grunddaten Kernel'!Q$3)/('Grunddaten Kernel'!Q$4-'Grunddaten Kernel'!Q$3)</f>
        <v>0.45114345114345117</v>
      </c>
      <c r="R46" s="103">
        <f>('Grunddaten Kernel'!R46-'Grunddaten Kernel'!R$3)/('Grunddaten Kernel'!R$4-'Grunddaten Kernel'!R$3)</f>
        <v>0.71322454943984437</v>
      </c>
      <c r="S46" s="103">
        <f>('Grunddaten Kernel'!S46-'Grunddaten Kernel'!S$3)/('Grunddaten Kernel'!S$4-'Grunddaten Kernel'!S$3)</f>
        <v>0.17774894583198184</v>
      </c>
      <c r="T46" s="103">
        <f>'Grunddaten Kernel'!T46/(('Grunddaten Kernel'!T$4-'Grunddaten Kernel'!T$3)/2)</f>
        <v>-0.3985408595556354</v>
      </c>
      <c r="U46" s="103">
        <f>'Grunddaten Kernel'!U46/(('Grunddaten Kernel'!U$4-'Grunddaten Kernel'!U$3)/2)</f>
        <v>-9.1526229838362977E-2</v>
      </c>
      <c r="V46" s="103">
        <f>'Grunddaten Kernel'!V46/(('Grunddaten Kernel'!V$4-'Grunddaten Kernel'!V$3)/2)</f>
        <v>-0.4160076585124024</v>
      </c>
      <c r="W46" s="103">
        <f>'Grunddaten Kernel'!W46/(('Grunddaten Kernel'!W$4-'Grunddaten Kernel'!W$3)/2)</f>
        <v>-0.67272727272727317</v>
      </c>
      <c r="X46" s="103">
        <f>'Grunddaten Kernel'!X46/(('Grunddaten Kernel'!X$4-'Grunddaten Kernel'!X$3)/2)</f>
        <v>-0.62702702702701429</v>
      </c>
      <c r="Y46" s="103">
        <f>'Grunddaten Kernel'!Y46/(('Grunddaten Kernel'!Y$4-'Grunddaten Kernel'!Y$3)/2)</f>
        <v>-0.15195071868583004</v>
      </c>
      <c r="Z46" s="103">
        <f>'Grunddaten Kernel'!Z46/(('Grunddaten Kernel'!Z$4-'Grunddaten Kernel'!Z$3)/2)</f>
        <v>-0.29710144927536181</v>
      </c>
      <c r="AA46" s="103">
        <f>'Grunddaten Kernel'!AA46/(('Grunddaten Kernel'!AA$4-'Grunddaten Kernel'!AA$3)/2)</f>
        <v>-0.36363636363636365</v>
      </c>
      <c r="AB46" s="103">
        <f>'Grunddaten Kernel'!AB46/(('Grunddaten Kernel'!AB$4-'Grunddaten Kernel'!AB$3)/2)</f>
        <v>-0.31242189452636832</v>
      </c>
      <c r="AC46" s="103">
        <f>'Grunddaten Kernel'!AC46/(('Grunddaten Kernel'!AC$4-'Grunddaten Kernel'!AC$3)/2)</f>
        <v>-0.1378929950358522</v>
      </c>
      <c r="AD46" s="103">
        <f>'Grunddaten Kernel'!AD46/(('Grunddaten Kernel'!AD$4-'Grunddaten Kernel'!AD$3)/2)</f>
        <v>-0.08</v>
      </c>
      <c r="AE46" s="103">
        <f>'Grunddaten Kernel'!AE46/(('Grunddaten Kernel'!AE$4-'Grunddaten Kernel'!AE$3)/2)</f>
        <v>8.0859137386669999E-2</v>
      </c>
      <c r="AF46" s="103">
        <f>'Grunddaten Kernel'!AF46/(('Grunddaten Kernel'!AF$4-'Grunddaten Kernel'!AF$3)/2)</f>
        <v>0.14481434058898845</v>
      </c>
      <c r="AG46" s="103">
        <f>'Grunddaten Kernel'!AG46/(('Grunddaten Kernel'!AG$4-'Grunddaten Kernel'!AG$3)/2)</f>
        <v>3.0026687217251019E-2</v>
      </c>
      <c r="AH46" s="103">
        <f>'Grunddaten Kernel'!AH46/(('Grunddaten Kernel'!AH$4-'Grunddaten Kernel'!AH$3)/2)</f>
        <v>0.69415669315096051</v>
      </c>
      <c r="AI46" s="103">
        <f>'Grunddaten Kernel'!AI46/(('Grunddaten Kernel'!AI$4-'Grunddaten Kernel'!AI$3)/2)</f>
        <v>-0.18285714285714286</v>
      </c>
      <c r="AJ46" s="103">
        <f>'Grunddaten Kernel'!AJ46/(('Grunddaten Kernel'!AJ$4-'Grunddaten Kernel'!AJ$3)/2)</f>
        <v>-0.2412823397075361</v>
      </c>
      <c r="AK46" s="103">
        <f>'Grunddaten Kernel'!AK46/(('Grunddaten Kernel'!AK$4-'Grunddaten Kernel'!AK$3)/2)</f>
        <v>-8.035714285714271E-2</v>
      </c>
    </row>
    <row r="47" spans="1:37" x14ac:dyDescent="0.2">
      <c r="A47" s="9">
        <v>31591</v>
      </c>
      <c r="B47" s="103">
        <f>('Grunddaten Kernel'!B47-'Grunddaten Kernel'!B$3)/('Grunddaten Kernel'!B$4-'Grunddaten Kernel'!B$3)</f>
        <v>0.40468063927932807</v>
      </c>
      <c r="C47" s="103">
        <f>('Grunddaten Kernel'!C47-'Grunddaten Kernel'!C$3)/('Grunddaten Kernel'!C$4-'Grunddaten Kernel'!C$3)</f>
        <v>0.54145289518929152</v>
      </c>
      <c r="D47" s="103">
        <f>('Grunddaten Kernel'!D47-'Grunddaten Kernel'!D$3)/('Grunddaten Kernel'!D$4-'Grunddaten Kernel'!D$3)</f>
        <v>0.91241033190578147</v>
      </c>
      <c r="E47" s="103">
        <f>('Grunddaten Kernel'!E47-'Grunddaten Kernel'!E$3)/('Grunddaten Kernel'!E$4-'Grunddaten Kernel'!E$3)</f>
        <v>0.82352941176470584</v>
      </c>
      <c r="F47" s="103">
        <f>('Grunddaten Kernel'!F47-'Grunddaten Kernel'!F$3)/('Grunddaten Kernel'!F$4-'Grunddaten Kernel'!F$3)</f>
        <v>0.75150862068965507</v>
      </c>
      <c r="G47" s="103">
        <f>('Grunddaten Kernel'!G47-'Grunddaten Kernel'!G$3)/('Grunddaten Kernel'!G$4-'Grunddaten Kernel'!G$3)</f>
        <v>0.92326007326007353</v>
      </c>
      <c r="H47" s="103">
        <f>('Grunddaten Kernel'!H47-'Grunddaten Kernel'!H$3)/('Grunddaten Kernel'!H$4-'Grunddaten Kernel'!H$3)</f>
        <v>0.83613445378151263</v>
      </c>
      <c r="I47" s="103">
        <f>('Grunddaten Kernel'!I47-'Grunddaten Kernel'!I$3)/('Grunddaten Kernel'!I$4-'Grunddaten Kernel'!I$3)</f>
        <v>0.92095429721184252</v>
      </c>
      <c r="J47" s="103">
        <f>('Grunddaten Kernel'!J47-'Grunddaten Kernel'!J$3)/('Grunddaten Kernel'!J$4-'Grunddaten Kernel'!J$3)</f>
        <v>0.72807017543859653</v>
      </c>
      <c r="K47" s="103">
        <f>('Grunddaten Kernel'!K47-'Grunddaten Kernel'!K$3)/('Grunddaten Kernel'!K$4-'Grunddaten Kernel'!K$3)</f>
        <v>0.77531973729692361</v>
      </c>
      <c r="L47" s="103">
        <f>('Grunddaten Kernel'!L47-'Grunddaten Kernel'!L$3)/('Grunddaten Kernel'!L$4-'Grunddaten Kernel'!L$3)</f>
        <v>0.91083370485956294</v>
      </c>
      <c r="M47" s="103">
        <f>('Grunddaten Kernel'!M47-'Grunddaten Kernel'!M$3)/('Grunddaten Kernel'!M$4-'Grunddaten Kernel'!M$3)</f>
        <v>9.4003848015587324E-2</v>
      </c>
      <c r="N47" s="103">
        <f>('Grunddaten Kernel'!N47-'Grunddaten Kernel'!N$3)/('Grunddaten Kernel'!N$4-'Grunddaten Kernel'!N$3)</f>
        <v>9.9519955257965781E-2</v>
      </c>
      <c r="O47" s="103">
        <f>('Grunddaten Kernel'!O47-'Grunddaten Kernel'!O$3)/('Grunddaten Kernel'!O$4-'Grunddaten Kernel'!O$3)</f>
        <v>0.1407561209006436</v>
      </c>
      <c r="P47" s="103">
        <f>('Grunddaten Kernel'!P47-'Grunddaten Kernel'!P$3)/('Grunddaten Kernel'!P$4-'Grunddaten Kernel'!P$3)</f>
        <v>0.73848377648446117</v>
      </c>
      <c r="Q47" s="103">
        <f>('Grunddaten Kernel'!Q47-'Grunddaten Kernel'!Q$3)/('Grunddaten Kernel'!Q$4-'Grunddaten Kernel'!Q$3)</f>
        <v>0.40332640332640335</v>
      </c>
      <c r="R47" s="103">
        <f>('Grunddaten Kernel'!R47-'Grunddaten Kernel'!R$3)/('Grunddaten Kernel'!R$4-'Grunddaten Kernel'!R$3)</f>
        <v>0.65684364344861168</v>
      </c>
      <c r="S47" s="103">
        <f>('Grunddaten Kernel'!S47-'Grunddaten Kernel'!S$3)/('Grunddaten Kernel'!S$4-'Grunddaten Kernel'!S$3)</f>
        <v>0.20045410314628606</v>
      </c>
      <c r="T47" s="103">
        <f>'Grunddaten Kernel'!T47/(('Grunddaten Kernel'!T$4-'Grunddaten Kernel'!T$3)/2)</f>
        <v>0.1374608996452874</v>
      </c>
      <c r="U47" s="103">
        <f>'Grunddaten Kernel'!U47/(('Grunddaten Kernel'!U$4-'Grunddaten Kernel'!U$3)/2)</f>
        <v>0.21343999565231234</v>
      </c>
      <c r="V47" s="103">
        <f>'Grunddaten Kernel'!V47/(('Grunddaten Kernel'!V$4-'Grunddaten Kernel'!V$3)/2)</f>
        <v>-3.1516146127152485E-2</v>
      </c>
      <c r="W47" s="103">
        <f>'Grunddaten Kernel'!W47/(('Grunddaten Kernel'!W$4-'Grunddaten Kernel'!W$3)/2)</f>
        <v>-0.27272727272727348</v>
      </c>
      <c r="X47" s="103">
        <f>'Grunddaten Kernel'!X47/(('Grunddaten Kernel'!X$4-'Grunddaten Kernel'!X$3)/2)</f>
        <v>-0.2872586872586872</v>
      </c>
      <c r="Y47" s="103">
        <f>'Grunddaten Kernel'!Y47/(('Grunddaten Kernel'!Y$4-'Grunddaten Kernel'!Y$3)/2)</f>
        <v>8.213552361396613E-3</v>
      </c>
      <c r="Z47" s="103">
        <f>'Grunddaten Kernel'!Z47/(('Grunddaten Kernel'!Z$4-'Grunddaten Kernel'!Z$3)/2)</f>
        <v>0.19565217391304318</v>
      </c>
      <c r="AA47" s="103">
        <f>'Grunddaten Kernel'!AA47/(('Grunddaten Kernel'!AA$4-'Grunddaten Kernel'!AA$3)/2)</f>
        <v>0.13636363636363635</v>
      </c>
      <c r="AB47" s="103">
        <f>'Grunddaten Kernel'!AB47/(('Grunddaten Kernel'!AB$4-'Grunddaten Kernel'!AB$3)/2)</f>
        <v>0</v>
      </c>
      <c r="AC47" s="103">
        <f>'Grunddaten Kernel'!AC47/(('Grunddaten Kernel'!AC$4-'Grunddaten Kernel'!AC$3)/2)</f>
        <v>0</v>
      </c>
      <c r="AD47" s="103">
        <f>'Grunddaten Kernel'!AD47/(('Grunddaten Kernel'!AD$4-'Grunddaten Kernel'!AD$3)/2)</f>
        <v>0.48</v>
      </c>
      <c r="AE47" s="103">
        <f>'Grunddaten Kernel'!AE47/(('Grunddaten Kernel'!AE$4-'Grunddaten Kernel'!AE$3)/2)</f>
        <v>5.9742780175535165E-2</v>
      </c>
      <c r="AF47" s="103">
        <f>'Grunddaten Kernel'!AF47/(('Grunddaten Kernel'!AF$4-'Grunddaten Kernel'!AF$3)/2)</f>
        <v>-3.0281690140844815E-2</v>
      </c>
      <c r="AG47" s="103">
        <f>'Grunddaten Kernel'!AG47/(('Grunddaten Kernel'!AG$4-'Grunddaten Kernel'!AG$3)/2)</f>
        <v>3.3385185502323972E-2</v>
      </c>
      <c r="AH47" s="103">
        <f>'Grunddaten Kernel'!AH47/(('Grunddaten Kernel'!AH$4-'Grunddaten Kernel'!AH$3)/2)</f>
        <v>-0.19470984612290054</v>
      </c>
      <c r="AI47" s="103">
        <f>'Grunddaten Kernel'!AI47/(('Grunddaten Kernel'!AI$4-'Grunddaten Kernel'!AI$3)/2)</f>
        <v>-0.26285714285714284</v>
      </c>
      <c r="AJ47" s="103">
        <f>'Grunddaten Kernel'!AJ47/(('Grunddaten Kernel'!AJ$4-'Grunddaten Kernel'!AJ$3)/2)</f>
        <v>-0.26040494938132869</v>
      </c>
      <c r="AK47" s="103">
        <f>'Grunddaten Kernel'!AK47/(('Grunddaten Kernel'!AK$4-'Grunddaten Kernel'!AK$3)/2)</f>
        <v>6.2499999999999924E-2</v>
      </c>
    </row>
    <row r="48" spans="1:37" x14ac:dyDescent="0.2">
      <c r="A48" s="9">
        <v>31623</v>
      </c>
      <c r="B48" s="103">
        <f>('Grunddaten Kernel'!B48-'Grunddaten Kernel'!B$3)/('Grunddaten Kernel'!B$4-'Grunddaten Kernel'!B$3)</f>
        <v>0.40010508821948998</v>
      </c>
      <c r="C48" s="103">
        <f>('Grunddaten Kernel'!C48-'Grunddaten Kernel'!C$3)/('Grunddaten Kernel'!C$4-'Grunddaten Kernel'!C$3)</f>
        <v>0.63253098344307468</v>
      </c>
      <c r="D48" s="103">
        <f>('Grunddaten Kernel'!D48-'Grunddaten Kernel'!D$3)/('Grunddaten Kernel'!D$4-'Grunddaten Kernel'!D$3)</f>
        <v>0.83089935760171307</v>
      </c>
      <c r="E48" s="103">
        <f>('Grunddaten Kernel'!E48-'Grunddaten Kernel'!E$3)/('Grunddaten Kernel'!E$4-'Grunddaten Kernel'!E$3)</f>
        <v>0.80392156862745101</v>
      </c>
      <c r="F48" s="103">
        <f>('Grunddaten Kernel'!F48-'Grunddaten Kernel'!F$3)/('Grunddaten Kernel'!F$4-'Grunddaten Kernel'!F$3)</f>
        <v>0.7480603448275861</v>
      </c>
      <c r="G48" s="103">
        <f>('Grunddaten Kernel'!G48-'Grunddaten Kernel'!G$3)/('Grunddaten Kernel'!G$4-'Grunddaten Kernel'!G$3)</f>
        <v>0.88406593406593426</v>
      </c>
      <c r="H48" s="103">
        <f>('Grunddaten Kernel'!H48-'Grunddaten Kernel'!H$3)/('Grunddaten Kernel'!H$4-'Grunddaten Kernel'!H$3)</f>
        <v>0.87394957983193267</v>
      </c>
      <c r="I48" s="103">
        <f>('Grunddaten Kernel'!I48-'Grunddaten Kernel'!I$3)/('Grunddaten Kernel'!I$4-'Grunddaten Kernel'!I$3)</f>
        <v>0.91376832423110088</v>
      </c>
      <c r="J48" s="103">
        <f>('Grunddaten Kernel'!J48-'Grunddaten Kernel'!J$3)/('Grunddaten Kernel'!J$4-'Grunddaten Kernel'!J$3)</f>
        <v>0.66666666666666663</v>
      </c>
      <c r="K48" s="103">
        <f>('Grunddaten Kernel'!K48-'Grunddaten Kernel'!K$3)/('Grunddaten Kernel'!K$4-'Grunddaten Kernel'!K$3)</f>
        <v>0.78396128586242653</v>
      </c>
      <c r="L48" s="103">
        <f>('Grunddaten Kernel'!L48-'Grunddaten Kernel'!L$3)/('Grunddaten Kernel'!L$4-'Grunddaten Kernel'!L$3)</f>
        <v>0.9182642294545994</v>
      </c>
      <c r="M48" s="103">
        <f>('Grunddaten Kernel'!M48-'Grunddaten Kernel'!M$3)/('Grunddaten Kernel'!M$4-'Grunddaten Kernel'!M$3)</f>
        <v>6.1279444844431964E-2</v>
      </c>
      <c r="N48" s="103">
        <f>('Grunddaten Kernel'!N48-'Grunddaten Kernel'!N$3)/('Grunddaten Kernel'!N$4-'Grunddaten Kernel'!N$3)</f>
        <v>8.1195917289378403E-2</v>
      </c>
      <c r="O48" s="103">
        <f>('Grunddaten Kernel'!O48-'Grunddaten Kernel'!O$3)/('Grunddaten Kernel'!O$4-'Grunddaten Kernel'!O$3)</f>
        <v>0.146613941314477</v>
      </c>
      <c r="P48" s="103">
        <f>('Grunddaten Kernel'!P48-'Grunddaten Kernel'!P$3)/('Grunddaten Kernel'!P$4-'Grunddaten Kernel'!P$3)</f>
        <v>0.70736810072653966</v>
      </c>
      <c r="Q48" s="103">
        <f>('Grunddaten Kernel'!Q48-'Grunddaten Kernel'!Q$3)/('Grunddaten Kernel'!Q$4-'Grunddaten Kernel'!Q$3)</f>
        <v>0.47401247401247404</v>
      </c>
      <c r="R48" s="103">
        <f>('Grunddaten Kernel'!R48-'Grunddaten Kernel'!R$3)/('Grunddaten Kernel'!R$4-'Grunddaten Kernel'!R$3)</f>
        <v>0.6338285435947395</v>
      </c>
      <c r="S48" s="103">
        <f>('Grunddaten Kernel'!S48-'Grunddaten Kernel'!S$3)/('Grunddaten Kernel'!S$4-'Grunddaten Kernel'!S$3)</f>
        <v>0.29451832630554658</v>
      </c>
      <c r="T48" s="103">
        <f>'Grunddaten Kernel'!T48/(('Grunddaten Kernel'!T$4-'Grunddaten Kernel'!T$3)/2)</f>
        <v>-1.461374284798987E-2</v>
      </c>
      <c r="U48" s="103">
        <f>'Grunddaten Kernel'!U48/(('Grunddaten Kernel'!U$4-'Grunddaten Kernel'!U$3)/2)</f>
        <v>0.43721694677807338</v>
      </c>
      <c r="V48" s="103">
        <f>'Grunddaten Kernel'!V48/(('Grunddaten Kernel'!V$4-'Grunddaten Kernel'!V$3)/2)</f>
        <v>-0.41646580166504238</v>
      </c>
      <c r="W48" s="103">
        <f>'Grunddaten Kernel'!W48/(('Grunddaten Kernel'!W$4-'Grunddaten Kernel'!W$3)/2)</f>
        <v>-0.16363636363636344</v>
      </c>
      <c r="X48" s="103">
        <f>'Grunddaten Kernel'!X48/(('Grunddaten Kernel'!X$4-'Grunddaten Kernel'!X$3)/2)</f>
        <v>-2.4710424710424735E-2</v>
      </c>
      <c r="Y48" s="103">
        <f>'Grunddaten Kernel'!Y48/(('Grunddaten Kernel'!Y$4-'Grunddaten Kernel'!Y$3)/2)</f>
        <v>-0.29295003422313537</v>
      </c>
      <c r="Z48" s="103">
        <f>'Grunddaten Kernel'!Z48/(('Grunddaten Kernel'!Z$4-'Grunddaten Kernel'!Z$3)/2)</f>
        <v>0.19565217391304318</v>
      </c>
      <c r="AA48" s="103">
        <f>'Grunddaten Kernel'!AA48/(('Grunddaten Kernel'!AA$4-'Grunddaten Kernel'!AA$3)/2)</f>
        <v>-4.5454545454545456E-2</v>
      </c>
      <c r="AB48" s="103">
        <f>'Grunddaten Kernel'!AB48/(('Grunddaten Kernel'!AB$4-'Grunddaten Kernel'!AB$3)/2)</f>
        <v>-0.43739065233691565</v>
      </c>
      <c r="AC48" s="103">
        <f>'Grunddaten Kernel'!AC48/(('Grunddaten Kernel'!AC$4-'Grunddaten Kernel'!AC$3)/2)</f>
        <v>6.89464975179261E-2</v>
      </c>
      <c r="AD48" s="103">
        <f>'Grunddaten Kernel'!AD48/(('Grunddaten Kernel'!AD$4-'Grunddaten Kernel'!AD$3)/2)</f>
        <v>0.08</v>
      </c>
      <c r="AE48" s="103">
        <f>'Grunddaten Kernel'!AE48/(('Grunddaten Kernel'!AE$4-'Grunddaten Kernel'!AE$3)/2)</f>
        <v>-0.23303305043014821</v>
      </c>
      <c r="AF48" s="103">
        <f>'Grunddaten Kernel'!AF48/(('Grunddaten Kernel'!AF$4-'Grunddaten Kernel'!AF$3)/2)</f>
        <v>-0.15102432778489133</v>
      </c>
      <c r="AG48" s="103">
        <f>'Grunddaten Kernel'!AG48/(('Grunddaten Kernel'!AG$4-'Grunddaten Kernel'!AG$3)/2)</f>
        <v>3.7390646629846827E-2</v>
      </c>
      <c r="AH48" s="103">
        <f>'Grunddaten Kernel'!AH48/(('Grunddaten Kernel'!AH$4-'Grunddaten Kernel'!AH$3)/2)</f>
        <v>-0.16453786583526098</v>
      </c>
      <c r="AI48" s="103">
        <f>'Grunddaten Kernel'!AI48/(('Grunddaten Kernel'!AI$4-'Grunddaten Kernel'!AI$3)/2)</f>
        <v>0.38857142857142857</v>
      </c>
      <c r="AJ48" s="103">
        <f>'Grunddaten Kernel'!AJ48/(('Grunddaten Kernel'!AJ$4-'Grunddaten Kernel'!AJ$3)/2)</f>
        <v>-0.10629921259842443</v>
      </c>
      <c r="AK48" s="103">
        <f>'Grunddaten Kernel'!AK48/(('Grunddaten Kernel'!AK$4-'Grunddaten Kernel'!AK$3)/2)</f>
        <v>0.25892857142857156</v>
      </c>
    </row>
    <row r="49" spans="1:37" x14ac:dyDescent="0.2">
      <c r="A49" s="9">
        <v>31654</v>
      </c>
      <c r="B49" s="103">
        <f>('Grunddaten Kernel'!B49-'Grunddaten Kernel'!B$3)/('Grunddaten Kernel'!B$4-'Grunddaten Kernel'!B$3)</f>
        <v>0.28583682697587282</v>
      </c>
      <c r="C49" s="103">
        <f>('Grunddaten Kernel'!C49-'Grunddaten Kernel'!C$3)/('Grunddaten Kernel'!C$4-'Grunddaten Kernel'!C$3)</f>
        <v>0.64277684367435584</v>
      </c>
      <c r="D49" s="103">
        <f>('Grunddaten Kernel'!D49-'Grunddaten Kernel'!D$3)/('Grunddaten Kernel'!D$4-'Grunddaten Kernel'!D$3)</f>
        <v>0.80085519271948613</v>
      </c>
      <c r="E49" s="103">
        <f>('Grunddaten Kernel'!E49-'Grunddaten Kernel'!E$3)/('Grunddaten Kernel'!E$4-'Grunddaten Kernel'!E$3)</f>
        <v>0.91285403050108926</v>
      </c>
      <c r="F49" s="103">
        <f>('Grunddaten Kernel'!F49-'Grunddaten Kernel'!F$3)/('Grunddaten Kernel'!F$4-'Grunddaten Kernel'!F$3)</f>
        <v>0.87456896551724161</v>
      </c>
      <c r="G49" s="103">
        <f>('Grunddaten Kernel'!G49-'Grunddaten Kernel'!G$3)/('Grunddaten Kernel'!G$4-'Grunddaten Kernel'!G$3)</f>
        <v>0.9611721611721612</v>
      </c>
      <c r="H49" s="103">
        <f>('Grunddaten Kernel'!H49-'Grunddaten Kernel'!H$3)/('Grunddaten Kernel'!H$4-'Grunddaten Kernel'!H$3)</f>
        <v>0.95098039215686281</v>
      </c>
      <c r="I49" s="103">
        <f>('Grunddaten Kernel'!I49-'Grunddaten Kernel'!I$3)/('Grunddaten Kernel'!I$4-'Grunddaten Kernel'!I$3)</f>
        <v>0.87783845932739291</v>
      </c>
      <c r="J49" s="103">
        <f>('Grunddaten Kernel'!J49-'Grunddaten Kernel'!J$3)/('Grunddaten Kernel'!J$4-'Grunddaten Kernel'!J$3)</f>
        <v>0.68421052631578949</v>
      </c>
      <c r="K49" s="103">
        <f>('Grunddaten Kernel'!K49-'Grunddaten Kernel'!K$3)/('Grunddaten Kernel'!K$4-'Grunddaten Kernel'!K$3)</f>
        <v>0.8098859315589354</v>
      </c>
      <c r="L49" s="103">
        <f>('Grunddaten Kernel'!L49-'Grunddaten Kernel'!L$3)/('Grunddaten Kernel'!L$4-'Grunddaten Kernel'!L$3)</f>
        <v>0.97027790161985439</v>
      </c>
      <c r="M49" s="103">
        <f>('Grunddaten Kernel'!M49-'Grunddaten Kernel'!M$3)/('Grunddaten Kernel'!M$4-'Grunddaten Kernel'!M$3)</f>
        <v>4.8425608421703466E-2</v>
      </c>
      <c r="N49" s="103">
        <f>('Grunddaten Kernel'!N49-'Grunddaten Kernel'!N$3)/('Grunddaten Kernel'!N$4-'Grunddaten Kernel'!N$3)</f>
        <v>7.2317419876027245E-2</v>
      </c>
      <c r="O49" s="103">
        <f>('Grunddaten Kernel'!O49-'Grunddaten Kernel'!O$3)/('Grunddaten Kernel'!O$4-'Grunddaten Kernel'!O$3)</f>
        <v>0.10343450122075187</v>
      </c>
      <c r="P49" s="103">
        <f>('Grunddaten Kernel'!P49-'Grunddaten Kernel'!P$3)/('Grunddaten Kernel'!P$4-'Grunddaten Kernel'!P$3)</f>
        <v>0.49967667085092626</v>
      </c>
      <c r="Q49" s="103">
        <f>('Grunddaten Kernel'!Q49-'Grunddaten Kernel'!Q$3)/('Grunddaten Kernel'!Q$4-'Grunddaten Kernel'!Q$3)</f>
        <v>0.55509355509355507</v>
      </c>
      <c r="R49" s="103">
        <f>('Grunddaten Kernel'!R49-'Grunddaten Kernel'!R$3)/('Grunddaten Kernel'!R$4-'Grunddaten Kernel'!R$3)</f>
        <v>0.61811982464685844</v>
      </c>
      <c r="S49" s="103">
        <f>('Grunddaten Kernel'!S49-'Grunddaten Kernel'!S$3)/('Grunddaten Kernel'!S$4-'Grunddaten Kernel'!S$3)</f>
        <v>0.52319169639961072</v>
      </c>
      <c r="T49" s="103">
        <f>'Grunddaten Kernel'!T49/(('Grunddaten Kernel'!T$4-'Grunddaten Kernel'!T$3)/2)</f>
        <v>-0.36495866042422281</v>
      </c>
      <c r="U49" s="103">
        <f>'Grunddaten Kernel'!U49/(('Grunddaten Kernel'!U$4-'Grunddaten Kernel'!U$3)/2)</f>
        <v>4.9184867769219202E-2</v>
      </c>
      <c r="V49" s="103">
        <f>'Grunddaten Kernel'!V49/(('Grunddaten Kernel'!V$4-'Grunddaten Kernel'!V$3)/2)</f>
        <v>-0.1535053079645112</v>
      </c>
      <c r="W49" s="103">
        <f>'Grunddaten Kernel'!W49/(('Grunddaten Kernel'!W$4-'Grunddaten Kernel'!W$3)/2)</f>
        <v>0.90909090909090939</v>
      </c>
      <c r="X49" s="103">
        <f>'Grunddaten Kernel'!X49/(('Grunddaten Kernel'!X$4-'Grunddaten Kernel'!X$3)/2)</f>
        <v>0.90656370656370899</v>
      </c>
      <c r="Y49" s="103">
        <f>'Grunddaten Kernel'!Y49/(('Grunddaten Kernel'!Y$4-'Grunddaten Kernel'!Y$3)/2)</f>
        <v>0.57631759069130639</v>
      </c>
      <c r="Z49" s="103">
        <f>'Grunddaten Kernel'!Z49/(('Grunddaten Kernel'!Z$4-'Grunddaten Kernel'!Z$3)/2)</f>
        <v>0.39855072463768171</v>
      </c>
      <c r="AA49" s="103">
        <f>'Grunddaten Kernel'!AA49/(('Grunddaten Kernel'!AA$4-'Grunddaten Kernel'!AA$3)/2)</f>
        <v>-0.22727272727272727</v>
      </c>
      <c r="AB49" s="103">
        <f>'Grunddaten Kernel'!AB49/(('Grunddaten Kernel'!AB$4-'Grunddaten Kernel'!AB$3)/2)</f>
        <v>0.12496875781054732</v>
      </c>
      <c r="AC49" s="103">
        <f>'Grunddaten Kernel'!AC49/(('Grunddaten Kernel'!AC$4-'Grunddaten Kernel'!AC$3)/2)</f>
        <v>0.20683949255377829</v>
      </c>
      <c r="AD49" s="103">
        <f>'Grunddaten Kernel'!AD49/(('Grunddaten Kernel'!AD$4-'Grunddaten Kernel'!AD$3)/2)</f>
        <v>0.56000000000000005</v>
      </c>
      <c r="AE49" s="103">
        <f>'Grunddaten Kernel'!AE49/(('Grunddaten Kernel'!AE$4-'Grunddaten Kernel'!AE$3)/2)</f>
        <v>-9.1533180778031964E-2</v>
      </c>
      <c r="AF49" s="103">
        <f>'Grunddaten Kernel'!AF49/(('Grunddaten Kernel'!AF$4-'Grunddaten Kernel'!AF$3)/2)</f>
        <v>-7.3175416133162641E-2</v>
      </c>
      <c r="AG49" s="103">
        <f>'Grunddaten Kernel'!AG49/(('Grunddaten Kernel'!AG$4-'Grunddaten Kernel'!AG$3)/2)</f>
        <v>-0.27561568504326567</v>
      </c>
      <c r="AH49" s="103">
        <f>'Grunddaten Kernel'!AH49/(('Grunddaten Kernel'!AH$4-'Grunddaten Kernel'!AH$3)/2)</f>
        <v>-1.0982600824700794</v>
      </c>
      <c r="AI49" s="103">
        <f>'Grunddaten Kernel'!AI49/(('Grunddaten Kernel'!AI$4-'Grunddaten Kernel'!AI$3)/2)</f>
        <v>0.44571428571428573</v>
      </c>
      <c r="AJ49" s="103">
        <f>'Grunddaten Kernel'!AJ49/(('Grunddaten Kernel'!AJ$4-'Grunddaten Kernel'!AJ$3)/2)</f>
        <v>-7.2553430821146903E-2</v>
      </c>
      <c r="AK49" s="103">
        <f>'Grunddaten Kernel'!AK49/(('Grunddaten Kernel'!AK$4-'Grunddaten Kernel'!AK$3)/2)</f>
        <v>0.62946428571428525</v>
      </c>
    </row>
    <row r="50" spans="1:37" x14ac:dyDescent="0.2">
      <c r="A50" s="9">
        <v>31682</v>
      </c>
      <c r="B50" s="103">
        <f>('Grunddaten Kernel'!B50-'Grunddaten Kernel'!B$3)/('Grunddaten Kernel'!B$4-'Grunddaten Kernel'!B$3)</f>
        <v>0.30630734854112607</v>
      </c>
      <c r="C50" s="103">
        <f>('Grunddaten Kernel'!C50-'Grunddaten Kernel'!C$3)/('Grunddaten Kernel'!C$4-'Grunddaten Kernel'!C$3)</f>
        <v>0.69005964016178023</v>
      </c>
      <c r="D50" s="103">
        <f>('Grunddaten Kernel'!D50-'Grunddaten Kernel'!D$3)/('Grunddaten Kernel'!D$4-'Grunddaten Kernel'!D$3)</f>
        <v>0.72572938972162726</v>
      </c>
      <c r="E50" s="103">
        <f>('Grunddaten Kernel'!E50-'Grunddaten Kernel'!E$3)/('Grunddaten Kernel'!E$4-'Grunddaten Kernel'!E$3)</f>
        <v>0.90413943355119841</v>
      </c>
      <c r="F50" s="103">
        <f>('Grunddaten Kernel'!F50-'Grunddaten Kernel'!F$3)/('Grunddaten Kernel'!F$4-'Grunddaten Kernel'!F$3)</f>
        <v>0.86724137931034484</v>
      </c>
      <c r="G50" s="103">
        <f>('Grunddaten Kernel'!G50-'Grunddaten Kernel'!G$3)/('Grunddaten Kernel'!G$4-'Grunddaten Kernel'!G$3)</f>
        <v>1</v>
      </c>
      <c r="H50" s="103">
        <f>('Grunddaten Kernel'!H50-'Grunddaten Kernel'!H$3)/('Grunddaten Kernel'!H$4-'Grunddaten Kernel'!H$3)</f>
        <v>1</v>
      </c>
      <c r="I50" s="103">
        <f>('Grunddaten Kernel'!I50-'Grunddaten Kernel'!I$3)/('Grunddaten Kernel'!I$4-'Grunddaten Kernel'!I$3)</f>
        <v>0.8347226214429434</v>
      </c>
      <c r="J50" s="103">
        <f>('Grunddaten Kernel'!J50-'Grunddaten Kernel'!J$3)/('Grunddaten Kernel'!J$4-'Grunddaten Kernel'!J$3)</f>
        <v>0.7192982456140351</v>
      </c>
      <c r="K50" s="103">
        <f>('Grunddaten Kernel'!K50-'Grunddaten Kernel'!K$3)/('Grunddaten Kernel'!K$4-'Grunddaten Kernel'!K$3)</f>
        <v>0.83581057725544416</v>
      </c>
      <c r="L50" s="103">
        <f>('Grunddaten Kernel'!L50-'Grunddaten Kernel'!L$3)/('Grunddaten Kernel'!L$4-'Grunddaten Kernel'!L$3)</f>
        <v>1</v>
      </c>
      <c r="M50" s="103">
        <f>('Grunddaten Kernel'!M50-'Grunddaten Kernel'!M$3)/('Grunddaten Kernel'!M$4-'Grunddaten Kernel'!M$3)</f>
        <v>3.4359606412274611E-2</v>
      </c>
      <c r="N50" s="103">
        <f>('Grunddaten Kernel'!N50-'Grunddaten Kernel'!N$3)/('Grunddaten Kernel'!N$4-'Grunddaten Kernel'!N$3)</f>
        <v>6.3073839891873401E-2</v>
      </c>
      <c r="O50" s="103">
        <f>('Grunddaten Kernel'!O50-'Grunddaten Kernel'!O$3)/('Grunddaten Kernel'!O$4-'Grunddaten Kernel'!O$3)</f>
        <v>5.9520225131092959E-2</v>
      </c>
      <c r="P50" s="103">
        <f>('Grunddaten Kernel'!P50-'Grunddaten Kernel'!P$3)/('Grunddaten Kernel'!P$4-'Grunddaten Kernel'!P$3)</f>
        <v>0.29552284225341396</v>
      </c>
      <c r="Q50" s="103">
        <f>('Grunddaten Kernel'!Q50-'Grunddaten Kernel'!Q$3)/('Grunddaten Kernel'!Q$4-'Grunddaten Kernel'!Q$3)</f>
        <v>0.61954261954261958</v>
      </c>
      <c r="R50" s="103">
        <f>('Grunddaten Kernel'!R50-'Grunddaten Kernel'!R$3)/('Grunddaten Kernel'!R$4-'Grunddaten Kernel'!R$3)</f>
        <v>0.68460789089137841</v>
      </c>
      <c r="S50" s="103">
        <f>('Grunddaten Kernel'!S50-'Grunddaten Kernel'!S$3)/('Grunddaten Kernel'!S$4-'Grunddaten Kernel'!S$3)</f>
        <v>1</v>
      </c>
      <c r="T50" s="103">
        <f>'Grunddaten Kernel'!T50/(('Grunddaten Kernel'!T$4-'Grunddaten Kernel'!T$3)/2)</f>
        <v>6.5380308121712291E-2</v>
      </c>
      <c r="U50" s="103">
        <f>'Grunddaten Kernel'!U50/(('Grunddaten Kernel'!U$4-'Grunddaten Kernel'!U$3)/2)</f>
        <v>0.22697929119633251</v>
      </c>
      <c r="V50" s="103">
        <f>'Grunddaten Kernel'!V50/(('Grunddaten Kernel'!V$4-'Grunddaten Kernel'!V$3)/2)</f>
        <v>-0.38384190642255273</v>
      </c>
      <c r="W50" s="103">
        <f>'Grunddaten Kernel'!W50/(('Grunddaten Kernel'!W$4-'Grunddaten Kernel'!W$3)/2)</f>
        <v>-7.2727272727272821E-2</v>
      </c>
      <c r="X50" s="103">
        <f>'Grunddaten Kernel'!X50/(('Grunddaten Kernel'!X$4-'Grunddaten Kernel'!X$3)/2)</f>
        <v>-5.2509652509653587E-2</v>
      </c>
      <c r="Y50" s="103">
        <f>'Grunddaten Kernel'!Y50/(('Grunddaten Kernel'!Y$4-'Grunddaten Kernel'!Y$3)/2)</f>
        <v>0.2902121834360023</v>
      </c>
      <c r="Z50" s="103">
        <f>'Grunddaten Kernel'!Z50/(('Grunddaten Kernel'!Z$4-'Grunddaten Kernel'!Z$3)/2)</f>
        <v>0.25362318840579684</v>
      </c>
      <c r="AA50" s="103">
        <f>'Grunddaten Kernel'!AA50/(('Grunddaten Kernel'!AA$4-'Grunddaten Kernel'!AA$3)/2)</f>
        <v>-0.27272727272727271</v>
      </c>
      <c r="AB50" s="103">
        <f>'Grunddaten Kernel'!AB50/(('Grunddaten Kernel'!AB$4-'Grunddaten Kernel'!AB$3)/2)</f>
        <v>0.24993751562109465</v>
      </c>
      <c r="AC50" s="103">
        <f>'Grunddaten Kernel'!AC50/(('Grunddaten Kernel'!AC$4-'Grunddaten Kernel'!AC$3)/2)</f>
        <v>0.20683949255377829</v>
      </c>
      <c r="AD50" s="103">
        <f>'Grunddaten Kernel'!AD50/(('Grunddaten Kernel'!AD$4-'Grunddaten Kernel'!AD$3)/2)</f>
        <v>0.32</v>
      </c>
      <c r="AE50" s="103">
        <f>'Grunddaten Kernel'!AE50/(('Grunddaten Kernel'!AE$4-'Grunddaten Kernel'!AE$3)/2)</f>
        <v>-0.10016510731975782</v>
      </c>
      <c r="AF50" s="103">
        <f>'Grunddaten Kernel'!AF50/(('Grunddaten Kernel'!AF$4-'Grunddaten Kernel'!AF$3)/2)</f>
        <v>-7.6184379001280236E-2</v>
      </c>
      <c r="AG50" s="103">
        <f>'Grunddaten Kernel'!AG50/(('Grunddaten Kernel'!AG$4-'Grunddaten Kernel'!AG$3)/2)</f>
        <v>-0.28030616565103</v>
      </c>
      <c r="AH50" s="103">
        <f>'Grunddaten Kernel'!AH50/(('Grunddaten Kernel'!AH$4-'Grunddaten Kernel'!AH$3)/2)</f>
        <v>-1.0795534546917429</v>
      </c>
      <c r="AI50" s="103">
        <f>'Grunddaten Kernel'!AI50/(('Grunddaten Kernel'!AI$4-'Grunddaten Kernel'!AI$3)/2)</f>
        <v>0.35428571428571426</v>
      </c>
      <c r="AJ50" s="103">
        <f>'Grunddaten Kernel'!AJ50/(('Grunddaten Kernel'!AJ$4-'Grunddaten Kernel'!AJ$3)/2)</f>
        <v>0.30708661417322719</v>
      </c>
      <c r="AK50" s="103">
        <f>'Grunddaten Kernel'!AK50/(('Grunddaten Kernel'!AK$4-'Grunddaten Kernel'!AK$3)/2)</f>
        <v>1.3125</v>
      </c>
    </row>
    <row r="51" spans="1:37" x14ac:dyDescent="0.2">
      <c r="A51" s="9">
        <v>31715</v>
      </c>
      <c r="B51" s="103">
        <f>('Grunddaten Kernel'!B51-'Grunddaten Kernel'!B$3)/('Grunddaten Kernel'!B$4-'Grunddaten Kernel'!B$3)</f>
        <v>0.40487005646399687</v>
      </c>
      <c r="C51" s="103">
        <f>('Grunddaten Kernel'!C51-'Grunddaten Kernel'!C$3)/('Grunddaten Kernel'!C$4-'Grunddaten Kernel'!C$3)</f>
        <v>0.75783963140395993</v>
      </c>
      <c r="D51" s="103">
        <f>('Grunddaten Kernel'!D51-'Grunddaten Kernel'!D$3)/('Grunddaten Kernel'!D$4-'Grunddaten Kernel'!D$3)</f>
        <v>0.61388517130620979</v>
      </c>
      <c r="E51" s="103">
        <f>('Grunddaten Kernel'!E51-'Grunddaten Kernel'!E$3)/('Grunddaten Kernel'!E$4-'Grunddaten Kernel'!E$3)</f>
        <v>0.90196078431372562</v>
      </c>
      <c r="F51" s="103">
        <f>('Grunddaten Kernel'!F51-'Grunddaten Kernel'!F$3)/('Grunddaten Kernel'!F$4-'Grunddaten Kernel'!F$3)</f>
        <v>0.83103448275862091</v>
      </c>
      <c r="G51" s="103">
        <f>('Grunddaten Kernel'!G51-'Grunddaten Kernel'!G$3)/('Grunddaten Kernel'!G$4-'Grunddaten Kernel'!G$3)</f>
        <v>0.97893772893772923</v>
      </c>
      <c r="H51" s="103">
        <f>('Grunddaten Kernel'!H51-'Grunddaten Kernel'!H$3)/('Grunddaten Kernel'!H$4-'Grunddaten Kernel'!H$3)</f>
        <v>0.90896358543417366</v>
      </c>
      <c r="I51" s="103">
        <f>('Grunddaten Kernel'!I51-'Grunddaten Kernel'!I$3)/('Grunddaten Kernel'!I$4-'Grunddaten Kernel'!I$3)</f>
        <v>0.84190859442368493</v>
      </c>
      <c r="J51" s="103">
        <f>('Grunddaten Kernel'!J51-'Grunddaten Kernel'!J$3)/('Grunddaten Kernel'!J$4-'Grunddaten Kernel'!J$3)</f>
        <v>0.68421052631578949</v>
      </c>
      <c r="K51" s="103">
        <f>('Grunddaten Kernel'!K51-'Grunddaten Kernel'!K$3)/('Grunddaten Kernel'!K$4-'Grunddaten Kernel'!K$3)</f>
        <v>0.83581057725544416</v>
      </c>
      <c r="L51" s="103">
        <f>('Grunddaten Kernel'!L51-'Grunddaten Kernel'!L$3)/('Grunddaten Kernel'!L$4-'Grunddaten Kernel'!L$3)</f>
        <v>0.97027790161985439</v>
      </c>
      <c r="M51" s="103">
        <f>('Grunddaten Kernel'!M51-'Grunddaten Kernel'!M$3)/('Grunddaten Kernel'!M$4-'Grunddaten Kernel'!M$3)</f>
        <v>3.0566504366643474E-2</v>
      </c>
      <c r="N51" s="103">
        <f>('Grunddaten Kernel'!N51-'Grunddaten Kernel'!N$3)/('Grunddaten Kernel'!N$4-'Grunddaten Kernel'!N$3)</f>
        <v>5.8809364756326782E-2</v>
      </c>
      <c r="O51" s="103">
        <f>('Grunddaten Kernel'!O51-'Grunddaten Kernel'!O$3)/('Grunddaten Kernel'!O$4-'Grunddaten Kernel'!O$3)</f>
        <v>7.4266132854770753E-2</v>
      </c>
      <c r="P51" s="103">
        <f>('Grunddaten Kernel'!P51-'Grunddaten Kernel'!P$3)/('Grunddaten Kernel'!P$4-'Grunddaten Kernel'!P$3)</f>
        <v>0.46605043934725549</v>
      </c>
      <c r="Q51" s="103">
        <f>('Grunddaten Kernel'!Q51-'Grunddaten Kernel'!Q$3)/('Grunddaten Kernel'!Q$4-'Grunddaten Kernel'!Q$3)</f>
        <v>0.51351351351351349</v>
      </c>
      <c r="R51" s="103">
        <f>('Grunddaten Kernel'!R51-'Grunddaten Kernel'!R$3)/('Grunddaten Kernel'!R$4-'Grunddaten Kernel'!R$3)</f>
        <v>0.57062834875791535</v>
      </c>
      <c r="S51" s="103">
        <f>('Grunddaten Kernel'!S51-'Grunddaten Kernel'!S$3)/('Grunddaten Kernel'!S$4-'Grunddaten Kernel'!S$3)</f>
        <v>0.81673694453454437</v>
      </c>
      <c r="T51" s="103">
        <f>'Grunddaten Kernel'!T51/(('Grunddaten Kernel'!T$4-'Grunddaten Kernel'!T$3)/2)</f>
        <v>0.31479707015603309</v>
      </c>
      <c r="U51" s="103">
        <f>'Grunddaten Kernel'!U51/(('Grunddaten Kernel'!U$4-'Grunddaten Kernel'!U$3)/2)</f>
        <v>0.3253753058691301</v>
      </c>
      <c r="V51" s="103">
        <f>'Grunddaten Kernel'!V51/(('Grunddaten Kernel'!V$4-'Grunddaten Kernel'!V$3)/2)</f>
        <v>-0.57144810845000638</v>
      </c>
      <c r="W51" s="103">
        <f>'Grunddaten Kernel'!W51/(('Grunddaten Kernel'!W$4-'Grunddaten Kernel'!W$3)/2)</f>
        <v>-1.8181818181817799E-2</v>
      </c>
      <c r="X51" s="103">
        <f>'Grunddaten Kernel'!X51/(('Grunddaten Kernel'!X$4-'Grunddaten Kernel'!X$3)/2)</f>
        <v>-0.25945945945945831</v>
      </c>
      <c r="Y51" s="103">
        <f>'Grunddaten Kernel'!Y51/(('Grunddaten Kernel'!Y$4-'Grunddaten Kernel'!Y$3)/2)</f>
        <v>-0.15742642026009365</v>
      </c>
      <c r="Z51" s="103">
        <f>'Grunddaten Kernel'!Z51/(('Grunddaten Kernel'!Z$4-'Grunddaten Kernel'!Z$3)/2)</f>
        <v>-0.4710144927536235</v>
      </c>
      <c r="AA51" s="103">
        <f>'Grunddaten Kernel'!AA51/(('Grunddaten Kernel'!AA$4-'Grunddaten Kernel'!AA$3)/2)</f>
        <v>4.5454545454545456E-2</v>
      </c>
      <c r="AB51" s="103">
        <f>'Grunddaten Kernel'!AB51/(('Grunddaten Kernel'!AB$4-'Grunddaten Kernel'!AB$3)/2)</f>
        <v>-0.24993751562109465</v>
      </c>
      <c r="AC51" s="103">
        <f>'Grunddaten Kernel'!AC51/(('Grunddaten Kernel'!AC$4-'Grunddaten Kernel'!AC$3)/2)</f>
        <v>0</v>
      </c>
      <c r="AD51" s="103">
        <f>'Grunddaten Kernel'!AD51/(('Grunddaten Kernel'!AD$4-'Grunddaten Kernel'!AD$3)/2)</f>
        <v>-0.32</v>
      </c>
      <c r="AE51" s="103">
        <f>'Grunddaten Kernel'!AE51/(('Grunddaten Kernel'!AE$4-'Grunddaten Kernel'!AE$3)/2)</f>
        <v>-2.7010978188454212E-2</v>
      </c>
      <c r="AF51" s="103">
        <f>'Grunddaten Kernel'!AF51/(('Grunddaten Kernel'!AF$4-'Grunddaten Kernel'!AF$3)/2)</f>
        <v>-3.514724711907815E-2</v>
      </c>
      <c r="AG51" s="103">
        <f>'Grunddaten Kernel'!AG51/(('Grunddaten Kernel'!AG$4-'Grunddaten Kernel'!AG$3)/2)</f>
        <v>9.4123579417067296E-2</v>
      </c>
      <c r="AH51" s="103">
        <f>'Grunddaten Kernel'!AH51/(('Grunddaten Kernel'!AH$4-'Grunddaten Kernel'!AH$3)/2)</f>
        <v>0.90173991752992055</v>
      </c>
      <c r="AI51" s="103">
        <f>'Grunddaten Kernel'!AI51/(('Grunddaten Kernel'!AI$4-'Grunddaten Kernel'!AI$3)/2)</f>
        <v>-0.58285714285714285</v>
      </c>
      <c r="AJ51" s="103">
        <f>'Grunddaten Kernel'!AJ51/(('Grunddaten Kernel'!AJ$4-'Grunddaten Kernel'!AJ$3)/2)</f>
        <v>-0.5264341957255334</v>
      </c>
      <c r="AK51" s="103">
        <f>'Grunddaten Kernel'!AK51/(('Grunddaten Kernel'!AK$4-'Grunddaten Kernel'!AK$3)/2)</f>
        <v>-0.50446428571428548</v>
      </c>
    </row>
    <row r="52" spans="1:37" x14ac:dyDescent="0.2">
      <c r="A52" s="9">
        <v>31745</v>
      </c>
      <c r="B52" s="103">
        <f>('Grunddaten Kernel'!B52-'Grunddaten Kernel'!B$3)/('Grunddaten Kernel'!B$4-'Grunddaten Kernel'!B$3)</f>
        <v>0.40988123474987603</v>
      </c>
      <c r="C52" s="103">
        <f>('Grunddaten Kernel'!C52-'Grunddaten Kernel'!C$3)/('Grunddaten Kernel'!C$4-'Grunddaten Kernel'!C$3)</f>
        <v>0.74840654732429279</v>
      </c>
      <c r="D52" s="103">
        <f>('Grunddaten Kernel'!D52-'Grunddaten Kernel'!D$3)/('Grunddaten Kernel'!D$4-'Grunddaten Kernel'!D$3)</f>
        <v>0.65759502141327608</v>
      </c>
      <c r="E52" s="103">
        <f>('Grunddaten Kernel'!E52-'Grunddaten Kernel'!E$3)/('Grunddaten Kernel'!E$4-'Grunddaten Kernel'!E$3)</f>
        <v>0.91938997821350776</v>
      </c>
      <c r="F52" s="103">
        <f>('Grunddaten Kernel'!F52-'Grunddaten Kernel'!F$3)/('Grunddaten Kernel'!F$4-'Grunddaten Kernel'!F$3)</f>
        <v>0.7392241379310347</v>
      </c>
      <c r="G52" s="103">
        <f>('Grunddaten Kernel'!G52-'Grunddaten Kernel'!G$3)/('Grunddaten Kernel'!G$4-'Grunddaten Kernel'!G$3)</f>
        <v>0.95347985347985353</v>
      </c>
      <c r="H52" s="103">
        <f>('Grunddaten Kernel'!H52-'Grunddaten Kernel'!H$3)/('Grunddaten Kernel'!H$4-'Grunddaten Kernel'!H$3)</f>
        <v>0.87535014005602241</v>
      </c>
      <c r="I52" s="103">
        <f>('Grunddaten Kernel'!I52-'Grunddaten Kernel'!I$3)/('Grunddaten Kernel'!I$4-'Grunddaten Kernel'!I$3)</f>
        <v>0.91376832423110088</v>
      </c>
      <c r="J52" s="103">
        <f>('Grunddaten Kernel'!J52-'Grunddaten Kernel'!J$3)/('Grunddaten Kernel'!J$4-'Grunddaten Kernel'!J$3)</f>
        <v>0.72807017543859653</v>
      </c>
      <c r="K52" s="103">
        <f>('Grunddaten Kernel'!K52-'Grunddaten Kernel'!K$3)/('Grunddaten Kernel'!K$4-'Grunddaten Kernel'!K$3)</f>
        <v>0.9222260629104736</v>
      </c>
      <c r="L52" s="103">
        <f>('Grunddaten Kernel'!L52-'Grunddaten Kernel'!L$3)/('Grunddaten Kernel'!L$4-'Grunddaten Kernel'!L$3)</f>
        <v>0.99256947540496354</v>
      </c>
      <c r="M52" s="103">
        <f>('Grunddaten Kernel'!M52-'Grunddaten Kernel'!M$3)/('Grunddaten Kernel'!M$4-'Grunddaten Kernel'!M$3)</f>
        <v>3.2925752823979727E-2</v>
      </c>
      <c r="N52" s="103">
        <f>('Grunddaten Kernel'!N52-'Grunddaten Kernel'!N$3)/('Grunddaten Kernel'!N$4-'Grunddaten Kernel'!N$3)</f>
        <v>7.5696375584520484E-2</v>
      </c>
      <c r="O52" s="103">
        <f>('Grunddaten Kernel'!O52-'Grunddaten Kernel'!O$3)/('Grunddaten Kernel'!O$4-'Grunddaten Kernel'!O$3)</f>
        <v>7.537062265798973E-2</v>
      </c>
      <c r="P52" s="103">
        <f>('Grunddaten Kernel'!P52-'Grunddaten Kernel'!P$3)/('Grunddaten Kernel'!P$4-'Grunddaten Kernel'!P$3)</f>
        <v>0.36285138270759631</v>
      </c>
      <c r="Q52" s="103">
        <f>('Grunddaten Kernel'!Q52-'Grunddaten Kernel'!Q$3)/('Grunddaten Kernel'!Q$4-'Grunddaten Kernel'!Q$3)</f>
        <v>0.54261954261954259</v>
      </c>
      <c r="R52" s="103">
        <f>('Grunddaten Kernel'!R52-'Grunddaten Kernel'!R$3)/('Grunddaten Kernel'!R$4-'Grunddaten Kernel'!R$3)</f>
        <v>0.49695567462250367</v>
      </c>
      <c r="S52" s="103">
        <f>('Grunddaten Kernel'!S52-'Grunddaten Kernel'!S$3)/('Grunddaten Kernel'!S$4-'Grunddaten Kernel'!S$3)</f>
        <v>0.64969185857930589</v>
      </c>
      <c r="T52" s="103">
        <f>'Grunddaten Kernel'!T52/(('Grunddaten Kernel'!T$4-'Grunddaten Kernel'!T$3)/2)</f>
        <v>1.6005082202679911E-2</v>
      </c>
      <c r="U52" s="103">
        <f>'Grunddaten Kernel'!U52/(('Grunddaten Kernel'!U$4-'Grunddaten Kernel'!U$3)/2)</f>
        <v>-4.5283166336570549E-2</v>
      </c>
      <c r="V52" s="103">
        <f>'Grunddaten Kernel'!V52/(('Grunddaten Kernel'!V$4-'Grunddaten Kernel'!V$3)/2)</f>
        <v>0.22332769201839367</v>
      </c>
      <c r="W52" s="103">
        <f>'Grunddaten Kernel'!W52/(('Grunddaten Kernel'!W$4-'Grunddaten Kernel'!W$3)/2)</f>
        <v>0.14545454545454564</v>
      </c>
      <c r="X52" s="103">
        <f>'Grunddaten Kernel'!X52/(('Grunddaten Kernel'!X$4-'Grunddaten Kernel'!X$3)/2)</f>
        <v>-0.65791505791505822</v>
      </c>
      <c r="Y52" s="103">
        <f>'Grunddaten Kernel'!Y52/(('Grunddaten Kernel'!Y$4-'Grunddaten Kernel'!Y$3)/2)</f>
        <v>-0.19028062970568255</v>
      </c>
      <c r="Z52" s="103">
        <f>'Grunddaten Kernel'!Z52/(('Grunddaten Kernel'!Z$4-'Grunddaten Kernel'!Z$3)/2)</f>
        <v>-0.17391304347826039</v>
      </c>
      <c r="AA52" s="103">
        <f>'Grunddaten Kernel'!AA52/(('Grunddaten Kernel'!AA$4-'Grunddaten Kernel'!AA$3)/2)</f>
        <v>0.45454545454545453</v>
      </c>
      <c r="AB52" s="103">
        <f>'Grunddaten Kernel'!AB52/(('Grunddaten Kernel'!AB$4-'Grunddaten Kernel'!AB$3)/2)</f>
        <v>0.31242189452636832</v>
      </c>
      <c r="AC52" s="103">
        <f>'Grunddaten Kernel'!AC52/(('Grunddaten Kernel'!AC$4-'Grunddaten Kernel'!AC$3)/2)</f>
        <v>0.68946497517926097</v>
      </c>
      <c r="AD52" s="103">
        <f>'Grunddaten Kernel'!AD52/(('Grunddaten Kernel'!AD$4-'Grunddaten Kernel'!AD$3)/2)</f>
        <v>0.24</v>
      </c>
      <c r="AE52" s="103">
        <f>'Grunddaten Kernel'!AE52/(('Grunddaten Kernel'!AE$4-'Grunddaten Kernel'!AE$3)/2)</f>
        <v>1.6800393940271739E-2</v>
      </c>
      <c r="AF52" s="103">
        <f>'Grunddaten Kernel'!AF52/(('Grunddaten Kernel'!AF$4-'Grunddaten Kernel'!AF$3)/2)</f>
        <v>0.13918053777208708</v>
      </c>
      <c r="AG52" s="103">
        <f>'Grunddaten Kernel'!AG52/(('Grunddaten Kernel'!AG$4-'Grunddaten Kernel'!AG$3)/2)</f>
        <v>7.0499921508185327E-3</v>
      </c>
      <c r="AH52" s="103">
        <f>'Grunddaten Kernel'!AH52/(('Grunddaten Kernel'!AH$4-'Grunddaten Kernel'!AH$3)/2)</f>
        <v>-0.54571055013577396</v>
      </c>
      <c r="AI52" s="103">
        <f>'Grunddaten Kernel'!AI52/(('Grunddaten Kernel'!AI$4-'Grunddaten Kernel'!AI$3)/2)</f>
        <v>0.16</v>
      </c>
      <c r="AJ52" s="103">
        <f>'Grunddaten Kernel'!AJ52/(('Grunddaten Kernel'!AJ$4-'Grunddaten Kernel'!AJ$3)/2)</f>
        <v>-0.34026996625421885</v>
      </c>
      <c r="AK52" s="103">
        <f>'Grunddaten Kernel'!AK52/(('Grunddaten Kernel'!AK$4-'Grunddaten Kernel'!AK$3)/2)</f>
        <v>-0.45982142857142866</v>
      </c>
    </row>
    <row r="53" spans="1:37" x14ac:dyDescent="0.2">
      <c r="A53" s="9">
        <v>31776</v>
      </c>
      <c r="B53" s="103">
        <f>('Grunddaten Kernel'!B53-'Grunddaten Kernel'!B$3)/('Grunddaten Kernel'!B$4-'Grunddaten Kernel'!B$3)</f>
        <v>0.41734687040294099</v>
      </c>
      <c r="C53" s="103">
        <f>('Grunddaten Kernel'!C53-'Grunddaten Kernel'!C$3)/('Grunddaten Kernel'!C$4-'Grunddaten Kernel'!C$3)</f>
        <v>0.77853776658786489</v>
      </c>
      <c r="D53" s="103">
        <f>('Grunddaten Kernel'!D53-'Grunddaten Kernel'!D$3)/('Grunddaten Kernel'!D$4-'Grunddaten Kernel'!D$3)</f>
        <v>0.69063704496788014</v>
      </c>
      <c r="E53" s="103">
        <f>('Grunddaten Kernel'!E53-'Grunddaten Kernel'!E$3)/('Grunddaten Kernel'!E$4-'Grunddaten Kernel'!E$3)</f>
        <v>0.93464052287581678</v>
      </c>
      <c r="F53" s="103">
        <f>('Grunddaten Kernel'!F53-'Grunddaten Kernel'!F$3)/('Grunddaten Kernel'!F$4-'Grunddaten Kernel'!F$3)</f>
        <v>0.71939655172413797</v>
      </c>
      <c r="G53" s="103">
        <f>('Grunddaten Kernel'!G53-'Grunddaten Kernel'!G$3)/('Grunddaten Kernel'!G$4-'Grunddaten Kernel'!G$3)</f>
        <v>0.97619047619047639</v>
      </c>
      <c r="H53" s="103">
        <f>('Grunddaten Kernel'!H53-'Grunddaten Kernel'!H$3)/('Grunddaten Kernel'!H$4-'Grunddaten Kernel'!H$3)</f>
        <v>0.82492997198879547</v>
      </c>
      <c r="I53" s="103">
        <f>('Grunddaten Kernel'!I53-'Grunddaten Kernel'!I$3)/('Grunddaten Kernel'!I$4-'Grunddaten Kernel'!I$3)</f>
        <v>0.89221040528887607</v>
      </c>
      <c r="J53" s="103">
        <f>('Grunddaten Kernel'!J53-'Grunddaten Kernel'!J$3)/('Grunddaten Kernel'!J$4-'Grunddaten Kernel'!J$3)</f>
        <v>0.61403508771929827</v>
      </c>
      <c r="K53" s="103">
        <f>('Grunddaten Kernel'!K53-'Grunddaten Kernel'!K$3)/('Grunddaten Kernel'!K$4-'Grunddaten Kernel'!K$3)</f>
        <v>0.9222260629104736</v>
      </c>
      <c r="L53" s="103">
        <f>('Grunddaten Kernel'!L53-'Grunddaten Kernel'!L$3)/('Grunddaten Kernel'!L$4-'Grunddaten Kernel'!L$3)</f>
        <v>0.97027790161985439</v>
      </c>
      <c r="M53" s="103">
        <f>('Grunddaten Kernel'!M53-'Grunddaten Kernel'!M$3)/('Grunddaten Kernel'!M$4-'Grunddaten Kernel'!M$3)</f>
        <v>2.0356653284033185E-2</v>
      </c>
      <c r="N53" s="103">
        <f>('Grunddaten Kernel'!N53-'Grunddaten Kernel'!N$3)/('Grunddaten Kernel'!N$4-'Grunddaten Kernel'!N$3)</f>
        <v>6.6134319315198295E-2</v>
      </c>
      <c r="O53" s="103">
        <f>('Grunddaten Kernel'!O53-'Grunddaten Kernel'!O$3)/('Grunddaten Kernel'!O$4-'Grunddaten Kernel'!O$3)</f>
        <v>6.89613026123196E-2</v>
      </c>
      <c r="P53" s="103">
        <f>('Grunddaten Kernel'!P53-'Grunddaten Kernel'!P$3)/('Grunddaten Kernel'!P$4-'Grunddaten Kernel'!P$3)</f>
        <v>0.41515462741070408</v>
      </c>
      <c r="Q53" s="103">
        <f>('Grunddaten Kernel'!Q53-'Grunddaten Kernel'!Q$3)/('Grunddaten Kernel'!Q$4-'Grunddaten Kernel'!Q$3)</f>
        <v>0.54261954261954259</v>
      </c>
      <c r="R53" s="103">
        <f>('Grunddaten Kernel'!R53-'Grunddaten Kernel'!R$3)/('Grunddaten Kernel'!R$4-'Grunddaten Kernel'!R$3)</f>
        <v>0.48331709693131997</v>
      </c>
      <c r="S53" s="103">
        <f>('Grunddaten Kernel'!S53-'Grunddaten Kernel'!S$3)/('Grunddaten Kernel'!S$4-'Grunddaten Kernel'!S$3)</f>
        <v>0.60265974699967562</v>
      </c>
      <c r="T53" s="103">
        <f>'Grunddaten Kernel'!T53/(('Grunddaten Kernel'!T$4-'Grunddaten Kernel'!T$3)/2)</f>
        <v>2.3844314751136582E-2</v>
      </c>
      <c r="U53" s="103">
        <f>'Grunddaten Kernel'!U53/(('Grunddaten Kernel'!U$4-'Grunddaten Kernel'!U$3)/2)</f>
        <v>0.14464378800322952</v>
      </c>
      <c r="V53" s="103">
        <f>'Grunddaten Kernel'!V53/(('Grunddaten Kernel'!V$4-'Grunddaten Kernel'!V$3)/2)</f>
        <v>0.16882233276920328</v>
      </c>
      <c r="W53" s="103">
        <f>'Grunddaten Kernel'!W53/(('Grunddaten Kernel'!W$4-'Grunddaten Kernel'!W$3)/2)</f>
        <v>0.1272727272727262</v>
      </c>
      <c r="X53" s="103">
        <f>'Grunddaten Kernel'!X53/(('Grunddaten Kernel'!X$4-'Grunddaten Kernel'!X$3)/2)</f>
        <v>-0.14208494208494291</v>
      </c>
      <c r="Y53" s="103">
        <f>'Grunddaten Kernel'!Y53/(('Grunddaten Kernel'!Y$4-'Grunddaten Kernel'!Y$3)/2)</f>
        <v>0.16974674880219101</v>
      </c>
      <c r="Z53" s="103">
        <f>'Grunddaten Kernel'!Z53/(('Grunddaten Kernel'!Z$4-'Grunddaten Kernel'!Z$3)/2)</f>
        <v>-0.26086956521739157</v>
      </c>
      <c r="AA53" s="103">
        <f>'Grunddaten Kernel'!AA53/(('Grunddaten Kernel'!AA$4-'Grunddaten Kernel'!AA$3)/2)</f>
        <v>-0.13636363636363635</v>
      </c>
      <c r="AB53" s="103">
        <f>'Grunddaten Kernel'!AB53/(('Grunddaten Kernel'!AB$4-'Grunddaten Kernel'!AB$3)/2)</f>
        <v>-0.81229692576855761</v>
      </c>
      <c r="AC53" s="103">
        <f>'Grunddaten Kernel'!AC53/(('Grunddaten Kernel'!AC$4-'Grunddaten Kernel'!AC$3)/2)</f>
        <v>0</v>
      </c>
      <c r="AD53" s="103">
        <f>'Grunddaten Kernel'!AD53/(('Grunddaten Kernel'!AD$4-'Grunddaten Kernel'!AD$3)/2)</f>
        <v>-0.24</v>
      </c>
      <c r="AE53" s="103">
        <f>'Grunddaten Kernel'!AE53/(('Grunddaten Kernel'!AE$4-'Grunddaten Kernel'!AE$3)/2)</f>
        <v>-8.9505547026619892E-2</v>
      </c>
      <c r="AF53" s="103">
        <f>'Grunddaten Kernel'!AF53/(('Grunddaten Kernel'!AF$4-'Grunddaten Kernel'!AF$3)/2)</f>
        <v>-7.8809218950064014E-2</v>
      </c>
      <c r="AG53" s="103">
        <f>'Grunddaten Kernel'!AG53/(('Grunddaten Kernel'!AG$4-'Grunddaten Kernel'!AG$3)/2)</f>
        <v>-4.0910885625532196E-2</v>
      </c>
      <c r="AH53" s="103">
        <f>'Grunddaten Kernel'!AH53/(('Grunddaten Kernel'!AH$4-'Grunddaten Kernel'!AH$3)/2)</f>
        <v>0.27657648597002915</v>
      </c>
      <c r="AI53" s="103">
        <f>'Grunddaten Kernel'!AI53/(('Grunddaten Kernel'!AI$4-'Grunddaten Kernel'!AI$3)/2)</f>
        <v>0</v>
      </c>
      <c r="AJ53" s="103">
        <f>'Grunddaten Kernel'!AJ53/(('Grunddaten Kernel'!AJ$4-'Grunddaten Kernel'!AJ$3)/2)</f>
        <v>-6.2992125984252217E-2</v>
      </c>
      <c r="AK53" s="103">
        <f>'Grunddaten Kernel'!AK53/(('Grunddaten Kernel'!AK$4-'Grunddaten Kernel'!AK$3)/2)</f>
        <v>-0.12946428571428562</v>
      </c>
    </row>
    <row r="54" spans="1:37" x14ac:dyDescent="0.2">
      <c r="A54" s="9">
        <v>31807</v>
      </c>
      <c r="B54" s="103">
        <f>('Grunddaten Kernel'!B54-'Grunddaten Kernel'!B$3)/('Grunddaten Kernel'!B$4-'Grunddaten Kernel'!B$3)</f>
        <v>0.40468063927932807</v>
      </c>
      <c r="C54" s="103">
        <f>('Grunddaten Kernel'!C54-'Grunddaten Kernel'!C$3)/('Grunddaten Kernel'!C$4-'Grunddaten Kernel'!C$3)</f>
        <v>0.80514366735054255</v>
      </c>
      <c r="D54" s="103">
        <f>('Grunddaten Kernel'!D54-'Grunddaten Kernel'!D$3)/('Grunddaten Kernel'!D$4-'Grunddaten Kernel'!D$3)</f>
        <v>0.63447002141327635</v>
      </c>
      <c r="E54" s="103">
        <f>('Grunddaten Kernel'!E54-'Grunddaten Kernel'!E$3)/('Grunddaten Kernel'!E$4-'Grunddaten Kernel'!E$3)</f>
        <v>0.88017429193899765</v>
      </c>
      <c r="F54" s="103">
        <f>('Grunddaten Kernel'!F54-'Grunddaten Kernel'!F$3)/('Grunddaten Kernel'!F$4-'Grunddaten Kernel'!F$3)</f>
        <v>0.70021551724137743</v>
      </c>
      <c r="G54" s="103">
        <f>('Grunddaten Kernel'!G54-'Grunddaten Kernel'!G$3)/('Grunddaten Kernel'!G$4-'Grunddaten Kernel'!G$3)</f>
        <v>0.91684981684981703</v>
      </c>
      <c r="H54" s="103">
        <f>('Grunddaten Kernel'!H54-'Grunddaten Kernel'!H$3)/('Grunddaten Kernel'!H$4-'Grunddaten Kernel'!H$3)</f>
        <v>0.80672268907563027</v>
      </c>
      <c r="I54" s="103">
        <f>('Grunddaten Kernel'!I54-'Grunddaten Kernel'!I$3)/('Grunddaten Kernel'!I$4-'Grunddaten Kernel'!I$3)</f>
        <v>0.8347226214429434</v>
      </c>
      <c r="J54" s="103">
        <f>('Grunddaten Kernel'!J54-'Grunddaten Kernel'!J$3)/('Grunddaten Kernel'!J$4-'Grunddaten Kernel'!J$3)</f>
        <v>0.54385964912280704</v>
      </c>
      <c r="K54" s="103">
        <f>('Grunddaten Kernel'!K54-'Grunddaten Kernel'!K$3)/('Grunddaten Kernel'!K$4-'Grunddaten Kernel'!K$3)</f>
        <v>0.91379191151054273</v>
      </c>
      <c r="L54" s="103">
        <f>('Grunddaten Kernel'!L54-'Grunddaten Kernel'!L$3)/('Grunddaten Kernel'!L$4-'Grunddaten Kernel'!L$3)</f>
        <v>0.97027790161985439</v>
      </c>
      <c r="M54" s="103">
        <f>('Grunddaten Kernel'!M54-'Grunddaten Kernel'!M$3)/('Grunddaten Kernel'!M$4-'Grunddaten Kernel'!M$3)</f>
        <v>4.4313194300381144E-2</v>
      </c>
      <c r="N54" s="103">
        <f>('Grunddaten Kernel'!N54-'Grunddaten Kernel'!N$3)/('Grunddaten Kernel'!N$4-'Grunddaten Kernel'!N$3)</f>
        <v>9.8044089546210106E-2</v>
      </c>
      <c r="O54" s="103">
        <f>('Grunddaten Kernel'!O54-'Grunddaten Kernel'!O$3)/('Grunddaten Kernel'!O$4-'Grunddaten Kernel'!O$3)</f>
        <v>7.2218131519247317E-2</v>
      </c>
      <c r="P54" s="103">
        <f>('Grunddaten Kernel'!P54-'Grunddaten Kernel'!P$3)/('Grunddaten Kernel'!P$4-'Grunddaten Kernel'!P$3)</f>
        <v>0.399140324850698</v>
      </c>
      <c r="Q54" s="103">
        <f>('Grunddaten Kernel'!Q54-'Grunddaten Kernel'!Q$3)/('Grunddaten Kernel'!Q$4-'Grunddaten Kernel'!Q$3)</f>
        <v>0.48024948024948028</v>
      </c>
      <c r="R54" s="103">
        <f>('Grunddaten Kernel'!R54-'Grunddaten Kernel'!R$3)/('Grunddaten Kernel'!R$4-'Grunddaten Kernel'!R$3)</f>
        <v>0.37956648806624471</v>
      </c>
      <c r="S54" s="103">
        <f>('Grunddaten Kernel'!S54-'Grunddaten Kernel'!S$3)/('Grunddaten Kernel'!S$4-'Grunddaten Kernel'!S$3)</f>
        <v>0.35290301654232886</v>
      </c>
      <c r="T54" s="103">
        <f>'Grunddaten Kernel'!T54/(('Grunddaten Kernel'!T$4-'Grunddaten Kernel'!T$3)/2)</f>
        <v>-4.0454371959349172E-2</v>
      </c>
      <c r="U54" s="103">
        <f>'Grunddaten Kernel'!U54/(('Grunddaten Kernel'!U$4-'Grunddaten Kernel'!U$3)/2)</f>
        <v>0.12772062875677631</v>
      </c>
      <c r="V54" s="103">
        <f>'Grunddaten Kernel'!V54/(('Grunddaten Kernel'!V$4-'Grunddaten Kernel'!V$3)/2)</f>
        <v>-0.28697540044788616</v>
      </c>
      <c r="W54" s="103">
        <f>'Grunddaten Kernel'!W54/(('Grunddaten Kernel'!W$4-'Grunddaten Kernel'!W$3)/2)</f>
        <v>-0.4545454545454547</v>
      </c>
      <c r="X54" s="103">
        <f>'Grunddaten Kernel'!X54/(('Grunddaten Kernel'!X$4-'Grunddaten Kernel'!X$3)/2)</f>
        <v>-0.13745173745175182</v>
      </c>
      <c r="Y54" s="103">
        <f>'Grunddaten Kernel'!Y54/(('Grunddaten Kernel'!Y$4-'Grunddaten Kernel'!Y$3)/2)</f>
        <v>-0.4435318275154001</v>
      </c>
      <c r="Z54" s="103">
        <f>'Grunddaten Kernel'!Z54/(('Grunddaten Kernel'!Z$4-'Grunddaten Kernel'!Z$3)/2)</f>
        <v>-9.420289855072457E-2</v>
      </c>
      <c r="AA54" s="103">
        <f>'Grunddaten Kernel'!AA54/(('Grunddaten Kernel'!AA$4-'Grunddaten Kernel'!AA$3)/2)</f>
        <v>-0.36363636363636365</v>
      </c>
      <c r="AB54" s="103">
        <f>'Grunddaten Kernel'!AB54/(('Grunddaten Kernel'!AB$4-'Grunddaten Kernel'!AB$3)/2)</f>
        <v>-0.49987503124218929</v>
      </c>
      <c r="AC54" s="103">
        <f>'Grunddaten Kernel'!AC54/(('Grunddaten Kernel'!AC$4-'Grunddaten Kernel'!AC$3)/2)</f>
        <v>-6.729178157749581E-2</v>
      </c>
      <c r="AD54" s="103">
        <f>'Grunddaten Kernel'!AD54/(('Grunddaten Kernel'!AD$4-'Grunddaten Kernel'!AD$3)/2)</f>
        <v>0</v>
      </c>
      <c r="AE54" s="103">
        <f>'Grunddaten Kernel'!AE54/(('Grunddaten Kernel'!AE$4-'Grunddaten Kernel'!AE$3)/2)</f>
        <v>0.17059641398487965</v>
      </c>
      <c r="AF54" s="103">
        <f>'Grunddaten Kernel'!AF54/(('Grunddaten Kernel'!AF$4-'Grunddaten Kernel'!AF$3)/2)</f>
        <v>0.26299615877080645</v>
      </c>
      <c r="AG54" s="103">
        <f>'Grunddaten Kernel'!AG54/(('Grunddaten Kernel'!AG$4-'Grunddaten Kernel'!AG$3)/2)</f>
        <v>2.0788438393438947E-2</v>
      </c>
      <c r="AH54" s="103">
        <f>'Grunddaten Kernel'!AH54/(('Grunddaten Kernel'!AH$4-'Grunddaten Kernel'!AH$3)/2)</f>
        <v>-8.4682691340641658E-2</v>
      </c>
      <c r="AI54" s="103">
        <f>'Grunddaten Kernel'!AI54/(('Grunddaten Kernel'!AI$4-'Grunddaten Kernel'!AI$3)/2)</f>
        <v>-0.34285714285714286</v>
      </c>
      <c r="AJ54" s="103">
        <f>'Grunddaten Kernel'!AJ54/(('Grunddaten Kernel'!AJ$4-'Grunddaten Kernel'!AJ$3)/2)</f>
        <v>-0.47919010123734429</v>
      </c>
      <c r="AK54" s="103">
        <f>'Grunddaten Kernel'!AK54/(('Grunddaten Kernel'!AK$4-'Grunddaten Kernel'!AK$3)/2)</f>
        <v>-0.68750000000000011</v>
      </c>
    </row>
    <row r="55" spans="1:37" x14ac:dyDescent="0.2">
      <c r="A55" s="9">
        <v>31835</v>
      </c>
      <c r="B55" s="103">
        <f>('Grunddaten Kernel'!B55-'Grunddaten Kernel'!B$3)/('Grunddaten Kernel'!B$4-'Grunddaten Kernel'!B$3)</f>
        <v>0.50522328677427031</v>
      </c>
      <c r="C55" s="103">
        <f>('Grunddaten Kernel'!C55-'Grunddaten Kernel'!C$3)/('Grunddaten Kernel'!C$4-'Grunddaten Kernel'!C$3)</f>
        <v>0.72763175602037256</v>
      </c>
      <c r="D55" s="103">
        <f>('Grunddaten Kernel'!D55-'Grunddaten Kernel'!D$3)/('Grunddaten Kernel'!D$4-'Grunddaten Kernel'!D$3)</f>
        <v>0.65487285867237688</v>
      </c>
      <c r="E55" s="103">
        <f>('Grunddaten Kernel'!E55-'Grunddaten Kernel'!E$3)/('Grunddaten Kernel'!E$4-'Grunddaten Kernel'!E$3)</f>
        <v>0.84313725490196079</v>
      </c>
      <c r="F55" s="103">
        <f>('Grunddaten Kernel'!F55-'Grunddaten Kernel'!F$3)/('Grunddaten Kernel'!F$4-'Grunddaten Kernel'!F$3)</f>
        <v>0.68426724137930806</v>
      </c>
      <c r="G55" s="103">
        <f>('Grunddaten Kernel'!G55-'Grunddaten Kernel'!G$3)/('Grunddaten Kernel'!G$4-'Grunddaten Kernel'!G$3)</f>
        <v>0.85366300366300374</v>
      </c>
      <c r="H55" s="103">
        <f>('Grunddaten Kernel'!H55-'Grunddaten Kernel'!H$3)/('Grunddaten Kernel'!H$4-'Grunddaten Kernel'!H$3)</f>
        <v>0.79411764705882359</v>
      </c>
      <c r="I55" s="103">
        <f>('Grunddaten Kernel'!I55-'Grunddaten Kernel'!I$3)/('Grunddaten Kernel'!I$4-'Grunddaten Kernel'!I$3)</f>
        <v>0.84190859442368493</v>
      </c>
      <c r="J55" s="103">
        <f>('Grunddaten Kernel'!J55-'Grunddaten Kernel'!J$3)/('Grunddaten Kernel'!J$4-'Grunddaten Kernel'!J$3)</f>
        <v>0.51754385964912286</v>
      </c>
      <c r="K55" s="103">
        <f>('Grunddaten Kernel'!K55-'Grunddaten Kernel'!K$3)/('Grunddaten Kernel'!K$4-'Grunddaten Kernel'!K$3)</f>
        <v>0.89630141721396472</v>
      </c>
      <c r="L55" s="103">
        <f>('Grunddaten Kernel'!L55-'Grunddaten Kernel'!L$3)/('Grunddaten Kernel'!L$4-'Grunddaten Kernel'!L$3)</f>
        <v>0.96284737702481793</v>
      </c>
      <c r="M55" s="103">
        <f>('Grunddaten Kernel'!M55-'Grunddaten Kernel'!M$3)/('Grunddaten Kernel'!M$4-'Grunddaten Kernel'!M$3)</f>
        <v>5.4222037821193357E-2</v>
      </c>
      <c r="N55" s="103">
        <f>('Grunddaten Kernel'!N55-'Grunddaten Kernel'!N$3)/('Grunddaten Kernel'!N$4-'Grunddaten Kernel'!N$3)</f>
        <v>0.11310568752039026</v>
      </c>
      <c r="O55" s="103">
        <f>('Grunddaten Kernel'!O55-'Grunddaten Kernel'!O$3)/('Grunddaten Kernel'!O$4-'Grunddaten Kernel'!O$3)</f>
        <v>9.040420451394994E-2</v>
      </c>
      <c r="P55" s="103">
        <f>('Grunddaten Kernel'!P55-'Grunddaten Kernel'!P$3)/('Grunddaten Kernel'!P$4-'Grunddaten Kernel'!P$3)</f>
        <v>0.51998934915744233</v>
      </c>
      <c r="Q55" s="103">
        <f>('Grunddaten Kernel'!Q55-'Grunddaten Kernel'!Q$3)/('Grunddaten Kernel'!Q$4-'Grunddaten Kernel'!Q$3)</f>
        <v>0.45114345114345117</v>
      </c>
      <c r="R55" s="103">
        <f>('Grunddaten Kernel'!R55-'Grunddaten Kernel'!R$3)/('Grunddaten Kernel'!R$4-'Grunddaten Kernel'!R$3)</f>
        <v>0.39698002922552389</v>
      </c>
      <c r="S55" s="103">
        <f>('Grunddaten Kernel'!S55-'Grunddaten Kernel'!S$3)/('Grunddaten Kernel'!S$4-'Grunddaten Kernel'!S$3)</f>
        <v>0.29938371715861173</v>
      </c>
      <c r="T55" s="103">
        <f>'Grunddaten Kernel'!T55/(('Grunddaten Kernel'!T$4-'Grunddaten Kernel'!T$3)/2)</f>
        <v>0.3211207516934948</v>
      </c>
      <c r="U55" s="103">
        <f>'Grunddaten Kernel'!U55/(('Grunddaten Kernel'!U$4-'Grunddaten Kernel'!U$3)/2)</f>
        <v>-0.37209302325581017</v>
      </c>
      <c r="V55" s="103">
        <f>'Grunddaten Kernel'!V55/(('Grunddaten Kernel'!V$4-'Grunddaten Kernel'!V$3)/2)</f>
        <v>0.10424466211942426</v>
      </c>
      <c r="W55" s="103">
        <f>'Grunddaten Kernel'!W55/(('Grunddaten Kernel'!W$4-'Grunddaten Kernel'!W$3)/2)</f>
        <v>-0.30909090909090908</v>
      </c>
      <c r="X55" s="103">
        <f>'Grunddaten Kernel'!X55/(('Grunddaten Kernel'!X$4-'Grunddaten Kernel'!X$3)/2)</f>
        <v>-0.11428571428571679</v>
      </c>
      <c r="Y55" s="103">
        <f>'Grunddaten Kernel'!Y55/(('Grunddaten Kernel'!Y$4-'Grunddaten Kernel'!Y$3)/2)</f>
        <v>-0.47227926078028826</v>
      </c>
      <c r="Z55" s="103">
        <f>'Grunddaten Kernel'!Z55/(('Grunddaten Kernel'!Z$4-'Grunddaten Kernel'!Z$3)/2)</f>
        <v>-6.5217391304347727E-2</v>
      </c>
      <c r="AA55" s="103">
        <f>'Grunddaten Kernel'!AA55/(('Grunddaten Kernel'!AA$4-'Grunddaten Kernel'!AA$3)/2)</f>
        <v>4.5454545454545456E-2</v>
      </c>
      <c r="AB55" s="103">
        <f>'Grunddaten Kernel'!AB55/(('Grunddaten Kernel'!AB$4-'Grunddaten Kernel'!AB$3)/2)</f>
        <v>-0.18745313671582098</v>
      </c>
      <c r="AC55" s="103">
        <f>'Grunddaten Kernel'!AC55/(('Grunddaten Kernel'!AC$4-'Grunddaten Kernel'!AC$3)/2)</f>
        <v>-0.13954771097628249</v>
      </c>
      <c r="AD55" s="103">
        <f>'Grunddaten Kernel'!AD55/(('Grunddaten Kernel'!AD$4-'Grunddaten Kernel'!AD$3)/2)</f>
        <v>-0.08</v>
      </c>
      <c r="AE55" s="103">
        <f>'Grunddaten Kernel'!AE55/(('Grunddaten Kernel'!AE$4-'Grunddaten Kernel'!AE$3)/2)</f>
        <v>7.0561654549141054E-2</v>
      </c>
      <c r="AF55" s="103">
        <f>'Grunddaten Kernel'!AF55/(('Grunddaten Kernel'!AF$4-'Grunddaten Kernel'!AF$3)/2)</f>
        <v>0.12413572343149833</v>
      </c>
      <c r="AG55" s="103">
        <f>'Grunddaten Kernel'!AG55/(('Grunddaten Kernel'!AG$4-'Grunddaten Kernel'!AG$3)/2)</f>
        <v>0.11608225942258565</v>
      </c>
      <c r="AH55" s="103">
        <f>'Grunddaten Kernel'!AH55/(('Grunddaten Kernel'!AH$4-'Grunddaten Kernel'!AH$3)/2)</f>
        <v>0.6390425424922056</v>
      </c>
      <c r="AI55" s="103">
        <f>'Grunddaten Kernel'!AI55/(('Grunddaten Kernel'!AI$4-'Grunddaten Kernel'!AI$3)/2)</f>
        <v>-0.16</v>
      </c>
      <c r="AJ55" s="103">
        <f>'Grunddaten Kernel'!AJ55/(('Grunddaten Kernel'!AJ$4-'Grunddaten Kernel'!AJ$3)/2)</f>
        <v>8.0427446569179231E-2</v>
      </c>
      <c r="AK55" s="103">
        <f>'Grunddaten Kernel'!AK55/(('Grunddaten Kernel'!AK$4-'Grunddaten Kernel'!AK$3)/2)</f>
        <v>-0.14732142857142841</v>
      </c>
    </row>
    <row r="56" spans="1:37" x14ac:dyDescent="0.2">
      <c r="A56" s="9">
        <v>31864</v>
      </c>
      <c r="B56" s="103">
        <f>('Grunddaten Kernel'!B56-'Grunddaten Kernel'!B$3)/('Grunddaten Kernel'!B$4-'Grunddaten Kernel'!B$3)</f>
        <v>0.4210499132339508</v>
      </c>
      <c r="C56" s="103">
        <f>('Grunddaten Kernel'!C56-'Grunddaten Kernel'!C$3)/('Grunddaten Kernel'!C$4-'Grunddaten Kernel'!C$3)</f>
        <v>0.48253622158284165</v>
      </c>
      <c r="D56" s="103">
        <f>('Grunddaten Kernel'!D56-'Grunddaten Kernel'!D$3)/('Grunddaten Kernel'!D$4-'Grunddaten Kernel'!D$3)</f>
        <v>0.7649317451820129</v>
      </c>
      <c r="E56" s="103">
        <f>('Grunddaten Kernel'!E56-'Grunddaten Kernel'!E$3)/('Grunddaten Kernel'!E$4-'Grunddaten Kernel'!E$3)</f>
        <v>0.81917211328976047</v>
      </c>
      <c r="F56" s="103">
        <f>('Grunddaten Kernel'!F56-'Grunddaten Kernel'!F$3)/('Grunddaten Kernel'!F$4-'Grunddaten Kernel'!F$3)</f>
        <v>0.70840517241379086</v>
      </c>
      <c r="G56" s="103">
        <f>('Grunddaten Kernel'!G56-'Grunddaten Kernel'!G$3)/('Grunddaten Kernel'!G$4-'Grunddaten Kernel'!G$3)</f>
        <v>0.88058608058608068</v>
      </c>
      <c r="H56" s="103">
        <f>('Grunddaten Kernel'!H56-'Grunddaten Kernel'!H$3)/('Grunddaten Kernel'!H$4-'Grunddaten Kernel'!H$3)</f>
        <v>0.81512605042016806</v>
      </c>
      <c r="I56" s="103">
        <f>('Grunddaten Kernel'!I56-'Grunddaten Kernel'!I$3)/('Grunddaten Kernel'!I$4-'Grunddaten Kernel'!I$3)</f>
        <v>0.87783845932739291</v>
      </c>
      <c r="J56" s="103">
        <f>('Grunddaten Kernel'!J56-'Grunddaten Kernel'!J$3)/('Grunddaten Kernel'!J$4-'Grunddaten Kernel'!J$3)</f>
        <v>0.44736842105263158</v>
      </c>
      <c r="K56" s="103">
        <f>('Grunddaten Kernel'!K56-'Grunddaten Kernel'!K$3)/('Grunddaten Kernel'!K$4-'Grunddaten Kernel'!K$3)</f>
        <v>0.9222260629104736</v>
      </c>
      <c r="L56" s="103">
        <f>('Grunddaten Kernel'!L56-'Grunddaten Kernel'!L$3)/('Grunddaten Kernel'!L$4-'Grunddaten Kernel'!L$3)</f>
        <v>0.92941001634715403</v>
      </c>
      <c r="M56" s="103">
        <f>('Grunddaten Kernel'!M56-'Grunddaten Kernel'!M$3)/('Grunddaten Kernel'!M$4-'Grunddaten Kernel'!M$3)</f>
        <v>6.2886174397273051E-2</v>
      </c>
      <c r="N56" s="103">
        <f>('Grunddaten Kernel'!N56-'Grunddaten Kernel'!N$3)/('Grunddaten Kernel'!N$4-'Grunddaten Kernel'!N$3)</f>
        <v>0.11267846323540834</v>
      </c>
      <c r="O56" s="103">
        <f>('Grunddaten Kernel'!O56-'Grunddaten Kernel'!O$3)/('Grunddaten Kernel'!O$4-'Grunddaten Kernel'!O$3)</f>
        <v>8.7528953730671405E-2</v>
      </c>
      <c r="P56" s="103">
        <f>('Grunddaten Kernel'!P56-'Grunddaten Kernel'!P$3)/('Grunddaten Kernel'!P$4-'Grunddaten Kernel'!P$3)</f>
        <v>0.5040511240442771</v>
      </c>
      <c r="Q56" s="103">
        <f>('Grunddaten Kernel'!Q56-'Grunddaten Kernel'!Q$3)/('Grunddaten Kernel'!Q$4-'Grunddaten Kernel'!Q$3)</f>
        <v>0.40956340956340959</v>
      </c>
      <c r="R56" s="103">
        <f>('Grunddaten Kernel'!R56-'Grunddaten Kernel'!R$3)/('Grunddaten Kernel'!R$4-'Grunddaten Kernel'!R$3)</f>
        <v>0.43253774963468106</v>
      </c>
      <c r="S56" s="103">
        <f>('Grunddaten Kernel'!S56-'Grunddaten Kernel'!S$3)/('Grunddaten Kernel'!S$4-'Grunddaten Kernel'!S$3)</f>
        <v>0.25072980862795979</v>
      </c>
      <c r="T56" s="103">
        <f>'Grunddaten Kernel'!T56/(('Grunddaten Kernel'!T$4-'Grunddaten Kernel'!T$3)/2)</f>
        <v>-0.26883932000303101</v>
      </c>
      <c r="U56" s="103">
        <f>'Grunddaten Kernel'!U56/(('Grunddaten Kernel'!U$4-'Grunddaten Kernel'!U$3)/2)</f>
        <v>-1.1765719207579675</v>
      </c>
      <c r="V56" s="103">
        <f>'Grunddaten Kernel'!V56/(('Grunddaten Kernel'!V$4-'Grunddaten Kernel'!V$3)/2)</f>
        <v>0.56232627314221317</v>
      </c>
      <c r="W56" s="103">
        <f>'Grunddaten Kernel'!W56/(('Grunddaten Kernel'!W$4-'Grunddaten Kernel'!W$3)/2)</f>
        <v>-0.19999999999999904</v>
      </c>
      <c r="X56" s="103">
        <f>'Grunddaten Kernel'!X56/(('Grunddaten Kernel'!X$4-'Grunddaten Kernel'!X$3)/2)</f>
        <v>0.17297297297297315</v>
      </c>
      <c r="Y56" s="103">
        <f>'Grunddaten Kernel'!Y56/(('Grunddaten Kernel'!Y$4-'Grunddaten Kernel'!Y$3)/2)</f>
        <v>0.20123203285420974</v>
      </c>
      <c r="Z56" s="103">
        <f>'Grunddaten Kernel'!Z56/(('Grunddaten Kernel'!Z$4-'Grunddaten Kernel'!Z$3)/2)</f>
        <v>0.10869565217391267</v>
      </c>
      <c r="AA56" s="103">
        <f>'Grunddaten Kernel'!AA56/(('Grunddaten Kernel'!AA$4-'Grunddaten Kernel'!AA$3)/2)</f>
        <v>0.22727272727272727</v>
      </c>
      <c r="AB56" s="103">
        <f>'Grunddaten Kernel'!AB56/(('Grunddaten Kernel'!AB$4-'Grunddaten Kernel'!AB$3)/2)</f>
        <v>-0.49987503124218929</v>
      </c>
      <c r="AC56" s="103">
        <f>'Grunddaten Kernel'!AC56/(('Grunddaten Kernel'!AC$4-'Grunddaten Kernel'!AC$3)/2)</f>
        <v>0.20683949255377829</v>
      </c>
      <c r="AD56" s="103">
        <f>'Grunddaten Kernel'!AD56/(('Grunddaten Kernel'!AD$4-'Grunddaten Kernel'!AD$3)/2)</f>
        <v>-0.36</v>
      </c>
      <c r="AE56" s="103">
        <f>'Grunddaten Kernel'!AE56/(('Grunddaten Kernel'!AE$4-'Grunddaten Kernel'!AE$3)/2)</f>
        <v>6.1697998435825609E-2</v>
      </c>
      <c r="AF56" s="103">
        <f>'Grunddaten Kernel'!AF56/(('Grunddaten Kernel'!AF$4-'Grunddaten Kernel'!AF$3)/2)</f>
        <v>-3.5211267605634519E-3</v>
      </c>
      <c r="AG56" s="103">
        <f>'Grunddaten Kernel'!AG56/(('Grunddaten Kernel'!AG$4-'Grunddaten Kernel'!AG$3)/2)</f>
        <v>-1.8352813574802663E-2</v>
      </c>
      <c r="AH56" s="103">
        <f>'Grunddaten Kernel'!AH56/(('Grunddaten Kernel'!AH$4-'Grunddaten Kernel'!AH$3)/2)</f>
        <v>-8.4280398270139792E-2</v>
      </c>
      <c r="AI56" s="103">
        <f>'Grunddaten Kernel'!AI56/(('Grunddaten Kernel'!AI$4-'Grunddaten Kernel'!AI$3)/2)</f>
        <v>-0.22857142857142856</v>
      </c>
      <c r="AJ56" s="103">
        <f>'Grunddaten Kernel'!AJ56/(('Grunddaten Kernel'!AJ$4-'Grunddaten Kernel'!AJ$3)/2)</f>
        <v>0.16422947131608479</v>
      </c>
      <c r="AK56" s="103">
        <f>'Grunddaten Kernel'!AK56/(('Grunddaten Kernel'!AK$4-'Grunddaten Kernel'!AK$3)/2)</f>
        <v>-0.1339285714285714</v>
      </c>
    </row>
    <row r="57" spans="1:37" x14ac:dyDescent="0.2">
      <c r="A57" s="9">
        <v>31896</v>
      </c>
      <c r="B57" s="103">
        <f>('Grunddaten Kernel'!B57-'Grunddaten Kernel'!B$3)/('Grunddaten Kernel'!B$4-'Grunddaten Kernel'!B$3)</f>
        <v>0.37493955739038232</v>
      </c>
      <c r="C57" s="103">
        <f>('Grunddaten Kernel'!C57-'Grunddaten Kernel'!C$3)/('Grunddaten Kernel'!C$4-'Grunddaten Kernel'!C$3)</f>
        <v>0.46782331248776299</v>
      </c>
      <c r="D57" s="103">
        <f>('Grunddaten Kernel'!D57-'Grunddaten Kernel'!D$3)/('Grunddaten Kernel'!D$4-'Grunddaten Kernel'!D$3)</f>
        <v>0.69985947537473236</v>
      </c>
      <c r="E57" s="103">
        <f>('Grunddaten Kernel'!E57-'Grunddaten Kernel'!E$3)/('Grunddaten Kernel'!E$4-'Grunddaten Kernel'!E$3)</f>
        <v>0.79956427015250531</v>
      </c>
      <c r="F57" s="103">
        <f>('Grunddaten Kernel'!F57-'Grunddaten Kernel'!F$3)/('Grunddaten Kernel'!F$4-'Grunddaten Kernel'!F$3)</f>
        <v>0.70021551724137743</v>
      </c>
      <c r="G57" s="103">
        <f>('Grunddaten Kernel'!G57-'Grunddaten Kernel'!G$3)/('Grunddaten Kernel'!G$4-'Grunddaten Kernel'!G$3)</f>
        <v>0.85714285714285721</v>
      </c>
      <c r="H57" s="103">
        <f>('Grunddaten Kernel'!H57-'Grunddaten Kernel'!H$3)/('Grunddaten Kernel'!H$4-'Grunddaten Kernel'!H$3)</f>
        <v>0.8263305322128851</v>
      </c>
      <c r="I57" s="103">
        <f>('Grunddaten Kernel'!I57-'Grunddaten Kernel'!I$3)/('Grunddaten Kernel'!I$4-'Grunddaten Kernel'!I$3)</f>
        <v>0.87065248634665138</v>
      </c>
      <c r="J57" s="103">
        <f>('Grunddaten Kernel'!J57-'Grunddaten Kernel'!J$3)/('Grunddaten Kernel'!J$4-'Grunddaten Kernel'!J$3)</f>
        <v>0.40350877192982454</v>
      </c>
      <c r="K57" s="103">
        <f>('Grunddaten Kernel'!K57-'Grunddaten Kernel'!K$3)/('Grunddaten Kernel'!K$4-'Grunddaten Kernel'!K$3)</f>
        <v>0.89630141721396472</v>
      </c>
      <c r="L57" s="103">
        <f>('Grunddaten Kernel'!L57-'Grunddaten Kernel'!L$3)/('Grunddaten Kernel'!L$4-'Grunddaten Kernel'!L$3)</f>
        <v>0.94798632783474501</v>
      </c>
      <c r="M57" s="103">
        <f>('Grunddaten Kernel'!M57-'Grunddaten Kernel'!M$3)/('Grunddaten Kernel'!M$4-'Grunddaten Kernel'!M$3)</f>
        <v>6.4126813672251579E-2</v>
      </c>
      <c r="N57" s="103">
        <f>('Grunddaten Kernel'!N57-'Grunddaten Kernel'!N$3)/('Grunddaten Kernel'!N$4-'Grunddaten Kernel'!N$3)</f>
        <v>0.11420093523279837</v>
      </c>
      <c r="O57" s="103">
        <f>('Grunddaten Kernel'!O57-'Grunddaten Kernel'!O$3)/('Grunddaten Kernel'!O$4-'Grunddaten Kernel'!O$3)</f>
        <v>9.9898941418814766E-2</v>
      </c>
      <c r="P57" s="103">
        <f>('Grunddaten Kernel'!P57-'Grunddaten Kernel'!P$3)/('Grunddaten Kernel'!P$4-'Grunddaten Kernel'!P$3)</f>
        <v>0.5089200806420936</v>
      </c>
      <c r="Q57" s="103">
        <f>('Grunddaten Kernel'!Q57-'Grunddaten Kernel'!Q$3)/('Grunddaten Kernel'!Q$4-'Grunddaten Kernel'!Q$3)</f>
        <v>0.40748440748440751</v>
      </c>
      <c r="R57" s="103">
        <f>('Grunddaten Kernel'!R57-'Grunddaten Kernel'!R$3)/('Grunddaten Kernel'!R$4-'Grunddaten Kernel'!R$3)</f>
        <v>0.40465172917681463</v>
      </c>
      <c r="S57" s="103">
        <f>('Grunddaten Kernel'!S57-'Grunddaten Kernel'!S$3)/('Grunddaten Kernel'!S$4-'Grunddaten Kernel'!S$3)</f>
        <v>0.30262731106065527</v>
      </c>
      <c r="T57" s="103">
        <f>'Grunddaten Kernel'!T57/(('Grunddaten Kernel'!T$4-'Grunddaten Kernel'!T$3)/2)</f>
        <v>-0.14727076020239172</v>
      </c>
      <c r="U57" s="103">
        <f>'Grunddaten Kernel'!U57/(('Grunddaten Kernel'!U$4-'Grunddaten Kernel'!U$3)/2)</f>
        <v>-7.0628768303186568E-2</v>
      </c>
      <c r="V57" s="103">
        <f>'Grunddaten Kernel'!V57/(('Grunddaten Kernel'!V$4-'Grunddaten Kernel'!V$3)/2)</f>
        <v>-0.33247516966682084</v>
      </c>
      <c r="W57" s="103">
        <f>'Grunddaten Kernel'!W57/(('Grunddaten Kernel'!W$4-'Grunddaten Kernel'!W$3)/2)</f>
        <v>-0.16363636363636505</v>
      </c>
      <c r="X57" s="103">
        <f>'Grunddaten Kernel'!X57/(('Grunddaten Kernel'!X$4-'Grunddaten Kernel'!X$3)/2)</f>
        <v>-5.8687258687256341E-2</v>
      </c>
      <c r="Y57" s="103">
        <f>'Grunddaten Kernel'!Y57/(('Grunddaten Kernel'!Y$4-'Grunddaten Kernel'!Y$3)/2)</f>
        <v>-0.17522245037645459</v>
      </c>
      <c r="Z57" s="103">
        <f>'Grunddaten Kernel'!Z57/(('Grunddaten Kernel'!Z$4-'Grunddaten Kernel'!Z$3)/2)</f>
        <v>5.7971014492753679E-2</v>
      </c>
      <c r="AA57" s="103">
        <f>'Grunddaten Kernel'!AA57/(('Grunddaten Kernel'!AA$4-'Grunddaten Kernel'!AA$3)/2)</f>
        <v>-4.5454545454545456E-2</v>
      </c>
      <c r="AB57" s="103">
        <f>'Grunddaten Kernel'!AB57/(('Grunddaten Kernel'!AB$4-'Grunddaten Kernel'!AB$3)/2)</f>
        <v>-0.31242189452636832</v>
      </c>
      <c r="AC57" s="103">
        <f>'Grunddaten Kernel'!AC57/(('Grunddaten Kernel'!AC$4-'Grunddaten Kernel'!AC$3)/2)</f>
        <v>-0.20683949255377829</v>
      </c>
      <c r="AD57" s="103">
        <f>'Grunddaten Kernel'!AD57/(('Grunddaten Kernel'!AD$4-'Grunddaten Kernel'!AD$3)/2)</f>
        <v>0.2</v>
      </c>
      <c r="AE57" s="103">
        <f>'Grunddaten Kernel'!AE57/(('Grunddaten Kernel'!AE$4-'Grunddaten Kernel'!AE$3)/2)</f>
        <v>8.8346899168668877E-3</v>
      </c>
      <c r="AF57" s="103">
        <f>'Grunddaten Kernel'!AF57/(('Grunddaten Kernel'!AF$4-'Grunddaten Kernel'!AF$3)/2)</f>
        <v>1.2548015364916639E-2</v>
      </c>
      <c r="AG57" s="103">
        <f>'Grunddaten Kernel'!AG57/(('Grunddaten Kernel'!AG$4-'Grunddaten Kernel'!AG$3)/2)</f>
        <v>7.8958009257277154E-2</v>
      </c>
      <c r="AH57" s="103">
        <f>'Grunddaten Kernel'!AH57/(('Grunddaten Kernel'!AH$4-'Grunddaten Kernel'!AH$3)/2)</f>
        <v>2.5746756512119079E-2</v>
      </c>
      <c r="AI57" s="103">
        <f>'Grunddaten Kernel'!AI57/(('Grunddaten Kernel'!AI$4-'Grunddaten Kernel'!AI$3)/2)</f>
        <v>-1.1428571428571429E-2</v>
      </c>
      <c r="AJ57" s="103">
        <f>'Grunddaten Kernel'!AJ57/(('Grunddaten Kernel'!AJ$4-'Grunddaten Kernel'!AJ$3)/2)</f>
        <v>-0.12879640044994331</v>
      </c>
      <c r="AK57" s="103">
        <f>'Grunddaten Kernel'!AK57/(('Grunddaten Kernel'!AK$4-'Grunddaten Kernel'!AK$3)/2)</f>
        <v>0.14285714285714296</v>
      </c>
    </row>
    <row r="58" spans="1:37" x14ac:dyDescent="0.2">
      <c r="A58" s="9">
        <v>31927</v>
      </c>
      <c r="B58" s="103">
        <f>('Grunddaten Kernel'!B58-'Grunddaten Kernel'!B$3)/('Grunddaten Kernel'!B$4-'Grunddaten Kernel'!B$3)</f>
        <v>0.41275263307797727</v>
      </c>
      <c r="C58" s="103">
        <f>('Grunddaten Kernel'!C58-'Grunddaten Kernel'!C$3)/('Grunddaten Kernel'!C$4-'Grunddaten Kernel'!C$3)</f>
        <v>0.44126830582835236</v>
      </c>
      <c r="D58" s="103">
        <f>('Grunddaten Kernel'!D58-'Grunddaten Kernel'!D$3)/('Grunddaten Kernel'!D$4-'Grunddaten Kernel'!D$3)</f>
        <v>0.72867237687366149</v>
      </c>
      <c r="E58" s="103">
        <f>('Grunddaten Kernel'!E58-'Grunddaten Kernel'!E$3)/('Grunddaten Kernel'!E$4-'Grunddaten Kernel'!E$3)</f>
        <v>0.7407407407407407</v>
      </c>
      <c r="F58" s="103">
        <f>('Grunddaten Kernel'!F58-'Grunddaten Kernel'!F$3)/('Grunddaten Kernel'!F$4-'Grunddaten Kernel'!F$3)</f>
        <v>0.71056034482758423</v>
      </c>
      <c r="G58" s="103">
        <f>('Grunddaten Kernel'!G58-'Grunddaten Kernel'!G$3)/('Grunddaten Kernel'!G$4-'Grunddaten Kernel'!G$3)</f>
        <v>0.8435897435897437</v>
      </c>
      <c r="H58" s="103">
        <f>('Grunddaten Kernel'!H58-'Grunddaten Kernel'!H$3)/('Grunddaten Kernel'!H$4-'Grunddaten Kernel'!H$3)</f>
        <v>0.8123249299719888</v>
      </c>
      <c r="I58" s="103">
        <f>('Grunddaten Kernel'!I58-'Grunddaten Kernel'!I$3)/('Grunddaten Kernel'!I$4-'Grunddaten Kernel'!I$3)</f>
        <v>0.80597872951997696</v>
      </c>
      <c r="J58" s="103">
        <f>('Grunddaten Kernel'!J58-'Grunddaten Kernel'!J$3)/('Grunddaten Kernel'!J$4-'Grunddaten Kernel'!J$3)</f>
        <v>0.40350877192982454</v>
      </c>
      <c r="K58" s="103">
        <f>('Grunddaten Kernel'!K58-'Grunddaten Kernel'!K$3)/('Grunddaten Kernel'!K$4-'Grunddaten Kernel'!K$3)</f>
        <v>0.8876598686484618</v>
      </c>
      <c r="L58" s="103">
        <f>('Grunddaten Kernel'!L58-'Grunddaten Kernel'!L$3)/('Grunddaten Kernel'!L$4-'Grunddaten Kernel'!L$3)</f>
        <v>0.91083370485956294</v>
      </c>
      <c r="M58" s="103">
        <f>('Grunddaten Kernel'!M58-'Grunddaten Kernel'!M$3)/('Grunddaten Kernel'!M$4-'Grunddaten Kernel'!M$3)</f>
        <v>6.8560573704142092E-2</v>
      </c>
      <c r="N58" s="103">
        <f>('Grunddaten Kernel'!N58-'Grunddaten Kernel'!N$3)/('Grunddaten Kernel'!N$4-'Grunddaten Kernel'!N$3)</f>
        <v>0.11583992294427441</v>
      </c>
      <c r="O58" s="103">
        <f>('Grunddaten Kernel'!O58-'Grunddaten Kernel'!O$3)/('Grunddaten Kernel'!O$4-'Grunddaten Kernel'!O$3)</f>
        <v>0.11455392623021678</v>
      </c>
      <c r="P58" s="103">
        <f>('Grunddaten Kernel'!P58-'Grunddaten Kernel'!P$3)/('Grunddaten Kernel'!P$4-'Grunddaten Kernel'!P$3)</f>
        <v>0.50154056829852789</v>
      </c>
      <c r="Q58" s="103">
        <f>('Grunddaten Kernel'!Q58-'Grunddaten Kernel'!Q$3)/('Grunddaten Kernel'!Q$4-'Grunddaten Kernel'!Q$3)</f>
        <v>0.44282744282744285</v>
      </c>
      <c r="R58" s="103">
        <f>('Grunddaten Kernel'!R58-'Grunddaten Kernel'!R$3)/('Grunddaten Kernel'!R$4-'Grunddaten Kernel'!R$3)</f>
        <v>0.3955187530443256</v>
      </c>
      <c r="S58" s="103">
        <f>('Grunddaten Kernel'!S58-'Grunddaten Kernel'!S$3)/('Grunddaten Kernel'!S$4-'Grunddaten Kernel'!S$3)</f>
        <v>0.27992215374635093</v>
      </c>
      <c r="T58" s="103">
        <f>'Grunddaten Kernel'!T58/(('Grunddaten Kernel'!T$4-'Grunddaten Kernel'!T$3)/2)</f>
        <v>0.1207702760090371</v>
      </c>
      <c r="U58" s="103">
        <f>'Grunddaten Kernel'!U58/(('Grunddaten Kernel'!U$4-'Grunddaten Kernel'!U$3)/2)</f>
        <v>-0.12747631352282648</v>
      </c>
      <c r="V58" s="103">
        <f>'Grunddaten Kernel'!V58/(('Grunddaten Kernel'!V$4-'Grunddaten Kernel'!V$3)/2)</f>
        <v>0.14721438706258372</v>
      </c>
      <c r="W58" s="103">
        <f>'Grunddaten Kernel'!W58/(('Grunddaten Kernel'!W$4-'Grunddaten Kernel'!W$3)/2)</f>
        <v>-0.4909090909090903</v>
      </c>
      <c r="X58" s="103">
        <f>'Grunddaten Kernel'!X58/(('Grunddaten Kernel'!X$4-'Grunddaten Kernel'!X$3)/2)</f>
        <v>7.4131274131274197E-2</v>
      </c>
      <c r="Y58" s="103">
        <f>'Grunddaten Kernel'!Y58/(('Grunddaten Kernel'!Y$4-'Grunddaten Kernel'!Y$3)/2)</f>
        <v>-0.10130047912388751</v>
      </c>
      <c r="Z58" s="103">
        <f>'Grunddaten Kernel'!Z58/(('Grunddaten Kernel'!Z$4-'Grunddaten Kernel'!Z$3)/2)</f>
        <v>-7.2463768115941782E-2</v>
      </c>
      <c r="AA58" s="103">
        <f>'Grunddaten Kernel'!AA58/(('Grunddaten Kernel'!AA$4-'Grunddaten Kernel'!AA$3)/2)</f>
        <v>-0.40909090909090912</v>
      </c>
      <c r="AB58" s="103">
        <f>'Grunddaten Kernel'!AB58/(('Grunddaten Kernel'!AB$4-'Grunddaten Kernel'!AB$3)/2)</f>
        <v>0</v>
      </c>
      <c r="AC58" s="103">
        <f>'Grunddaten Kernel'!AC58/(('Grunddaten Kernel'!AC$4-'Grunddaten Kernel'!AC$3)/2)</f>
        <v>-6.89464975179261E-2</v>
      </c>
      <c r="AD58" s="103">
        <f>'Grunddaten Kernel'!AD58/(('Grunddaten Kernel'!AD$4-'Grunddaten Kernel'!AD$3)/2)</f>
        <v>-0.4</v>
      </c>
      <c r="AE58" s="103">
        <f>'Grunddaten Kernel'!AE58/(('Grunddaten Kernel'!AE$4-'Grunddaten Kernel'!AE$3)/2)</f>
        <v>3.1573154129131246E-2</v>
      </c>
      <c r="AF58" s="103">
        <f>'Grunddaten Kernel'!AF58/(('Grunddaten Kernel'!AF$4-'Grunddaten Kernel'!AF$3)/2)</f>
        <v>1.3508322663252324E-2</v>
      </c>
      <c r="AG58" s="103">
        <f>'Grunddaten Kernel'!AG58/(('Grunddaten Kernel'!AG$4-'Grunddaten Kernel'!AG$3)/2)</f>
        <v>9.3543215690751691E-2</v>
      </c>
      <c r="AH58" s="103">
        <f>'Grunddaten Kernel'!AH58/(('Grunddaten Kernel'!AH$4-'Grunddaten Kernel'!AH$3)/2)</f>
        <v>-3.9022427838680478E-2</v>
      </c>
      <c r="AI58" s="103">
        <f>'Grunddaten Kernel'!AI58/(('Grunddaten Kernel'!AI$4-'Grunddaten Kernel'!AI$3)/2)</f>
        <v>0.19428571428571428</v>
      </c>
      <c r="AJ58" s="103">
        <f>'Grunddaten Kernel'!AJ58/(('Grunddaten Kernel'!AJ$4-'Grunddaten Kernel'!AJ$3)/2)</f>
        <v>-4.2182227221597299E-2</v>
      </c>
      <c r="AK58" s="103">
        <f>'Grunddaten Kernel'!AK58/(('Grunddaten Kernel'!AK$4-'Grunddaten Kernel'!AK$3)/2)</f>
        <v>-6.2500000000000236E-2</v>
      </c>
    </row>
    <row r="59" spans="1:37" x14ac:dyDescent="0.2">
      <c r="A59" s="9">
        <v>31955</v>
      </c>
      <c r="B59" s="103">
        <f>('Grunddaten Kernel'!B59-'Grunddaten Kernel'!B$3)/('Grunddaten Kernel'!B$4-'Grunddaten Kernel'!B$3)</f>
        <v>0.4518036503401639</v>
      </c>
      <c r="C59" s="103">
        <f>('Grunddaten Kernel'!C59-'Grunddaten Kernel'!C$3)/('Grunddaten Kernel'!C$4-'Grunddaten Kernel'!C$3)</f>
        <v>0.35550281134728418</v>
      </c>
      <c r="D59" s="103">
        <f>('Grunddaten Kernel'!D59-'Grunddaten Kernel'!D$3)/('Grunddaten Kernel'!D$4-'Grunddaten Kernel'!D$3)</f>
        <v>0.72104389721627404</v>
      </c>
      <c r="E59" s="103">
        <f>('Grunddaten Kernel'!E59-'Grunddaten Kernel'!E$3)/('Grunddaten Kernel'!E$4-'Grunddaten Kernel'!E$3)</f>
        <v>0.78213507625272338</v>
      </c>
      <c r="F59" s="103">
        <f>('Grunddaten Kernel'!F59-'Grunddaten Kernel'!F$3)/('Grunddaten Kernel'!F$4-'Grunddaten Kernel'!F$3)</f>
        <v>0.75775862068965538</v>
      </c>
      <c r="G59" s="103">
        <f>('Grunddaten Kernel'!G59-'Grunddaten Kernel'!G$3)/('Grunddaten Kernel'!G$4-'Grunddaten Kernel'!G$3)</f>
        <v>0.88589743589743597</v>
      </c>
      <c r="H59" s="103">
        <f>('Grunddaten Kernel'!H59-'Grunddaten Kernel'!H$3)/('Grunddaten Kernel'!H$4-'Grunddaten Kernel'!H$3)</f>
        <v>0.84033613445378152</v>
      </c>
      <c r="I59" s="103">
        <f>('Grunddaten Kernel'!I59-'Grunddaten Kernel'!I$3)/('Grunddaten Kernel'!I$4-'Grunddaten Kernel'!I$3)</f>
        <v>0.80597872951997696</v>
      </c>
      <c r="J59" s="103">
        <f>('Grunddaten Kernel'!J59-'Grunddaten Kernel'!J$3)/('Grunddaten Kernel'!J$4-'Grunddaten Kernel'!J$3)</f>
        <v>0.42105263157894735</v>
      </c>
      <c r="K59" s="103">
        <f>('Grunddaten Kernel'!K59-'Grunddaten Kernel'!K$3)/('Grunddaten Kernel'!K$4-'Grunddaten Kernel'!K$3)</f>
        <v>0.90494296577946765</v>
      </c>
      <c r="L59" s="103">
        <f>('Grunddaten Kernel'!L59-'Grunddaten Kernel'!L$3)/('Grunddaten Kernel'!L$4-'Grunddaten Kernel'!L$3)</f>
        <v>0.93312527864467221</v>
      </c>
      <c r="M59" s="103">
        <f>('Grunddaten Kernel'!M59-'Grunddaten Kernel'!M$3)/('Grunddaten Kernel'!M$4-'Grunddaten Kernel'!M$3)</f>
        <v>6.9882566374201191E-2</v>
      </c>
      <c r="N59" s="103">
        <f>('Grunddaten Kernel'!N59-'Grunddaten Kernel'!N$3)/('Grunddaten Kernel'!N$4-'Grunddaten Kernel'!N$3)</f>
        <v>0.11168419580854134</v>
      </c>
      <c r="O59" s="103">
        <f>('Grunddaten Kernel'!O59-'Grunddaten Kernel'!O$3)/('Grunddaten Kernel'!O$4-'Grunddaten Kernel'!O$3)</f>
        <v>0.10234193573389695</v>
      </c>
      <c r="P59" s="103">
        <f>('Grunddaten Kernel'!P59-'Grunddaten Kernel'!P$3)/('Grunddaten Kernel'!P$4-'Grunddaten Kernel'!P$3)</f>
        <v>0.40187911293696982</v>
      </c>
      <c r="Q59" s="103">
        <f>('Grunddaten Kernel'!Q59-'Grunddaten Kernel'!Q$3)/('Grunddaten Kernel'!Q$4-'Grunddaten Kernel'!Q$3)</f>
        <v>0.46569646569646572</v>
      </c>
      <c r="R59" s="103">
        <f>('Grunddaten Kernel'!R59-'Grunddaten Kernel'!R$3)/('Grunddaten Kernel'!R$4-'Grunddaten Kernel'!R$3)</f>
        <v>0.3103994154895276</v>
      </c>
      <c r="S59" s="103">
        <f>('Grunddaten Kernel'!S59-'Grunddaten Kernel'!S$3)/('Grunddaten Kernel'!S$4-'Grunddaten Kernel'!S$3)</f>
        <v>0.27181316899124225</v>
      </c>
      <c r="T59" s="103">
        <f>'Grunddaten Kernel'!T59/(('Grunddaten Kernel'!T$4-'Grunddaten Kernel'!T$3)/2)</f>
        <v>0.12472410792902421</v>
      </c>
      <c r="U59" s="103">
        <f>'Grunddaten Kernel'!U59/(('Grunddaten Kernel'!U$4-'Grunddaten Kernel'!U$3)/2)</f>
        <v>-0.41171403962101433</v>
      </c>
      <c r="V59" s="103">
        <f>'Grunddaten Kernel'!V59/(('Grunddaten Kernel'!V$4-'Grunddaten Kernel'!V$3)/2)</f>
        <v>-3.8976357761936073E-2</v>
      </c>
      <c r="W59" s="103">
        <f>'Grunddaten Kernel'!W59/(('Grunddaten Kernel'!W$4-'Grunddaten Kernel'!W$3)/2)</f>
        <v>0.34545454545454629</v>
      </c>
      <c r="X59" s="103">
        <f>'Grunddaten Kernel'!X59/(('Grunddaten Kernel'!X$4-'Grunddaten Kernel'!X$3)/2)</f>
        <v>0.3382239382239538</v>
      </c>
      <c r="Y59" s="103">
        <f>'Grunddaten Kernel'!Y59/(('Grunddaten Kernel'!Y$4-'Grunddaten Kernel'!Y$3)/2)</f>
        <v>0.31622176591375745</v>
      </c>
      <c r="Z59" s="103">
        <f>'Grunddaten Kernel'!Z59/(('Grunddaten Kernel'!Z$4-'Grunddaten Kernel'!Z$3)/2)</f>
        <v>0.1449275362318842</v>
      </c>
      <c r="AA59" s="103">
        <f>'Grunddaten Kernel'!AA59/(('Grunddaten Kernel'!AA$4-'Grunddaten Kernel'!AA$3)/2)</f>
        <v>0</v>
      </c>
      <c r="AB59" s="103">
        <f>'Grunddaten Kernel'!AB59/(('Grunddaten Kernel'!AB$4-'Grunddaten Kernel'!AB$3)/2)</f>
        <v>0.12496875781054732</v>
      </c>
      <c r="AC59" s="103">
        <f>'Grunddaten Kernel'!AC59/(('Grunddaten Kernel'!AC$4-'Grunddaten Kernel'!AC$3)/2)</f>
        <v>0.1378929950358522</v>
      </c>
      <c r="AD59" s="103">
        <f>'Grunddaten Kernel'!AD59/(('Grunddaten Kernel'!AD$4-'Grunddaten Kernel'!AD$3)/2)</f>
        <v>0.24</v>
      </c>
      <c r="AE59" s="103">
        <f>'Grunddaten Kernel'!AE59/(('Grunddaten Kernel'!AE$4-'Grunddaten Kernel'!AE$3)/2)</f>
        <v>9.4140138458419058E-3</v>
      </c>
      <c r="AF59" s="103">
        <f>'Grunddaten Kernel'!AF59/(('Grunddaten Kernel'!AF$4-'Grunddaten Kernel'!AF$3)/2)</f>
        <v>-3.4250960307298468E-2</v>
      </c>
      <c r="AG59" s="103">
        <f>'Grunddaten Kernel'!AG59/(('Grunddaten Kernel'!AG$4-'Grunddaten Kernel'!AG$3)/2)</f>
        <v>-7.7949508355810382E-2</v>
      </c>
      <c r="AH59" s="103">
        <f>'Grunddaten Kernel'!AH59/(('Grunddaten Kernel'!AH$4-'Grunddaten Kernel'!AH$3)/2)</f>
        <v>-0.52700392235743743</v>
      </c>
      <c r="AI59" s="103">
        <f>'Grunddaten Kernel'!AI59/(('Grunddaten Kernel'!AI$4-'Grunddaten Kernel'!AI$3)/2)</f>
        <v>0.12571428571428572</v>
      </c>
      <c r="AJ59" s="103">
        <f>'Grunddaten Kernel'!AJ59/(('Grunddaten Kernel'!AJ$4-'Grunddaten Kernel'!AJ$3)/2)</f>
        <v>-0.39313835770528732</v>
      </c>
      <c r="AK59" s="103">
        <f>'Grunddaten Kernel'!AK59/(('Grunddaten Kernel'!AK$4-'Grunddaten Kernel'!AK$3)/2)</f>
        <v>-2.2321428571428565E-2</v>
      </c>
    </row>
    <row r="60" spans="1:37" x14ac:dyDescent="0.2">
      <c r="A60" s="9">
        <v>31988</v>
      </c>
      <c r="B60" s="103">
        <f>('Grunddaten Kernel'!B60-'Grunddaten Kernel'!B$3)/('Grunddaten Kernel'!B$4-'Grunddaten Kernel'!B$3)</f>
        <v>0.79370527731368812</v>
      </c>
      <c r="C60" s="103">
        <f>('Grunddaten Kernel'!C60-'Grunddaten Kernel'!C$3)/('Grunddaten Kernel'!C$4-'Grunddaten Kernel'!C$3)</f>
        <v>0.43445012844282849</v>
      </c>
      <c r="D60" s="103">
        <f>('Grunddaten Kernel'!D60-'Grunddaten Kernel'!D$3)/('Grunddaten Kernel'!D$4-'Grunddaten Kernel'!D$3)</f>
        <v>0.71428533190578158</v>
      </c>
      <c r="E60" s="103">
        <f>('Grunddaten Kernel'!E60-'Grunddaten Kernel'!E$3)/('Grunddaten Kernel'!E$4-'Grunddaten Kernel'!E$3)</f>
        <v>0.79302832244008725</v>
      </c>
      <c r="F60" s="103">
        <f>('Grunddaten Kernel'!F60-'Grunddaten Kernel'!F$3)/('Grunddaten Kernel'!F$4-'Grunddaten Kernel'!F$3)</f>
        <v>0.7372844827586208</v>
      </c>
      <c r="G60" s="103">
        <f>('Grunddaten Kernel'!G60-'Grunddaten Kernel'!G$3)/('Grunddaten Kernel'!G$4-'Grunddaten Kernel'!G$3)</f>
        <v>0.92069597069597076</v>
      </c>
      <c r="H60" s="103">
        <f>('Grunddaten Kernel'!H60-'Grunddaten Kernel'!H$3)/('Grunddaten Kernel'!H$4-'Grunddaten Kernel'!H$3)</f>
        <v>0.8081232492997199</v>
      </c>
      <c r="I60" s="103">
        <f>('Grunddaten Kernel'!I60-'Grunddaten Kernel'!I$3)/('Grunddaten Kernel'!I$4-'Grunddaten Kernel'!I$3)</f>
        <v>0.79879275653923543</v>
      </c>
      <c r="J60" s="103">
        <f>('Grunddaten Kernel'!J60-'Grunddaten Kernel'!J$3)/('Grunddaten Kernel'!J$4-'Grunddaten Kernel'!J$3)</f>
        <v>0.40350877192982454</v>
      </c>
      <c r="K60" s="103">
        <f>('Grunddaten Kernel'!K60-'Grunddaten Kernel'!K$3)/('Grunddaten Kernel'!K$4-'Grunddaten Kernel'!K$3)</f>
        <v>0.93086761147597652</v>
      </c>
      <c r="L60" s="103">
        <f>('Grunddaten Kernel'!L60-'Grunddaten Kernel'!L$3)/('Grunddaten Kernel'!L$4-'Grunddaten Kernel'!L$3)</f>
        <v>0.86810878288007121</v>
      </c>
      <c r="M60" s="103">
        <f>('Grunddaten Kernel'!M60-'Grunddaten Kernel'!M$3)/('Grunddaten Kernel'!M$4-'Grunddaten Kernel'!M$3)</f>
        <v>7.2585532925752844E-2</v>
      </c>
      <c r="N60" s="103">
        <f>('Grunddaten Kernel'!N60-'Grunddaten Kernel'!N$3)/('Grunddaten Kernel'!N$4-'Grunddaten Kernel'!N$3)</f>
        <v>0.1244853889294536</v>
      </c>
      <c r="O60" s="103">
        <f>('Grunddaten Kernel'!O60-'Grunddaten Kernel'!O$3)/('Grunddaten Kernel'!O$4-'Grunddaten Kernel'!O$3)</f>
        <v>0.1023613127479885</v>
      </c>
      <c r="P60" s="103">
        <f>('Grunddaten Kernel'!P60-'Grunddaten Kernel'!P$3)/('Grunddaten Kernel'!P$4-'Grunddaten Kernel'!P$3)</f>
        <v>0.4297234584807334</v>
      </c>
      <c r="Q60" s="103">
        <f>('Grunddaten Kernel'!Q60-'Grunddaten Kernel'!Q$3)/('Grunddaten Kernel'!Q$4-'Grunddaten Kernel'!Q$3)</f>
        <v>0.44906444906444909</v>
      </c>
      <c r="R60" s="103">
        <f>('Grunddaten Kernel'!R60-'Grunddaten Kernel'!R$3)/('Grunddaten Kernel'!R$4-'Grunddaten Kernel'!R$3)</f>
        <v>0.37932294203604489</v>
      </c>
      <c r="S60" s="103">
        <f>('Grunddaten Kernel'!S60-'Grunddaten Kernel'!S$3)/('Grunddaten Kernel'!S$4-'Grunddaten Kernel'!S$3)</f>
        <v>0.30749270191372041</v>
      </c>
      <c r="T60" s="103">
        <f>'Grunddaten Kernel'!T60/(('Grunddaten Kernel'!T$4-'Grunddaten Kernel'!T$3)/2)</f>
        <v>1.0919914105553059</v>
      </c>
      <c r="U60" s="103">
        <f>'Grunddaten Kernel'!U60/(('Grunddaten Kernel'!U$4-'Grunddaten Kernel'!U$3)/2)</f>
        <v>0.3789836347975884</v>
      </c>
      <c r="V60" s="103">
        <f>'Grunddaten Kernel'!V60/(('Grunddaten Kernel'!V$4-'Grunddaten Kernel'!V$3)/2)</f>
        <v>-3.4531685385575044E-2</v>
      </c>
      <c r="W60" s="103">
        <f>'Grunddaten Kernel'!W60/(('Grunddaten Kernel'!W$4-'Grunddaten Kernel'!W$3)/2)</f>
        <v>9.090909090909062E-2</v>
      </c>
      <c r="X60" s="103">
        <f>'Grunddaten Kernel'!X60/(('Grunddaten Kernel'!X$4-'Grunddaten Kernel'!X$3)/2)</f>
        <v>-0.1467181467181477</v>
      </c>
      <c r="Y60" s="103">
        <f>'Grunddaten Kernel'!Y60/(('Grunddaten Kernel'!Y$4-'Grunddaten Kernel'!Y$3)/2)</f>
        <v>0.26009582477754889</v>
      </c>
      <c r="Z60" s="103">
        <f>'Grunddaten Kernel'!Z60/(('Grunddaten Kernel'!Z$4-'Grunddaten Kernel'!Z$3)/2)</f>
        <v>-0.16666666666666699</v>
      </c>
      <c r="AA60" s="103">
        <f>'Grunddaten Kernel'!AA60/(('Grunddaten Kernel'!AA$4-'Grunddaten Kernel'!AA$3)/2)</f>
        <v>-4.5454545454545456E-2</v>
      </c>
      <c r="AB60" s="103">
        <f>'Grunddaten Kernel'!AB60/(('Grunddaten Kernel'!AB$4-'Grunddaten Kernel'!AB$3)/2)</f>
        <v>-0.12496875781054732</v>
      </c>
      <c r="AC60" s="103">
        <f>'Grunddaten Kernel'!AC60/(('Grunddaten Kernel'!AC$4-'Grunddaten Kernel'!AC$3)/2)</f>
        <v>0.20683949255377829</v>
      </c>
      <c r="AD60" s="103">
        <f>'Grunddaten Kernel'!AD60/(('Grunddaten Kernel'!AD$4-'Grunddaten Kernel'!AD$3)/2)</f>
        <v>-0.69999360000000022</v>
      </c>
      <c r="AE60" s="103">
        <f>'Grunddaten Kernel'!AE60/(('Grunddaten Kernel'!AE$4-'Grunddaten Kernel'!AE$3)/2)</f>
        <v>1.9248037540190881E-2</v>
      </c>
      <c r="AF60" s="103">
        <f>'Grunddaten Kernel'!AF60/(('Grunddaten Kernel'!AF$4-'Grunddaten Kernel'!AF$3)/2)</f>
        <v>0.1055057618437901</v>
      </c>
      <c r="AG60" s="103">
        <f>'Grunddaten Kernel'!AG60/(('Grunddaten Kernel'!AG$4-'Grunddaten Kernel'!AG$3)/2)</f>
        <v>1.2368407282126393E-4</v>
      </c>
      <c r="AH60" s="103">
        <f>'Grunddaten Kernel'!AH60/(('Grunddaten Kernel'!AH$4-'Grunddaten Kernel'!AH$3)/2)</f>
        <v>0.14723926380368099</v>
      </c>
      <c r="AI60" s="103">
        <f>'Grunddaten Kernel'!AI60/(('Grunddaten Kernel'!AI$4-'Grunddaten Kernel'!AI$3)/2)</f>
        <v>-9.1428571428571428E-2</v>
      </c>
      <c r="AJ60" s="103">
        <f>'Grunddaten Kernel'!AJ60/(('Grunddaten Kernel'!AJ$4-'Grunddaten Kernel'!AJ$3)/2)</f>
        <v>0.31833520809898741</v>
      </c>
      <c r="AK60" s="103">
        <f>'Grunddaten Kernel'!AK60/(('Grunddaten Kernel'!AK$4-'Grunddaten Kernel'!AK$3)/2)</f>
        <v>9.8214285714285809E-2</v>
      </c>
    </row>
    <row r="61" spans="1:37" x14ac:dyDescent="0.2">
      <c r="A61" s="9">
        <v>32018</v>
      </c>
      <c r="B61" s="103">
        <f>('Grunddaten Kernel'!B61-'Grunddaten Kernel'!B$3)/('Grunddaten Kernel'!B$4-'Grunddaten Kernel'!B$3)</f>
        <v>0.7547145822750615</v>
      </c>
      <c r="C61" s="103">
        <f>('Grunddaten Kernel'!C61-'Grunddaten Kernel'!C$3)/('Grunddaten Kernel'!C$4-'Grunddaten Kernel'!C$3)</f>
        <v>0.42978505970536413</v>
      </c>
      <c r="D61" s="103">
        <f>('Grunddaten Kernel'!D61-'Grunddaten Kernel'!D$3)/('Grunddaten Kernel'!D$4-'Grunddaten Kernel'!D$3)</f>
        <v>0.70671707708779419</v>
      </c>
      <c r="E61" s="103">
        <f>('Grunddaten Kernel'!E61-'Grunddaten Kernel'!E$3)/('Grunddaten Kernel'!E$4-'Grunddaten Kernel'!E$3)</f>
        <v>0.82352941176470584</v>
      </c>
      <c r="F61" s="103">
        <f>('Grunddaten Kernel'!F61-'Grunddaten Kernel'!F$3)/('Grunddaten Kernel'!F$4-'Grunddaten Kernel'!F$3)</f>
        <v>0.66788793103448263</v>
      </c>
      <c r="G61" s="103">
        <f>('Grunddaten Kernel'!G61-'Grunddaten Kernel'!G$3)/('Grunddaten Kernel'!G$4-'Grunddaten Kernel'!G$3)</f>
        <v>0.87490842490842491</v>
      </c>
      <c r="H61" s="103">
        <f>('Grunddaten Kernel'!H61-'Grunddaten Kernel'!H$3)/('Grunddaten Kernel'!H$4-'Grunddaten Kernel'!H$3)</f>
        <v>0.78011204481792717</v>
      </c>
      <c r="I61" s="103">
        <f>('Grunddaten Kernel'!I61-'Grunddaten Kernel'!I$3)/('Grunddaten Kernel'!I$4-'Grunddaten Kernel'!I$3)</f>
        <v>0.81316470250071859</v>
      </c>
      <c r="J61" s="103">
        <f>('Grunddaten Kernel'!J61-'Grunddaten Kernel'!J$3)/('Grunddaten Kernel'!J$4-'Grunddaten Kernel'!J$3)</f>
        <v>0.35087719298245612</v>
      </c>
      <c r="K61" s="103">
        <f>('Grunddaten Kernel'!K61-'Grunddaten Kernel'!K$3)/('Grunddaten Kernel'!K$4-'Grunddaten Kernel'!K$3)</f>
        <v>0.91358451434497057</v>
      </c>
      <c r="L61" s="103">
        <f>('Grunddaten Kernel'!L61-'Grunddaten Kernel'!L$3)/('Grunddaten Kernel'!L$4-'Grunddaten Kernel'!L$3)</f>
        <v>0.85138950809927172</v>
      </c>
      <c r="M61" s="103">
        <f>('Grunddaten Kernel'!M61-'Grunddaten Kernel'!M$3)/('Grunddaten Kernel'!M$4-'Grunddaten Kernel'!M$3)</f>
        <v>6.9811382153505727E-2</v>
      </c>
      <c r="N61" s="103">
        <f>('Grunddaten Kernel'!N61-'Grunddaten Kernel'!N$3)/('Grunddaten Kernel'!N$4-'Grunddaten Kernel'!N$3)</f>
        <v>0.12335130264568347</v>
      </c>
      <c r="O61" s="103">
        <f>('Grunddaten Kernel'!O61-'Grunddaten Kernel'!O$3)/('Grunddaten Kernel'!O$4-'Grunddaten Kernel'!O$3)</f>
        <v>0.1065631437267662</v>
      </c>
      <c r="P61" s="103">
        <f>('Grunddaten Kernel'!P61-'Grunddaten Kernel'!P$3)/('Grunddaten Kernel'!P$4-'Grunddaten Kernel'!P$3)</f>
        <v>0.36897561717828747</v>
      </c>
      <c r="Q61" s="103">
        <f>('Grunddaten Kernel'!Q61-'Grunddaten Kernel'!Q$3)/('Grunddaten Kernel'!Q$4-'Grunddaten Kernel'!Q$3)</f>
        <v>0.38461538461538464</v>
      </c>
      <c r="R61" s="103">
        <f>('Grunddaten Kernel'!R61-'Grunddaten Kernel'!R$3)/('Grunddaten Kernel'!R$4-'Grunddaten Kernel'!R$3)</f>
        <v>0.35082805650267901</v>
      </c>
      <c r="S61" s="103">
        <f>('Grunddaten Kernel'!S61-'Grunddaten Kernel'!S$3)/('Grunddaten Kernel'!S$4-'Grunddaten Kernel'!S$3)</f>
        <v>0.33992864093415504</v>
      </c>
      <c r="T61" s="103">
        <f>'Grunddaten Kernel'!T61/(('Grunddaten Kernel'!T$4-'Grunddaten Kernel'!T$3)/2)</f>
        <v>-0.12453144622519949</v>
      </c>
      <c r="U61" s="103">
        <f>'Grunddaten Kernel'!U61/(('Grunddaten Kernel'!U$4-'Grunddaten Kernel'!U$3)/2)</f>
        <v>-2.2394487510768425E-2</v>
      </c>
      <c r="V61" s="103">
        <f>'Grunddaten Kernel'!V61/(('Grunddaten Kernel'!V$4-'Grunddaten Kernel'!V$3)/2)</f>
        <v>-3.8668649674343282E-2</v>
      </c>
      <c r="W61" s="103">
        <f>'Grunddaten Kernel'!W61/(('Grunddaten Kernel'!W$4-'Grunddaten Kernel'!W$3)/2)</f>
        <v>0.25454545454545402</v>
      </c>
      <c r="X61" s="103">
        <f>'Grunddaten Kernel'!X61/(('Grunddaten Kernel'!X$4-'Grunddaten Kernel'!X$3)/2)</f>
        <v>-0.49729729729729877</v>
      </c>
      <c r="Y61" s="103">
        <f>'Grunddaten Kernel'!Y61/(('Grunddaten Kernel'!Y$4-'Grunddaten Kernel'!Y$3)/2)</f>
        <v>-0.34223134839151259</v>
      </c>
      <c r="Z61" s="103">
        <f>'Grunddaten Kernel'!Z61/(('Grunddaten Kernel'!Z$4-'Grunddaten Kernel'!Z$3)/2)</f>
        <v>-0.1449275362318842</v>
      </c>
      <c r="AA61" s="103">
        <f>'Grunddaten Kernel'!AA61/(('Grunddaten Kernel'!AA$4-'Grunddaten Kernel'!AA$3)/2)</f>
        <v>9.0909090909090912E-2</v>
      </c>
      <c r="AB61" s="103">
        <f>'Grunddaten Kernel'!AB61/(('Grunddaten Kernel'!AB$4-'Grunddaten Kernel'!AB$3)/2)</f>
        <v>-0.37490627343164196</v>
      </c>
      <c r="AC61" s="103">
        <f>'Grunddaten Kernel'!AC61/(('Grunddaten Kernel'!AC$4-'Grunddaten Kernel'!AC$3)/2)</f>
        <v>-0.1378929950358522</v>
      </c>
      <c r="AD61" s="103">
        <f>'Grunddaten Kernel'!AD61/(('Grunddaten Kernel'!AD$4-'Grunddaten Kernel'!AD$3)/2)</f>
        <v>-0.18000639999999976</v>
      </c>
      <c r="AE61" s="103">
        <f>'Grunddaten Kernel'!AE61/(('Grunddaten Kernel'!AE$4-'Grunddaten Kernel'!AE$3)/2)</f>
        <v>-1.9754945978043774E-2</v>
      </c>
      <c r="AF61" s="103">
        <f>'Grunddaten Kernel'!AF61/(('Grunddaten Kernel'!AF$4-'Grunddaten Kernel'!AF$3)/2)</f>
        <v>-9.346991037131748E-3</v>
      </c>
      <c r="AG61" s="103">
        <f>'Grunddaten Kernel'!AG61/(('Grunddaten Kernel'!AG$4-'Grunddaten Kernel'!AG$3)/2)</f>
        <v>2.6820415483343137E-2</v>
      </c>
      <c r="AH61" s="103">
        <f>'Grunddaten Kernel'!AH61/(('Grunddaten Kernel'!AH$4-'Grunddaten Kernel'!AH$3)/2)</f>
        <v>-0.32123101679573568</v>
      </c>
      <c r="AI61" s="103">
        <f>'Grunddaten Kernel'!AI61/(('Grunddaten Kernel'!AI$4-'Grunddaten Kernel'!AI$3)/2)</f>
        <v>-0.35428571428571426</v>
      </c>
      <c r="AJ61" s="103">
        <f>'Grunddaten Kernel'!AJ61/(('Grunddaten Kernel'!AJ$4-'Grunddaten Kernel'!AJ$3)/2)</f>
        <v>-0.13160854893138377</v>
      </c>
      <c r="AK61" s="103">
        <f>'Grunddaten Kernel'!AK61/(('Grunddaten Kernel'!AK$4-'Grunddaten Kernel'!AK$3)/2)</f>
        <v>8.928571428571426E-2</v>
      </c>
    </row>
    <row r="62" spans="1:37" x14ac:dyDescent="0.2">
      <c r="A62" s="9">
        <v>32049</v>
      </c>
      <c r="B62" s="103">
        <f>('Grunddaten Kernel'!B62-'Grunddaten Kernel'!B$3)/('Grunddaten Kernel'!B$4-'Grunddaten Kernel'!B$3)</f>
        <v>0.63871028361193416</v>
      </c>
      <c r="C62" s="103">
        <f>('Grunddaten Kernel'!C62-'Grunddaten Kernel'!C$3)/('Grunddaten Kernel'!C$4-'Grunddaten Kernel'!C$3)</f>
        <v>0.53600508634300592</v>
      </c>
      <c r="D62" s="103">
        <f>('Grunddaten Kernel'!D62-'Grunddaten Kernel'!D$3)/('Grunddaten Kernel'!D$4-'Grunddaten Kernel'!D$3)</f>
        <v>0.65250267665952888</v>
      </c>
      <c r="E62" s="103">
        <f>('Grunddaten Kernel'!E62-'Grunddaten Kernel'!E$3)/('Grunddaten Kernel'!E$4-'Grunddaten Kernel'!E$3)</f>
        <v>0.83877995642701531</v>
      </c>
      <c r="F62" s="103">
        <f>('Grunddaten Kernel'!F62-'Grunddaten Kernel'!F$3)/('Grunddaten Kernel'!F$4-'Grunddaten Kernel'!F$3)</f>
        <v>0.62586206896551511</v>
      </c>
      <c r="G62" s="103">
        <f>('Grunddaten Kernel'!G62-'Grunddaten Kernel'!G$3)/('Grunddaten Kernel'!G$4-'Grunddaten Kernel'!G$3)</f>
        <v>0.86538461538461542</v>
      </c>
      <c r="H62" s="103">
        <f>('Grunddaten Kernel'!H62-'Grunddaten Kernel'!H$3)/('Grunddaten Kernel'!H$4-'Grunddaten Kernel'!H$3)</f>
        <v>0.73669467787114851</v>
      </c>
      <c r="I62" s="103">
        <f>('Grunddaten Kernel'!I62-'Grunddaten Kernel'!I$3)/('Grunddaten Kernel'!I$4-'Grunddaten Kernel'!I$3)</f>
        <v>0.8347226214429434</v>
      </c>
      <c r="J62" s="103">
        <f>('Grunddaten Kernel'!J62-'Grunddaten Kernel'!J$3)/('Grunddaten Kernel'!J$4-'Grunddaten Kernel'!J$3)</f>
        <v>0.34210526315789475</v>
      </c>
      <c r="K62" s="103">
        <f>('Grunddaten Kernel'!K62-'Grunddaten Kernel'!K$3)/('Grunddaten Kernel'!K$4-'Grunddaten Kernel'!K$3)</f>
        <v>0.93086761147597652</v>
      </c>
      <c r="L62" s="103">
        <f>('Grunddaten Kernel'!L62-'Grunddaten Kernel'!L$3)/('Grunddaten Kernel'!L$4-'Grunddaten Kernel'!L$3)</f>
        <v>0.77708426214890758</v>
      </c>
      <c r="M62" s="103">
        <f>('Grunddaten Kernel'!M62-'Grunddaten Kernel'!M$3)/('Grunddaten Kernel'!M$4-'Grunddaten Kernel'!M$3)</f>
        <v>6.3988512900614608E-2</v>
      </c>
      <c r="N62" s="103">
        <f>('Grunddaten Kernel'!N62-'Grunddaten Kernel'!N$3)/('Grunddaten Kernel'!N$4-'Grunddaten Kernel'!N$3)</f>
        <v>0.11589429694418119</v>
      </c>
      <c r="O62" s="103">
        <f>('Grunddaten Kernel'!O62-'Grunddaten Kernel'!O$3)/('Grunddaten Kernel'!O$4-'Grunddaten Kernel'!O$3)</f>
        <v>0.10008376832245734</v>
      </c>
      <c r="P62" s="103">
        <f>('Grunddaten Kernel'!P62-'Grunddaten Kernel'!P$3)/('Grunddaten Kernel'!P$4-'Grunddaten Kernel'!P$3)</f>
        <v>0.42858229677812015</v>
      </c>
      <c r="Q62" s="103">
        <f>('Grunddaten Kernel'!Q62-'Grunddaten Kernel'!Q$3)/('Grunddaten Kernel'!Q$4-'Grunddaten Kernel'!Q$3)</f>
        <v>0.39708939708939711</v>
      </c>
      <c r="R62" s="103">
        <f>('Grunddaten Kernel'!R62-'Grunddaten Kernel'!R$3)/('Grunddaten Kernel'!R$4-'Grunddaten Kernel'!R$3)</f>
        <v>0.39710180224062364</v>
      </c>
      <c r="S62" s="103">
        <f>('Grunddaten Kernel'!S62-'Grunddaten Kernel'!S$3)/('Grunddaten Kernel'!S$4-'Grunddaten Kernel'!S$3)</f>
        <v>0.36101200129743749</v>
      </c>
      <c r="T62" s="103">
        <f>'Grunddaten Kernel'!T62/(('Grunddaten Kernel'!T$4-'Grunddaten Kernel'!T$3)/2)</f>
        <v>-0.370503348723277</v>
      </c>
      <c r="U62" s="103">
        <f>'Grunddaten Kernel'!U62/(('Grunddaten Kernel'!U$4-'Grunddaten Kernel'!U$3)/2)</f>
        <v>0.50990525409130205</v>
      </c>
      <c r="V62" s="103">
        <f>'Grunddaten Kernel'!V62/(('Grunddaten Kernel'!V$4-'Grunddaten Kernel'!V$3)/2)</f>
        <v>-0.27699882045233004</v>
      </c>
      <c r="W62" s="103">
        <f>'Grunddaten Kernel'!W62/(('Grunddaten Kernel'!W$4-'Grunddaten Kernel'!W$3)/2)</f>
        <v>0.12727272727272784</v>
      </c>
      <c r="X62" s="103">
        <f>'Grunddaten Kernel'!X62/(('Grunddaten Kernel'!X$4-'Grunddaten Kernel'!X$3)/2)</f>
        <v>-0.30115830115831532</v>
      </c>
      <c r="Y62" s="103">
        <f>'Grunddaten Kernel'!Y62/(('Grunddaten Kernel'!Y$4-'Grunddaten Kernel'!Y$3)/2)</f>
        <v>-7.118412046543407E-2</v>
      </c>
      <c r="Z62" s="103">
        <f>'Grunddaten Kernel'!Z62/(('Grunddaten Kernel'!Z$4-'Grunddaten Kernel'!Z$3)/2)</f>
        <v>-0.22463768115942001</v>
      </c>
      <c r="AA62" s="103">
        <f>'Grunddaten Kernel'!AA62/(('Grunddaten Kernel'!AA$4-'Grunddaten Kernel'!AA$3)/2)</f>
        <v>0.13636363636363635</v>
      </c>
      <c r="AB62" s="103">
        <f>'Grunddaten Kernel'!AB62/(('Grunddaten Kernel'!AB$4-'Grunddaten Kernel'!AB$3)/2)</f>
        <v>-6.2484378905273662E-2</v>
      </c>
      <c r="AC62" s="103">
        <f>'Grunddaten Kernel'!AC62/(('Grunddaten Kernel'!AC$4-'Grunddaten Kernel'!AC$3)/2)</f>
        <v>0.1378929950358522</v>
      </c>
      <c r="AD62" s="103">
        <f>'Grunddaten Kernel'!AD62/(('Grunddaten Kernel'!AD$4-'Grunddaten Kernel'!AD$3)/2)</f>
        <v>-0.8</v>
      </c>
      <c r="AE62" s="103">
        <f>'Grunddaten Kernel'!AE62/(('Grunddaten Kernel'!AE$4-'Grunddaten Kernel'!AE$3)/2)</f>
        <v>-4.1465110216377658E-2</v>
      </c>
      <c r="AF62" s="103">
        <f>'Grunddaten Kernel'!AF62/(('Grunddaten Kernel'!AF$4-'Grunddaten Kernel'!AF$3)/2)</f>
        <v>-6.145966709347004E-2</v>
      </c>
      <c r="AG62" s="103">
        <f>'Grunddaten Kernel'!AG62/(('Grunddaten Kernel'!AG$4-'Grunddaten Kernel'!AG$3)/2)</f>
        <v>-4.1358051119578736E-2</v>
      </c>
      <c r="AH62" s="103">
        <f>'Grunddaten Kernel'!AH62/(('Grunddaten Kernel'!AH$4-'Grunddaten Kernel'!AH$3)/2)</f>
        <v>0.31519662073820781</v>
      </c>
      <c r="AI62" s="103">
        <f>'Grunddaten Kernel'!AI62/(('Grunddaten Kernel'!AI$4-'Grunddaten Kernel'!AI$3)/2)</f>
        <v>6.8571428571428575E-2</v>
      </c>
      <c r="AJ62" s="103">
        <f>'Grunddaten Kernel'!AJ62/(('Grunddaten Kernel'!AJ$4-'Grunddaten Kernel'!AJ$3)/2)</f>
        <v>0.21372328458942694</v>
      </c>
      <c r="AK62" s="103">
        <f>'Grunddaten Kernel'!AK62/(('Grunddaten Kernel'!AK$4-'Grunddaten Kernel'!AK$3)/2)</f>
        <v>5.8035714285714142E-2</v>
      </c>
    </row>
    <row r="63" spans="1:37" x14ac:dyDescent="0.2">
      <c r="A63" s="9">
        <v>32080</v>
      </c>
      <c r="B63" s="103">
        <f>('Grunddaten Kernel'!B63-'Grunddaten Kernel'!B$3)/('Grunddaten Kernel'!B$4-'Grunddaten Kernel'!B$3)</f>
        <v>0.56665958346424106</v>
      </c>
      <c r="C63" s="103">
        <f>('Grunddaten Kernel'!C63-'Grunddaten Kernel'!C$3)/('Grunddaten Kernel'!C$4-'Grunddaten Kernel'!C$3)</f>
        <v>0.53026346328151142</v>
      </c>
      <c r="D63" s="103">
        <f>('Grunddaten Kernel'!D63-'Grunddaten Kernel'!D$3)/('Grunddaten Kernel'!D$4-'Grunddaten Kernel'!D$3)</f>
        <v>0.62288811563169144</v>
      </c>
      <c r="E63" s="103">
        <f>('Grunddaten Kernel'!E63-'Grunddaten Kernel'!E$3)/('Grunddaten Kernel'!E$4-'Grunddaten Kernel'!E$3)</f>
        <v>0.95206971677559904</v>
      </c>
      <c r="F63" s="103">
        <f>('Grunddaten Kernel'!F63-'Grunddaten Kernel'!F$3)/('Grunddaten Kernel'!F$4-'Grunddaten Kernel'!F$3)</f>
        <v>0.63512931034482767</v>
      </c>
      <c r="G63" s="103">
        <f>('Grunddaten Kernel'!G63-'Grunddaten Kernel'!G$3)/('Grunddaten Kernel'!G$4-'Grunddaten Kernel'!G$3)</f>
        <v>0.86611721611721615</v>
      </c>
      <c r="H63" s="103">
        <f>('Grunddaten Kernel'!H63-'Grunddaten Kernel'!H$3)/('Grunddaten Kernel'!H$4-'Grunddaten Kernel'!H$3)</f>
        <v>0.72829131652661072</v>
      </c>
      <c r="I63" s="103">
        <f>('Grunddaten Kernel'!I63-'Grunddaten Kernel'!I$3)/('Grunddaten Kernel'!I$4-'Grunddaten Kernel'!I$3)</f>
        <v>0.84909456740442657</v>
      </c>
      <c r="J63" s="103">
        <f>('Grunddaten Kernel'!J63-'Grunddaten Kernel'!J$3)/('Grunddaten Kernel'!J$4-'Grunddaten Kernel'!J$3)</f>
        <v>0.28947368421052633</v>
      </c>
      <c r="K63" s="103">
        <f>('Grunddaten Kernel'!K63-'Grunddaten Kernel'!K$3)/('Grunddaten Kernel'!K$4-'Grunddaten Kernel'!K$3)</f>
        <v>0.94815070860698236</v>
      </c>
      <c r="L63" s="103">
        <f>('Grunddaten Kernel'!L63-'Grunddaten Kernel'!L$3)/('Grunddaten Kernel'!L$4-'Grunddaten Kernel'!L$3)</f>
        <v>0.73250111457868916</v>
      </c>
      <c r="M63" s="103">
        <f>('Grunddaten Kernel'!M63-'Grunddaten Kernel'!M$3)/('Grunddaten Kernel'!M$4-'Grunddaten Kernel'!M$3)</f>
        <v>6.9256145232080901E-2</v>
      </c>
      <c r="N63" s="103">
        <f>('Grunddaten Kernel'!N63-'Grunddaten Kernel'!N$3)/('Grunddaten Kernel'!N$4-'Grunddaten Kernel'!N$3)</f>
        <v>0.12693998663953146</v>
      </c>
      <c r="O63" s="103">
        <f>('Grunddaten Kernel'!O63-'Grunddaten Kernel'!O$3)/('Grunddaten Kernel'!O$4-'Grunddaten Kernel'!O$3)</f>
        <v>9.6361891077332146E-2</v>
      </c>
      <c r="P63" s="103">
        <f>('Grunddaten Kernel'!P63-'Grunddaten Kernel'!P$3)/('Grunddaten Kernel'!P$4-'Grunddaten Kernel'!P$3)</f>
        <v>0.47031077637034502</v>
      </c>
      <c r="Q63" s="103">
        <f>('Grunddaten Kernel'!Q63-'Grunddaten Kernel'!Q$3)/('Grunddaten Kernel'!Q$4-'Grunddaten Kernel'!Q$3)</f>
        <v>0.43035343035343038</v>
      </c>
      <c r="R63" s="103">
        <f>('Grunddaten Kernel'!R63-'Grunddaten Kernel'!R$3)/('Grunddaten Kernel'!R$4-'Grunddaten Kernel'!R$3)</f>
        <v>0.42912810521188516</v>
      </c>
      <c r="S63" s="103">
        <f>('Grunddaten Kernel'!S63-'Grunddaten Kernel'!S$3)/('Grunddaten Kernel'!S$4-'Grunddaten Kernel'!S$3)</f>
        <v>0.38858254946480697</v>
      </c>
      <c r="T63" s="103">
        <f>'Grunddaten Kernel'!T63/(('Grunddaten Kernel'!T$4-'Grunddaten Kernel'!T$3)/2)</f>
        <v>-0.23012100405088007</v>
      </c>
      <c r="U63" s="103">
        <f>'Grunddaten Kernel'!U63/(('Grunddaten Kernel'!U$4-'Grunddaten Kernel'!U$3)/2)</f>
        <v>-2.7562446167099151E-2</v>
      </c>
      <c r="V63" s="103">
        <f>'Grunddaten Kernel'!V63/(('Grunddaten Kernel'!V$4-'Grunddaten Kernel'!V$3)/2)</f>
        <v>-0.15131032360633997</v>
      </c>
      <c r="W63" s="103">
        <f>'Grunddaten Kernel'!W63/(('Grunddaten Kernel'!W$4-'Grunddaten Kernel'!W$3)/2)</f>
        <v>0.94545454545454499</v>
      </c>
      <c r="X63" s="103">
        <f>'Grunddaten Kernel'!X63/(('Grunddaten Kernel'!X$4-'Grunddaten Kernel'!X$3)/2)</f>
        <v>6.6409266409281728E-2</v>
      </c>
      <c r="Y63" s="103">
        <f>'Grunddaten Kernel'!Y63/(('Grunddaten Kernel'!Y$4-'Grunddaten Kernel'!Y$3)/2)</f>
        <v>5.4757015742635988E-3</v>
      </c>
      <c r="Z63" s="103">
        <f>'Grunddaten Kernel'!Z63/(('Grunddaten Kernel'!Z$4-'Grunddaten Kernel'!Z$3)/2)</f>
        <v>-4.3478260869564939E-2</v>
      </c>
      <c r="AA63" s="103">
        <f>'Grunddaten Kernel'!AA63/(('Grunddaten Kernel'!AA$4-'Grunddaten Kernel'!AA$3)/2)</f>
        <v>9.0909090909090912E-2</v>
      </c>
      <c r="AB63" s="103">
        <f>'Grunddaten Kernel'!AB63/(('Grunddaten Kernel'!AB$4-'Grunddaten Kernel'!AB$3)/2)</f>
        <v>-0.37490627343164196</v>
      </c>
      <c r="AC63" s="103">
        <f>'Grunddaten Kernel'!AC63/(('Grunddaten Kernel'!AC$4-'Grunddaten Kernel'!AC$3)/2)</f>
        <v>0.1378929950358522</v>
      </c>
      <c r="AD63" s="103">
        <f>'Grunddaten Kernel'!AD63/(('Grunddaten Kernel'!AD$4-'Grunddaten Kernel'!AD$3)/2)</f>
        <v>-0.48</v>
      </c>
      <c r="AE63" s="103">
        <f>'Grunddaten Kernel'!AE63/(('Grunddaten Kernel'!AE$4-'Grunddaten Kernel'!AE$3)/2)</f>
        <v>3.7511224401124033E-2</v>
      </c>
      <c r="AF63" s="103">
        <f>'Grunddaten Kernel'!AF63/(('Grunddaten Kernel'!AF$4-'Grunddaten Kernel'!AF$3)/2)</f>
        <v>9.1037131882202457E-2</v>
      </c>
      <c r="AG63" s="103">
        <f>'Grunddaten Kernel'!AG63/(('Grunddaten Kernel'!AG$4-'Grunddaten Kernel'!AG$3)/2)</f>
        <v>-2.3756856141152093E-2</v>
      </c>
      <c r="AH63" s="103">
        <f>'Grunddaten Kernel'!AH63/(('Grunddaten Kernel'!AH$4-'Grunddaten Kernel'!AH$3)/2)</f>
        <v>0.22065774917027053</v>
      </c>
      <c r="AI63" s="103">
        <f>'Grunddaten Kernel'!AI63/(('Grunddaten Kernel'!AI$4-'Grunddaten Kernel'!AI$3)/2)</f>
        <v>0.18285714285714286</v>
      </c>
      <c r="AJ63" s="103">
        <f>'Grunddaten Kernel'!AJ63/(('Grunddaten Kernel'!AJ$4-'Grunddaten Kernel'!AJ$3)/2)</f>
        <v>0.14791901012373426</v>
      </c>
      <c r="AK63" s="103">
        <f>'Grunddaten Kernel'!AK63/(('Grunddaten Kernel'!AK$4-'Grunddaten Kernel'!AK$3)/2)</f>
        <v>7.5892857142857248E-2</v>
      </c>
    </row>
    <row r="64" spans="1:37" x14ac:dyDescent="0.2">
      <c r="A64" s="9">
        <v>32109</v>
      </c>
      <c r="B64" s="103">
        <f>('Grunddaten Kernel'!B64-'Grunddaten Kernel'!B$3)/('Grunddaten Kernel'!B$4-'Grunddaten Kernel'!B$3)</f>
        <v>0.59307644808277793</v>
      </c>
      <c r="C64" s="103">
        <f>('Grunddaten Kernel'!C64-'Grunddaten Kernel'!C$3)/('Grunddaten Kernel'!C$4-'Grunddaten Kernel'!C$3)</f>
        <v>0.58480888236570583</v>
      </c>
      <c r="D64" s="103">
        <f>('Grunddaten Kernel'!D64-'Grunddaten Kernel'!D$3)/('Grunddaten Kernel'!D$4-'Grunddaten Kernel'!D$3)</f>
        <v>0.61577890792291223</v>
      </c>
      <c r="E64" s="103">
        <f>('Grunddaten Kernel'!E64-'Grunddaten Kernel'!E$3)/('Grunddaten Kernel'!E$4-'Grunddaten Kernel'!E$3)</f>
        <v>0.92810457516339873</v>
      </c>
      <c r="F64" s="103">
        <f>('Grunddaten Kernel'!F64-'Grunddaten Kernel'!F$3)/('Grunddaten Kernel'!F$4-'Grunddaten Kernel'!F$3)</f>
        <v>0.64547413793103459</v>
      </c>
      <c r="G64" s="103">
        <f>('Grunddaten Kernel'!G64-'Grunddaten Kernel'!G$3)/('Grunddaten Kernel'!G$4-'Grunddaten Kernel'!G$3)</f>
        <v>0.85128205128205137</v>
      </c>
      <c r="H64" s="103">
        <f>('Grunddaten Kernel'!H64-'Grunddaten Kernel'!H$3)/('Grunddaten Kernel'!H$4-'Grunddaten Kernel'!H$3)</f>
        <v>0.71988795518207283</v>
      </c>
      <c r="I64" s="103">
        <f>('Grunddaten Kernel'!I64-'Grunddaten Kernel'!I$3)/('Grunddaten Kernel'!I$4-'Grunddaten Kernel'!I$3)</f>
        <v>0.82035067548146023</v>
      </c>
      <c r="J64" s="103">
        <f>('Grunddaten Kernel'!J64-'Grunddaten Kernel'!J$3)/('Grunddaten Kernel'!J$4-'Grunddaten Kernel'!J$3)</f>
        <v>0.25438596491228072</v>
      </c>
      <c r="K64" s="103">
        <f>('Grunddaten Kernel'!K64-'Grunddaten Kernel'!K$3)/('Grunddaten Kernel'!K$4-'Grunddaten Kernel'!K$3)</f>
        <v>0.94815070860698236</v>
      </c>
      <c r="L64" s="103">
        <f>('Grunddaten Kernel'!L64-'Grunddaten Kernel'!L$3)/('Grunddaten Kernel'!L$4-'Grunddaten Kernel'!L$3)</f>
        <v>0.71764006538861635</v>
      </c>
      <c r="M64" s="103">
        <f>('Grunddaten Kernel'!M64-'Grunddaten Kernel'!M$3)/('Grunddaten Kernel'!M$4-'Grunddaten Kernel'!M$3)</f>
        <v>5.2440398468929117E-2</v>
      </c>
      <c r="N64" s="103">
        <f>('Grunddaten Kernel'!N64-'Grunddaten Kernel'!N$3)/('Grunddaten Kernel'!N$4-'Grunddaten Kernel'!N$3)</f>
        <v>0.11558358837328528</v>
      </c>
      <c r="O64" s="103">
        <f>('Grunddaten Kernel'!O64-'Grunddaten Kernel'!O$3)/('Grunddaten Kernel'!O$4-'Grunddaten Kernel'!O$3)</f>
        <v>9.4053045321345397E-2</v>
      </c>
      <c r="P64" s="103">
        <f>('Grunddaten Kernel'!P64-'Grunddaten Kernel'!P$3)/('Grunddaten Kernel'!P$4-'Grunddaten Kernel'!P$3)</f>
        <v>0.36581840313439079</v>
      </c>
      <c r="Q64" s="103">
        <f>('Grunddaten Kernel'!Q64-'Grunddaten Kernel'!Q$3)/('Grunddaten Kernel'!Q$4-'Grunddaten Kernel'!Q$3)</f>
        <v>0.46361746361746364</v>
      </c>
      <c r="R64" s="103">
        <f>('Grunddaten Kernel'!R64-'Grunddaten Kernel'!R$3)/('Grunddaten Kernel'!R$4-'Grunddaten Kernel'!R$3)</f>
        <v>0.36958110082805679</v>
      </c>
      <c r="S64" s="103">
        <f>('Grunddaten Kernel'!S64-'Grunddaten Kernel'!S$3)/('Grunddaten Kernel'!S$4-'Grunddaten Kernel'!S$3)</f>
        <v>0.31235809276678556</v>
      </c>
      <c r="T64" s="103">
        <f>'Grunddaten Kernel'!T64/(('Grunddaten Kernel'!T$4-'Grunddaten Kernel'!T$3)/2)</f>
        <v>8.4372190657865817E-2</v>
      </c>
      <c r="U64" s="103">
        <f>'Grunddaten Kernel'!U64/(('Grunddaten Kernel'!U$4-'Grunddaten Kernel'!U$3)/2)</f>
        <v>0.26184323858742531</v>
      </c>
      <c r="V64" s="103">
        <f>'Grunddaten Kernel'!V64/(('Grunddaten Kernel'!V$4-'Grunddaten Kernel'!V$3)/2)</f>
        <v>-3.6323230251122933E-2</v>
      </c>
      <c r="W64" s="103">
        <f>'Grunddaten Kernel'!W64/(('Grunddaten Kernel'!W$4-'Grunddaten Kernel'!W$3)/2)</f>
        <v>-0.19999999999999904</v>
      </c>
      <c r="X64" s="103">
        <f>'Grunddaten Kernel'!X64/(('Grunddaten Kernel'!X$4-'Grunddaten Kernel'!X$3)/2)</f>
        <v>7.4131274131274197E-2</v>
      </c>
      <c r="Y64" s="103">
        <f>'Grunddaten Kernel'!Y64/(('Grunddaten Kernel'!Y$4-'Grunddaten Kernel'!Y$3)/2)</f>
        <v>-0.11088295687884941</v>
      </c>
      <c r="Z64" s="103">
        <f>'Grunddaten Kernel'!Z64/(('Grunddaten Kernel'!Z$4-'Grunddaten Kernel'!Z$3)/2)</f>
        <v>-4.3478260869565584E-2</v>
      </c>
      <c r="AA64" s="103">
        <f>'Grunddaten Kernel'!AA64/(('Grunddaten Kernel'!AA$4-'Grunddaten Kernel'!AA$3)/2)</f>
        <v>-0.18181818181818182</v>
      </c>
      <c r="AB64" s="103">
        <f>'Grunddaten Kernel'!AB64/(('Grunddaten Kernel'!AB$4-'Grunddaten Kernel'!AB$3)/2)</f>
        <v>-0.24993751562109465</v>
      </c>
      <c r="AC64" s="103">
        <f>'Grunddaten Kernel'!AC64/(('Grunddaten Kernel'!AC$4-'Grunddaten Kernel'!AC$3)/2)</f>
        <v>0</v>
      </c>
      <c r="AD64" s="103">
        <f>'Grunddaten Kernel'!AD64/(('Grunddaten Kernel'!AD$4-'Grunddaten Kernel'!AD$3)/2)</f>
        <v>-0.16</v>
      </c>
      <c r="AE64" s="103">
        <f>'Grunddaten Kernel'!AE64/(('Grunddaten Kernel'!AE$4-'Grunddaten Kernel'!AE$3)/2)</f>
        <v>-0.11974625611910895</v>
      </c>
      <c r="AF64" s="103">
        <f>'Grunddaten Kernel'!AF64/(('Grunddaten Kernel'!AF$4-'Grunddaten Kernel'!AF$3)/2)</f>
        <v>-9.3597951344430219E-2</v>
      </c>
      <c r="AG64" s="103">
        <f>'Grunddaten Kernel'!AG64/(('Grunddaten Kernel'!AG$4-'Grunddaten Kernel'!AG$3)/2)</f>
        <v>-1.4737432984639398E-2</v>
      </c>
      <c r="AH64" s="103">
        <f>'Grunddaten Kernel'!AH64/(('Grunddaten Kernel'!AH$4-'Grunddaten Kernel'!AH$3)/2)</f>
        <v>-0.55254953233430559</v>
      </c>
      <c r="AI64" s="103">
        <f>'Grunddaten Kernel'!AI64/(('Grunddaten Kernel'!AI$4-'Grunddaten Kernel'!AI$3)/2)</f>
        <v>0.18285714285714286</v>
      </c>
      <c r="AJ64" s="103">
        <f>'Grunddaten Kernel'!AJ64/(('Grunddaten Kernel'!AJ$4-'Grunddaten Kernel'!AJ$3)/2)</f>
        <v>-0.27502812148481359</v>
      </c>
      <c r="AK64" s="103">
        <f>'Grunddaten Kernel'!AK64/(('Grunddaten Kernel'!AK$4-'Grunddaten Kernel'!AK$3)/2)</f>
        <v>-0.20982142857142866</v>
      </c>
    </row>
    <row r="65" spans="1:37" x14ac:dyDescent="0.2">
      <c r="A65" s="9">
        <v>32141</v>
      </c>
      <c r="B65" s="103">
        <f>('Grunddaten Kernel'!B65-'Grunddaten Kernel'!B$3)/('Grunddaten Kernel'!B$4-'Grunddaten Kernel'!B$3)</f>
        <v>0.65107869431043719</v>
      </c>
      <c r="C65" s="103">
        <f>('Grunddaten Kernel'!C65-'Grunddaten Kernel'!C$3)/('Grunddaten Kernel'!C$4-'Grunddaten Kernel'!C$3)</f>
        <v>0.74413892232216772</v>
      </c>
      <c r="D65" s="103">
        <f>('Grunddaten Kernel'!D65-'Grunddaten Kernel'!D$3)/('Grunddaten Kernel'!D$4-'Grunddaten Kernel'!D$3)</f>
        <v>0.54758832976445393</v>
      </c>
      <c r="E65" s="103">
        <f>('Grunddaten Kernel'!E65-'Grunddaten Kernel'!E$3)/('Grunddaten Kernel'!E$4-'Grunddaten Kernel'!E$3)</f>
        <v>0.86274509803921562</v>
      </c>
      <c r="F65" s="103">
        <f>('Grunddaten Kernel'!F65-'Grunddaten Kernel'!F$3)/('Grunddaten Kernel'!F$4-'Grunddaten Kernel'!F$3)</f>
        <v>0.53728448275862084</v>
      </c>
      <c r="G65" s="103">
        <f>('Grunddaten Kernel'!G65-'Grunddaten Kernel'!G$3)/('Grunddaten Kernel'!G$4-'Grunddaten Kernel'!G$3)</f>
        <v>0.8047619047619049</v>
      </c>
      <c r="H65" s="103">
        <f>('Grunddaten Kernel'!H65-'Grunddaten Kernel'!H$3)/('Grunddaten Kernel'!H$4-'Grunddaten Kernel'!H$3)</f>
        <v>0.66246498599439774</v>
      </c>
      <c r="I65" s="103">
        <f>('Grunddaten Kernel'!I65-'Grunddaten Kernel'!I$3)/('Grunddaten Kernel'!I$4-'Grunddaten Kernel'!I$3)</f>
        <v>0.82753664846220176</v>
      </c>
      <c r="J65" s="103">
        <f>('Grunddaten Kernel'!J65-'Grunddaten Kernel'!J$3)/('Grunddaten Kernel'!J$4-'Grunddaten Kernel'!J$3)</f>
        <v>0.14912280701754385</v>
      </c>
      <c r="K65" s="103">
        <f>('Grunddaten Kernel'!K65-'Grunddaten Kernel'!K$3)/('Grunddaten Kernel'!K$4-'Grunddaten Kernel'!K$3)</f>
        <v>0.9654338057379882</v>
      </c>
      <c r="L65" s="103">
        <f>('Grunddaten Kernel'!L65-'Grunddaten Kernel'!L$3)/('Grunddaten Kernel'!L$4-'Grunddaten Kernel'!L$3)</f>
        <v>0.65076534403328867</v>
      </c>
      <c r="M65" s="103">
        <f>('Grunddaten Kernel'!M65-'Grunddaten Kernel'!M$3)/('Grunddaten Kernel'!M$4-'Grunddaten Kernel'!M$3)</f>
        <v>6.5072546890063102E-2</v>
      </c>
      <c r="N65" s="103">
        <f>('Grunddaten Kernel'!N65-'Grunddaten Kernel'!N$3)/('Grunddaten Kernel'!N$4-'Grunddaten Kernel'!N$3)</f>
        <v>0.14533393403657036</v>
      </c>
      <c r="O65" s="103">
        <f>('Grunddaten Kernel'!O65-'Grunddaten Kernel'!O$3)/('Grunddaten Kernel'!O$4-'Grunddaten Kernel'!O$3)</f>
        <v>9.5753750942766253E-2</v>
      </c>
      <c r="P65" s="103">
        <f>('Grunddaten Kernel'!P65-'Grunddaten Kernel'!P$3)/('Grunddaten Kernel'!P$4-'Grunddaten Kernel'!P$3)</f>
        <v>0.385027958461714</v>
      </c>
      <c r="Q65" s="103">
        <f>('Grunddaten Kernel'!Q65-'Grunddaten Kernel'!Q$3)/('Grunddaten Kernel'!Q$4-'Grunddaten Kernel'!Q$3)</f>
        <v>0.40956340956340959</v>
      </c>
      <c r="R65" s="103">
        <f>('Grunddaten Kernel'!R65-'Grunddaten Kernel'!R$3)/('Grunddaten Kernel'!R$4-'Grunddaten Kernel'!R$3)</f>
        <v>0.30601558694593306</v>
      </c>
      <c r="S65" s="103">
        <f>('Grunddaten Kernel'!S65-'Grunddaten Kernel'!S$3)/('Grunddaten Kernel'!S$4-'Grunddaten Kernel'!S$3)</f>
        <v>0.24262082387285111</v>
      </c>
      <c r="T65" s="103">
        <f>'Grunddaten Kernel'!T65/(('Grunddaten Kernel'!T$4-'Grunddaten Kernel'!T$3)/2)</f>
        <v>0.18525198383575553</v>
      </c>
      <c r="U65" s="103">
        <f>'Grunddaten Kernel'!U65/(('Grunddaten Kernel'!U$4-'Grunddaten Kernel'!U$3)/2)</f>
        <v>0.76485788113694908</v>
      </c>
      <c r="V65" s="103">
        <f>'Grunddaten Kernel'!V65/(('Grunddaten Kernel'!V$4-'Grunddaten Kernel'!V$3)/2)</f>
        <v>-0.34840761064670045</v>
      </c>
      <c r="W65" s="103">
        <f>'Grunddaten Kernel'!W65/(('Grunddaten Kernel'!W$4-'Grunddaten Kernel'!W$3)/2)</f>
        <v>-0.54545454545454697</v>
      </c>
      <c r="X65" s="103">
        <f>'Grunddaten Kernel'!X65/(('Grunddaten Kernel'!X$4-'Grunddaten Kernel'!X$3)/2)</f>
        <v>-0.77528957528957498</v>
      </c>
      <c r="Y65" s="103">
        <f>'Grunddaten Kernel'!Y65/(('Grunddaten Kernel'!Y$4-'Grunddaten Kernel'!Y$3)/2)</f>
        <v>-0.34770704996577617</v>
      </c>
      <c r="Z65" s="103">
        <f>'Grunddaten Kernel'!Z65/(('Grunddaten Kernel'!Z$4-'Grunddaten Kernel'!Z$3)/2)</f>
        <v>-0.29710144927536247</v>
      </c>
      <c r="AA65" s="103">
        <f>'Grunddaten Kernel'!AA65/(('Grunddaten Kernel'!AA$4-'Grunddaten Kernel'!AA$3)/2)</f>
        <v>4.5454545454545456E-2</v>
      </c>
      <c r="AB65" s="103">
        <f>'Grunddaten Kernel'!AB65/(('Grunddaten Kernel'!AB$4-'Grunddaten Kernel'!AB$3)/2)</f>
        <v>-0.74981254686328391</v>
      </c>
      <c r="AC65" s="103">
        <f>'Grunddaten Kernel'!AC65/(('Grunddaten Kernel'!AC$4-'Grunddaten Kernel'!AC$3)/2)</f>
        <v>0.1378929950358522</v>
      </c>
      <c r="AD65" s="103">
        <f>'Grunddaten Kernel'!AD65/(('Grunddaten Kernel'!AD$4-'Grunddaten Kernel'!AD$3)/2)</f>
        <v>-0.72</v>
      </c>
      <c r="AE65" s="103">
        <f>'Grunddaten Kernel'!AE65/(('Grunddaten Kernel'!AE$4-'Grunddaten Kernel'!AE$3)/2)</f>
        <v>8.9954523071575518E-2</v>
      </c>
      <c r="AF65" s="103">
        <f>'Grunddaten Kernel'!AF65/(('Grunddaten Kernel'!AF$4-'Grunddaten Kernel'!AF$3)/2)</f>
        <v>0.24519846350832231</v>
      </c>
      <c r="AG65" s="103">
        <f>'Grunddaten Kernel'!AG65/(('Grunddaten Kernel'!AG$4-'Grunddaten Kernel'!AG$3)/2)</f>
        <v>1.0855655929937808E-2</v>
      </c>
      <c r="AH65" s="103">
        <f>'Grunddaten Kernel'!AH65/(('Grunddaten Kernel'!AH$4-'Grunddaten Kernel'!AH$3)/2)</f>
        <v>0.1015790003017198</v>
      </c>
      <c r="AI65" s="103">
        <f>'Grunddaten Kernel'!AI65/(('Grunddaten Kernel'!AI$4-'Grunddaten Kernel'!AI$3)/2)</f>
        <v>-0.29714285714285715</v>
      </c>
      <c r="AJ65" s="103">
        <f>'Grunddaten Kernel'!AJ65/(('Grunddaten Kernel'!AJ$4-'Grunddaten Kernel'!AJ$3)/2)</f>
        <v>-0.29358830146231712</v>
      </c>
      <c r="AK65" s="103">
        <f>'Grunddaten Kernel'!AK65/(('Grunddaten Kernel'!AK$4-'Grunddaten Kernel'!AK$3)/2)</f>
        <v>-0.19196428571428553</v>
      </c>
    </row>
    <row r="66" spans="1:37" x14ac:dyDescent="0.2">
      <c r="A66" s="9">
        <v>32172</v>
      </c>
      <c r="B66" s="103">
        <f>('Grunddaten Kernel'!B66-'Grunddaten Kernel'!B$3)/('Grunddaten Kernel'!B$4-'Grunddaten Kernel'!B$3)</f>
        <v>0.62466193539673087</v>
      </c>
      <c r="C66" s="103">
        <f>('Grunddaten Kernel'!C66-'Grunddaten Kernel'!C$3)/('Grunddaten Kernel'!C$4-'Grunddaten Kernel'!C$3)</f>
        <v>0.61028733470108587</v>
      </c>
      <c r="D66" s="103">
        <f>('Grunddaten Kernel'!D66-'Grunddaten Kernel'!D$3)/('Grunddaten Kernel'!D$4-'Grunddaten Kernel'!D$3)</f>
        <v>0.55595958244111343</v>
      </c>
      <c r="E66" s="103">
        <f>('Grunddaten Kernel'!E66-'Grunddaten Kernel'!E$3)/('Grunddaten Kernel'!E$4-'Grunddaten Kernel'!E$3)</f>
        <v>0.83006535947712423</v>
      </c>
      <c r="F66" s="103">
        <f>('Grunddaten Kernel'!F66-'Grunddaten Kernel'!F$3)/('Grunddaten Kernel'!F$4-'Grunddaten Kernel'!F$3)</f>
        <v>0.60818965517241386</v>
      </c>
      <c r="G66" s="103">
        <f>('Grunddaten Kernel'!G66-'Grunddaten Kernel'!G$3)/('Grunddaten Kernel'!G$4-'Grunddaten Kernel'!G$3)</f>
        <v>0.7774725274725276</v>
      </c>
      <c r="H66" s="103">
        <f>('Grunddaten Kernel'!H66-'Grunddaten Kernel'!H$3)/('Grunddaten Kernel'!H$4-'Grunddaten Kernel'!H$3)</f>
        <v>0.65826330532212896</v>
      </c>
      <c r="I66" s="103">
        <f>('Grunddaten Kernel'!I66-'Grunddaten Kernel'!I$3)/('Grunddaten Kernel'!I$4-'Grunddaten Kernel'!I$3)</f>
        <v>0.74849094567404428</v>
      </c>
      <c r="J66" s="103">
        <f>('Grunddaten Kernel'!J66-'Grunddaten Kernel'!J$3)/('Grunddaten Kernel'!J$4-'Grunddaten Kernel'!J$3)</f>
        <v>0.14035087719298245</v>
      </c>
      <c r="K66" s="103">
        <f>('Grunddaten Kernel'!K66-'Grunddaten Kernel'!K$3)/('Grunddaten Kernel'!K$4-'Grunddaten Kernel'!K$3)</f>
        <v>0.9654338057379882</v>
      </c>
      <c r="L66" s="103">
        <f>('Grunddaten Kernel'!L66-'Grunddaten Kernel'!L$3)/('Grunddaten Kernel'!L$4-'Grunddaten Kernel'!L$3)</f>
        <v>0.60618219646307026</v>
      </c>
      <c r="M66" s="103">
        <f>('Grunddaten Kernel'!M66-'Grunddaten Kernel'!M$3)/('Grunddaten Kernel'!M$4-'Grunddaten Kernel'!M$3)</f>
        <v>7.3209920232996134E-2</v>
      </c>
      <c r="N66" s="103">
        <f>('Grunddaten Kernel'!N66-'Grunddaten Kernel'!N$3)/('Grunddaten Kernel'!N$4-'Grunddaten Kernel'!N$3)</f>
        <v>0.1404325063306871</v>
      </c>
      <c r="O66" s="103">
        <f>('Grunddaten Kernel'!O66-'Grunddaten Kernel'!O$3)/('Grunddaten Kernel'!O$4-'Grunddaten Kernel'!O$3)</f>
        <v>0.11207664950558802</v>
      </c>
      <c r="P66" s="103">
        <f>('Grunddaten Kernel'!P66-'Grunddaten Kernel'!P$3)/('Grunddaten Kernel'!P$4-'Grunddaten Kernel'!P$3)</f>
        <v>0.34653277036022673</v>
      </c>
      <c r="Q66" s="103">
        <f>('Grunddaten Kernel'!Q66-'Grunddaten Kernel'!Q$3)/('Grunddaten Kernel'!Q$4-'Grunddaten Kernel'!Q$3)</f>
        <v>0.41164241164241167</v>
      </c>
      <c r="R66" s="103">
        <f>('Grunddaten Kernel'!R66-'Grunddaten Kernel'!R$3)/('Grunddaten Kernel'!R$4-'Grunddaten Kernel'!R$3)</f>
        <v>0.34425231368728698</v>
      </c>
      <c r="S66" s="103">
        <f>('Grunddaten Kernel'!S66-'Grunddaten Kernel'!S$3)/('Grunddaten Kernel'!S$4-'Grunddaten Kernel'!S$3)</f>
        <v>0.26370418423613357</v>
      </c>
      <c r="T66" s="103">
        <f>'Grunddaten Kernel'!T66/(('Grunddaten Kernel'!T$4-'Grunddaten Kernel'!T$3)/2)</f>
        <v>-8.437185304974118E-2</v>
      </c>
      <c r="U66" s="103">
        <f>'Grunddaten Kernel'!U66/(('Grunddaten Kernel'!U$4-'Grunddaten Kernel'!U$3)/2)</f>
        <v>-0.64254952627045536</v>
      </c>
      <c r="V66" s="103">
        <f>'Grunddaten Kernel'!V66/(('Grunddaten Kernel'!V$4-'Grunddaten Kernel'!V$3)/2)</f>
        <v>4.277142417559894E-2</v>
      </c>
      <c r="W66" s="103">
        <f>'Grunddaten Kernel'!W66/(('Grunddaten Kernel'!W$4-'Grunddaten Kernel'!W$3)/2)</f>
        <v>-0.27272727272727182</v>
      </c>
      <c r="X66" s="103">
        <f>'Grunddaten Kernel'!X66/(('Grunddaten Kernel'!X$4-'Grunddaten Kernel'!X$3)/2)</f>
        <v>0.50810810810810769</v>
      </c>
      <c r="Y66" s="103">
        <f>'Grunddaten Kernel'!Y66/(('Grunddaten Kernel'!Y$4-'Grunddaten Kernel'!Y$3)/2)</f>
        <v>-0.20396988364134153</v>
      </c>
      <c r="Z66" s="103">
        <f>'Grunddaten Kernel'!Z66/(('Grunddaten Kernel'!Z$4-'Grunddaten Kernel'!Z$3)/2)</f>
        <v>-2.1739130434782147E-2</v>
      </c>
      <c r="AA66" s="103">
        <f>'Grunddaten Kernel'!AA66/(('Grunddaten Kernel'!AA$4-'Grunddaten Kernel'!AA$3)/2)</f>
        <v>-0.5</v>
      </c>
      <c r="AB66" s="103">
        <f>'Grunddaten Kernel'!AB66/(('Grunddaten Kernel'!AB$4-'Grunddaten Kernel'!AB$3)/2)</f>
        <v>-6.2484378905273662E-2</v>
      </c>
      <c r="AC66" s="103">
        <f>'Grunddaten Kernel'!AC66/(('Grunddaten Kernel'!AC$4-'Grunddaten Kernel'!AC$3)/2)</f>
        <v>0</v>
      </c>
      <c r="AD66" s="103">
        <f>'Grunddaten Kernel'!AD66/(('Grunddaten Kernel'!AD$4-'Grunddaten Kernel'!AD$3)/2)</f>
        <v>-0.48</v>
      </c>
      <c r="AE66" s="103">
        <f>'Grunddaten Kernel'!AE66/(('Grunddaten Kernel'!AE$4-'Grunddaten Kernel'!AE$3)/2)</f>
        <v>5.7946875995713007E-2</v>
      </c>
      <c r="AF66" s="103">
        <f>'Grunddaten Kernel'!AF66/(('Grunddaten Kernel'!AF$4-'Grunddaten Kernel'!AF$3)/2)</f>
        <v>-4.039692701664533E-2</v>
      </c>
      <c r="AG66" s="103">
        <f>'Grunddaten Kernel'!AG66/(('Grunddaten Kernel'!AG$4-'Grunddaten Kernel'!AG$3)/2)</f>
        <v>0.10418956011283792</v>
      </c>
      <c r="AH66" s="103">
        <f>'Grunddaten Kernel'!AH66/(('Grunddaten Kernel'!AH$4-'Grunddaten Kernel'!AH$3)/2)</f>
        <v>-0.20356029367394146</v>
      </c>
      <c r="AI66" s="103">
        <f>'Grunddaten Kernel'!AI66/(('Grunddaten Kernel'!AI$4-'Grunddaten Kernel'!AI$3)/2)</f>
        <v>1.1428571428571429E-2</v>
      </c>
      <c r="AJ66" s="103">
        <f>'Grunddaten Kernel'!AJ66/(('Grunddaten Kernel'!AJ$4-'Grunddaten Kernel'!AJ$3)/2)</f>
        <v>0.17660292463441993</v>
      </c>
      <c r="AK66" s="103">
        <f>'Grunddaten Kernel'!AK66/(('Grunddaten Kernel'!AK$4-'Grunddaten Kernel'!AK$3)/2)</f>
        <v>5.8035714285714142E-2</v>
      </c>
    </row>
    <row r="67" spans="1:37" x14ac:dyDescent="0.2">
      <c r="A67" s="9">
        <v>32200</v>
      </c>
      <c r="B67" s="103">
        <f>('Grunddaten Kernel'!B67-'Grunddaten Kernel'!B$3)/('Grunddaten Kernel'!B$4-'Grunddaten Kernel'!B$3)</f>
        <v>0.72458649150984678</v>
      </c>
      <c r="C67" s="103">
        <f>('Grunddaten Kernel'!C67-'Grunddaten Kernel'!C$3)/('Grunddaten Kernel'!C$4-'Grunddaten Kernel'!C$3)</f>
        <v>0.56901941894659702</v>
      </c>
      <c r="D67" s="103">
        <f>('Grunddaten Kernel'!D67-'Grunddaten Kernel'!D$3)/('Grunddaten Kernel'!D$4-'Grunddaten Kernel'!D$3)</f>
        <v>0.60465872591006409</v>
      </c>
      <c r="E67" s="103">
        <f>('Grunddaten Kernel'!E67-'Grunddaten Kernel'!E$3)/('Grunddaten Kernel'!E$4-'Grunddaten Kernel'!E$3)</f>
        <v>0.82135076252723316</v>
      </c>
      <c r="F67" s="103">
        <f>('Grunddaten Kernel'!F67-'Grunddaten Kernel'!F$3)/('Grunddaten Kernel'!F$4-'Grunddaten Kernel'!F$3)</f>
        <v>0.61616379310344827</v>
      </c>
      <c r="G67" s="103">
        <f>('Grunddaten Kernel'!G67-'Grunddaten Kernel'!G$3)/('Grunddaten Kernel'!G$4-'Grunddaten Kernel'!G$3)</f>
        <v>0.76391941391941409</v>
      </c>
      <c r="H67" s="103">
        <f>('Grunddaten Kernel'!H67-'Grunddaten Kernel'!H$3)/('Grunddaten Kernel'!H$4-'Grunddaten Kernel'!H$3)</f>
        <v>0.66106442577030811</v>
      </c>
      <c r="I67" s="103">
        <f>('Grunddaten Kernel'!I67-'Grunddaten Kernel'!I$3)/('Grunddaten Kernel'!I$4-'Grunddaten Kernel'!I$3)</f>
        <v>0.77723483759701062</v>
      </c>
      <c r="J67" s="103">
        <f>('Grunddaten Kernel'!J67-'Grunddaten Kernel'!J$3)/('Grunddaten Kernel'!J$4-'Grunddaten Kernel'!J$3)</f>
        <v>0.14912280701754385</v>
      </c>
      <c r="K67" s="103">
        <f>('Grunddaten Kernel'!K67-'Grunddaten Kernel'!K$3)/('Grunddaten Kernel'!K$4-'Grunddaten Kernel'!K$3)</f>
        <v>0.9654338057379882</v>
      </c>
      <c r="L67" s="103">
        <f>('Grunddaten Kernel'!L67-'Grunddaten Kernel'!L$3)/('Grunddaten Kernel'!L$4-'Grunddaten Kernel'!L$3)</f>
        <v>0.60618219646307026</v>
      </c>
      <c r="M67" s="103">
        <f>('Grunddaten Kernel'!M67-'Grunddaten Kernel'!M$3)/('Grunddaten Kernel'!M$4-'Grunddaten Kernel'!M$3)</f>
        <v>7.1924536590723301E-2</v>
      </c>
      <c r="N67" s="103">
        <f>('Grunddaten Kernel'!N67-'Grunddaten Kernel'!N$3)/('Grunddaten Kernel'!N$4-'Grunddaten Kernel'!N$3)</f>
        <v>0.13526697633954229</v>
      </c>
      <c r="O67" s="103">
        <f>('Grunddaten Kernel'!O67-'Grunddaten Kernel'!O$3)/('Grunddaten Kernel'!O$4-'Grunddaten Kernel'!O$3)</f>
        <v>0.12066811944587702</v>
      </c>
      <c r="P67" s="103">
        <f>('Grunddaten Kernel'!P67-'Grunddaten Kernel'!P$3)/('Grunddaten Kernel'!P$4-'Grunddaten Kernel'!P$3)</f>
        <v>0.31671041119860016</v>
      </c>
      <c r="Q67" s="103">
        <f>('Grunddaten Kernel'!Q67-'Grunddaten Kernel'!Q$3)/('Grunddaten Kernel'!Q$4-'Grunddaten Kernel'!Q$3)</f>
        <v>0.40956340956340959</v>
      </c>
      <c r="R67" s="103">
        <f>('Grunddaten Kernel'!R67-'Grunddaten Kernel'!R$3)/('Grunddaten Kernel'!R$4-'Grunddaten Kernel'!R$3)</f>
        <v>0.32428153921091113</v>
      </c>
      <c r="S67" s="103">
        <f>('Grunddaten Kernel'!S67-'Grunddaten Kernel'!S$3)/('Grunddaten Kernel'!S$4-'Grunddaten Kernel'!S$3)</f>
        <v>0.23613363606876422</v>
      </c>
      <c r="T67" s="103">
        <f>'Grunddaten Kernel'!T67/(('Grunddaten Kernel'!T$4-'Grunddaten Kernel'!T$3)/2)</f>
        <v>0.31914664444554958</v>
      </c>
      <c r="U67" s="103">
        <f>'Grunddaten Kernel'!U67/(('Grunddaten Kernel'!U$4-'Grunddaten Kernel'!U$3)/2)</f>
        <v>-0.19810508182601108</v>
      </c>
      <c r="V67" s="103">
        <f>'Grunddaten Kernel'!V67/(('Grunddaten Kernel'!V$4-'Grunddaten Kernel'!V$3)/2)</f>
        <v>0.24881959758620045</v>
      </c>
      <c r="W67" s="103">
        <f>'Grunddaten Kernel'!W67/(('Grunddaten Kernel'!W$4-'Grunddaten Kernel'!W$3)/2)</f>
        <v>-7.2727272727272821E-2</v>
      </c>
      <c r="X67" s="103">
        <f>'Grunddaten Kernel'!X67/(('Grunddaten Kernel'!X$4-'Grunddaten Kernel'!X$3)/2)</f>
        <v>5.7142857142857023E-2</v>
      </c>
      <c r="Y67" s="103">
        <f>'Grunddaten Kernel'!Y67/(('Grunddaten Kernel'!Y$4-'Grunddaten Kernel'!Y$3)/2)</f>
        <v>-0.10130047912388751</v>
      </c>
      <c r="Z67" s="103">
        <f>'Grunddaten Kernel'!Z67/(('Grunddaten Kernel'!Z$4-'Grunddaten Kernel'!Z$3)/2)</f>
        <v>1.4492753623188097E-2</v>
      </c>
      <c r="AA67" s="103">
        <f>'Grunddaten Kernel'!AA67/(('Grunddaten Kernel'!AA$4-'Grunddaten Kernel'!AA$3)/2)</f>
        <v>0.18181818181818182</v>
      </c>
      <c r="AB67" s="103">
        <f>'Grunddaten Kernel'!AB67/(('Grunddaten Kernel'!AB$4-'Grunddaten Kernel'!AB$3)/2)</f>
        <v>6.2484378905273662E-2</v>
      </c>
      <c r="AC67" s="103">
        <f>'Grunddaten Kernel'!AC67/(('Grunddaten Kernel'!AC$4-'Grunddaten Kernel'!AC$3)/2)</f>
        <v>0</v>
      </c>
      <c r="AD67" s="103">
        <f>'Grunddaten Kernel'!AD67/(('Grunddaten Kernel'!AD$4-'Grunddaten Kernel'!AD$3)/2)</f>
        <v>0</v>
      </c>
      <c r="AE67" s="103">
        <f>'Grunddaten Kernel'!AE67/(('Grunddaten Kernel'!AE$4-'Grunddaten Kernel'!AE$3)/2)</f>
        <v>-9.1533180778031135E-3</v>
      </c>
      <c r="AF67" s="103">
        <f>'Grunddaten Kernel'!AF67/(('Grunddaten Kernel'!AF$4-'Grunddaten Kernel'!AF$3)/2)</f>
        <v>-4.2573623559538892E-2</v>
      </c>
      <c r="AG67" s="103">
        <f>'Grunddaten Kernel'!AG67/(('Grunddaten Kernel'!AG$4-'Grunddaten Kernel'!AG$3)/2)</f>
        <v>5.4839615057108833E-2</v>
      </c>
      <c r="AH67" s="103">
        <f>'Grunddaten Kernel'!AH67/(('Grunddaten Kernel'!AH$4-'Grunddaten Kernel'!AH$3)/2)</f>
        <v>-0.15769888363672935</v>
      </c>
      <c r="AI67" s="103">
        <f>'Grunddaten Kernel'!AI67/(('Grunddaten Kernel'!AI$4-'Grunddaten Kernel'!AI$3)/2)</f>
        <v>-1.1428571428571429E-2</v>
      </c>
      <c r="AJ67" s="103">
        <f>'Grunddaten Kernel'!AJ67/(('Grunddaten Kernel'!AJ$4-'Grunddaten Kernel'!AJ$3)/2)</f>
        <v>-9.223847019122533E-2</v>
      </c>
      <c r="AK67" s="103">
        <f>'Grunddaten Kernel'!AK67/(('Grunddaten Kernel'!AK$4-'Grunddaten Kernel'!AK$3)/2)</f>
        <v>-7.5892857142856929E-2</v>
      </c>
    </row>
    <row r="68" spans="1:37" x14ac:dyDescent="0.2">
      <c r="A68" s="9">
        <v>32232</v>
      </c>
      <c r="B68" s="103">
        <f>('Grunddaten Kernel'!B68-'Grunddaten Kernel'!B$3)/('Grunddaten Kernel'!B$4-'Grunddaten Kernel'!B$3)</f>
        <v>0.76019183077831054</v>
      </c>
      <c r="C68" s="103">
        <f>('Grunddaten Kernel'!C68-'Grunddaten Kernel'!C$3)/('Grunddaten Kernel'!C$4-'Grunddaten Kernel'!C$3)</f>
        <v>0.55933043003032568</v>
      </c>
      <c r="D68" s="103">
        <f>('Grunddaten Kernel'!D68-'Grunddaten Kernel'!D$3)/('Grunddaten Kernel'!D$4-'Grunddaten Kernel'!D$3)</f>
        <v>0.65692585653104929</v>
      </c>
      <c r="E68" s="103">
        <f>('Grunddaten Kernel'!E68-'Grunddaten Kernel'!E$3)/('Grunddaten Kernel'!E$4-'Grunddaten Kernel'!E$3)</f>
        <v>0.91067538126361658</v>
      </c>
      <c r="F68" s="103">
        <f>('Grunddaten Kernel'!F68-'Grunddaten Kernel'!F$3)/('Grunddaten Kernel'!F$4-'Grunddaten Kernel'!F$3)</f>
        <v>0.65258620689655189</v>
      </c>
      <c r="G68" s="103">
        <f>('Grunddaten Kernel'!G68-'Grunddaten Kernel'!G$3)/('Grunddaten Kernel'!G$4-'Grunddaten Kernel'!G$3)</f>
        <v>0.79432234432234439</v>
      </c>
      <c r="H68" s="103">
        <f>('Grunddaten Kernel'!H68-'Grunddaten Kernel'!H$3)/('Grunddaten Kernel'!H$4-'Grunddaten Kernel'!H$3)</f>
        <v>0.65406162464985995</v>
      </c>
      <c r="I68" s="103">
        <f>('Grunddaten Kernel'!I68-'Grunddaten Kernel'!I$3)/('Grunddaten Kernel'!I$4-'Grunddaten Kernel'!I$3)</f>
        <v>0.88502443230813455</v>
      </c>
      <c r="J68" s="103">
        <f>('Grunddaten Kernel'!J68-'Grunddaten Kernel'!J$3)/('Grunddaten Kernel'!J$4-'Grunddaten Kernel'!J$3)</f>
        <v>0.16666666666666666</v>
      </c>
      <c r="K68" s="103">
        <f>('Grunddaten Kernel'!K68-'Grunddaten Kernel'!K$3)/('Grunddaten Kernel'!K$4-'Grunddaten Kernel'!K$3)</f>
        <v>0.98271690286899416</v>
      </c>
      <c r="L68" s="103">
        <f>('Grunddaten Kernel'!L68-'Grunddaten Kernel'!L$3)/('Grunddaten Kernel'!L$4-'Grunddaten Kernel'!L$3)</f>
        <v>0.56159904889285173</v>
      </c>
      <c r="M68" s="103">
        <f>('Grunddaten Kernel'!M68-'Grunddaten Kernel'!M$3)/('Grunddaten Kernel'!M$4-'Grunddaten Kernel'!M$3)</f>
        <v>7.5823398049959106E-2</v>
      </c>
      <c r="N68" s="103">
        <f>('Grunddaten Kernel'!N68-'Grunddaten Kernel'!N$3)/('Grunddaten Kernel'!N$4-'Grunddaten Kernel'!N$3)</f>
        <v>0.13031117463375225</v>
      </c>
      <c r="O68" s="103">
        <f>('Grunddaten Kernel'!O68-'Grunddaten Kernel'!O$3)/('Grunddaten Kernel'!O$4-'Grunddaten Kernel'!O$3)</f>
        <v>0.11660341810528572</v>
      </c>
      <c r="P68" s="103">
        <f>('Grunddaten Kernel'!P68-'Grunddaten Kernel'!P$3)/('Grunddaten Kernel'!P$4-'Grunddaten Kernel'!P$3)</f>
        <v>0.24116550648560234</v>
      </c>
      <c r="Q68" s="103">
        <f>('Grunddaten Kernel'!Q68-'Grunddaten Kernel'!Q$3)/('Grunddaten Kernel'!Q$4-'Grunddaten Kernel'!Q$3)</f>
        <v>0.35966735966735969</v>
      </c>
      <c r="R68" s="103">
        <f>('Grunddaten Kernel'!R68-'Grunddaten Kernel'!R$3)/('Grunddaten Kernel'!R$4-'Grunddaten Kernel'!R$3)</f>
        <v>0.32659522649780831</v>
      </c>
      <c r="S68" s="103">
        <f>('Grunddaten Kernel'!S68-'Grunddaten Kernel'!S$3)/('Grunddaten Kernel'!S$4-'Grunddaten Kernel'!S$3)</f>
        <v>0.25883879338306842</v>
      </c>
      <c r="T68" s="103">
        <f>'Grunddaten Kernel'!T68/(('Grunddaten Kernel'!T$4-'Grunddaten Kernel'!T$3)/2)</f>
        <v>0.1137190395823437</v>
      </c>
      <c r="U68" s="103">
        <f>'Grunddaten Kernel'!U68/(('Grunddaten Kernel'!U$4-'Grunddaten Kernel'!U$3)/2)</f>
        <v>-4.6511627906976515E-2</v>
      </c>
      <c r="V68" s="103">
        <f>'Grunddaten Kernel'!V68/(('Grunddaten Kernel'!V$4-'Grunddaten Kernel'!V$3)/2)</f>
        <v>0.2670495922867851</v>
      </c>
      <c r="W68" s="103">
        <f>'Grunddaten Kernel'!W68/(('Grunddaten Kernel'!W$4-'Grunddaten Kernel'!W$3)/2)</f>
        <v>0.74545454545454592</v>
      </c>
      <c r="X68" s="103">
        <f>'Grunddaten Kernel'!X68/(('Grunddaten Kernel'!X$4-'Grunddaten Kernel'!X$3)/2)</f>
        <v>0.26100386100386175</v>
      </c>
      <c r="Y68" s="103">
        <f>'Grunddaten Kernel'!Y68/(('Grunddaten Kernel'!Y$4-'Grunddaten Kernel'!Y$3)/2)</f>
        <v>0.22724161533196366</v>
      </c>
      <c r="Z68" s="103">
        <f>'Grunddaten Kernel'!Z68/(('Grunddaten Kernel'!Z$4-'Grunddaten Kernel'!Z$3)/2)</f>
        <v>-3.6231884057970891E-2</v>
      </c>
      <c r="AA68" s="103">
        <f>'Grunddaten Kernel'!AA68/(('Grunddaten Kernel'!AA$4-'Grunddaten Kernel'!AA$3)/2)</f>
        <v>0.68181818181818177</v>
      </c>
      <c r="AB68" s="103">
        <f>'Grunddaten Kernel'!AB68/(('Grunddaten Kernel'!AB$4-'Grunddaten Kernel'!AB$3)/2)</f>
        <v>0.12496875781054732</v>
      </c>
      <c r="AC68" s="103">
        <f>'Grunddaten Kernel'!AC68/(('Grunddaten Kernel'!AC$4-'Grunddaten Kernel'!AC$3)/2)</f>
        <v>0.1378929950358522</v>
      </c>
      <c r="AD68" s="103">
        <f>'Grunddaten Kernel'!AD68/(('Grunddaten Kernel'!AD$4-'Grunddaten Kernel'!AD$3)/2)</f>
        <v>-0.48</v>
      </c>
      <c r="AE68" s="103">
        <f>'Grunddaten Kernel'!AE68/(('Grunddaten Kernel'!AE$4-'Grunddaten Kernel'!AE$3)/2)</f>
        <v>2.7764099296121211E-2</v>
      </c>
      <c r="AF68" s="103">
        <f>'Grunddaten Kernel'!AF68/(('Grunddaten Kernel'!AF$4-'Grunddaten Kernel'!AF$3)/2)</f>
        <v>-4.0845070422535171E-2</v>
      </c>
      <c r="AG68" s="103">
        <f>'Grunddaten Kernel'!AG68/(('Grunddaten Kernel'!AG$4-'Grunddaten Kernel'!AG$3)/2)</f>
        <v>-2.5945112814145851E-2</v>
      </c>
      <c r="AH68" s="103">
        <f>'Grunddaten Kernel'!AH68/(('Grunddaten Kernel'!AH$4-'Grunddaten Kernel'!AH$3)/2)</f>
        <v>-0.39947701900834759</v>
      </c>
      <c r="AI68" s="103">
        <f>'Grunddaten Kernel'!AI68/(('Grunddaten Kernel'!AI$4-'Grunddaten Kernel'!AI$3)/2)</f>
        <v>-0.2742857142857143</v>
      </c>
      <c r="AJ68" s="103">
        <f>'Grunddaten Kernel'!AJ68/(('Grunddaten Kernel'!AJ$4-'Grunddaten Kernel'!AJ$3)/2)</f>
        <v>1.0686164229471188E-2</v>
      </c>
      <c r="AK68" s="103">
        <f>'Grunddaten Kernel'!AK68/(('Grunddaten Kernel'!AK$4-'Grunddaten Kernel'!AK$3)/2)</f>
        <v>6.2499999999999924E-2</v>
      </c>
    </row>
    <row r="69" spans="1:37" x14ac:dyDescent="0.2">
      <c r="A69" s="9">
        <v>32262</v>
      </c>
      <c r="B69" s="103">
        <f>('Grunddaten Kernel'!B69-'Grunddaten Kernel'!B$3)/('Grunddaten Kernel'!B$4-'Grunddaten Kernel'!B$3)</f>
        <v>0.79350020994153925</v>
      </c>
      <c r="C69" s="103">
        <f>('Grunddaten Kernel'!C69-'Grunddaten Kernel'!C$3)/('Grunddaten Kernel'!C$4-'Grunddaten Kernel'!C$3)</f>
        <v>0.54928258967271104</v>
      </c>
      <c r="D69" s="103">
        <f>('Grunddaten Kernel'!D69-'Grunddaten Kernel'!D$3)/('Grunddaten Kernel'!D$4-'Grunddaten Kernel'!D$3)</f>
        <v>0.66114159528907923</v>
      </c>
      <c r="E69" s="103">
        <f>('Grunddaten Kernel'!E69-'Grunddaten Kernel'!E$3)/('Grunddaten Kernel'!E$4-'Grunddaten Kernel'!E$3)</f>
        <v>0.91285403050108926</v>
      </c>
      <c r="F69" s="103">
        <f>('Grunddaten Kernel'!F69-'Grunddaten Kernel'!F$3)/('Grunddaten Kernel'!F$4-'Grunddaten Kernel'!F$3)</f>
        <v>0.66530172413793121</v>
      </c>
      <c r="G69" s="103">
        <f>('Grunddaten Kernel'!G69-'Grunddaten Kernel'!G$3)/('Grunddaten Kernel'!G$4-'Grunddaten Kernel'!G$3)</f>
        <v>0.79450549450549468</v>
      </c>
      <c r="H69" s="103">
        <f>('Grunddaten Kernel'!H69-'Grunddaten Kernel'!H$3)/('Grunddaten Kernel'!H$4-'Grunddaten Kernel'!H$3)</f>
        <v>0.70308123249299714</v>
      </c>
      <c r="I69" s="103">
        <f>('Grunddaten Kernel'!I69-'Grunddaten Kernel'!I$3)/('Grunddaten Kernel'!I$4-'Grunddaten Kernel'!I$3)</f>
        <v>0.90658235125035924</v>
      </c>
      <c r="J69" s="103">
        <f>('Grunddaten Kernel'!J69-'Grunddaten Kernel'!J$3)/('Grunddaten Kernel'!J$4-'Grunddaten Kernel'!J$3)</f>
        <v>0.12280701754385964</v>
      </c>
      <c r="K69" s="103">
        <f>('Grunddaten Kernel'!K69-'Grunddaten Kernel'!K$3)/('Grunddaten Kernel'!K$4-'Grunddaten Kernel'!K$3)</f>
        <v>1</v>
      </c>
      <c r="L69" s="103">
        <f>('Grunddaten Kernel'!L69-'Grunddaten Kernel'!L$3)/('Grunddaten Kernel'!L$4-'Grunddaten Kernel'!L$3)</f>
        <v>0.55416852429781538</v>
      </c>
      <c r="M69" s="103">
        <f>('Grunddaten Kernel'!M69-'Grunddaten Kernel'!M$3)/('Grunddaten Kernel'!M$4-'Grunddaten Kernel'!M$3)</f>
        <v>9.1073091957810132E-2</v>
      </c>
      <c r="N69" s="103">
        <f>('Grunddaten Kernel'!N69-'Grunddaten Kernel'!N$3)/('Grunddaten Kernel'!N$4-'Grunddaten Kernel'!N$3)</f>
        <v>0.14412993832434867</v>
      </c>
      <c r="O69" s="103">
        <f>('Grunddaten Kernel'!O69-'Grunddaten Kernel'!O$3)/('Grunddaten Kernel'!O$4-'Grunddaten Kernel'!O$3)</f>
        <v>0.11901362055036681</v>
      </c>
      <c r="P69" s="103">
        <f>('Grunddaten Kernel'!P69-'Grunddaten Kernel'!P$3)/('Grunddaten Kernel'!P$4-'Grunddaten Kernel'!P$3)</f>
        <v>0.15846932176956141</v>
      </c>
      <c r="Q69" s="103">
        <f>('Grunddaten Kernel'!Q69-'Grunddaten Kernel'!Q$3)/('Grunddaten Kernel'!Q$4-'Grunddaten Kernel'!Q$3)</f>
        <v>0.33679833679833682</v>
      </c>
      <c r="R69" s="103">
        <f>('Grunddaten Kernel'!R69-'Grunddaten Kernel'!R$3)/('Grunddaten Kernel'!R$4-'Grunddaten Kernel'!R$3)</f>
        <v>0.26619581100828071</v>
      </c>
      <c r="S69" s="103">
        <f>('Grunddaten Kernel'!S69-'Grunddaten Kernel'!S$3)/('Grunddaten Kernel'!S$4-'Grunddaten Kernel'!S$3)</f>
        <v>0.30911449886474213</v>
      </c>
      <c r="T69" s="103">
        <f>'Grunddaten Kernel'!T69/(('Grunddaten Kernel'!T$4-'Grunddaten Kernel'!T$3)/2)</f>
        <v>0.10638283376341379</v>
      </c>
      <c r="U69" s="103">
        <f>'Grunddaten Kernel'!U69/(('Grunddaten Kernel'!U$4-'Grunddaten Kernel'!U$3)/2)</f>
        <v>-4.8234280792420092E-2</v>
      </c>
      <c r="V69" s="103">
        <f>'Grunddaten Kernel'!V69/(('Grunddaten Kernel'!V$4-'Grunddaten Kernel'!V$3)/2)</f>
        <v>2.1539566131596351E-2</v>
      </c>
      <c r="W69" s="103">
        <f>'Grunddaten Kernel'!W69/(('Grunddaten Kernel'!W$4-'Grunddaten Kernel'!W$3)/2)</f>
        <v>1.8181818181817799E-2</v>
      </c>
      <c r="X69" s="103">
        <f>'Grunddaten Kernel'!X69/(('Grunddaten Kernel'!X$4-'Grunddaten Kernel'!X$3)/2)</f>
        <v>9.1119691119691371E-2</v>
      </c>
      <c r="Y69" s="103">
        <f>'Grunddaten Kernel'!Y69/(('Grunddaten Kernel'!Y$4-'Grunddaten Kernel'!Y$3)/2)</f>
        <v>1.3689253935665075E-3</v>
      </c>
      <c r="Z69" s="103">
        <f>'Grunddaten Kernel'!Z69/(('Grunddaten Kernel'!Z$4-'Grunddaten Kernel'!Z$3)/2)</f>
        <v>0.25362318840579684</v>
      </c>
      <c r="AA69" s="103">
        <f>'Grunddaten Kernel'!AA69/(('Grunddaten Kernel'!AA$4-'Grunddaten Kernel'!AA$3)/2)</f>
        <v>0.13636363636363635</v>
      </c>
      <c r="AB69" s="103">
        <f>'Grunddaten Kernel'!AB69/(('Grunddaten Kernel'!AB$4-'Grunddaten Kernel'!AB$3)/2)</f>
        <v>-0.31242189452636832</v>
      </c>
      <c r="AC69" s="103">
        <f>'Grunddaten Kernel'!AC69/(('Grunddaten Kernel'!AC$4-'Grunddaten Kernel'!AC$3)/2)</f>
        <v>0.1378929950358522</v>
      </c>
      <c r="AD69" s="103">
        <f>'Grunddaten Kernel'!AD69/(('Grunddaten Kernel'!AD$4-'Grunddaten Kernel'!AD$3)/2)</f>
        <v>-0.08</v>
      </c>
      <c r="AE69" s="103">
        <f>'Grunddaten Kernel'!AE69/(('Grunddaten Kernel'!AE$4-'Grunddaten Kernel'!AE$3)/2)</f>
        <v>0.1085942704863425</v>
      </c>
      <c r="AF69" s="103">
        <f>'Grunddaten Kernel'!AF69/(('Grunddaten Kernel'!AF$4-'Grunddaten Kernel'!AF$3)/2)</f>
        <v>0.11389244558258653</v>
      </c>
      <c r="AG69" s="103">
        <f>'Grunddaten Kernel'!AG69/(('Grunddaten Kernel'!AG$4-'Grunddaten Kernel'!AG$3)/2)</f>
        <v>1.5384395827089734E-2</v>
      </c>
      <c r="AH69" s="103">
        <f>'Grunddaten Kernel'!AH69/(('Grunddaten Kernel'!AH$4-'Grunddaten Kernel'!AH$3)/2)</f>
        <v>-0.43729256763552249</v>
      </c>
      <c r="AI69" s="103">
        <f>'Grunddaten Kernel'!AI69/(('Grunddaten Kernel'!AI$4-'Grunddaten Kernel'!AI$3)/2)</f>
        <v>-0.12571428571428572</v>
      </c>
      <c r="AJ69" s="103">
        <f>'Grunddaten Kernel'!AJ69/(('Grunddaten Kernel'!AJ$4-'Grunddaten Kernel'!AJ$3)/2)</f>
        <v>-0.27896512935883055</v>
      </c>
      <c r="AK69" s="103">
        <f>'Grunddaten Kernel'!AK69/(('Grunddaten Kernel'!AK$4-'Grunddaten Kernel'!AK$3)/2)</f>
        <v>0.13839285714285718</v>
      </c>
    </row>
    <row r="70" spans="1:37" x14ac:dyDescent="0.2">
      <c r="A70" s="9">
        <v>32291</v>
      </c>
      <c r="B70" s="103">
        <f>('Grunddaten Kernel'!B70-'Grunddaten Kernel'!B$3)/('Grunddaten Kernel'!B$4-'Grunddaten Kernel'!B$3)</f>
        <v>0.72630933050670732</v>
      </c>
      <c r="C70" s="103">
        <f>('Grunddaten Kernel'!C70-'Grunddaten Kernel'!C$3)/('Grunddaten Kernel'!C$4-'Grunddaten Kernel'!C$3)</f>
        <v>0.61028733470108587</v>
      </c>
      <c r="D70" s="103">
        <f>('Grunddaten Kernel'!D70-'Grunddaten Kernel'!D$3)/('Grunddaten Kernel'!D$4-'Grunddaten Kernel'!D$3)</f>
        <v>0.58415417558886518</v>
      </c>
      <c r="E70" s="103">
        <f>('Grunddaten Kernel'!E70-'Grunddaten Kernel'!E$3)/('Grunddaten Kernel'!E$4-'Grunddaten Kernel'!E$3)</f>
        <v>0.98039215686274517</v>
      </c>
      <c r="F70" s="103">
        <f>('Grunddaten Kernel'!F70-'Grunddaten Kernel'!F$3)/('Grunddaten Kernel'!F$4-'Grunddaten Kernel'!F$3)</f>
        <v>0.62435344827586214</v>
      </c>
      <c r="G70" s="103">
        <f>('Grunddaten Kernel'!G70-'Grunddaten Kernel'!G$3)/('Grunddaten Kernel'!G$4-'Grunddaten Kernel'!G$3)</f>
        <v>0.78260073260073271</v>
      </c>
      <c r="H70" s="103">
        <f>('Grunddaten Kernel'!H70-'Grunddaten Kernel'!H$3)/('Grunddaten Kernel'!H$4-'Grunddaten Kernel'!H$3)</f>
        <v>0.68627450980392157</v>
      </c>
      <c r="I70" s="103">
        <f>('Grunddaten Kernel'!I70-'Grunddaten Kernel'!I$3)/('Grunddaten Kernel'!I$4-'Grunddaten Kernel'!I$3)</f>
        <v>0.97125610807703366</v>
      </c>
      <c r="J70" s="103">
        <f>('Grunddaten Kernel'!J70-'Grunddaten Kernel'!J$3)/('Grunddaten Kernel'!J$4-'Grunddaten Kernel'!J$3)</f>
        <v>0.12280701754385964</v>
      </c>
      <c r="K70" s="103">
        <f>('Grunddaten Kernel'!K70-'Grunddaten Kernel'!K$3)/('Grunddaten Kernel'!K$4-'Grunddaten Kernel'!K$3)</f>
        <v>0.98271690286899416</v>
      </c>
      <c r="L70" s="103">
        <f>('Grunddaten Kernel'!L70-'Grunddaten Kernel'!L$3)/('Grunddaten Kernel'!L$4-'Grunddaten Kernel'!L$3)</f>
        <v>0.55416852429781538</v>
      </c>
      <c r="M70" s="103">
        <f>('Grunddaten Kernel'!M70-'Grunddaten Kernel'!M$3)/('Grunddaten Kernel'!M$4-'Grunddaten Kernel'!M$3)</f>
        <v>8.4188560899117734E-2</v>
      </c>
      <c r="N70" s="103">
        <f>('Grunddaten Kernel'!N70-'Grunddaten Kernel'!N$3)/('Grunddaten Kernel'!N$4-'Grunddaten Kernel'!N$3)</f>
        <v>0.1422889900417903</v>
      </c>
      <c r="O70" s="103">
        <f>('Grunddaten Kernel'!O70-'Grunddaten Kernel'!O$3)/('Grunddaten Kernel'!O$4-'Grunddaten Kernel'!O$3)</f>
        <v>0.12932666366571371</v>
      </c>
      <c r="P70" s="103">
        <f>('Grunddaten Kernel'!P70-'Grunddaten Kernel'!P$3)/('Grunddaten Kernel'!P$4-'Grunddaten Kernel'!P$3)</f>
        <v>0.19879036859522994</v>
      </c>
      <c r="Q70" s="103">
        <f>('Grunddaten Kernel'!Q70-'Grunddaten Kernel'!Q$3)/('Grunddaten Kernel'!Q$4-'Grunddaten Kernel'!Q$3)</f>
        <v>0.34303534303534305</v>
      </c>
      <c r="R70" s="103">
        <f>('Grunddaten Kernel'!R70-'Grunddaten Kernel'!R$3)/('Grunddaten Kernel'!R$4-'Grunddaten Kernel'!R$3)</f>
        <v>0.30467608377983452</v>
      </c>
      <c r="S70" s="103">
        <f>('Grunddaten Kernel'!S70-'Grunddaten Kernel'!S$3)/('Grunddaten Kernel'!S$4-'Grunddaten Kernel'!S$3)</f>
        <v>0.34803762568926372</v>
      </c>
      <c r="T70" s="103">
        <f>'Grunddaten Kernel'!T70/(('Grunddaten Kernel'!T$4-'Grunddaten Kernel'!T$3)/2)</f>
        <v>-0.21459933917242036</v>
      </c>
      <c r="U70" s="103">
        <f>'Grunddaten Kernel'!U70/(('Grunddaten Kernel'!U$4-'Grunddaten Kernel'!U$3)/2)</f>
        <v>0.2928509905254077</v>
      </c>
      <c r="V70" s="103">
        <f>'Grunddaten Kernel'!V70/(('Grunddaten Kernel'!V$4-'Grunddaten Kernel'!V$3)/2)</f>
        <v>-0.39335350530796465</v>
      </c>
      <c r="W70" s="103">
        <f>'Grunddaten Kernel'!W70/(('Grunddaten Kernel'!W$4-'Grunddaten Kernel'!W$3)/2)</f>
        <v>0.56363636363636316</v>
      </c>
      <c r="X70" s="103">
        <f>'Grunddaten Kernel'!X70/(('Grunddaten Kernel'!X$4-'Grunddaten Kernel'!X$3)/2)</f>
        <v>-0.29343629343629407</v>
      </c>
      <c r="Y70" s="103">
        <f>'Grunddaten Kernel'!Y70/(('Grunddaten Kernel'!Y$4-'Grunddaten Kernel'!Y$3)/2)</f>
        <v>-8.8980150581793815E-2</v>
      </c>
      <c r="Z70" s="103">
        <f>'Grunddaten Kernel'!Z70/(('Grunddaten Kernel'!Z$4-'Grunddaten Kernel'!Z$3)/2)</f>
        <v>-8.6956521739130516E-2</v>
      </c>
      <c r="AA70" s="103">
        <f>'Grunddaten Kernel'!AA70/(('Grunddaten Kernel'!AA$4-'Grunddaten Kernel'!AA$3)/2)</f>
        <v>0.40909090909090912</v>
      </c>
      <c r="AB70" s="103">
        <f>'Grunddaten Kernel'!AB70/(('Grunddaten Kernel'!AB$4-'Grunddaten Kernel'!AB$3)/2)</f>
        <v>0</v>
      </c>
      <c r="AC70" s="103">
        <f>'Grunddaten Kernel'!AC70/(('Grunddaten Kernel'!AC$4-'Grunddaten Kernel'!AC$3)/2)</f>
        <v>-0.1378929950358522</v>
      </c>
      <c r="AD70" s="103">
        <f>'Grunddaten Kernel'!AD70/(('Grunddaten Kernel'!AD$4-'Grunddaten Kernel'!AD$3)/2)</f>
        <v>0</v>
      </c>
      <c r="AE70" s="103">
        <f>'Grunddaten Kernel'!AE70/(('Grunddaten Kernel'!AE$4-'Grunddaten Kernel'!AE$3)/2)</f>
        <v>-4.9025287489499636E-2</v>
      </c>
      <c r="AF70" s="103">
        <f>'Grunddaten Kernel'!AF70/(('Grunddaten Kernel'!AF$4-'Grunddaten Kernel'!AF$3)/2)</f>
        <v>-1.5172855313700408E-2</v>
      </c>
      <c r="AG70" s="103">
        <f>'Grunddaten Kernel'!AG70/(('Grunddaten Kernel'!AG$4-'Grunddaten Kernel'!AG$3)/2)</f>
        <v>6.5828469219315691E-2</v>
      </c>
      <c r="AH70" s="103">
        <f>'Grunddaten Kernel'!AH70/(('Grunddaten Kernel'!AH$4-'Grunddaten Kernel'!AH$3)/2)</f>
        <v>0.21321532736598611</v>
      </c>
      <c r="AI70" s="103">
        <f>'Grunddaten Kernel'!AI70/(('Grunddaten Kernel'!AI$4-'Grunddaten Kernel'!AI$3)/2)</f>
        <v>3.4285714285714287E-2</v>
      </c>
      <c r="AJ70" s="103">
        <f>'Grunddaten Kernel'!AJ70/(('Grunddaten Kernel'!AJ$4-'Grunddaten Kernel'!AJ$3)/2)</f>
        <v>0.17772778402699643</v>
      </c>
      <c r="AK70" s="103">
        <f>'Grunddaten Kernel'!AK70/(('Grunddaten Kernel'!AK$4-'Grunddaten Kernel'!AK$3)/2)</f>
        <v>0.10714285714285705</v>
      </c>
    </row>
    <row r="71" spans="1:37" x14ac:dyDescent="0.2">
      <c r="A71" s="9">
        <v>32323</v>
      </c>
      <c r="B71" s="103">
        <f>('Grunddaten Kernel'!B71-'Grunddaten Kernel'!B$3)/('Grunddaten Kernel'!B$4-'Grunddaten Kernel'!B$3)</f>
        <v>0.70391242354751238</v>
      </c>
      <c r="C71" s="103">
        <f>('Grunddaten Kernel'!C71-'Grunddaten Kernel'!C$3)/('Grunddaten Kernel'!C$4-'Grunddaten Kernel'!C$3)</f>
        <v>0.73409108196455297</v>
      </c>
      <c r="D71" s="103">
        <f>('Grunddaten Kernel'!D71-'Grunddaten Kernel'!D$3)/('Grunddaten Kernel'!D$4-'Grunddaten Kernel'!D$3)</f>
        <v>0.56078426124197001</v>
      </c>
      <c r="E71" s="103">
        <f>('Grunddaten Kernel'!E71-'Grunddaten Kernel'!E$3)/('Grunddaten Kernel'!E$4-'Grunddaten Kernel'!E$3)</f>
        <v>1</v>
      </c>
      <c r="F71" s="103">
        <f>('Grunddaten Kernel'!F71-'Grunddaten Kernel'!F$3)/('Grunddaten Kernel'!F$4-'Grunddaten Kernel'!F$3)</f>
        <v>0.6107758620689655</v>
      </c>
      <c r="G71" s="103">
        <f>('Grunddaten Kernel'!G71-'Grunddaten Kernel'!G$3)/('Grunddaten Kernel'!G$4-'Grunddaten Kernel'!G$3)</f>
        <v>0.82509157509157505</v>
      </c>
      <c r="H71" s="103">
        <f>('Grunddaten Kernel'!H71-'Grunddaten Kernel'!H$3)/('Grunddaten Kernel'!H$4-'Grunddaten Kernel'!H$3)</f>
        <v>0.64845938375350143</v>
      </c>
      <c r="I71" s="103">
        <f>('Grunddaten Kernel'!I71-'Grunddaten Kernel'!I$3)/('Grunddaten Kernel'!I$4-'Grunddaten Kernel'!I$3)</f>
        <v>0.94969818913480886</v>
      </c>
      <c r="J71" s="103">
        <f>('Grunddaten Kernel'!J71-'Grunddaten Kernel'!J$3)/('Grunddaten Kernel'!J$4-'Grunddaten Kernel'!J$3)</f>
        <v>0.10088421052631577</v>
      </c>
      <c r="K71" s="103">
        <f>('Grunddaten Kernel'!K71-'Grunddaten Kernel'!K$3)/('Grunddaten Kernel'!K$4-'Grunddaten Kernel'!K$3)</f>
        <v>0.99135845143449708</v>
      </c>
      <c r="L71" s="103">
        <f>('Grunddaten Kernel'!L71-'Grunddaten Kernel'!L$3)/('Grunddaten Kernel'!L$4-'Grunddaten Kernel'!L$3)</f>
        <v>0.53187695051270611</v>
      </c>
      <c r="M71" s="103">
        <f>('Grunddaten Kernel'!M71-'Grunddaten Kernel'!M$3)/('Grunddaten Kernel'!M$4-'Grunddaten Kernel'!M$3)</f>
        <v>8.0151398668244916E-2</v>
      </c>
      <c r="N71" s="103">
        <f>('Grunddaten Kernel'!N71-'Grunddaten Kernel'!N$3)/('Grunddaten Kernel'!N$4-'Grunddaten Kernel'!N$3)</f>
        <v>0.13893333747611428</v>
      </c>
      <c r="O71" s="103">
        <f>('Grunddaten Kernel'!O71-'Grunddaten Kernel'!O$3)/('Grunddaten Kernel'!O$4-'Grunddaten Kernel'!O$3)</f>
        <v>0.12178602410500552</v>
      </c>
      <c r="P71" s="103">
        <f>('Grunddaten Kernel'!P71-'Grunddaten Kernel'!P$3)/('Grunddaten Kernel'!P$4-'Grunddaten Kernel'!P$3)</f>
        <v>0.10076457834075088</v>
      </c>
      <c r="Q71" s="103">
        <f>('Grunddaten Kernel'!Q71-'Grunddaten Kernel'!Q$3)/('Grunddaten Kernel'!Q$4-'Grunddaten Kernel'!Q$3)</f>
        <v>0.367983367983368</v>
      </c>
      <c r="R71" s="103">
        <f>('Grunddaten Kernel'!R71-'Grunddaten Kernel'!R$3)/('Grunddaten Kernel'!R$4-'Grunddaten Kernel'!R$3)</f>
        <v>0.32038480272771552</v>
      </c>
      <c r="S71" s="103">
        <f>('Grunddaten Kernel'!S71-'Grunddaten Kernel'!S$3)/('Grunddaten Kernel'!S$4-'Grunddaten Kernel'!S$3)</f>
        <v>0.33181965617904635</v>
      </c>
      <c r="T71" s="103">
        <f>'Grunddaten Kernel'!T71/(('Grunddaten Kernel'!T$4-'Grunddaten Kernel'!T$3)/2)</f>
        <v>-7.1532944253409739E-2</v>
      </c>
      <c r="U71" s="103">
        <f>'Grunddaten Kernel'!U71/(('Grunddaten Kernel'!U$4-'Grunddaten Kernel'!U$3)/2)</f>
        <v>0.59431524547803527</v>
      </c>
      <c r="V71" s="103">
        <f>'Grunddaten Kernel'!V71/(('Grunddaten Kernel'!V$4-'Grunddaten Kernel'!V$3)/2)</f>
        <v>-0.11940441390156781</v>
      </c>
      <c r="W71" s="103">
        <f>'Grunddaten Kernel'!W71/(('Grunddaten Kernel'!W$4-'Grunddaten Kernel'!W$3)/2)</f>
        <v>0.16363636363636505</v>
      </c>
      <c r="X71" s="103">
        <f>'Grunddaten Kernel'!X71/(('Grunddaten Kernel'!X$4-'Grunddaten Kernel'!X$3)/2)</f>
        <v>-9.7297297297298246E-2</v>
      </c>
      <c r="Y71" s="103">
        <f>'Grunddaten Kernel'!Y71/(('Grunddaten Kernel'!Y$4-'Grunddaten Kernel'!Y$3)/2)</f>
        <v>0.31759069130732276</v>
      </c>
      <c r="Z71" s="103">
        <f>'Grunddaten Kernel'!Z71/(('Grunddaten Kernel'!Z$4-'Grunddaten Kernel'!Z$3)/2)</f>
        <v>-0.19565217391304318</v>
      </c>
      <c r="AA71" s="103">
        <f>'Grunddaten Kernel'!AA71/(('Grunddaten Kernel'!AA$4-'Grunddaten Kernel'!AA$3)/2)</f>
        <v>-0.13636363636363635</v>
      </c>
      <c r="AB71" s="103">
        <f>'Grunddaten Kernel'!AB71/(('Grunddaten Kernel'!AB$4-'Grunddaten Kernel'!AB$3)/2)</f>
        <v>-0.15616095976006006</v>
      </c>
      <c r="AC71" s="103">
        <f>'Grunddaten Kernel'!AC71/(('Grunddaten Kernel'!AC$4-'Grunddaten Kernel'!AC$3)/2)</f>
        <v>6.89464975179261E-2</v>
      </c>
      <c r="AD71" s="103">
        <f>'Grunddaten Kernel'!AD71/(('Grunddaten Kernel'!AD$4-'Grunddaten Kernel'!AD$3)/2)</f>
        <v>-0.24</v>
      </c>
      <c r="AE71" s="103">
        <f>'Grunddaten Kernel'!AE71/(('Grunddaten Kernel'!AE$4-'Grunddaten Kernel'!AE$3)/2)</f>
        <v>-2.874894997537894E-2</v>
      </c>
      <c r="AF71" s="103">
        <f>'Grunddaten Kernel'!AF71/(('Grunddaten Kernel'!AF$4-'Grunddaten Kernel'!AF$3)/2)</f>
        <v>-2.7656850192061409E-2</v>
      </c>
      <c r="AG71" s="103">
        <f>'Grunddaten Kernel'!AG71/(('Grunddaten Kernel'!AG$4-'Grunddaten Kernel'!AG$3)/2)</f>
        <v>-4.813213264641094E-2</v>
      </c>
      <c r="AH71" s="103">
        <f>'Grunddaten Kernel'!AH71/(('Grunddaten Kernel'!AH$4-'Grunddaten Kernel'!AH$3)/2)</f>
        <v>-0.51835462134164734</v>
      </c>
      <c r="AI71" s="103">
        <f>'Grunddaten Kernel'!AI71/(('Grunddaten Kernel'!AI$4-'Grunddaten Kernel'!AI$3)/2)</f>
        <v>0.13714285714285715</v>
      </c>
      <c r="AJ71" s="103">
        <f>'Grunddaten Kernel'!AJ71/(('Grunddaten Kernel'!AJ$4-'Grunddaten Kernel'!AJ$3)/2)</f>
        <v>7.2553430821146903E-2</v>
      </c>
      <c r="AK71" s="103">
        <f>'Grunddaten Kernel'!AK71/(('Grunddaten Kernel'!AK$4-'Grunddaten Kernel'!AK$3)/2)</f>
        <v>-4.464285714285713E-2</v>
      </c>
    </row>
    <row r="72" spans="1:37" x14ac:dyDescent="0.2">
      <c r="A72" s="9">
        <v>32354</v>
      </c>
      <c r="B72" s="103">
        <f>('Grunddaten Kernel'!B72-'Grunddaten Kernel'!B$3)/('Grunddaten Kernel'!B$4-'Grunddaten Kernel'!B$3)</f>
        <v>0.63672170266992767</v>
      </c>
      <c r="C72" s="103">
        <f>('Grunddaten Kernel'!C72-'Grunddaten Kernel'!C$3)/('Grunddaten Kernel'!C$4-'Grunddaten Kernel'!C$3)</f>
        <v>0.80191400437845251</v>
      </c>
      <c r="D72" s="103">
        <f>('Grunddaten Kernel'!D72-'Grunddaten Kernel'!D$3)/('Grunddaten Kernel'!D$4-'Grunddaten Kernel'!D$3)</f>
        <v>0.57985010706638118</v>
      </c>
      <c r="E72" s="103">
        <f>('Grunddaten Kernel'!E72-'Grunddaten Kernel'!E$3)/('Grunddaten Kernel'!E$4-'Grunddaten Kernel'!E$3)</f>
        <v>0.99564270152505452</v>
      </c>
      <c r="F72" s="103">
        <f>('Grunddaten Kernel'!F72-'Grunddaten Kernel'!F$3)/('Grunddaten Kernel'!F$4-'Grunddaten Kernel'!F$3)</f>
        <v>0.53340517241379304</v>
      </c>
      <c r="G72" s="103">
        <f>('Grunddaten Kernel'!G72-'Grunddaten Kernel'!G$3)/('Grunddaten Kernel'!G$4-'Grunddaten Kernel'!G$3)</f>
        <v>0.82967032967032972</v>
      </c>
      <c r="H72" s="103">
        <f>('Grunddaten Kernel'!H72-'Grunddaten Kernel'!H$3)/('Grunddaten Kernel'!H$4-'Grunddaten Kernel'!H$3)</f>
        <v>0.60504201680672265</v>
      </c>
      <c r="I72" s="103">
        <f>('Grunddaten Kernel'!I72-'Grunddaten Kernel'!I$3)/('Grunddaten Kernel'!I$4-'Grunddaten Kernel'!I$3)</f>
        <v>0.87065248634665138</v>
      </c>
      <c r="J72" s="103">
        <f>('Grunddaten Kernel'!J72-'Grunddaten Kernel'!J$3)/('Grunddaten Kernel'!J$4-'Grunddaten Kernel'!J$3)</f>
        <v>3.5087719298245612E-2</v>
      </c>
      <c r="K72" s="103">
        <f>('Grunddaten Kernel'!K72-'Grunddaten Kernel'!K$3)/('Grunddaten Kernel'!K$4-'Grunddaten Kernel'!K$3)</f>
        <v>1</v>
      </c>
      <c r="L72" s="103">
        <f>('Grunddaten Kernel'!L72-'Grunddaten Kernel'!L$3)/('Grunddaten Kernel'!L$4-'Grunddaten Kernel'!L$3)</f>
        <v>0.47986327834745129</v>
      </c>
      <c r="M72" s="103">
        <f>('Grunddaten Kernel'!M72-'Grunddaten Kernel'!M$3)/('Grunddaten Kernel'!M$4-'Grunddaten Kernel'!M$3)</f>
        <v>7.1702848589128745E-2</v>
      </c>
      <c r="N72" s="103">
        <f>('Grunddaten Kernel'!N72-'Grunddaten Kernel'!N$3)/('Grunddaten Kernel'!N$4-'Grunddaten Kernel'!N$3)</f>
        <v>0.1464835557488853</v>
      </c>
      <c r="O72" s="103">
        <f>('Grunddaten Kernel'!O72-'Grunddaten Kernel'!O$3)/('Grunddaten Kernel'!O$4-'Grunddaten Kernel'!O$3)</f>
        <v>0.10133433100113579</v>
      </c>
      <c r="P72" s="103">
        <f>('Grunddaten Kernel'!P72-'Grunddaten Kernel'!P$3)/('Grunddaten Kernel'!P$4-'Grunddaten Kernel'!P$3)</f>
        <v>9.8177945148160833E-2</v>
      </c>
      <c r="Q72" s="103">
        <f>('Grunddaten Kernel'!Q72-'Grunddaten Kernel'!Q$3)/('Grunddaten Kernel'!Q$4-'Grunddaten Kernel'!Q$3)</f>
        <v>0.42619542619542622</v>
      </c>
      <c r="R72" s="103">
        <f>('Grunddaten Kernel'!R72-'Grunddaten Kernel'!R$3)/('Grunddaten Kernel'!R$4-'Grunddaten Kernel'!R$3)</f>
        <v>0.24549439844130569</v>
      </c>
      <c r="S72" s="103">
        <f>('Grunddaten Kernel'!S72-'Grunddaten Kernel'!S$3)/('Grunddaten Kernel'!S$4-'Grunddaten Kernel'!S$3)</f>
        <v>0.32695426532598121</v>
      </c>
      <c r="T72" s="103">
        <f>'Grunddaten Kernel'!T72/(('Grunddaten Kernel'!T$4-'Grunddaten Kernel'!T$3)/2)</f>
        <v>-0.21459883276022923</v>
      </c>
      <c r="U72" s="103">
        <f>'Grunddaten Kernel'!U72/(('Grunddaten Kernel'!U$4-'Grunddaten Kernel'!U$3)/2)</f>
        <v>0.32558139534883757</v>
      </c>
      <c r="V72" s="103">
        <f>'Grunddaten Kernel'!V72/(('Grunddaten Kernel'!V$4-'Grunddaten Kernel'!V$3)/2)</f>
        <v>9.741354257483284E-2</v>
      </c>
      <c r="W72" s="103">
        <f>'Grunddaten Kernel'!W72/(('Grunddaten Kernel'!W$4-'Grunddaten Kernel'!W$3)/2)</f>
        <v>-3.6363636363637215E-2</v>
      </c>
      <c r="X72" s="103">
        <f>'Grunddaten Kernel'!X72/(('Grunddaten Kernel'!X$4-'Grunddaten Kernel'!X$3)/2)</f>
        <v>-0.55444015444015449</v>
      </c>
      <c r="Y72" s="103">
        <f>'Grunddaten Kernel'!Y72/(('Grunddaten Kernel'!Y$4-'Grunddaten Kernel'!Y$3)/2)</f>
        <v>3.4223134839151743E-2</v>
      </c>
      <c r="Z72" s="103">
        <f>'Grunddaten Kernel'!Z72/(('Grunddaten Kernel'!Z$4-'Grunddaten Kernel'!Z$3)/2)</f>
        <v>-0.22463768115942068</v>
      </c>
      <c r="AA72" s="103">
        <f>'Grunddaten Kernel'!AA72/(('Grunddaten Kernel'!AA$4-'Grunddaten Kernel'!AA$3)/2)</f>
        <v>-0.5</v>
      </c>
      <c r="AB72" s="103">
        <f>'Grunddaten Kernel'!AB72/(('Grunddaten Kernel'!AB$4-'Grunddaten Kernel'!AB$3)/2)</f>
        <v>-0.46868282929267657</v>
      </c>
      <c r="AC72" s="103">
        <f>'Grunddaten Kernel'!AC72/(('Grunddaten Kernel'!AC$4-'Grunddaten Kernel'!AC$3)/2)</f>
        <v>6.89464975179261E-2</v>
      </c>
      <c r="AD72" s="103">
        <f>'Grunddaten Kernel'!AD72/(('Grunddaten Kernel'!AD$4-'Grunddaten Kernel'!AD$3)/2)</f>
        <v>-0.56000000000000005</v>
      </c>
      <c r="AE72" s="103">
        <f>'Grunddaten Kernel'!AE72/(('Grunddaten Kernel'!AE$4-'Grunddaten Kernel'!AE$3)/2)</f>
        <v>-6.0162790024041908E-2</v>
      </c>
      <c r="AF72" s="103">
        <f>'Grunddaten Kernel'!AF72/(('Grunddaten Kernel'!AF$4-'Grunddaten Kernel'!AF$3)/2)</f>
        <v>6.2227912932138078E-2</v>
      </c>
      <c r="AG72" s="103">
        <f>'Grunddaten Kernel'!AG72/(('Grunddaten Kernel'!AG$4-'Grunddaten Kernel'!AG$3)/2)</f>
        <v>-0.13054378178323894</v>
      </c>
      <c r="AH72" s="103">
        <f>'Grunddaten Kernel'!AH72/(('Grunddaten Kernel'!AH$4-'Grunddaten Kernel'!AH$3)/2)</f>
        <v>-1.367796439706326E-2</v>
      </c>
      <c r="AI72" s="103">
        <f>'Grunddaten Kernel'!AI72/(('Grunddaten Kernel'!AI$4-'Grunddaten Kernel'!AI$3)/2)</f>
        <v>0.32</v>
      </c>
      <c r="AJ72" s="103">
        <f>'Grunddaten Kernel'!AJ72/(('Grunddaten Kernel'!AJ$4-'Grunddaten Kernel'!AJ$3)/2)</f>
        <v>-0.34589426321709654</v>
      </c>
      <c r="AK72" s="103">
        <f>'Grunddaten Kernel'!AK72/(('Grunddaten Kernel'!AK$4-'Grunddaten Kernel'!AK$3)/2)</f>
        <v>-1.3392857142857012E-2</v>
      </c>
    </row>
    <row r="73" spans="1:37" x14ac:dyDescent="0.2">
      <c r="A73" s="9">
        <v>32385</v>
      </c>
      <c r="B73" s="103">
        <f>('Grunddaten Kernel'!B73-'Grunddaten Kernel'!B$3)/('Grunddaten Kernel'!B$4-'Grunddaten Kernel'!B$3)</f>
        <v>0.67837346691291978</v>
      </c>
      <c r="C73" s="103">
        <f>('Grunddaten Kernel'!C73-'Grunddaten Kernel'!C$3)/('Grunddaten Kernel'!C$4-'Grunddaten Kernel'!C$3)</f>
        <v>0.92930626605535382</v>
      </c>
      <c r="D73" s="103">
        <f>('Grunddaten Kernel'!D73-'Grunddaten Kernel'!D$3)/('Grunddaten Kernel'!D$4-'Grunddaten Kernel'!D$3)</f>
        <v>0.52484876873661668</v>
      </c>
      <c r="E73" s="103">
        <f>('Grunddaten Kernel'!E73-'Grunddaten Kernel'!E$3)/('Grunddaten Kernel'!E$4-'Grunddaten Kernel'!E$3)</f>
        <v>0.97821350762527237</v>
      </c>
      <c r="F73" s="103">
        <f>('Grunddaten Kernel'!F73-'Grunddaten Kernel'!F$3)/('Grunddaten Kernel'!F$4-'Grunddaten Kernel'!F$3)</f>
        <v>0.5288793103448276</v>
      </c>
      <c r="G73" s="103">
        <f>('Grunddaten Kernel'!G73-'Grunddaten Kernel'!G$3)/('Grunddaten Kernel'!G$4-'Grunddaten Kernel'!G$3)</f>
        <v>0.77454212454212468</v>
      </c>
      <c r="H73" s="103">
        <f>('Grunddaten Kernel'!H73-'Grunddaten Kernel'!H$3)/('Grunddaten Kernel'!H$4-'Grunddaten Kernel'!H$3)</f>
        <v>0.59943977591036413</v>
      </c>
      <c r="I73" s="103">
        <f>('Grunddaten Kernel'!I73-'Grunddaten Kernel'!I$3)/('Grunddaten Kernel'!I$4-'Grunddaten Kernel'!I$3)</f>
        <v>0.80597872951997696</v>
      </c>
      <c r="J73" s="103">
        <f>('Grunddaten Kernel'!J73-'Grunddaten Kernel'!J$3)/('Grunddaten Kernel'!J$4-'Grunddaten Kernel'!J$3)</f>
        <v>4.3859649122807015E-2</v>
      </c>
      <c r="K73" s="103">
        <f>('Grunddaten Kernel'!K73-'Grunddaten Kernel'!K$3)/('Grunddaten Kernel'!K$4-'Grunddaten Kernel'!K$3)</f>
        <v>1</v>
      </c>
      <c r="L73" s="103">
        <f>('Grunddaten Kernel'!L73-'Grunddaten Kernel'!L$3)/('Grunddaten Kernel'!L$4-'Grunddaten Kernel'!L$3)</f>
        <v>0.45757170456234203</v>
      </c>
      <c r="M73" s="103">
        <f>('Grunddaten Kernel'!M73-'Grunddaten Kernel'!M$3)/('Grunddaten Kernel'!M$4-'Grunddaten Kernel'!M$3)</f>
        <v>7.1869623049043874E-2</v>
      </c>
      <c r="N73" s="103">
        <f>('Grunddaten Kernel'!N73-'Grunddaten Kernel'!N$3)/('Grunddaten Kernel'!N$4-'Grunddaten Kernel'!N$3)</f>
        <v>0.14508536717985362</v>
      </c>
      <c r="O73" s="103">
        <f>('Grunddaten Kernel'!O73-'Grunddaten Kernel'!O$3)/('Grunddaten Kernel'!O$4-'Grunddaten Kernel'!O$3)</f>
        <v>9.0278999192127549E-2</v>
      </c>
      <c r="P73" s="103">
        <f>('Grunddaten Kernel'!P73-'Grunddaten Kernel'!P$3)/('Grunddaten Kernel'!P$4-'Grunddaten Kernel'!P$3)</f>
        <v>0.17619536688348739</v>
      </c>
      <c r="Q73" s="103">
        <f>('Grunddaten Kernel'!Q73-'Grunddaten Kernel'!Q$3)/('Grunddaten Kernel'!Q$4-'Grunddaten Kernel'!Q$3)</f>
        <v>0.35343035343035345</v>
      </c>
      <c r="R73" s="103">
        <f>('Grunddaten Kernel'!R73-'Grunddaten Kernel'!R$3)/('Grunddaten Kernel'!R$4-'Grunddaten Kernel'!R$3)</f>
        <v>0.21967851924013662</v>
      </c>
      <c r="S73" s="103">
        <f>('Grunddaten Kernel'!S73-'Grunddaten Kernel'!S$3)/('Grunddaten Kernel'!S$4-'Grunddaten Kernel'!S$3)</f>
        <v>0.30911449886474213</v>
      </c>
      <c r="T73" s="103">
        <f>'Grunddaten Kernel'!T73/(('Grunddaten Kernel'!T$4-'Grunddaten Kernel'!T$3)/2)</f>
        <v>0.13303057136766439</v>
      </c>
      <c r="U73" s="103">
        <f>'Grunddaten Kernel'!U73/(('Grunddaten Kernel'!U$4-'Grunddaten Kernel'!U$3)/2)</f>
        <v>0.61154177433247292</v>
      </c>
      <c r="V73" s="103">
        <f>'Grunddaten Kernel'!V73/(('Grunddaten Kernel'!V$4-'Grunddaten Kernel'!V$3)/2)</f>
        <v>-0.28101953946356267</v>
      </c>
      <c r="W73" s="103">
        <f>'Grunddaten Kernel'!W73/(('Grunddaten Kernel'!W$4-'Grunddaten Kernel'!W$3)/2)</f>
        <v>-0.14545454545454564</v>
      </c>
      <c r="X73" s="103">
        <f>'Grunddaten Kernel'!X73/(('Grunddaten Kernel'!X$4-'Grunddaten Kernel'!X$3)/2)</f>
        <v>-3.2432432432432289E-2</v>
      </c>
      <c r="Y73" s="103">
        <f>'Grunddaten Kernel'!Y73/(('Grunddaten Kernel'!Y$4-'Grunddaten Kernel'!Y$3)/2)</f>
        <v>-0.41204654346338015</v>
      </c>
      <c r="Z73" s="103">
        <f>'Grunddaten Kernel'!Z73/(('Grunddaten Kernel'!Z$4-'Grunddaten Kernel'!Z$3)/2)</f>
        <v>-2.898550724637684E-2</v>
      </c>
      <c r="AA73" s="103">
        <f>'Grunddaten Kernel'!AA73/(('Grunddaten Kernel'!AA$4-'Grunddaten Kernel'!AA$3)/2)</f>
        <v>-0.40909090909090912</v>
      </c>
      <c r="AB73" s="103">
        <f>'Grunddaten Kernel'!AB73/(('Grunddaten Kernel'!AB$4-'Grunddaten Kernel'!AB$3)/2)</f>
        <v>6.2484378905273662E-2</v>
      </c>
      <c r="AC73" s="103">
        <f>'Grunddaten Kernel'!AC73/(('Grunddaten Kernel'!AC$4-'Grunddaten Kernel'!AC$3)/2)</f>
        <v>0</v>
      </c>
      <c r="AD73" s="103">
        <f>'Grunddaten Kernel'!AD73/(('Grunddaten Kernel'!AD$4-'Grunddaten Kernel'!AD$3)/2)</f>
        <v>-0.24</v>
      </c>
      <c r="AE73" s="103">
        <f>'Grunddaten Kernel'!AE73/(('Grunddaten Kernel'!AE$4-'Grunddaten Kernel'!AE$3)/2)</f>
        <v>1.187614054398425E-3</v>
      </c>
      <c r="AF73" s="103">
        <f>'Grunddaten Kernel'!AF73/(('Grunddaten Kernel'!AF$4-'Grunddaten Kernel'!AF$3)/2)</f>
        <v>-1.1523687580025678E-2</v>
      </c>
      <c r="AG73" s="103">
        <f>'Grunddaten Kernel'!AG73/(('Grunddaten Kernel'!AG$4-'Grunddaten Kernel'!AG$3)/2)</f>
        <v>-7.0566520624319215E-2</v>
      </c>
      <c r="AH73" s="103">
        <f>'Grunddaten Kernel'!AH73/(('Grunddaten Kernel'!AH$4-'Grunddaten Kernel'!AH$3)/2)</f>
        <v>0.41255154379965803</v>
      </c>
      <c r="AI73" s="103">
        <f>'Grunddaten Kernel'!AI73/(('Grunddaten Kernel'!AI$4-'Grunddaten Kernel'!AI$3)/2)</f>
        <v>-0.4</v>
      </c>
      <c r="AJ73" s="103">
        <f>'Grunddaten Kernel'!AJ73/(('Grunddaten Kernel'!AJ$4-'Grunddaten Kernel'!AJ$3)/2)</f>
        <v>-0.11923509561304861</v>
      </c>
      <c r="AK73" s="103">
        <f>'Grunddaten Kernel'!AK73/(('Grunddaten Kernel'!AK$4-'Grunddaten Kernel'!AK$3)/2)</f>
        <v>-4.9107142857142905E-2</v>
      </c>
    </row>
    <row r="74" spans="1:37" x14ac:dyDescent="0.2">
      <c r="A74" s="9">
        <v>32415</v>
      </c>
      <c r="B74" s="103">
        <f>('Grunddaten Kernel'!B74-'Grunddaten Kernel'!B$3)/('Grunddaten Kernel'!B$4-'Grunddaten Kernel'!B$3)</f>
        <v>0.78221096335272211</v>
      </c>
      <c r="C74" s="103">
        <f>('Grunddaten Kernel'!C74-'Grunddaten Kernel'!C$3)/('Grunddaten Kernel'!C$4-'Grunddaten Kernel'!C$3)</f>
        <v>0.91710531704967846</v>
      </c>
      <c r="D74" s="103">
        <f>('Grunddaten Kernel'!D74-'Grunddaten Kernel'!D$3)/('Grunddaten Kernel'!D$4-'Grunddaten Kernel'!D$3)</f>
        <v>0.48134100642398281</v>
      </c>
      <c r="E74" s="103">
        <f>('Grunddaten Kernel'!E74-'Grunddaten Kernel'!E$3)/('Grunddaten Kernel'!E$4-'Grunddaten Kernel'!E$3)</f>
        <v>0.85185185185185186</v>
      </c>
      <c r="F74" s="103">
        <f>('Grunddaten Kernel'!F74-'Grunddaten Kernel'!F$3)/('Grunddaten Kernel'!F$4-'Grunddaten Kernel'!F$3)</f>
        <v>0.51918103448275654</v>
      </c>
      <c r="G74" s="103">
        <f>('Grunddaten Kernel'!G74-'Grunddaten Kernel'!G$3)/('Grunddaten Kernel'!G$4-'Grunddaten Kernel'!G$3)</f>
        <v>0.70457875457875463</v>
      </c>
      <c r="H74" s="103">
        <f>('Grunddaten Kernel'!H74-'Grunddaten Kernel'!H$3)/('Grunddaten Kernel'!H$4-'Grunddaten Kernel'!H$3)</f>
        <v>0.57843137254901966</v>
      </c>
      <c r="I74" s="103">
        <f>('Grunddaten Kernel'!I74-'Grunddaten Kernel'!I$3)/('Grunddaten Kernel'!I$4-'Grunddaten Kernel'!I$3)</f>
        <v>0.6910031618281115</v>
      </c>
      <c r="J74" s="103">
        <f>('Grunddaten Kernel'!J74-'Grunddaten Kernel'!J$3)/('Grunddaten Kernel'!J$4-'Grunddaten Kernel'!J$3)</f>
        <v>8.771929824561403E-3</v>
      </c>
      <c r="K74" s="103">
        <f>('Grunddaten Kernel'!K74-'Grunddaten Kernel'!K$3)/('Grunddaten Kernel'!K$4-'Grunddaten Kernel'!K$3)</f>
        <v>0.89630141721396472</v>
      </c>
      <c r="L74" s="103">
        <f>('Grunddaten Kernel'!L74-'Grunddaten Kernel'!L$3)/('Grunddaten Kernel'!L$4-'Grunddaten Kernel'!L$3)</f>
        <v>0.45757170456234203</v>
      </c>
      <c r="M74" s="103">
        <f>('Grunddaten Kernel'!M74-'Grunddaten Kernel'!M$3)/('Grunddaten Kernel'!M$4-'Grunddaten Kernel'!M$3)</f>
        <v>7.7672153953164874E-2</v>
      </c>
      <c r="N74" s="103">
        <f>('Grunddaten Kernel'!N74-'Grunddaten Kernel'!N$3)/('Grunddaten Kernel'!N$4-'Grunddaten Kernel'!N$3)</f>
        <v>0.13511938976836674</v>
      </c>
      <c r="O74" s="103">
        <f>('Grunddaten Kernel'!O74-'Grunddaten Kernel'!O$3)/('Grunddaten Kernel'!O$4-'Grunddaten Kernel'!O$3)</f>
        <v>7.911634853584297E-2</v>
      </c>
      <c r="P74" s="103">
        <f>('Grunddaten Kernel'!P74-'Grunddaten Kernel'!P$3)/('Grunddaten Kernel'!P$4-'Grunddaten Kernel'!P$3)</f>
        <v>0.16516413709155922</v>
      </c>
      <c r="Q74" s="103">
        <f>('Grunddaten Kernel'!Q74-'Grunddaten Kernel'!Q$3)/('Grunddaten Kernel'!Q$4-'Grunddaten Kernel'!Q$3)</f>
        <v>0.39085239085239087</v>
      </c>
      <c r="R74" s="103">
        <f>('Grunddaten Kernel'!R74-'Grunddaten Kernel'!R$3)/('Grunddaten Kernel'!R$4-'Grunddaten Kernel'!R$3)</f>
        <v>0.21200681928884588</v>
      </c>
      <c r="S74" s="103">
        <f>('Grunddaten Kernel'!S74-'Grunddaten Kernel'!S$3)/('Grunddaten Kernel'!S$4-'Grunddaten Kernel'!S$3)</f>
        <v>0.32371067142393772</v>
      </c>
      <c r="T74" s="103">
        <f>'Grunddaten Kernel'!T74/(('Grunddaten Kernel'!T$4-'Grunddaten Kernel'!T$3)/2)</f>
        <v>0.33164409075658458</v>
      </c>
      <c r="U74" s="103">
        <f>'Grunddaten Kernel'!U74/(('Grunddaten Kernel'!U$4-'Grunddaten Kernel'!U$3)/2)</f>
        <v>-5.8570198105083494E-2</v>
      </c>
      <c r="V74" s="103">
        <f>'Grunddaten Kernel'!V74/(('Grunddaten Kernel'!V$4-'Grunddaten Kernel'!V$3)/2)</f>
        <v>-0.22229516043557815</v>
      </c>
      <c r="W74" s="103">
        <f>'Grunddaten Kernel'!W74/(('Grunddaten Kernel'!W$4-'Grunddaten Kernel'!W$3)/2)</f>
        <v>-1.0545454545454551</v>
      </c>
      <c r="X74" s="103">
        <f>'Grunddaten Kernel'!X74/(('Grunddaten Kernel'!X$4-'Grunddaten Kernel'!X$3)/2)</f>
        <v>-6.9498069498084486E-2</v>
      </c>
      <c r="Y74" s="103">
        <f>'Grunddaten Kernel'!Y74/(('Grunddaten Kernel'!Y$4-'Grunddaten Kernel'!Y$3)/2)</f>
        <v>-0.52292950034223196</v>
      </c>
      <c r="Z74" s="103">
        <f>'Grunddaten Kernel'!Z74/(('Grunddaten Kernel'!Z$4-'Grunddaten Kernel'!Z$3)/2)</f>
        <v>-0.10869565217391267</v>
      </c>
      <c r="AA74" s="103">
        <f>'Grunddaten Kernel'!AA74/(('Grunddaten Kernel'!AA$4-'Grunddaten Kernel'!AA$3)/2)</f>
        <v>-0.72727272727272729</v>
      </c>
      <c r="AB74" s="103">
        <f>'Grunddaten Kernel'!AB74/(('Grunddaten Kernel'!AB$4-'Grunddaten Kernel'!AB$3)/2)</f>
        <v>-0.24993751562109465</v>
      </c>
      <c r="AC74" s="103">
        <f>'Grunddaten Kernel'!AC74/(('Grunddaten Kernel'!AC$4-'Grunddaten Kernel'!AC$3)/2)</f>
        <v>-0.82735797021511315</v>
      </c>
      <c r="AD74" s="103">
        <f>'Grunddaten Kernel'!AD74/(('Grunddaten Kernel'!AD$4-'Grunddaten Kernel'!AD$3)/2)</f>
        <v>0</v>
      </c>
      <c r="AE74" s="103">
        <f>'Grunddaten Kernel'!AE74/(('Grunddaten Kernel'!AE$4-'Grunddaten Kernel'!AE$3)/2)</f>
        <v>4.1320279234134068E-2</v>
      </c>
      <c r="AF74" s="103">
        <f>'Grunddaten Kernel'!AF74/(('Grunddaten Kernel'!AF$4-'Grunddaten Kernel'!AF$3)/2)</f>
        <v>-8.2138284250960175E-2</v>
      </c>
      <c r="AG74" s="103">
        <f>'Grunddaten Kernel'!AG74/(('Grunddaten Kernel'!AG$4-'Grunddaten Kernel'!AG$3)/2)</f>
        <v>-7.1251540104560709E-2</v>
      </c>
      <c r="AH74" s="103">
        <f>'Grunddaten Kernel'!AH74/(('Grunddaten Kernel'!AH$4-'Grunddaten Kernel'!AH$3)/2)</f>
        <v>-5.8332495222769787E-2</v>
      </c>
      <c r="AI74" s="103">
        <f>'Grunddaten Kernel'!AI74/(('Grunddaten Kernel'!AI$4-'Grunddaten Kernel'!AI$3)/2)</f>
        <v>0.20571428571428571</v>
      </c>
      <c r="AJ74" s="103">
        <f>'Grunddaten Kernel'!AJ74/(('Grunddaten Kernel'!AJ$4-'Grunddaten Kernel'!AJ$3)/2)</f>
        <v>-3.5433070866141475E-2</v>
      </c>
      <c r="AK74" s="103">
        <f>'Grunddaten Kernel'!AK74/(('Grunddaten Kernel'!AK$4-'Grunddaten Kernel'!AK$3)/2)</f>
        <v>4.0178571428571355E-2</v>
      </c>
    </row>
    <row r="75" spans="1:37" x14ac:dyDescent="0.2">
      <c r="A75" s="9">
        <v>32445</v>
      </c>
      <c r="B75" s="103">
        <f>('Grunddaten Kernel'!B75-'Grunddaten Kernel'!B$3)/('Grunddaten Kernel'!B$4-'Grunddaten Kernel'!B$3)</f>
        <v>0.65575712553329513</v>
      </c>
      <c r="C75" s="103">
        <f>('Grunddaten Kernel'!C75-'Grunddaten Kernel'!C$3)/('Grunddaten Kernel'!C$4-'Grunddaten Kernel'!C$3)</f>
        <v>0.70430641233305236</v>
      </c>
      <c r="D75" s="103">
        <f>('Grunddaten Kernel'!D75-'Grunddaten Kernel'!D$3)/('Grunddaten Kernel'!D$4-'Grunddaten Kernel'!D$3)</f>
        <v>0.52439239828693796</v>
      </c>
      <c r="E75" s="103">
        <f>('Grunddaten Kernel'!E75-'Grunddaten Kernel'!E$3)/('Grunddaten Kernel'!E$4-'Grunddaten Kernel'!E$3)</f>
        <v>0.76034858387799564</v>
      </c>
      <c r="F75" s="103">
        <f>('Grunddaten Kernel'!F75-'Grunddaten Kernel'!F$3)/('Grunddaten Kernel'!F$4-'Grunddaten Kernel'!F$3)</f>
        <v>0.57370689655172202</v>
      </c>
      <c r="G75" s="103">
        <f>('Grunddaten Kernel'!G75-'Grunddaten Kernel'!G$3)/('Grunddaten Kernel'!G$4-'Grunddaten Kernel'!G$3)</f>
        <v>0.681868131868132</v>
      </c>
      <c r="H75" s="103">
        <f>('Grunddaten Kernel'!H75-'Grunddaten Kernel'!H$3)/('Grunddaten Kernel'!H$4-'Grunddaten Kernel'!H$3)</f>
        <v>0.56442577030812313</v>
      </c>
      <c r="I75" s="103">
        <f>('Grunddaten Kernel'!I75-'Grunddaten Kernel'!I$3)/('Grunddaten Kernel'!I$4-'Grunddaten Kernel'!I$3)</f>
        <v>0.61195745903995402</v>
      </c>
      <c r="J75" s="103">
        <f>('Grunddaten Kernel'!J75-'Grunddaten Kernel'!J$3)/('Grunddaten Kernel'!J$4-'Grunddaten Kernel'!J$3)</f>
        <v>5.2631578947368418E-2</v>
      </c>
      <c r="K75" s="103">
        <f>('Grunddaten Kernel'!K75-'Grunddaten Kernel'!K$3)/('Grunddaten Kernel'!K$4-'Grunddaten Kernel'!K$3)</f>
        <v>0.87037677151745596</v>
      </c>
      <c r="L75" s="103">
        <f>('Grunddaten Kernel'!L75-'Grunddaten Kernel'!L$3)/('Grunddaten Kernel'!L$4-'Grunddaten Kernel'!L$3)</f>
        <v>0.44271065537226922</v>
      </c>
      <c r="M75" s="103">
        <f>('Grunddaten Kernel'!M75-'Grunddaten Kernel'!M$3)/('Grunddaten Kernel'!M$4-'Grunddaten Kernel'!M$3)</f>
        <v>8.1556778568261601E-2</v>
      </c>
      <c r="N75" s="103">
        <f>('Grunddaten Kernel'!N75-'Grunddaten Kernel'!N$3)/('Grunddaten Kernel'!N$4-'Grunddaten Kernel'!N$3)</f>
        <v>0.14547375289347353</v>
      </c>
      <c r="O75" s="103">
        <f>('Grunddaten Kernel'!O75-'Grunddaten Kernel'!O$3)/('Grunddaten Kernel'!O$4-'Grunddaten Kernel'!O$3)</f>
        <v>8.2985789195973131E-2</v>
      </c>
      <c r="P75" s="103">
        <f>('Grunddaten Kernel'!P75-'Grunddaten Kernel'!P$3)/('Grunddaten Kernel'!P$4-'Grunddaten Kernel'!P$3)</f>
        <v>0.13256495112024042</v>
      </c>
      <c r="Q75" s="103">
        <f>('Grunddaten Kernel'!Q75-'Grunddaten Kernel'!Q$3)/('Grunddaten Kernel'!Q$4-'Grunddaten Kernel'!Q$3)</f>
        <v>0.34927234927234929</v>
      </c>
      <c r="R75" s="103">
        <f>('Grunddaten Kernel'!R75-'Grunddaten Kernel'!R$3)/('Grunddaten Kernel'!R$4-'Grunddaten Kernel'!R$3)</f>
        <v>0.20603994154895294</v>
      </c>
      <c r="S75" s="103">
        <f>('Grunddaten Kernel'!S75-'Grunddaten Kernel'!S$3)/('Grunddaten Kernel'!S$4-'Grunddaten Kernel'!S$3)</f>
        <v>0.29354524813493349</v>
      </c>
      <c r="T75" s="103">
        <f>'Grunddaten Kernel'!T75/(('Grunddaten Kernel'!T$4-'Grunddaten Kernel'!T$3)/2)</f>
        <v>-0.40387788134527058</v>
      </c>
      <c r="U75" s="103">
        <f>'Grunddaten Kernel'!U75/(('Grunddaten Kernel'!U$4-'Grunddaten Kernel'!U$3)/2)</f>
        <v>-1.0215331610680438</v>
      </c>
      <c r="V75" s="103">
        <f>'Grunddaten Kernel'!V75/(('Grunddaten Kernel'!V$4-'Grunddaten Kernel'!V$3)/2)</f>
        <v>0.2199634169273644</v>
      </c>
      <c r="W75" s="103">
        <f>'Grunddaten Kernel'!W75/(('Grunddaten Kernel'!W$4-'Grunddaten Kernel'!W$3)/2)</f>
        <v>-0.76363636363636378</v>
      </c>
      <c r="X75" s="103">
        <f>'Grunddaten Kernel'!X75/(('Grunddaten Kernel'!X$4-'Grunddaten Kernel'!X$3)/2)</f>
        <v>0.39073359073359093</v>
      </c>
      <c r="Y75" s="103">
        <f>'Grunddaten Kernel'!Y75/(('Grunddaten Kernel'!Y$4-'Grunddaten Kernel'!Y$3)/2)</f>
        <v>-0.16974674880218979</v>
      </c>
      <c r="Z75" s="103">
        <f>'Grunddaten Kernel'!Z75/(('Grunddaten Kernel'!Z$4-'Grunddaten Kernel'!Z$3)/2)</f>
        <v>-7.246376811594242E-2</v>
      </c>
      <c r="AA75" s="103">
        <f>'Grunddaten Kernel'!AA75/(('Grunddaten Kernel'!AA$4-'Grunddaten Kernel'!AA$3)/2)</f>
        <v>-0.5</v>
      </c>
      <c r="AB75" s="103">
        <f>'Grunddaten Kernel'!AB75/(('Grunddaten Kernel'!AB$4-'Grunddaten Kernel'!AB$3)/2)</f>
        <v>0.31242189452636832</v>
      </c>
      <c r="AC75" s="103">
        <f>'Grunddaten Kernel'!AC75/(('Grunddaten Kernel'!AC$4-'Grunddaten Kernel'!AC$3)/2)</f>
        <v>-0.20683949255377829</v>
      </c>
      <c r="AD75" s="103">
        <f>'Grunddaten Kernel'!AD75/(('Grunddaten Kernel'!AD$4-'Grunddaten Kernel'!AD$3)/2)</f>
        <v>-0.16</v>
      </c>
      <c r="AE75" s="103">
        <f>'Grunddaten Kernel'!AE75/(('Grunddaten Kernel'!AE$4-'Grunddaten Kernel'!AE$3)/2)</f>
        <v>2.7662717608550696E-2</v>
      </c>
      <c r="AF75" s="103">
        <f>'Grunddaten Kernel'!AF75/(('Grunddaten Kernel'!AF$4-'Grunddaten Kernel'!AF$3)/2)</f>
        <v>8.5339308578745068E-2</v>
      </c>
      <c r="AG75" s="103">
        <f>'Grunddaten Kernel'!AG75/(('Grunddaten Kernel'!AG$4-'Grunddaten Kernel'!AG$3)/2)</f>
        <v>2.4698757926484124E-2</v>
      </c>
      <c r="AH75" s="103">
        <f>'Grunddaten Kernel'!AH75/(('Grunddaten Kernel'!AH$4-'Grunddaten Kernel'!AH$3)/2)</f>
        <v>-0.17238258071004728</v>
      </c>
      <c r="AI75" s="103">
        <f>'Grunddaten Kernel'!AI75/(('Grunddaten Kernel'!AI$4-'Grunddaten Kernel'!AI$3)/2)</f>
        <v>-0.22857142857142856</v>
      </c>
      <c r="AJ75" s="103">
        <f>'Grunddaten Kernel'!AJ75/(('Grunddaten Kernel'!AJ$4-'Grunddaten Kernel'!AJ$3)/2)</f>
        <v>-2.7559055118110746E-2</v>
      </c>
      <c r="AK75" s="103">
        <f>'Grunddaten Kernel'!AK75/(('Grunddaten Kernel'!AK$4-'Grunddaten Kernel'!AK$3)/2)</f>
        <v>-8.3035714285714241E-2</v>
      </c>
    </row>
    <row r="76" spans="1:37" x14ac:dyDescent="0.2">
      <c r="A76" s="9">
        <v>32476</v>
      </c>
      <c r="B76" s="103">
        <f>('Grunddaten Kernel'!B76-'Grunddaten Kernel'!B$3)/('Grunddaten Kernel'!B$4-'Grunddaten Kernel'!B$3)</f>
        <v>0.69816962689130857</v>
      </c>
      <c r="C76" s="103">
        <f>('Grunddaten Kernel'!C76-'Grunddaten Kernel'!C$3)/('Grunddaten Kernel'!C$4-'Grunddaten Kernel'!C$3)</f>
        <v>0.62930646109228516</v>
      </c>
      <c r="D76" s="103">
        <f>('Grunddaten Kernel'!D76-'Grunddaten Kernel'!D$3)/('Grunddaten Kernel'!D$4-'Grunddaten Kernel'!D$3)</f>
        <v>0.54019271948608139</v>
      </c>
      <c r="E76" s="103">
        <f>('Grunddaten Kernel'!E76-'Grunddaten Kernel'!E$3)/('Grunddaten Kernel'!E$4-'Grunddaten Kernel'!E$3)</f>
        <v>0.7712418300653594</v>
      </c>
      <c r="F76" s="103">
        <f>('Grunddaten Kernel'!F76-'Grunddaten Kernel'!F$3)/('Grunddaten Kernel'!F$4-'Grunddaten Kernel'!F$3)</f>
        <v>0.57262931034482767</v>
      </c>
      <c r="G76" s="103">
        <f>('Grunddaten Kernel'!G76-'Grunddaten Kernel'!G$3)/('Grunddaten Kernel'!G$4-'Grunddaten Kernel'!G$3)</f>
        <v>0.67344322344322349</v>
      </c>
      <c r="H76" s="103">
        <f>('Grunddaten Kernel'!H76-'Grunddaten Kernel'!H$3)/('Grunddaten Kernel'!H$4-'Grunddaten Kernel'!H$3)</f>
        <v>0.55742296918767498</v>
      </c>
      <c r="I76" s="103">
        <f>('Grunddaten Kernel'!I76-'Grunddaten Kernel'!I$3)/('Grunddaten Kernel'!I$4-'Grunddaten Kernel'!I$3)</f>
        <v>0.647887323943662</v>
      </c>
      <c r="J76" s="103">
        <f>('Grunddaten Kernel'!J76-'Grunddaten Kernel'!J$3)/('Grunddaten Kernel'!J$4-'Grunddaten Kernel'!J$3)</f>
        <v>0.11403508771929824</v>
      </c>
      <c r="K76" s="103">
        <f>('Grunddaten Kernel'!K76-'Grunddaten Kernel'!K$3)/('Grunddaten Kernel'!K$4-'Grunddaten Kernel'!K$3)</f>
        <v>0.87037677151745596</v>
      </c>
      <c r="L76" s="103">
        <f>('Grunddaten Kernel'!L76-'Grunddaten Kernel'!L$3)/('Grunddaten Kernel'!L$4-'Grunddaten Kernel'!L$3)</f>
        <v>0.44271065537226922</v>
      </c>
      <c r="M76" s="103">
        <f>('Grunddaten Kernel'!M76-'Grunddaten Kernel'!M$3)/('Grunddaten Kernel'!M$4-'Grunddaten Kernel'!M$3)</f>
        <v>8.5158700135453416E-2</v>
      </c>
      <c r="N76" s="103">
        <f>('Grunddaten Kernel'!N76-'Grunddaten Kernel'!N$3)/('Grunddaten Kernel'!N$4-'Grunddaten Kernel'!N$3)</f>
        <v>0.15924591029843557</v>
      </c>
      <c r="O76" s="103">
        <f>('Grunddaten Kernel'!O76-'Grunddaten Kernel'!O$3)/('Grunddaten Kernel'!O$4-'Grunddaten Kernel'!O$3)</f>
        <v>9.0739575911688491E-2</v>
      </c>
      <c r="P76" s="103">
        <f>('Grunddaten Kernel'!P76-'Grunddaten Kernel'!P$3)/('Grunddaten Kernel'!P$4-'Grunddaten Kernel'!P$3)</f>
        <v>0.16828331241203545</v>
      </c>
      <c r="Q76" s="103">
        <f>('Grunddaten Kernel'!Q76-'Grunddaten Kernel'!Q$3)/('Grunddaten Kernel'!Q$4-'Grunddaten Kernel'!Q$3)</f>
        <v>0.3284823284823285</v>
      </c>
      <c r="R76" s="103">
        <f>('Grunddaten Kernel'!R76-'Grunddaten Kernel'!R$3)/('Grunddaten Kernel'!R$4-'Grunddaten Kernel'!R$3)</f>
        <v>0.24573794447150518</v>
      </c>
      <c r="S76" s="103">
        <f>('Grunddaten Kernel'!S76-'Grunddaten Kernel'!S$3)/('Grunddaten Kernel'!S$4-'Grunddaten Kernel'!S$3)</f>
        <v>0.28121959130716839</v>
      </c>
      <c r="T76" s="103">
        <f>'Grunddaten Kernel'!T76/(('Grunddaten Kernel'!T$4-'Grunddaten Kernel'!T$3)/2)</f>
        <v>0.13546027140345354</v>
      </c>
      <c r="U76" s="103">
        <f>'Grunddaten Kernel'!U76/(('Grunddaten Kernel'!U$4-'Grunddaten Kernel'!U$3)/2)</f>
        <v>-0.36003445305770909</v>
      </c>
      <c r="V76" s="103">
        <f>'Grunddaten Kernel'!V76/(('Grunddaten Kernel'!V$4-'Grunddaten Kernel'!V$3)/2)</f>
        <v>8.0728926269723181E-2</v>
      </c>
      <c r="W76" s="103">
        <f>'Grunddaten Kernel'!W76/(('Grunddaten Kernel'!W$4-'Grunddaten Kernel'!W$3)/2)</f>
        <v>9.090909090909062E-2</v>
      </c>
      <c r="X76" s="103">
        <f>'Grunddaten Kernel'!X76/(('Grunddaten Kernel'!X$4-'Grunddaten Kernel'!X$3)/2)</f>
        <v>-7.7220077219924688E-3</v>
      </c>
      <c r="Y76" s="103">
        <f>'Grunddaten Kernel'!Y76/(('Grunddaten Kernel'!Y$4-'Grunddaten Kernel'!Y$3)/2)</f>
        <v>-6.2970568104038671E-2</v>
      </c>
      <c r="Z76" s="103">
        <f>'Grunddaten Kernel'!Z76/(('Grunddaten Kernel'!Z$4-'Grunddaten Kernel'!Z$3)/2)</f>
        <v>-3.6231884057970891E-2</v>
      </c>
      <c r="AA76" s="103">
        <f>'Grunddaten Kernel'!AA76/(('Grunddaten Kernel'!AA$4-'Grunddaten Kernel'!AA$3)/2)</f>
        <v>0.22727272727272727</v>
      </c>
      <c r="AB76" s="103">
        <f>'Grunddaten Kernel'!AB76/(('Grunddaten Kernel'!AB$4-'Grunddaten Kernel'!AB$3)/2)</f>
        <v>0.43739065233691565</v>
      </c>
      <c r="AC76" s="103">
        <f>'Grunddaten Kernel'!AC76/(('Grunddaten Kernel'!AC$4-'Grunddaten Kernel'!AC$3)/2)</f>
        <v>0</v>
      </c>
      <c r="AD76" s="103">
        <f>'Grunddaten Kernel'!AD76/(('Grunddaten Kernel'!AD$4-'Grunddaten Kernel'!AD$3)/2)</f>
        <v>0</v>
      </c>
      <c r="AE76" s="103">
        <f>'Grunddaten Kernel'!AE76/(('Grunddaten Kernel'!AE$4-'Grunddaten Kernel'!AE$3)/2)</f>
        <v>2.5649566955363152E-2</v>
      </c>
      <c r="AF76" s="103">
        <f>'Grunddaten Kernel'!AF76/(('Grunddaten Kernel'!AF$4-'Grunddaten Kernel'!AF$3)/2)</f>
        <v>0.11350832266325232</v>
      </c>
      <c r="AG76" s="103">
        <f>'Grunddaten Kernel'!AG76/(('Grunddaten Kernel'!AG$4-'Grunddaten Kernel'!AG$3)/2)</f>
        <v>4.9492657447446145E-2</v>
      </c>
      <c r="AH76" s="103">
        <f>'Grunddaten Kernel'!AH76/(('Grunddaten Kernel'!AH$4-'Grunddaten Kernel'!AH$3)/2)</f>
        <v>0.18887659660062356</v>
      </c>
      <c r="AI76" s="103">
        <f>'Grunddaten Kernel'!AI76/(('Grunddaten Kernel'!AI$4-'Grunddaten Kernel'!AI$3)/2)</f>
        <v>-0.11428571428571428</v>
      </c>
      <c r="AJ76" s="103">
        <f>'Grunddaten Kernel'!AJ76/(('Grunddaten Kernel'!AJ$4-'Grunddaten Kernel'!AJ$3)/2)</f>
        <v>0.18335208098987574</v>
      </c>
      <c r="AK76" s="103">
        <f>'Grunddaten Kernel'!AK76/(('Grunddaten Kernel'!AK$4-'Grunddaten Kernel'!AK$3)/2)</f>
        <v>-3.3928571428571329E-2</v>
      </c>
    </row>
    <row r="77" spans="1:37" x14ac:dyDescent="0.2">
      <c r="A77" s="9">
        <v>32507</v>
      </c>
      <c r="B77" s="103">
        <f>('Grunddaten Kernel'!B77-'Grunddaten Kernel'!B$3)/('Grunddaten Kernel'!B$4-'Grunddaten Kernel'!B$3)</f>
        <v>0.71310089819743849</v>
      </c>
      <c r="C77" s="103">
        <f>('Grunddaten Kernel'!C77-'Grunddaten Kernel'!C$3)/('Grunddaten Kernel'!C$4-'Grunddaten Kernel'!C$3)</f>
        <v>0.59306246551660358</v>
      </c>
      <c r="D77" s="103">
        <f>('Grunddaten Kernel'!D77-'Grunddaten Kernel'!D$3)/('Grunddaten Kernel'!D$4-'Grunddaten Kernel'!D$3)</f>
        <v>0.54627275160599575</v>
      </c>
      <c r="E77" s="103">
        <f>('Grunddaten Kernel'!E77-'Grunddaten Kernel'!E$3)/('Grunddaten Kernel'!E$4-'Grunddaten Kernel'!E$3)</f>
        <v>0.67102396514161211</v>
      </c>
      <c r="F77" s="103">
        <f>('Grunddaten Kernel'!F77-'Grunddaten Kernel'!F$3)/('Grunddaten Kernel'!F$4-'Grunddaten Kernel'!F$3)</f>
        <v>0.52241379310344838</v>
      </c>
      <c r="G77" s="103">
        <f>('Grunddaten Kernel'!G77-'Grunddaten Kernel'!G$3)/('Grunddaten Kernel'!G$4-'Grunddaten Kernel'!G$3)</f>
        <v>0.64652014652014667</v>
      </c>
      <c r="H77" s="103">
        <f>('Grunddaten Kernel'!H77-'Grunddaten Kernel'!H$3)/('Grunddaten Kernel'!H$4-'Grunddaten Kernel'!H$3)</f>
        <v>0.54061624649859941</v>
      </c>
      <c r="I77" s="103">
        <f>('Grunddaten Kernel'!I77-'Grunddaten Kernel'!I$3)/('Grunddaten Kernel'!I$4-'Grunddaten Kernel'!I$3)</f>
        <v>0.57602759413624605</v>
      </c>
      <c r="J77" s="103">
        <f>('Grunddaten Kernel'!J77-'Grunddaten Kernel'!J$3)/('Grunddaten Kernel'!J$4-'Grunddaten Kernel'!J$3)</f>
        <v>3.5087719298245612E-2</v>
      </c>
      <c r="K77" s="103">
        <f>('Grunddaten Kernel'!K77-'Grunddaten Kernel'!K$3)/('Grunddaten Kernel'!K$4-'Grunddaten Kernel'!K$3)</f>
        <v>0.84445212582094709</v>
      </c>
      <c r="L77" s="103">
        <f>('Grunddaten Kernel'!L77-'Grunddaten Kernel'!L$3)/('Grunddaten Kernel'!L$4-'Grunddaten Kernel'!L$3)</f>
        <v>0.44271065537226922</v>
      </c>
      <c r="M77" s="103">
        <f>('Grunddaten Kernel'!M77-'Grunddaten Kernel'!M$3)/('Grunddaten Kernel'!M$4-'Grunddaten Kernel'!M$3)</f>
        <v>9.621462652690152E-2</v>
      </c>
      <c r="N77" s="103">
        <f>('Grunddaten Kernel'!N77-'Grunddaten Kernel'!N$3)/('Grunddaten Kernel'!N$4-'Grunddaten Kernel'!N$3)</f>
        <v>0.1556882971616772</v>
      </c>
      <c r="O77" s="103">
        <f>('Grunddaten Kernel'!O77-'Grunddaten Kernel'!O$3)/('Grunddaten Kernel'!O$4-'Grunddaten Kernel'!O$3)</f>
        <v>9.0845404219419321E-2</v>
      </c>
      <c r="P77" s="103">
        <f>('Grunddaten Kernel'!P77-'Grunddaten Kernel'!P$3)/('Grunddaten Kernel'!P$4-'Grunddaten Kernel'!P$3)</f>
        <v>0.14146601240062384</v>
      </c>
      <c r="Q77" s="103">
        <f>('Grunddaten Kernel'!Q77-'Grunddaten Kernel'!Q$3)/('Grunddaten Kernel'!Q$4-'Grunddaten Kernel'!Q$3)</f>
        <v>0.32432432432432434</v>
      </c>
      <c r="R77" s="103">
        <f>('Grunddaten Kernel'!R77-'Grunddaten Kernel'!R$3)/('Grunddaten Kernel'!R$4-'Grunddaten Kernel'!R$3)</f>
        <v>0.24123234291281054</v>
      </c>
      <c r="S77" s="103">
        <f>('Grunddaten Kernel'!S77-'Grunddaten Kernel'!S$3)/('Grunddaten Kernel'!S$4-'Grunddaten Kernel'!S$3)</f>
        <v>0.25137852740836847</v>
      </c>
      <c r="T77" s="103">
        <f>'Grunddaten Kernel'!T77/(('Grunddaten Kernel'!T$4-'Grunddaten Kernel'!T$3)/2)</f>
        <v>4.7688629502273164E-2</v>
      </c>
      <c r="U77" s="103">
        <f>'Grunddaten Kernel'!U77/(('Grunddaten Kernel'!U$4-'Grunddaten Kernel'!U$3)/2)</f>
        <v>-0.17398794142980104</v>
      </c>
      <c r="V77" s="103">
        <f>'Grunddaten Kernel'!V77/(('Grunddaten Kernel'!V$4-'Grunddaten Kernel'!V$3)/2)</f>
        <v>3.1064840932013869E-2</v>
      </c>
      <c r="W77" s="103">
        <f>'Grunddaten Kernel'!W77/(('Grunddaten Kernel'!W$4-'Grunddaten Kernel'!W$3)/2)</f>
        <v>-0.83636363636363653</v>
      </c>
      <c r="X77" s="103">
        <f>'Grunddaten Kernel'!X77/(('Grunddaten Kernel'!X$4-'Grunddaten Kernel'!X$3)/2)</f>
        <v>-0.35984555984555933</v>
      </c>
      <c r="Y77" s="103">
        <f>'Grunddaten Kernel'!Y77/(('Grunddaten Kernel'!Y$4-'Grunddaten Kernel'!Y$3)/2)</f>
        <v>-0.20123203285420851</v>
      </c>
      <c r="Z77" s="103">
        <f>'Grunddaten Kernel'!Z77/(('Grunddaten Kernel'!Z$4-'Grunddaten Kernel'!Z$3)/2)</f>
        <v>-8.6956521739130516E-2</v>
      </c>
      <c r="AA77" s="103">
        <f>'Grunddaten Kernel'!AA77/(('Grunddaten Kernel'!AA$4-'Grunddaten Kernel'!AA$3)/2)</f>
        <v>-0.45454545454545453</v>
      </c>
      <c r="AB77" s="103">
        <f>'Grunddaten Kernel'!AB77/(('Grunddaten Kernel'!AB$4-'Grunddaten Kernel'!AB$3)/2)</f>
        <v>-0.56235941014746293</v>
      </c>
      <c r="AC77" s="103">
        <f>'Grunddaten Kernel'!AC77/(('Grunddaten Kernel'!AC$4-'Grunddaten Kernel'!AC$3)/2)</f>
        <v>-0.20683949255377829</v>
      </c>
      <c r="AD77" s="103">
        <f>'Grunddaten Kernel'!AD77/(('Grunddaten Kernel'!AD$4-'Grunddaten Kernel'!AD$3)/2)</f>
        <v>0</v>
      </c>
      <c r="AE77" s="103">
        <f>'Grunddaten Kernel'!AE77/(('Grunddaten Kernel'!AE$4-'Grunddaten Kernel'!AE$3)/2)</f>
        <v>7.8730121947686929E-2</v>
      </c>
      <c r="AF77" s="103">
        <f>'Grunddaten Kernel'!AF77/(('Grunddaten Kernel'!AF$4-'Grunddaten Kernel'!AF$3)/2)</f>
        <v>-2.9321382842509493E-2</v>
      </c>
      <c r="AG77" s="103">
        <f>'Grunddaten Kernel'!AG77/(('Grunddaten Kernel'!AG$4-'Grunddaten Kernel'!AG$3)/2)</f>
        <v>6.755053207937058E-4</v>
      </c>
      <c r="AH77" s="103">
        <f>'Grunddaten Kernel'!AH77/(('Grunddaten Kernel'!AH$4-'Grunddaten Kernel'!AH$3)/2)</f>
        <v>-0.14180830735190586</v>
      </c>
      <c r="AI77" s="103">
        <f>'Grunddaten Kernel'!AI77/(('Grunddaten Kernel'!AI$4-'Grunddaten Kernel'!AI$3)/2)</f>
        <v>-2.2857142857142857E-2</v>
      </c>
      <c r="AJ77" s="103">
        <f>'Grunddaten Kernel'!AJ77/(('Grunddaten Kernel'!AJ$4-'Grunddaten Kernel'!AJ$3)/2)</f>
        <v>-2.0809898762654922E-2</v>
      </c>
      <c r="AK77" s="103">
        <f>'Grunddaten Kernel'!AK77/(('Grunddaten Kernel'!AK$4-'Grunddaten Kernel'!AK$3)/2)</f>
        <v>-8.2142857142857267E-2</v>
      </c>
    </row>
    <row r="78" spans="1:37" x14ac:dyDescent="0.2">
      <c r="A78" s="9">
        <v>32536</v>
      </c>
      <c r="B78" s="103">
        <f>('Grunddaten Kernel'!B78-'Grunddaten Kernel'!B$3)/('Grunddaten Kernel'!B$4-'Grunddaten Kernel'!B$3)</f>
        <v>1</v>
      </c>
      <c r="C78" s="103">
        <f>('Grunddaten Kernel'!C78-'Grunddaten Kernel'!C$3)/('Grunddaten Kernel'!C$4-'Grunddaten Kernel'!C$3)</f>
        <v>0.60813422605302558</v>
      </c>
      <c r="D78" s="103">
        <f>('Grunddaten Kernel'!D78-'Grunddaten Kernel'!D$3)/('Grunddaten Kernel'!D$4-'Grunddaten Kernel'!D$3)</f>
        <v>0.54510706638115625</v>
      </c>
      <c r="E78" s="103">
        <f>('Grunddaten Kernel'!E78-'Grunddaten Kernel'!E$3)/('Grunddaten Kernel'!E$4-'Grunddaten Kernel'!E$3)</f>
        <v>0.65141612200435728</v>
      </c>
      <c r="F78" s="103">
        <f>('Grunddaten Kernel'!F78-'Grunddaten Kernel'!F$3)/('Grunddaten Kernel'!F$4-'Grunddaten Kernel'!F$3)</f>
        <v>0.49030172413793116</v>
      </c>
      <c r="G78" s="103">
        <f>('Grunddaten Kernel'!G78-'Grunddaten Kernel'!G$3)/('Grunddaten Kernel'!G$4-'Grunddaten Kernel'!G$3)</f>
        <v>0.63754578754578761</v>
      </c>
      <c r="H78" s="103">
        <f>('Grunddaten Kernel'!H78-'Grunddaten Kernel'!H$3)/('Grunddaten Kernel'!H$4-'Grunddaten Kernel'!H$3)</f>
        <v>0.52100840336134457</v>
      </c>
      <c r="I78" s="103">
        <f>('Grunddaten Kernel'!I78-'Grunddaten Kernel'!I$3)/('Grunddaten Kernel'!I$4-'Grunddaten Kernel'!I$3)</f>
        <v>0.51853981029031326</v>
      </c>
      <c r="J78" s="103">
        <f>('Grunddaten Kernel'!J78-'Grunddaten Kernel'!J$3)/('Grunddaten Kernel'!J$4-'Grunddaten Kernel'!J$3)</f>
        <v>1.7543859649122806E-2</v>
      </c>
      <c r="K78" s="103">
        <f>('Grunddaten Kernel'!K78-'Grunddaten Kernel'!K$3)/('Grunddaten Kernel'!K$4-'Grunddaten Kernel'!K$3)</f>
        <v>0.8098859315589354</v>
      </c>
      <c r="L78" s="103">
        <f>('Grunddaten Kernel'!L78-'Grunddaten Kernel'!L$3)/('Grunddaten Kernel'!L$4-'Grunddaten Kernel'!L$3)</f>
        <v>0.40927329469460538</v>
      </c>
      <c r="M78" s="103">
        <f>('Grunddaten Kernel'!M78-'Grunddaten Kernel'!M$3)/('Grunddaten Kernel'!M$4-'Grunddaten Kernel'!M$3)</f>
        <v>0.10782578983977451</v>
      </c>
      <c r="N78" s="103">
        <f>('Grunddaten Kernel'!N78-'Grunddaten Kernel'!N$3)/('Grunddaten Kernel'!N$4-'Grunddaten Kernel'!N$3)</f>
        <v>0.16982553713744192</v>
      </c>
      <c r="O78" s="103">
        <f>('Grunddaten Kernel'!O78-'Grunddaten Kernel'!O$3)/('Grunddaten Kernel'!O$4-'Grunddaten Kernel'!O$3)</f>
        <v>9.4840050201371859E-2</v>
      </c>
      <c r="P78" s="103">
        <f>('Grunddaten Kernel'!P78-'Grunddaten Kernel'!P$3)/('Grunddaten Kernel'!P$4-'Grunddaten Kernel'!P$3)</f>
        <v>0.1416181672943056</v>
      </c>
      <c r="Q78" s="103">
        <f>('Grunddaten Kernel'!Q78-'Grunddaten Kernel'!Q$3)/('Grunddaten Kernel'!Q$4-'Grunddaten Kernel'!Q$3)</f>
        <v>0.31392931392931395</v>
      </c>
      <c r="R78" s="103">
        <f>('Grunddaten Kernel'!R78-'Grunddaten Kernel'!R$3)/('Grunddaten Kernel'!R$4-'Grunddaten Kernel'!R$3)</f>
        <v>0.20092547491475887</v>
      </c>
      <c r="S78" s="103">
        <f>('Grunddaten Kernel'!S78-'Grunddaten Kernel'!S$3)/('Grunddaten Kernel'!S$4-'Grunddaten Kernel'!S$3)</f>
        <v>0.26921829386960755</v>
      </c>
      <c r="T78" s="103">
        <f>'Grunddaten Kernel'!T78/(('Grunddaten Kernel'!T$4-'Grunddaten Kernel'!T$3)/2)</f>
        <v>0.91632016389524185</v>
      </c>
      <c r="U78" s="103">
        <f>'Grunddaten Kernel'!U78/(('Grunddaten Kernel'!U$4-'Grunddaten Kernel'!U$3)/2)</f>
        <v>7.2351421188630138E-2</v>
      </c>
      <c r="V78" s="103">
        <f>'Grunddaten Kernel'!V78/(('Grunddaten Kernel'!V$4-'Grunddaten Kernel'!V$3)/2)</f>
        <v>-5.9558609843244391E-3</v>
      </c>
      <c r="W78" s="103">
        <f>'Grunddaten Kernel'!W78/(('Grunddaten Kernel'!W$4-'Grunddaten Kernel'!W$3)/2)</f>
        <v>-0.16363636363636344</v>
      </c>
      <c r="X78" s="103">
        <f>'Grunddaten Kernel'!X78/(('Grunddaten Kernel'!X$4-'Grunddaten Kernel'!X$3)/2)</f>
        <v>-0.23011583011583017</v>
      </c>
      <c r="Y78" s="103">
        <f>'Grunddaten Kernel'!Y78/(('Grunddaten Kernel'!Y$4-'Grunddaten Kernel'!Y$3)/2)</f>
        <v>-6.7077344284736981E-2</v>
      </c>
      <c r="Z78" s="103">
        <f>'Grunddaten Kernel'!Z78/(('Grunddaten Kernel'!Z$4-'Grunddaten Kernel'!Z$3)/2)</f>
        <v>-0.10144927536231861</v>
      </c>
      <c r="AA78" s="103">
        <f>'Grunddaten Kernel'!AA78/(('Grunddaten Kernel'!AA$4-'Grunddaten Kernel'!AA$3)/2)</f>
        <v>-0.36363636363636365</v>
      </c>
      <c r="AB78" s="103">
        <f>'Grunddaten Kernel'!AB78/(('Grunddaten Kernel'!AB$4-'Grunddaten Kernel'!AB$3)/2)</f>
        <v>-0.12496875781054732</v>
      </c>
      <c r="AC78" s="103">
        <f>'Grunddaten Kernel'!AC78/(('Grunddaten Kernel'!AC$4-'Grunddaten Kernel'!AC$3)/2)</f>
        <v>-0.2757859900717044</v>
      </c>
      <c r="AD78" s="103">
        <f>'Grunddaten Kernel'!AD78/(('Grunddaten Kernel'!AD$4-'Grunddaten Kernel'!AD$3)/2)</f>
        <v>-0.36</v>
      </c>
      <c r="AE78" s="103">
        <f>'Grunddaten Kernel'!AE78/(('Grunddaten Kernel'!AE$4-'Grunddaten Kernel'!AE$3)/2)</f>
        <v>8.2684007762940881E-2</v>
      </c>
      <c r="AF78" s="103">
        <f>'Grunddaten Kernel'!AF78/(('Grunddaten Kernel'!AF$4-'Grunddaten Kernel'!AF$3)/2)</f>
        <v>0.11651728553136993</v>
      </c>
      <c r="AG78" s="103">
        <f>'Grunddaten Kernel'!AG78/(('Grunddaten Kernel'!AG$4-'Grunddaten Kernel'!AG$3)/2)</f>
        <v>2.5497947320099093E-2</v>
      </c>
      <c r="AH78" s="103">
        <f>'Grunddaten Kernel'!AH78/(('Grunddaten Kernel'!AH$4-'Grunddaten Kernel'!AH$3)/2)</f>
        <v>8.0458614100372122E-4</v>
      </c>
      <c r="AI78" s="103">
        <f>'Grunddaten Kernel'!AI78/(('Grunddaten Kernel'!AI$4-'Grunddaten Kernel'!AI$3)/2)</f>
        <v>-5.7142857142857141E-2</v>
      </c>
      <c r="AJ78" s="103">
        <f>'Grunddaten Kernel'!AJ78/(('Grunddaten Kernel'!AJ$4-'Grunddaten Kernel'!AJ$3)/2)</f>
        <v>-0.18616422947131619</v>
      </c>
      <c r="AK78" s="103">
        <f>'Grunddaten Kernel'!AK78/(('Grunddaten Kernel'!AK$4-'Grunddaten Kernel'!AK$3)/2)</f>
        <v>4.9107142857142905E-2</v>
      </c>
    </row>
    <row r="79" spans="1:37" x14ac:dyDescent="0.2">
      <c r="A79" s="9">
        <v>32564</v>
      </c>
      <c r="B79" s="103">
        <f>('Grunddaten Kernel'!B79-'Grunddaten Kernel'!B$3)/('Grunddaten Kernel'!B$4-'Grunddaten Kernel'!B$3)</f>
        <v>0.86367400630118241</v>
      </c>
      <c r="C79" s="103">
        <f>('Grunddaten Kernel'!C79-'Grunddaten Kernel'!C$3)/('Grunddaten Kernel'!C$4-'Grunddaten Kernel'!C$3)</f>
        <v>0.56471320165047645</v>
      </c>
      <c r="D79" s="103">
        <f>('Grunddaten Kernel'!D79-'Grunddaten Kernel'!D$3)/('Grunddaten Kernel'!D$4-'Grunddaten Kernel'!D$3)</f>
        <v>0.45560894004282659</v>
      </c>
      <c r="E79" s="103">
        <f>('Grunddaten Kernel'!E79-'Grunddaten Kernel'!E$3)/('Grunddaten Kernel'!E$4-'Grunddaten Kernel'!E$3)</f>
        <v>0.55337690631808267</v>
      </c>
      <c r="F79" s="103">
        <f>('Grunddaten Kernel'!F79-'Grunddaten Kernel'!F$3)/('Grunddaten Kernel'!F$4-'Grunddaten Kernel'!F$3)</f>
        <v>0.43362068965517253</v>
      </c>
      <c r="G79" s="103">
        <f>('Grunddaten Kernel'!G79-'Grunddaten Kernel'!G$3)/('Grunddaten Kernel'!G$4-'Grunddaten Kernel'!G$3)</f>
        <v>0.55512820512820515</v>
      </c>
      <c r="H79" s="103">
        <f>('Grunddaten Kernel'!H79-'Grunddaten Kernel'!H$3)/('Grunddaten Kernel'!H$4-'Grunddaten Kernel'!H$3)</f>
        <v>0.45658263305322128</v>
      </c>
      <c r="I79" s="103">
        <f>('Grunddaten Kernel'!I79-'Grunddaten Kernel'!I$3)/('Grunddaten Kernel'!I$4-'Grunddaten Kernel'!I$3)</f>
        <v>0.51853981029031326</v>
      </c>
      <c r="J79" s="103">
        <f>('Grunddaten Kernel'!J79-'Grunddaten Kernel'!J$3)/('Grunddaten Kernel'!J$4-'Grunddaten Kernel'!J$3)</f>
        <v>0</v>
      </c>
      <c r="K79" s="103">
        <f>('Grunddaten Kernel'!K79-'Grunddaten Kernel'!K$3)/('Grunddaten Kernel'!K$4-'Grunddaten Kernel'!K$3)</f>
        <v>0.78396128586242653</v>
      </c>
      <c r="L79" s="103">
        <f>('Grunddaten Kernel'!L79-'Grunddaten Kernel'!L$3)/('Grunddaten Kernel'!L$4-'Grunddaten Kernel'!L$3)</f>
        <v>0.38326645861197794</v>
      </c>
      <c r="M79" s="103">
        <f>('Grunddaten Kernel'!M79-'Grunddaten Kernel'!M$3)/('Grunddaten Kernel'!M$4-'Grunddaten Kernel'!M$3)</f>
        <v>0.11373814782725421</v>
      </c>
      <c r="N79" s="103">
        <f>('Grunddaten Kernel'!N79-'Grunddaten Kernel'!N$3)/('Grunddaten Kernel'!N$4-'Grunddaten Kernel'!N$3)</f>
        <v>0.16763504171262564</v>
      </c>
      <c r="O79" s="103">
        <f>('Grunddaten Kernel'!O79-'Grunddaten Kernel'!O$3)/('Grunddaten Kernel'!O$4-'Grunddaten Kernel'!O$3)</f>
        <v>0.11160862008829954</v>
      </c>
      <c r="P79" s="103">
        <f>('Grunddaten Kernel'!P79-'Grunddaten Kernel'!P$3)/('Grunddaten Kernel'!P$4-'Grunddaten Kernel'!P$3)</f>
        <v>0.13914565027197687</v>
      </c>
      <c r="Q79" s="103">
        <f>('Grunddaten Kernel'!Q79-'Grunddaten Kernel'!Q$3)/('Grunddaten Kernel'!Q$4-'Grunddaten Kernel'!Q$3)</f>
        <v>0.30769230769230771</v>
      </c>
      <c r="R79" s="103">
        <f>('Grunddaten Kernel'!R79-'Grunddaten Kernel'!R$3)/('Grunddaten Kernel'!R$4-'Grunddaten Kernel'!R$3)</f>
        <v>0.2430589381393084</v>
      </c>
      <c r="S79" s="103">
        <f>('Grunddaten Kernel'!S79-'Grunddaten Kernel'!S$3)/('Grunddaten Kernel'!S$4-'Grunddaten Kernel'!S$3)</f>
        <v>0.28251702886798574</v>
      </c>
      <c r="T79" s="103">
        <f>'Grunddaten Kernel'!T79/(('Grunddaten Kernel'!T$4-'Grunddaten Kernel'!T$3)/2)</f>
        <v>-0.4354083233597873</v>
      </c>
      <c r="U79" s="103">
        <f>'Grunddaten Kernel'!U79/(('Grunddaten Kernel'!U$4-'Grunddaten Kernel'!U$3)/2)</f>
        <v>-0.20844099913867253</v>
      </c>
      <c r="V79" s="103">
        <f>'Grunddaten Kernel'!V79/(('Grunddaten Kernel'!V$4-'Grunddaten Kernel'!V$3)/2)</f>
        <v>-0.45727473203754027</v>
      </c>
      <c r="W79" s="103">
        <f>'Grunddaten Kernel'!W79/(('Grunddaten Kernel'!W$4-'Grunddaten Kernel'!W$3)/2)</f>
        <v>-0.81818181818181879</v>
      </c>
      <c r="X79" s="103">
        <f>'Grunddaten Kernel'!X79/(('Grunddaten Kernel'!X$4-'Grunddaten Kernel'!X$3)/2)</f>
        <v>-0.40617760617760607</v>
      </c>
      <c r="Y79" s="103">
        <f>'Grunddaten Kernel'!Y79/(('Grunddaten Kernel'!Y$4-'Grunddaten Kernel'!Y$3)/2)</f>
        <v>-0.61601642710472293</v>
      </c>
      <c r="Z79" s="103">
        <f>'Grunddaten Kernel'!Z79/(('Grunddaten Kernel'!Z$4-'Grunddaten Kernel'!Z$3)/2)</f>
        <v>-0.33333333333333331</v>
      </c>
      <c r="AA79" s="103">
        <f>'Grunddaten Kernel'!AA79/(('Grunddaten Kernel'!AA$4-'Grunddaten Kernel'!AA$3)/2)</f>
        <v>0</v>
      </c>
      <c r="AB79" s="103">
        <f>'Grunddaten Kernel'!AB79/(('Grunddaten Kernel'!AB$4-'Grunddaten Kernel'!AB$3)/2)</f>
        <v>-0.12496875781054732</v>
      </c>
      <c r="AC79" s="103">
        <f>'Grunddaten Kernel'!AC79/(('Grunddaten Kernel'!AC$4-'Grunddaten Kernel'!AC$3)/2)</f>
        <v>-0.20683949255377829</v>
      </c>
      <c r="AD79" s="103">
        <f>'Grunddaten Kernel'!AD79/(('Grunddaten Kernel'!AD$4-'Grunddaten Kernel'!AD$3)/2)</f>
        <v>-0.28000000000000003</v>
      </c>
      <c r="AE79" s="103">
        <f>'Grunddaten Kernel'!AE79/(('Grunddaten Kernel'!AE$4-'Grunddaten Kernel'!AE$3)/2)</f>
        <v>4.210236653824978E-2</v>
      </c>
      <c r="AF79" s="103">
        <f>'Grunddaten Kernel'!AF79/(('Grunddaten Kernel'!AF$4-'Grunddaten Kernel'!AF$3)/2)</f>
        <v>-1.8053777208706736E-2</v>
      </c>
      <c r="AG79" s="103">
        <f>'Grunddaten Kernel'!AG79/(('Grunddaten Kernel'!AG$4-'Grunddaten Kernel'!AG$3)/2)</f>
        <v>0.10703429378772958</v>
      </c>
      <c r="AH79" s="103">
        <f>'Grunddaten Kernel'!AH79/(('Grunddaten Kernel'!AH$4-'Grunddaten Kernel'!AH$3)/2)</f>
        <v>-1.3074524791310469E-2</v>
      </c>
      <c r="AI79" s="103">
        <f>'Grunddaten Kernel'!AI79/(('Grunddaten Kernel'!AI$4-'Grunddaten Kernel'!AI$3)/2)</f>
        <v>-3.4285714285714287E-2</v>
      </c>
      <c r="AJ79" s="103">
        <f>'Grunddaten Kernel'!AJ79/(('Grunddaten Kernel'!AJ$4-'Grunddaten Kernel'!AJ$3)/2)</f>
        <v>0.19460067491563598</v>
      </c>
      <c r="AK79" s="103">
        <f>'Grunddaten Kernel'!AK79/(('Grunddaten Kernel'!AK$4-'Grunddaten Kernel'!AK$3)/2)</f>
        <v>3.6607142857142859E-2</v>
      </c>
    </row>
    <row r="80" spans="1:37" x14ac:dyDescent="0.2">
      <c r="A80" s="9">
        <v>32597</v>
      </c>
      <c r="B80" s="103">
        <f>('Grunddaten Kernel'!B80-'Grunddaten Kernel'!B$3)/('Grunddaten Kernel'!B$4-'Grunddaten Kernel'!B$3)</f>
        <v>0.84346238229326587</v>
      </c>
      <c r="C80" s="103">
        <f>('Grunddaten Kernel'!C80-'Grunddaten Kernel'!C$3)/('Grunddaten Kernel'!C$4-'Grunddaten Kernel'!C$3)</f>
        <v>0.60346915731556172</v>
      </c>
      <c r="D80" s="103">
        <f>('Grunddaten Kernel'!D80-'Grunddaten Kernel'!D$3)/('Grunddaten Kernel'!D$4-'Grunddaten Kernel'!D$3)</f>
        <v>0.41347162740899368</v>
      </c>
      <c r="E80" s="103">
        <f>('Grunddaten Kernel'!E80-'Grunddaten Kernel'!E$3)/('Grunddaten Kernel'!E$4-'Grunddaten Kernel'!E$3)</f>
        <v>0.49673202614379081</v>
      </c>
      <c r="F80" s="103">
        <f>('Grunddaten Kernel'!F80-'Grunddaten Kernel'!F$3)/('Grunddaten Kernel'!F$4-'Grunddaten Kernel'!F$3)</f>
        <v>0.41508620689655179</v>
      </c>
      <c r="G80" s="103">
        <f>('Grunddaten Kernel'!G80-'Grunddaten Kernel'!G$3)/('Grunddaten Kernel'!G$4-'Grunddaten Kernel'!G$3)</f>
        <v>0.55750915750915753</v>
      </c>
      <c r="H80" s="103">
        <f>('Grunddaten Kernel'!H80-'Grunddaten Kernel'!H$3)/('Grunddaten Kernel'!H$4-'Grunddaten Kernel'!H$3)</f>
        <v>0.50140056022408963</v>
      </c>
      <c r="I80" s="103">
        <f>('Grunddaten Kernel'!I80-'Grunddaten Kernel'!I$3)/('Grunddaten Kernel'!I$4-'Grunddaten Kernel'!I$3)</f>
        <v>0.48260994538660534</v>
      </c>
      <c r="J80" s="103">
        <f>('Grunddaten Kernel'!J80-'Grunddaten Kernel'!J$3)/('Grunddaten Kernel'!J$4-'Grunddaten Kernel'!J$3)</f>
        <v>8.771929824561403E-3</v>
      </c>
      <c r="K80" s="103">
        <f>('Grunddaten Kernel'!K80-'Grunddaten Kernel'!K$3)/('Grunddaten Kernel'!K$4-'Grunddaten Kernel'!K$3)</f>
        <v>0.74075354303491181</v>
      </c>
      <c r="L80" s="103">
        <f>('Grunddaten Kernel'!L80-'Grunddaten Kernel'!L$3)/('Grunddaten Kernel'!L$4-'Grunddaten Kernel'!L$3)</f>
        <v>0.38326645861197794</v>
      </c>
      <c r="M80" s="103">
        <f>('Grunddaten Kernel'!M80-'Grunddaten Kernel'!M$3)/('Grunddaten Kernel'!M$4-'Grunddaten Kernel'!M$3)</f>
        <v>0.11737667842223225</v>
      </c>
      <c r="N80" s="103">
        <f>('Grunddaten Kernel'!N80-'Grunddaten Kernel'!N$3)/('Grunddaten Kernel'!N$4-'Grunddaten Kernel'!N$3)</f>
        <v>0.16500955428855504</v>
      </c>
      <c r="O80" s="103">
        <f>('Grunddaten Kernel'!O80-'Grunddaten Kernel'!O$3)/('Grunddaten Kernel'!O$4-'Grunddaten Kernel'!O$3)</f>
        <v>0.11158775253466249</v>
      </c>
      <c r="P80" s="103">
        <f>('Grunddaten Kernel'!P80-'Grunddaten Kernel'!P$3)/('Grunddaten Kernel'!P$4-'Grunddaten Kernel'!P$3)</f>
        <v>0.20232796987333104</v>
      </c>
      <c r="Q80" s="103">
        <f>('Grunddaten Kernel'!Q80-'Grunddaten Kernel'!Q$3)/('Grunddaten Kernel'!Q$4-'Grunddaten Kernel'!Q$3)</f>
        <v>0.34095634095634098</v>
      </c>
      <c r="R80" s="103">
        <f>('Grunddaten Kernel'!R80-'Grunddaten Kernel'!R$3)/('Grunddaten Kernel'!R$4-'Grunddaten Kernel'!R$3)</f>
        <v>0.35971748660496855</v>
      </c>
      <c r="S80" s="103">
        <f>('Grunddaten Kernel'!S80-'Grunddaten Kernel'!S$3)/('Grunddaten Kernel'!S$4-'Grunddaten Kernel'!S$3)</f>
        <v>0.27700291923451181</v>
      </c>
      <c r="T80" s="103">
        <f>'Grunddaten Kernel'!T80/(('Grunddaten Kernel'!T$4-'Grunddaten Kernel'!T$3)/2)</f>
        <v>-6.4553421419452126E-2</v>
      </c>
      <c r="U80" s="103">
        <f>'Grunddaten Kernel'!U80/(('Grunddaten Kernel'!U$4-'Grunddaten Kernel'!U$3)/2)</f>
        <v>0.18604651162790606</v>
      </c>
      <c r="V80" s="103">
        <f>'Grunddaten Kernel'!V80/(('Grunddaten Kernel'!V$4-'Grunddaten Kernel'!V$3)/2)</f>
        <v>-0.21529309195343357</v>
      </c>
      <c r="W80" s="103">
        <f>'Grunddaten Kernel'!W80/(('Grunddaten Kernel'!W$4-'Grunddaten Kernel'!W$3)/2)</f>
        <v>-0.4727272727272725</v>
      </c>
      <c r="X80" s="103">
        <f>'Grunddaten Kernel'!X80/(('Grunddaten Kernel'!X$4-'Grunddaten Kernel'!X$3)/2)</f>
        <v>-0.13281853281853329</v>
      </c>
      <c r="Y80" s="103">
        <f>'Grunddaten Kernel'!Y80/(('Grunddaten Kernel'!Y$4-'Grunddaten Kernel'!Y$3)/2)</f>
        <v>1.7796030116358517E-2</v>
      </c>
      <c r="Z80" s="103">
        <f>'Grunddaten Kernel'!Z80/(('Grunddaten Kernel'!Z$4-'Grunddaten Kernel'!Z$3)/2)</f>
        <v>0.23188405797101472</v>
      </c>
      <c r="AA80" s="103">
        <f>'Grunddaten Kernel'!AA80/(('Grunddaten Kernel'!AA$4-'Grunddaten Kernel'!AA$3)/2)</f>
        <v>-0.22727272727272727</v>
      </c>
      <c r="AB80" s="103">
        <f>'Grunddaten Kernel'!AB80/(('Grunddaten Kernel'!AB$4-'Grunddaten Kernel'!AB$3)/2)</f>
        <v>6.2484378905273662E-2</v>
      </c>
      <c r="AC80" s="103">
        <f>'Grunddaten Kernel'!AC80/(('Grunddaten Kernel'!AC$4-'Grunddaten Kernel'!AC$3)/2)</f>
        <v>-0.34473248758963049</v>
      </c>
      <c r="AD80" s="103">
        <f>'Grunddaten Kernel'!AD80/(('Grunddaten Kernel'!AD$4-'Grunddaten Kernel'!AD$3)/2)</f>
        <v>0</v>
      </c>
      <c r="AE80" s="103">
        <f>'Grunddaten Kernel'!AE80/(('Grunddaten Kernel'!AE$4-'Grunddaten Kernel'!AE$3)/2)</f>
        <v>2.5910262723401613E-2</v>
      </c>
      <c r="AF80" s="103">
        <f>'Grunddaten Kernel'!AF80/(('Grunddaten Kernel'!AF$4-'Grunddaten Kernel'!AF$3)/2)</f>
        <v>-2.1638924455825829E-2</v>
      </c>
      <c r="AG80" s="103">
        <f>'Grunddaten Kernel'!AG80/(('Grunddaten Kernel'!AG$4-'Grunddaten Kernel'!AG$3)/2)</f>
        <v>-1.3319823226905345E-4</v>
      </c>
      <c r="AH80" s="103">
        <f>'Grunddaten Kernel'!AH80/(('Grunddaten Kernel'!AH$4-'Grunddaten Kernel'!AH$3)/2)</f>
        <v>0.33410439505179523</v>
      </c>
      <c r="AI80" s="103">
        <f>'Grunddaten Kernel'!AI80/(('Grunddaten Kernel'!AI$4-'Grunddaten Kernel'!AI$3)/2)</f>
        <v>0.18285714285714286</v>
      </c>
      <c r="AJ80" s="103">
        <f>'Grunddaten Kernel'!AJ80/(('Grunddaten Kernel'!AJ$4-'Grunddaten Kernel'!AJ$3)/2)</f>
        <v>0.53880764904387024</v>
      </c>
      <c r="AK80" s="103">
        <f>'Grunddaten Kernel'!AK80/(('Grunddaten Kernel'!AK$4-'Grunddaten Kernel'!AK$3)/2)</f>
        <v>-1.5178571428571578E-2</v>
      </c>
    </row>
    <row r="81" spans="1:37" x14ac:dyDescent="0.2">
      <c r="A81" s="9">
        <v>32627</v>
      </c>
      <c r="B81" s="103">
        <f>('Grunddaten Kernel'!B81-'Grunddaten Kernel'!B$3)/('Grunddaten Kernel'!B$4-'Grunddaten Kernel'!B$3)</f>
        <v>0.70448670321313278</v>
      </c>
      <c r="C81" s="103">
        <f>('Grunddaten Kernel'!C81-'Grunddaten Kernel'!C$3)/('Grunddaten Kernel'!C$4-'Grunddaten Kernel'!C$3)</f>
        <v>0.63684234136049611</v>
      </c>
      <c r="D81" s="103">
        <f>('Grunddaten Kernel'!D81-'Grunddaten Kernel'!D$3)/('Grunddaten Kernel'!D$4-'Grunddaten Kernel'!D$3)</f>
        <v>0.36402569593147749</v>
      </c>
      <c r="E81" s="103">
        <f>('Grunddaten Kernel'!E81-'Grunddaten Kernel'!E$3)/('Grunddaten Kernel'!E$4-'Grunddaten Kernel'!E$3)</f>
        <v>0.52505446623093677</v>
      </c>
      <c r="F81" s="103">
        <f>('Grunddaten Kernel'!F81-'Grunddaten Kernel'!F$3)/('Grunddaten Kernel'!F$4-'Grunddaten Kernel'!F$3)</f>
        <v>0.41551724137930823</v>
      </c>
      <c r="G81" s="103">
        <f>('Grunddaten Kernel'!G81-'Grunddaten Kernel'!G$3)/('Grunddaten Kernel'!G$4-'Grunddaten Kernel'!G$3)</f>
        <v>0.575824175824176</v>
      </c>
      <c r="H81" s="103">
        <f>('Grunddaten Kernel'!H81-'Grunddaten Kernel'!H$3)/('Grunddaten Kernel'!H$4-'Grunddaten Kernel'!H$3)</f>
        <v>0.52521008403361347</v>
      </c>
      <c r="I81" s="103">
        <f>('Grunddaten Kernel'!I81-'Grunddaten Kernel'!I$3)/('Grunddaten Kernel'!I$4-'Grunddaten Kernel'!I$3)</f>
        <v>0.47542397240586376</v>
      </c>
      <c r="J81" s="103">
        <f>('Grunddaten Kernel'!J81-'Grunddaten Kernel'!J$3)/('Grunddaten Kernel'!J$4-'Grunddaten Kernel'!J$3)</f>
        <v>0</v>
      </c>
      <c r="K81" s="103">
        <f>('Grunddaten Kernel'!K81-'Grunddaten Kernel'!K$3)/('Grunddaten Kernel'!K$4-'Grunddaten Kernel'!K$3)</f>
        <v>0.70618734877290013</v>
      </c>
      <c r="L81" s="103">
        <f>('Grunddaten Kernel'!L81-'Grunddaten Kernel'!L$3)/('Grunddaten Kernel'!L$4-'Grunddaten Kernel'!L$3)</f>
        <v>0.37583593401694154</v>
      </c>
      <c r="M81" s="103">
        <f>('Grunddaten Kernel'!M81-'Grunddaten Kernel'!M$3)/('Grunddaten Kernel'!M$4-'Grunddaten Kernel'!M$3)</f>
        <v>0.12158875045252825</v>
      </c>
      <c r="N81" s="103">
        <f>('Grunddaten Kernel'!N81-'Grunddaten Kernel'!N$3)/('Grunddaten Kernel'!N$4-'Grunddaten Kernel'!N$3)</f>
        <v>0.16468331028911432</v>
      </c>
      <c r="O81" s="103">
        <f>('Grunddaten Kernel'!O81-'Grunddaten Kernel'!O$3)/('Grunddaten Kernel'!O$4-'Grunddaten Kernel'!O$3)</f>
        <v>0.10308869604619479</v>
      </c>
      <c r="P81" s="103">
        <f>('Grunddaten Kernel'!P81-'Grunddaten Kernel'!P$3)/('Grunddaten Kernel'!P$4-'Grunddaten Kernel'!P$3)</f>
        <v>0.28924645288904105</v>
      </c>
      <c r="Q81" s="103">
        <f>('Grunddaten Kernel'!Q81-'Grunddaten Kernel'!Q$3)/('Grunddaten Kernel'!Q$4-'Grunddaten Kernel'!Q$3)</f>
        <v>0.41164241164241167</v>
      </c>
      <c r="R81" s="103">
        <f>('Grunddaten Kernel'!R81-'Grunddaten Kernel'!R$3)/('Grunddaten Kernel'!R$4-'Grunddaten Kernel'!R$3)</f>
        <v>0.34023380418899168</v>
      </c>
      <c r="S81" s="103">
        <f>('Grunddaten Kernel'!S81-'Grunddaten Kernel'!S$3)/('Grunddaten Kernel'!S$4-'Grunddaten Kernel'!S$3)</f>
        <v>0.28413882581900751</v>
      </c>
      <c r="T81" s="103">
        <f>'Grunddaten Kernel'!T81/(('Grunddaten Kernel'!T$4-'Grunddaten Kernel'!T$3)/2)</f>
        <v>-0.44387108998269842</v>
      </c>
      <c r="U81" s="103">
        <f>'Grunddaten Kernel'!U81/(('Grunddaten Kernel'!U$4-'Grunddaten Kernel'!U$3)/2)</f>
        <v>0.16020671834625244</v>
      </c>
      <c r="V81" s="103">
        <f>'Grunddaten Kernel'!V81/(('Grunddaten Kernel'!V$4-'Grunddaten Kernel'!V$3)/2)</f>
        <v>-0.25263517787237028</v>
      </c>
      <c r="W81" s="103">
        <f>'Grunddaten Kernel'!W81/(('Grunddaten Kernel'!W$4-'Grunddaten Kernel'!W$3)/2)</f>
        <v>0.23636363636363625</v>
      </c>
      <c r="X81" s="103">
        <f>'Grunddaten Kernel'!X81/(('Grunddaten Kernel'!X$4-'Grunddaten Kernel'!X$3)/2)</f>
        <v>3.0888030887876602E-3</v>
      </c>
      <c r="Y81" s="103">
        <f>'Grunddaten Kernel'!Y81/(('Grunddaten Kernel'!Y$4-'Grunddaten Kernel'!Y$3)/2)</f>
        <v>0.13689253935660578</v>
      </c>
      <c r="Z81" s="103">
        <f>'Grunddaten Kernel'!Z81/(('Grunddaten Kernel'!Z$4-'Grunddaten Kernel'!Z$3)/2)</f>
        <v>0.12318840579710141</v>
      </c>
      <c r="AA81" s="103">
        <f>'Grunddaten Kernel'!AA81/(('Grunddaten Kernel'!AA$4-'Grunddaten Kernel'!AA$3)/2)</f>
        <v>-4.5454545454545456E-2</v>
      </c>
      <c r="AB81" s="103">
        <f>'Grunddaten Kernel'!AB81/(('Grunddaten Kernel'!AB$4-'Grunddaten Kernel'!AB$3)/2)</f>
        <v>-6.2484378905273662E-2</v>
      </c>
      <c r="AC81" s="103">
        <f>'Grunddaten Kernel'!AC81/(('Grunddaten Kernel'!AC$4-'Grunddaten Kernel'!AC$3)/2)</f>
        <v>-0.2757859900717044</v>
      </c>
      <c r="AD81" s="103">
        <f>'Grunddaten Kernel'!AD81/(('Grunddaten Kernel'!AD$4-'Grunddaten Kernel'!AD$3)/2)</f>
        <v>-0.08</v>
      </c>
      <c r="AE81" s="103">
        <f>'Grunddaten Kernel'!AE81/(('Grunddaten Kernel'!AE$4-'Grunddaten Kernel'!AE$3)/2)</f>
        <v>2.99944964226748E-2</v>
      </c>
      <c r="AF81" s="103">
        <f>'Grunddaten Kernel'!AF81/(('Grunddaten Kernel'!AF$4-'Grunddaten Kernel'!AF$3)/2)</f>
        <v>-2.6888604353394099E-3</v>
      </c>
      <c r="AG81" s="103">
        <f>'Grunddaten Kernel'!AG81/(('Grunddaten Kernel'!AG$4-'Grunddaten Kernel'!AG$3)/2)</f>
        <v>-5.4249737171345236E-2</v>
      </c>
      <c r="AH81" s="103">
        <f>'Grunddaten Kernel'!AH81/(('Grunddaten Kernel'!AH$4-'Grunddaten Kernel'!AH$3)/2)</f>
        <v>0.45961983304837573</v>
      </c>
      <c r="AI81" s="103">
        <f>'Grunddaten Kernel'!AI81/(('Grunddaten Kernel'!AI$4-'Grunddaten Kernel'!AI$3)/2)</f>
        <v>0.38857142857142857</v>
      </c>
      <c r="AJ81" s="103">
        <f>'Grunddaten Kernel'!AJ81/(('Grunddaten Kernel'!AJ$4-'Grunddaten Kernel'!AJ$3)/2)</f>
        <v>-8.9988751406075512E-2</v>
      </c>
      <c r="AK81" s="103">
        <f>'Grunddaten Kernel'!AK81/(('Grunddaten Kernel'!AK$4-'Grunddaten Kernel'!AK$3)/2)</f>
        <v>1.9642857142857354E-2</v>
      </c>
    </row>
    <row r="82" spans="1:37" x14ac:dyDescent="0.2">
      <c r="A82" s="9">
        <v>32658</v>
      </c>
      <c r="B82" s="103">
        <f>('Grunddaten Kernel'!B82-'Grunddaten Kernel'!B$3)/('Grunddaten Kernel'!B$4-'Grunddaten Kernel'!B$3)</f>
        <v>0.64878157564795569</v>
      </c>
      <c r="C82" s="103">
        <f>('Grunddaten Kernel'!C82-'Grunddaten Kernel'!C$3)/('Grunddaten Kernel'!C$4-'Grunddaten Kernel'!C$3)</f>
        <v>0.6389954500085564</v>
      </c>
      <c r="D82" s="103">
        <f>('Grunddaten Kernel'!D82-'Grunddaten Kernel'!D$3)/('Grunddaten Kernel'!D$4-'Grunddaten Kernel'!D$3)</f>
        <v>0.30949544967880083</v>
      </c>
      <c r="E82" s="103">
        <f>('Grunddaten Kernel'!E82-'Grunddaten Kernel'!E$3)/('Grunddaten Kernel'!E$4-'Grunddaten Kernel'!E$3)</f>
        <v>0.50326797385620914</v>
      </c>
      <c r="F82" s="103">
        <f>('Grunddaten Kernel'!F82-'Grunddaten Kernel'!F$3)/('Grunddaten Kernel'!F$4-'Grunddaten Kernel'!F$3)</f>
        <v>0.42607758620689667</v>
      </c>
      <c r="G82" s="103">
        <f>('Grunddaten Kernel'!G82-'Grunddaten Kernel'!G$3)/('Grunddaten Kernel'!G$4-'Grunddaten Kernel'!G$3)</f>
        <v>0.57948717948717954</v>
      </c>
      <c r="H82" s="103">
        <f>('Grunddaten Kernel'!H82-'Grunddaten Kernel'!H$3)/('Grunddaten Kernel'!H$4-'Grunddaten Kernel'!H$3)</f>
        <v>0.54761904761904767</v>
      </c>
      <c r="I82" s="103">
        <f>('Grunddaten Kernel'!I82-'Grunddaten Kernel'!I$3)/('Grunddaten Kernel'!I$4-'Grunddaten Kernel'!I$3)</f>
        <v>0.47542397240586376</v>
      </c>
      <c r="J82" s="103">
        <f>('Grunddaten Kernel'!J82-'Grunddaten Kernel'!J$3)/('Grunddaten Kernel'!J$4-'Grunddaten Kernel'!J$3)</f>
        <v>2.6315789473684209E-2</v>
      </c>
      <c r="K82" s="103">
        <f>('Grunddaten Kernel'!K82-'Grunddaten Kernel'!K$3)/('Grunddaten Kernel'!K$4-'Grunddaten Kernel'!K$3)</f>
        <v>0.68890425164189417</v>
      </c>
      <c r="L82" s="103">
        <f>('Grunddaten Kernel'!L82-'Grunddaten Kernel'!L$3)/('Grunddaten Kernel'!L$4-'Grunddaten Kernel'!L$3)</f>
        <v>0.38326645861197794</v>
      </c>
      <c r="M82" s="103">
        <f>('Grunddaten Kernel'!M82-'Grunddaten Kernel'!M$3)/('Grunddaten Kernel'!M$4-'Grunddaten Kernel'!M$3)</f>
        <v>0.13922209883623968</v>
      </c>
      <c r="N82" s="103">
        <f>('Grunddaten Kernel'!N82-'Grunddaten Kernel'!N$3)/('Grunddaten Kernel'!N$4-'Grunddaten Kernel'!N$3)</f>
        <v>0.16886234056766453</v>
      </c>
      <c r="O82" s="103">
        <f>('Grunddaten Kernel'!O82-'Grunddaten Kernel'!O$3)/('Grunddaten Kernel'!O$4-'Grunddaten Kernel'!O$3)</f>
        <v>0.10378328747439995</v>
      </c>
      <c r="P82" s="103">
        <f>('Grunddaten Kernel'!P82-'Grunddaten Kernel'!P$3)/('Grunddaten Kernel'!P$4-'Grunddaten Kernel'!P$3)</f>
        <v>0.28049754650233938</v>
      </c>
      <c r="Q82" s="103">
        <f>('Grunddaten Kernel'!Q82-'Grunddaten Kernel'!Q$3)/('Grunddaten Kernel'!Q$4-'Grunddaten Kernel'!Q$3)</f>
        <v>0.5280665280665281</v>
      </c>
      <c r="R82" s="103">
        <f>('Grunddaten Kernel'!R82-'Grunddaten Kernel'!R$3)/('Grunddaten Kernel'!R$4-'Grunddaten Kernel'!R$3)</f>
        <v>0.31344374086702398</v>
      </c>
      <c r="S82" s="103">
        <f>('Grunddaten Kernel'!S82-'Grunddaten Kernel'!S$3)/('Grunddaten Kernel'!S$4-'Grunddaten Kernel'!S$3)</f>
        <v>0.26694777813817711</v>
      </c>
      <c r="T82" s="103">
        <f>'Grunddaten Kernel'!T82/(('Grunddaten Kernel'!T$4-'Grunddaten Kernel'!T$3)/2)</f>
        <v>-0.1779152716046345</v>
      </c>
      <c r="U82" s="103">
        <f>'Grunddaten Kernel'!U82/(('Grunddaten Kernel'!U$4-'Grunddaten Kernel'!U$3)/2)</f>
        <v>1.0335917312661449E-2</v>
      </c>
      <c r="V82" s="103">
        <f>'Grunddaten Kernel'!V82/(('Grunddaten Kernel'!V$4-'Grunddaten Kernel'!V$3)/2)</f>
        <v>-0.27861257842282533</v>
      </c>
      <c r="W82" s="103">
        <f>'Grunddaten Kernel'!W82/(('Grunddaten Kernel'!W$4-'Grunddaten Kernel'!W$3)/2)</f>
        <v>-0.18181818181818124</v>
      </c>
      <c r="X82" s="103">
        <f>'Grunddaten Kernel'!X82/(('Grunddaten Kernel'!X$4-'Grunddaten Kernel'!X$3)/2)</f>
        <v>7.5675675675691348E-2</v>
      </c>
      <c r="Y82" s="103">
        <f>'Grunddaten Kernel'!Y82/(('Grunddaten Kernel'!Y$4-'Grunddaten Kernel'!Y$3)/2)</f>
        <v>2.7378507871320425E-2</v>
      </c>
      <c r="Z82" s="103">
        <f>'Grunddaten Kernel'!Z82/(('Grunddaten Kernel'!Z$4-'Grunddaten Kernel'!Z$3)/2)</f>
        <v>0.11594202898550736</v>
      </c>
      <c r="AA82" s="103">
        <f>'Grunddaten Kernel'!AA82/(('Grunddaten Kernel'!AA$4-'Grunddaten Kernel'!AA$3)/2)</f>
        <v>0</v>
      </c>
      <c r="AB82" s="103">
        <f>'Grunddaten Kernel'!AB82/(('Grunddaten Kernel'!AB$4-'Grunddaten Kernel'!AB$3)/2)</f>
        <v>0.18745313671582098</v>
      </c>
      <c r="AC82" s="103">
        <f>'Grunddaten Kernel'!AC82/(('Grunddaten Kernel'!AC$4-'Grunddaten Kernel'!AC$3)/2)</f>
        <v>-0.1378929950358522</v>
      </c>
      <c r="AD82" s="103">
        <f>'Grunddaten Kernel'!AD82/(('Grunddaten Kernel'!AD$4-'Grunddaten Kernel'!AD$3)/2)</f>
        <v>0.08</v>
      </c>
      <c r="AE82" s="103">
        <f>'Grunddaten Kernel'!AE82/(('Grunddaten Kernel'!AE$4-'Grunddaten Kernel'!AE$3)/2)</f>
        <v>0.12556846160530671</v>
      </c>
      <c r="AF82" s="103">
        <f>'Grunddaten Kernel'!AF82/(('Grunddaten Kernel'!AF$4-'Grunddaten Kernel'!AF$3)/2)</f>
        <v>3.4443021766965391E-2</v>
      </c>
      <c r="AG82" s="103">
        <f>'Grunddaten Kernel'!AG82/(('Grunddaten Kernel'!AG$4-'Grunddaten Kernel'!AG$3)/2)</f>
        <v>4.4335983026738161E-3</v>
      </c>
      <c r="AH82" s="103">
        <f>'Grunddaten Kernel'!AH82/(('Grunddaten Kernel'!AH$4-'Grunddaten Kernel'!AH$3)/2)</f>
        <v>-4.6263703107713973E-2</v>
      </c>
      <c r="AI82" s="103">
        <f>'Grunddaten Kernel'!AI82/(('Grunddaten Kernel'!AI$4-'Grunddaten Kernel'!AI$3)/2)</f>
        <v>0.64</v>
      </c>
      <c r="AJ82" s="103">
        <f>'Grunddaten Kernel'!AJ82/(('Grunddaten Kernel'!AJ$4-'Grunddaten Kernel'!AJ$3)/2)</f>
        <v>-0.12373453318335144</v>
      </c>
      <c r="AK82" s="103">
        <f>'Grunddaten Kernel'!AK82/(('Grunddaten Kernel'!AK$4-'Grunddaten Kernel'!AK$3)/2)</f>
        <v>-4.732142857142866E-2</v>
      </c>
    </row>
    <row r="83" spans="1:37" x14ac:dyDescent="0.2">
      <c r="A83" s="9">
        <v>32688</v>
      </c>
      <c r="B83" s="103">
        <f>('Grunddaten Kernel'!B83-'Grunddaten Kernel'!B$3)/('Grunddaten Kernel'!B$4-'Grunddaten Kernel'!B$3)</f>
        <v>0.61102178400392293</v>
      </c>
      <c r="C83" s="103">
        <f>('Grunddaten Kernel'!C83-'Grunddaten Kernel'!C$3)/('Grunddaten Kernel'!C$4-'Grunddaten Kernel'!C$3)</f>
        <v>0.48361277590687141</v>
      </c>
      <c r="D83" s="103">
        <f>('Grunddaten Kernel'!D83-'Grunddaten Kernel'!D$3)/('Grunddaten Kernel'!D$4-'Grunddaten Kernel'!D$3)</f>
        <v>0.30485412205567447</v>
      </c>
      <c r="E83" s="103">
        <f>('Grunddaten Kernel'!E83-'Grunddaten Kernel'!E$3)/('Grunddaten Kernel'!E$4-'Grunddaten Kernel'!E$3)</f>
        <v>0.4684095860566449</v>
      </c>
      <c r="F83" s="103">
        <f>('Grunddaten Kernel'!F83-'Grunddaten Kernel'!F$3)/('Grunddaten Kernel'!F$4-'Grunddaten Kernel'!F$3)</f>
        <v>0.37090517241379317</v>
      </c>
      <c r="G83" s="103">
        <f>('Grunddaten Kernel'!G83-'Grunddaten Kernel'!G$3)/('Grunddaten Kernel'!G$4-'Grunddaten Kernel'!G$3)</f>
        <v>0.55000000000000016</v>
      </c>
      <c r="H83" s="103">
        <f>('Grunddaten Kernel'!H83-'Grunddaten Kernel'!H$3)/('Grunddaten Kernel'!H$4-'Grunddaten Kernel'!H$3)</f>
        <v>0.51680672268907557</v>
      </c>
      <c r="I83" s="103">
        <f>('Grunddaten Kernel'!I83-'Grunddaten Kernel'!I$3)/('Grunddaten Kernel'!I$4-'Grunddaten Kernel'!I$3)</f>
        <v>0.46105202644438054</v>
      </c>
      <c r="J83" s="103">
        <f>('Grunddaten Kernel'!J83-'Grunddaten Kernel'!J$3)/('Grunddaten Kernel'!J$4-'Grunddaten Kernel'!J$3)</f>
        <v>1.7543859649122806E-2</v>
      </c>
      <c r="K83" s="103">
        <f>('Grunddaten Kernel'!K83-'Grunddaten Kernel'!K$3)/('Grunddaten Kernel'!K$4-'Grunddaten Kernel'!K$3)</f>
        <v>0.68026270307639125</v>
      </c>
      <c r="L83" s="103">
        <f>('Grunddaten Kernel'!L83-'Grunddaten Kernel'!L$3)/('Grunddaten Kernel'!L$4-'Grunddaten Kernel'!L$3)</f>
        <v>0.38326645861197794</v>
      </c>
      <c r="M83" s="103">
        <f>('Grunddaten Kernel'!M83-'Grunddaten Kernel'!M$3)/('Grunddaten Kernel'!M$4-'Grunddaten Kernel'!M$3)</f>
        <v>0.15475652962687267</v>
      </c>
      <c r="N83" s="103">
        <f>('Grunddaten Kernel'!N83-'Grunddaten Kernel'!N$3)/('Grunddaten Kernel'!N$4-'Grunddaten Kernel'!N$3)</f>
        <v>0.16508723143127899</v>
      </c>
      <c r="O83" s="103">
        <f>('Grunddaten Kernel'!O83-'Grunddaten Kernel'!O$3)/('Grunddaten Kernel'!O$4-'Grunddaten Kernel'!O$3)</f>
        <v>0.11358805660472979</v>
      </c>
      <c r="P83" s="103">
        <f>('Grunddaten Kernel'!P83-'Grunddaten Kernel'!P$3)/('Grunddaten Kernel'!P$4-'Grunddaten Kernel'!P$3)</f>
        <v>0.24143177754954545</v>
      </c>
      <c r="Q83" s="103">
        <f>('Grunddaten Kernel'!Q83-'Grunddaten Kernel'!Q$3)/('Grunddaten Kernel'!Q$4-'Grunddaten Kernel'!Q$3)</f>
        <v>0.51559251559251562</v>
      </c>
      <c r="R83" s="103">
        <f>('Grunddaten Kernel'!R83-'Grunddaten Kernel'!R$3)/('Grunddaten Kernel'!R$4-'Grunddaten Kernel'!R$3)</f>
        <v>0.29432537749634696</v>
      </c>
      <c r="S83" s="103">
        <f>('Grunddaten Kernel'!S83-'Grunddaten Kernel'!S$3)/('Grunddaten Kernel'!S$4-'Grunddaten Kernel'!S$3)</f>
        <v>0.22867337009406424</v>
      </c>
      <c r="T83" s="103">
        <f>'Grunddaten Kernel'!T83/(('Grunddaten Kernel'!T$4-'Grunddaten Kernel'!T$3)/2)</f>
        <v>-0.12060009337959296</v>
      </c>
      <c r="U83" s="103">
        <f>'Grunddaten Kernel'!U83/(('Grunddaten Kernel'!U$4-'Grunddaten Kernel'!U$3)/2)</f>
        <v>-0.74590869939707172</v>
      </c>
      <c r="V83" s="103">
        <f>'Grunddaten Kernel'!V83/(('Grunddaten Kernel'!V$4-'Grunddaten Kernel'!V$3)/2)</f>
        <v>-2.3714036617262561E-2</v>
      </c>
      <c r="W83" s="103">
        <f>'Grunddaten Kernel'!W83/(('Grunddaten Kernel'!W$4-'Grunddaten Kernel'!W$3)/2)</f>
        <v>-0.29090909090909128</v>
      </c>
      <c r="X83" s="103">
        <f>'Grunddaten Kernel'!X83/(('Grunddaten Kernel'!X$4-'Grunddaten Kernel'!X$3)/2)</f>
        <v>-0.39536679536679575</v>
      </c>
      <c r="Y83" s="103">
        <f>'Grunddaten Kernel'!Y83/(('Grunddaten Kernel'!Y$4-'Grunddaten Kernel'!Y$3)/2)</f>
        <v>-0.22039698836413354</v>
      </c>
      <c r="Z83" s="103">
        <f>'Grunddaten Kernel'!Z83/(('Grunddaten Kernel'!Z$4-'Grunddaten Kernel'!Z$3)/2)</f>
        <v>-0.15942028985507295</v>
      </c>
      <c r="AA83" s="103">
        <f>'Grunddaten Kernel'!AA83/(('Grunddaten Kernel'!AA$4-'Grunddaten Kernel'!AA$3)/2)</f>
        <v>-9.0909090909090912E-2</v>
      </c>
      <c r="AB83" s="103">
        <f>'Grunddaten Kernel'!AB83/(('Grunddaten Kernel'!AB$4-'Grunddaten Kernel'!AB$3)/2)</f>
        <v>-6.2484378905273662E-2</v>
      </c>
      <c r="AC83" s="103">
        <f>'Grunddaten Kernel'!AC83/(('Grunddaten Kernel'!AC$4-'Grunddaten Kernel'!AC$3)/2)</f>
        <v>-6.89464975179261E-2</v>
      </c>
      <c r="AD83" s="103">
        <f>'Grunddaten Kernel'!AD83/(('Grunddaten Kernel'!AD$4-'Grunddaten Kernel'!AD$3)/2)</f>
        <v>0</v>
      </c>
      <c r="AE83" s="103">
        <f>'Grunddaten Kernel'!AE83/(('Grunddaten Kernel'!AE$4-'Grunddaten Kernel'!AE$3)/2)</f>
        <v>0.11062190423775473</v>
      </c>
      <c r="AF83" s="103">
        <f>'Grunddaten Kernel'!AF83/(('Grunddaten Kernel'!AF$4-'Grunddaten Kernel'!AF$3)/2)</f>
        <v>-3.111395646606922E-2</v>
      </c>
      <c r="AG83" s="103">
        <f>'Grunddaten Kernel'!AG83/(('Grunddaten Kernel'!AG$4-'Grunddaten Kernel'!AG$3)/2)</f>
        <v>6.2584140847616654E-2</v>
      </c>
      <c r="AH83" s="103">
        <f>'Grunddaten Kernel'!AH83/(('Grunddaten Kernel'!AH$4-'Grunddaten Kernel'!AH$3)/2)</f>
        <v>-0.20657749170270542</v>
      </c>
      <c r="AI83" s="103">
        <f>'Grunddaten Kernel'!AI83/(('Grunddaten Kernel'!AI$4-'Grunddaten Kernel'!AI$3)/2)</f>
        <v>-6.8571428571428575E-2</v>
      </c>
      <c r="AJ83" s="103">
        <f>'Grunddaten Kernel'!AJ83/(('Grunddaten Kernel'!AJ$4-'Grunddaten Kernel'!AJ$3)/2)</f>
        <v>-8.8301462317209964E-2</v>
      </c>
      <c r="AK83" s="103">
        <f>'Grunddaten Kernel'!AK83/(('Grunddaten Kernel'!AK$4-'Grunddaten Kernel'!AK$3)/2)</f>
        <v>-0.1053571428571428</v>
      </c>
    </row>
    <row r="84" spans="1:37" x14ac:dyDescent="0.2">
      <c r="A84" s="9">
        <v>32718</v>
      </c>
      <c r="B84" s="103">
        <f>('Grunddaten Kernel'!B84-'Grunddaten Kernel'!B$3)/('Grunddaten Kernel'!B$4-'Grunddaten Kernel'!B$3)</f>
        <v>0.80518214997753734</v>
      </c>
      <c r="C84" s="103">
        <f>('Grunddaten Kernel'!C84-'Grunddaten Kernel'!C$3)/('Grunddaten Kernel'!C$4-'Grunddaten Kernel'!C$3)</f>
        <v>0.43947404862163547</v>
      </c>
      <c r="D84" s="103">
        <f>('Grunddaten Kernel'!D84-'Grunddaten Kernel'!D$3)/('Grunddaten Kernel'!D$4-'Grunddaten Kernel'!D$3)</f>
        <v>0.27923982869379016</v>
      </c>
      <c r="E84" s="103">
        <f>('Grunddaten Kernel'!E84-'Grunddaten Kernel'!E$3)/('Grunddaten Kernel'!E$4-'Grunddaten Kernel'!E$3)</f>
        <v>0.45751633986928109</v>
      </c>
      <c r="F84" s="103">
        <f>('Grunddaten Kernel'!F84-'Grunddaten Kernel'!F$3)/('Grunddaten Kernel'!F$4-'Grunddaten Kernel'!F$3)</f>
        <v>0.34698275862068972</v>
      </c>
      <c r="G84" s="103">
        <f>('Grunddaten Kernel'!G84-'Grunddaten Kernel'!G$3)/('Grunddaten Kernel'!G$4-'Grunddaten Kernel'!G$3)</f>
        <v>0.52857142857142869</v>
      </c>
      <c r="H84" s="103">
        <f>('Grunddaten Kernel'!H84-'Grunddaten Kernel'!H$3)/('Grunddaten Kernel'!H$4-'Grunddaten Kernel'!H$3)</f>
        <v>0.49999999999999994</v>
      </c>
      <c r="I84" s="103">
        <f>('Grunddaten Kernel'!I84-'Grunddaten Kernel'!I$3)/('Grunddaten Kernel'!I$4-'Grunddaten Kernel'!I$3)</f>
        <v>0.42512216154067262</v>
      </c>
      <c r="J84" s="103">
        <f>('Grunddaten Kernel'!J84-'Grunddaten Kernel'!J$3)/('Grunddaten Kernel'!J$4-'Grunddaten Kernel'!J$3)</f>
        <v>1.7543859649122806E-2</v>
      </c>
      <c r="K84" s="103">
        <f>('Grunddaten Kernel'!K84-'Grunddaten Kernel'!K$3)/('Grunddaten Kernel'!K$4-'Grunddaten Kernel'!K$3)</f>
        <v>0.57656412029035597</v>
      </c>
      <c r="L84" s="103">
        <f>('Grunddaten Kernel'!L84-'Grunddaten Kernel'!L$3)/('Grunddaten Kernel'!L$4-'Grunddaten Kernel'!L$3)</f>
        <v>0.37583593401694154</v>
      </c>
      <c r="M84" s="103">
        <f>('Grunddaten Kernel'!M84-'Grunddaten Kernel'!M$3)/('Grunddaten Kernel'!M$4-'Grunddaten Kernel'!M$3)</f>
        <v>0.16050211315443724</v>
      </c>
      <c r="N84" s="103">
        <f>('Grunddaten Kernel'!N84-'Grunddaten Kernel'!N$3)/('Grunddaten Kernel'!N$4-'Grunddaten Kernel'!N$3)</f>
        <v>0.16963134428063195</v>
      </c>
      <c r="O84" s="103">
        <f>('Grunddaten Kernel'!O84-'Grunddaten Kernel'!O$3)/('Grunddaten Kernel'!O$4-'Grunddaten Kernel'!O$3)</f>
        <v>0.1293281542052592</v>
      </c>
      <c r="P84" s="103">
        <f>('Grunddaten Kernel'!P84-'Grunddaten Kernel'!P$3)/('Grunddaten Kernel'!P$4-'Grunddaten Kernel'!P$3)</f>
        <v>0.27490585415953439</v>
      </c>
      <c r="Q84" s="103">
        <f>('Grunddaten Kernel'!Q84-'Grunddaten Kernel'!Q$3)/('Grunddaten Kernel'!Q$4-'Grunddaten Kernel'!Q$3)</f>
        <v>0.6216216216216216</v>
      </c>
      <c r="R84" s="103">
        <f>('Grunddaten Kernel'!R84-'Grunddaten Kernel'!R$3)/('Grunddaten Kernel'!R$4-'Grunddaten Kernel'!R$3)</f>
        <v>0.44215781782756941</v>
      </c>
      <c r="S84" s="103">
        <f>('Grunddaten Kernel'!S84-'Grunddaten Kernel'!S$3)/('Grunddaten Kernel'!S$4-'Grunddaten Kernel'!S$3)</f>
        <v>0.20953616607200781</v>
      </c>
      <c r="T84" s="103">
        <f>'Grunddaten Kernel'!T84/(('Grunddaten Kernel'!T$4-'Grunddaten Kernel'!T$3)/2)</f>
        <v>0.62012413860165694</v>
      </c>
      <c r="U84" s="103">
        <f>'Grunddaten Kernel'!U84/(('Grunddaten Kernel'!U$4-'Grunddaten Kernel'!U$3)/2)</f>
        <v>-0.21188630490955968</v>
      </c>
      <c r="V84" s="103">
        <f>'Grunddaten Kernel'!V84/(('Grunddaten Kernel'!V$4-'Grunddaten Kernel'!V$3)/2)</f>
        <v>-0.13087166863257943</v>
      </c>
      <c r="W84" s="103">
        <f>'Grunddaten Kernel'!W84/(('Grunddaten Kernel'!W$4-'Grunddaten Kernel'!W$3)/2)</f>
        <v>-9.090909090909062E-2</v>
      </c>
      <c r="X84" s="103">
        <f>'Grunddaten Kernel'!X84/(('Grunddaten Kernel'!X$4-'Grunddaten Kernel'!X$3)/2)</f>
        <v>-0.17142857142857107</v>
      </c>
      <c r="Y84" s="103">
        <f>'Grunddaten Kernel'!Y84/(('Grunddaten Kernel'!Y$4-'Grunddaten Kernel'!Y$3)/2)</f>
        <v>-0.16016427104722789</v>
      </c>
      <c r="Z84" s="103">
        <f>'Grunddaten Kernel'!Z84/(('Grunddaten Kernel'!Z$4-'Grunddaten Kernel'!Z$3)/2)</f>
        <v>-8.6956521739130516E-2</v>
      </c>
      <c r="AA84" s="103">
        <f>'Grunddaten Kernel'!AA84/(('Grunddaten Kernel'!AA$4-'Grunddaten Kernel'!AA$3)/2)</f>
        <v>-0.22727272727272727</v>
      </c>
      <c r="AB84" s="103">
        <f>'Grunddaten Kernel'!AB84/(('Grunddaten Kernel'!AB$4-'Grunddaten Kernel'!AB$3)/2)</f>
        <v>0</v>
      </c>
      <c r="AC84" s="103">
        <f>'Grunddaten Kernel'!AC84/(('Grunddaten Kernel'!AC$4-'Grunddaten Kernel'!AC$3)/2)</f>
        <v>-0.82735797021511315</v>
      </c>
      <c r="AD84" s="103">
        <f>'Grunddaten Kernel'!AD84/(('Grunddaten Kernel'!AD$4-'Grunddaten Kernel'!AD$3)/2)</f>
        <v>-0.08</v>
      </c>
      <c r="AE84" s="103">
        <f>'Grunddaten Kernel'!AE84/(('Grunddaten Kernel'!AE$4-'Grunddaten Kernel'!AE$3)/2)</f>
        <v>4.0914752483851353E-2</v>
      </c>
      <c r="AF84" s="103">
        <f>'Grunddaten Kernel'!AF84/(('Grunddaten Kernel'!AF$4-'Grunddaten Kernel'!AF$3)/2)</f>
        <v>3.7451984635083362E-2</v>
      </c>
      <c r="AG84" s="103">
        <f>'Grunddaten Kernel'!AG84/(('Grunddaten Kernel'!AG$4-'Grunddaten Kernel'!AG$3)/2)</f>
        <v>0.10046952376874875</v>
      </c>
      <c r="AH84" s="103">
        <f>'Grunddaten Kernel'!AH84/(('Grunddaten Kernel'!AH$4-'Grunddaten Kernel'!AH$3)/2)</f>
        <v>0.17700895102081868</v>
      </c>
      <c r="AI84" s="103">
        <f>'Grunddaten Kernel'!AI84/(('Grunddaten Kernel'!AI$4-'Grunddaten Kernel'!AI$3)/2)</f>
        <v>0.58285714285714285</v>
      </c>
      <c r="AJ84" s="103">
        <f>'Grunddaten Kernel'!AJ84/(('Grunddaten Kernel'!AJ$4-'Grunddaten Kernel'!AJ$3)/2)</f>
        <v>0.68278965129358749</v>
      </c>
      <c r="AK84" s="103">
        <f>'Grunddaten Kernel'!AK84/(('Grunddaten Kernel'!AK$4-'Grunddaten Kernel'!AK$3)/2)</f>
        <v>-5.2678571428571401E-2</v>
      </c>
    </row>
    <row r="85" spans="1:37" x14ac:dyDescent="0.2">
      <c r="A85" s="9">
        <v>32750</v>
      </c>
      <c r="B85" s="103">
        <f>('Grunddaten Kernel'!B85-'Grunddaten Kernel'!B$3)/('Grunddaten Kernel'!B$4-'Grunddaten Kernel'!B$3)</f>
        <v>0.59038273957559517</v>
      </c>
      <c r="C85" s="103">
        <f>('Grunddaten Kernel'!C85-'Grunddaten Kernel'!C$3)/('Grunddaten Kernel'!C$4-'Grunddaten Kernel'!C$3)</f>
        <v>0.5173448113931497</v>
      </c>
      <c r="D85" s="103">
        <f>('Grunddaten Kernel'!D85-'Grunddaten Kernel'!D$3)/('Grunddaten Kernel'!D$4-'Grunddaten Kernel'!D$3)</f>
        <v>0.2768803533190578</v>
      </c>
      <c r="E85" s="103">
        <f>('Grunddaten Kernel'!E85-'Grunddaten Kernel'!E$3)/('Grunddaten Kernel'!E$4-'Grunddaten Kernel'!E$3)</f>
        <v>0.44880174291939001</v>
      </c>
      <c r="F85" s="103">
        <f>('Grunddaten Kernel'!F85-'Grunddaten Kernel'!F$3)/('Grunddaten Kernel'!F$4-'Grunddaten Kernel'!F$3)</f>
        <v>0.24353448275861858</v>
      </c>
      <c r="G85" s="103">
        <f>('Grunddaten Kernel'!G85-'Grunddaten Kernel'!G$3)/('Grunddaten Kernel'!G$4-'Grunddaten Kernel'!G$3)</f>
        <v>0.47472527472527476</v>
      </c>
      <c r="H85" s="103">
        <f>('Grunddaten Kernel'!H85-'Grunddaten Kernel'!H$3)/('Grunddaten Kernel'!H$4-'Grunddaten Kernel'!H$3)</f>
        <v>0.47535014005602244</v>
      </c>
      <c r="I85" s="103">
        <f>('Grunddaten Kernel'!I85-'Grunddaten Kernel'!I$3)/('Grunddaten Kernel'!I$4-'Grunddaten Kernel'!I$3)</f>
        <v>0.4323081345214142</v>
      </c>
      <c r="J85" s="103">
        <f>('Grunddaten Kernel'!J85-'Grunddaten Kernel'!J$3)/('Grunddaten Kernel'!J$4-'Grunddaten Kernel'!J$3)</f>
        <v>8.771929824561403E-3</v>
      </c>
      <c r="K85" s="103">
        <f>('Grunddaten Kernel'!K85-'Grunddaten Kernel'!K$3)/('Grunddaten Kernel'!K$4-'Grunddaten Kernel'!K$3)</f>
        <v>0.55928102315935013</v>
      </c>
      <c r="L85" s="103">
        <f>('Grunddaten Kernel'!L85-'Grunddaten Kernel'!L$3)/('Grunddaten Kernel'!L$4-'Grunddaten Kernel'!L$3)</f>
        <v>0.32196522514489517</v>
      </c>
      <c r="M85" s="103">
        <f>('Grunddaten Kernel'!M85-'Grunddaten Kernel'!M$3)/('Grunddaten Kernel'!M$4-'Grunddaten Kernel'!M$3)</f>
        <v>0.14901501376906215</v>
      </c>
      <c r="N85" s="103">
        <f>('Grunddaten Kernel'!N85-'Grunddaten Kernel'!N$3)/('Grunddaten Kernel'!N$4-'Grunddaten Kernel'!N$3)</f>
        <v>0.17727477512467177</v>
      </c>
      <c r="O85" s="103">
        <f>('Grunddaten Kernel'!O85-'Grunddaten Kernel'!O$3)/('Grunddaten Kernel'!O$4-'Grunddaten Kernel'!O$3)</f>
        <v>0.15044313740687854</v>
      </c>
      <c r="P85" s="103">
        <f>('Grunddaten Kernel'!P85-'Grunddaten Kernel'!P$3)/('Grunddaten Kernel'!P$4-'Grunddaten Kernel'!P$3)</f>
        <v>0.29381109969949409</v>
      </c>
      <c r="Q85" s="103">
        <f>('Grunddaten Kernel'!Q85-'Grunddaten Kernel'!Q$3)/('Grunddaten Kernel'!Q$4-'Grunddaten Kernel'!Q$3)</f>
        <v>0.48024948024948028</v>
      </c>
      <c r="R85" s="103">
        <f>('Grunddaten Kernel'!R85-'Grunddaten Kernel'!R$3)/('Grunddaten Kernel'!R$4-'Grunddaten Kernel'!R$3)</f>
        <v>0.41695080370189974</v>
      </c>
      <c r="S85" s="103">
        <f>('Grunddaten Kernel'!S85-'Grunddaten Kernel'!S$3)/('Grunddaten Kernel'!S$4-'Grunddaten Kernel'!S$3)</f>
        <v>0.2124554005838469</v>
      </c>
      <c r="T85" s="103">
        <f>'Grunddaten Kernel'!T85/(('Grunddaten Kernel'!T$4-'Grunddaten Kernel'!T$3)/2)</f>
        <v>-0.6860426878560264</v>
      </c>
      <c r="U85" s="103">
        <f>'Grunddaten Kernel'!U85/(('Grunddaten Kernel'!U$4-'Grunddaten Kernel'!U$3)/2)</f>
        <v>0.37381567614125766</v>
      </c>
      <c r="V85" s="103">
        <f>'Grunddaten Kernel'!V85/(('Grunddaten Kernel'!V$4-'Grunddaten Kernel'!V$3)/2)</f>
        <v>-1.2055319076191791E-2</v>
      </c>
      <c r="W85" s="103">
        <f>'Grunddaten Kernel'!W85/(('Grunddaten Kernel'!W$4-'Grunddaten Kernel'!W$3)/2)</f>
        <v>-7.2727272727272821E-2</v>
      </c>
      <c r="X85" s="103">
        <f>'Grunddaten Kernel'!X85/(('Grunddaten Kernel'!X$4-'Grunddaten Kernel'!X$3)/2)</f>
        <v>-0.74131274131275715</v>
      </c>
      <c r="Y85" s="103">
        <f>'Grunddaten Kernel'!Y85/(('Grunddaten Kernel'!Y$4-'Grunddaten Kernel'!Y$3)/2)</f>
        <v>-0.40246406570841947</v>
      </c>
      <c r="Z85" s="103">
        <f>'Grunddaten Kernel'!Z85/(('Grunddaten Kernel'!Z$4-'Grunddaten Kernel'!Z$3)/2)</f>
        <v>-0.12753623188405744</v>
      </c>
      <c r="AA85" s="103">
        <f>'Grunddaten Kernel'!AA85/(('Grunddaten Kernel'!AA$4-'Grunddaten Kernel'!AA$3)/2)</f>
        <v>4.5454545454545456E-2</v>
      </c>
      <c r="AB85" s="103">
        <f>'Grunddaten Kernel'!AB85/(('Grunddaten Kernel'!AB$4-'Grunddaten Kernel'!AB$3)/2)</f>
        <v>-6.2484378905273662E-2</v>
      </c>
      <c r="AC85" s="103">
        <f>'Grunddaten Kernel'!AC85/(('Grunddaten Kernel'!AC$4-'Grunddaten Kernel'!AC$3)/2)</f>
        <v>-0.1378929950358522</v>
      </c>
      <c r="AD85" s="103">
        <f>'Grunddaten Kernel'!AD85/(('Grunddaten Kernel'!AD$4-'Grunddaten Kernel'!AD$3)/2)</f>
        <v>-0.57999360000000022</v>
      </c>
      <c r="AE85" s="103">
        <f>'Grunddaten Kernel'!AE85/(('Grunddaten Kernel'!AE$4-'Grunddaten Kernel'!AE$3)/2)</f>
        <v>-8.1800538771253997E-2</v>
      </c>
      <c r="AF85" s="103">
        <f>'Grunddaten Kernel'!AF85/(('Grunddaten Kernel'!AF$4-'Grunddaten Kernel'!AF$3)/2)</f>
        <v>6.2996158770806485E-2</v>
      </c>
      <c r="AG85" s="103">
        <f>'Grunddaten Kernel'!AG85/(('Grunddaten Kernel'!AG$4-'Grunddaten Kernel'!AG$3)/2)</f>
        <v>0.13477758273750917</v>
      </c>
      <c r="AH85" s="103">
        <f>'Grunddaten Kernel'!AH85/(('Grunddaten Kernel'!AH$4-'Grunddaten Kernel'!AH$3)/2)</f>
        <v>9.9969828019712367E-2</v>
      </c>
      <c r="AI85" s="103">
        <f>'Grunddaten Kernel'!AI85/(('Grunddaten Kernel'!AI$4-'Grunddaten Kernel'!AI$3)/2)</f>
        <v>-0.77714285714285714</v>
      </c>
      <c r="AJ85" s="103">
        <f>'Grunddaten Kernel'!AJ85/(('Grunddaten Kernel'!AJ$4-'Grunddaten Kernel'!AJ$3)/2)</f>
        <v>-0.11642294713160815</v>
      </c>
      <c r="AK85" s="103">
        <f>'Grunddaten Kernel'!AK85/(('Grunddaten Kernel'!AK$4-'Grunddaten Kernel'!AK$3)/2)</f>
        <v>8.035714285714271E-3</v>
      </c>
    </row>
    <row r="86" spans="1:37" x14ac:dyDescent="0.2">
      <c r="A86" s="9">
        <v>32780</v>
      </c>
      <c r="B86" s="103">
        <f>('Grunddaten Kernel'!B86-'Grunddaten Kernel'!B$3)/('Grunddaten Kernel'!B$4-'Grunddaten Kernel'!B$3)</f>
        <v>0.7547145822750615</v>
      </c>
      <c r="C86" s="103">
        <f>('Grunddaten Kernel'!C86-'Grunddaten Kernel'!C$3)/('Grunddaten Kernel'!C$4-'Grunddaten Kernel'!C$3)</f>
        <v>0.57045482471197051</v>
      </c>
      <c r="D86" s="103">
        <f>('Grunddaten Kernel'!D86-'Grunddaten Kernel'!D$3)/('Grunddaten Kernel'!D$4-'Grunddaten Kernel'!D$3)</f>
        <v>0.29623126338329758</v>
      </c>
      <c r="E86" s="103">
        <f>('Grunddaten Kernel'!E86-'Grunddaten Kernel'!E$3)/('Grunddaten Kernel'!E$4-'Grunddaten Kernel'!E$3)</f>
        <v>0.42701525054466222</v>
      </c>
      <c r="F86" s="103">
        <f>('Grunddaten Kernel'!F86-'Grunddaten Kernel'!F$3)/('Grunddaten Kernel'!F$4-'Grunddaten Kernel'!F$3)</f>
        <v>0.22909482758620475</v>
      </c>
      <c r="G86" s="103">
        <f>('Grunddaten Kernel'!G86-'Grunddaten Kernel'!G$3)/('Grunddaten Kernel'!G$4-'Grunddaten Kernel'!G$3)</f>
        <v>0.44047619047619058</v>
      </c>
      <c r="H86" s="103">
        <f>('Grunddaten Kernel'!H86-'Grunddaten Kernel'!H$3)/('Grunddaten Kernel'!H$4-'Grunddaten Kernel'!H$3)</f>
        <v>0.438235294117647</v>
      </c>
      <c r="I86" s="103">
        <f>('Grunddaten Kernel'!I86-'Grunddaten Kernel'!I$3)/('Grunddaten Kernel'!I$4-'Grunddaten Kernel'!I$3)</f>
        <v>0.4323081345214142</v>
      </c>
      <c r="J86" s="103">
        <f>('Grunddaten Kernel'!J86-'Grunddaten Kernel'!J$3)/('Grunddaten Kernel'!J$4-'Grunddaten Kernel'!J$3)</f>
        <v>2.6315789473684209E-2</v>
      </c>
      <c r="K86" s="103">
        <f>('Grunddaten Kernel'!K86-'Grunddaten Kernel'!K$3)/('Grunddaten Kernel'!K$4-'Grunddaten Kernel'!K$3)</f>
        <v>0.56792257172485305</v>
      </c>
      <c r="L86" s="103">
        <f>('Grunddaten Kernel'!L86-'Grunddaten Kernel'!L$3)/('Grunddaten Kernel'!L$4-'Grunddaten Kernel'!L$3)</f>
        <v>0.29410016347154105</v>
      </c>
      <c r="M86" s="103">
        <f>('Grunddaten Kernel'!M86-'Grunddaten Kernel'!M$3)/('Grunddaten Kernel'!M$4-'Grunddaten Kernel'!M$3)</f>
        <v>0.17359594209265339</v>
      </c>
      <c r="N86" s="103">
        <f>('Grunddaten Kernel'!N86-'Grunddaten Kernel'!N$3)/('Grunddaten Kernel'!N$4-'Grunddaten Kernel'!N$3)</f>
        <v>0.17778744426665008</v>
      </c>
      <c r="O86" s="103">
        <f>('Grunddaten Kernel'!O86-'Grunddaten Kernel'!O$3)/('Grunddaten Kernel'!O$4-'Grunddaten Kernel'!O$3)</f>
        <v>0.14609374301309586</v>
      </c>
      <c r="P86" s="103">
        <f>('Grunddaten Kernel'!P86-'Grunddaten Kernel'!P$3)/('Grunddaten Kernel'!P$4-'Grunddaten Kernel'!P$3)</f>
        <v>0.2585872418121648</v>
      </c>
      <c r="Q86" s="103">
        <f>('Grunddaten Kernel'!Q86-'Grunddaten Kernel'!Q$3)/('Grunddaten Kernel'!Q$4-'Grunddaten Kernel'!Q$3)</f>
        <v>0.40748440748440751</v>
      </c>
      <c r="R86" s="103">
        <f>('Grunddaten Kernel'!R86-'Grunddaten Kernel'!R$3)/('Grunddaten Kernel'!R$4-'Grunddaten Kernel'!R$3)</f>
        <v>0.40392109108621549</v>
      </c>
      <c r="S86" s="103">
        <f>('Grunddaten Kernel'!S86-'Grunddaten Kernel'!S$3)/('Grunddaten Kernel'!S$4-'Grunddaten Kernel'!S$3)</f>
        <v>0.22705157314304247</v>
      </c>
      <c r="T86" s="103">
        <f>'Grunddaten Kernel'!T86/(('Grunddaten Kernel'!T$4-'Grunddaten Kernel'!T$3)/2)</f>
        <v>0.52485553314561706</v>
      </c>
      <c r="U86" s="103">
        <f>'Grunddaten Kernel'!U86/(('Grunddaten Kernel'!U$4-'Grunddaten Kernel'!U$3)/2)</f>
        <v>0.25495262704565103</v>
      </c>
      <c r="V86" s="103">
        <f>'Grunddaten Kernel'!V86/(('Grunddaten Kernel'!V$4-'Grunddaten Kernel'!V$3)/2)</f>
        <v>9.8870027522778653E-2</v>
      </c>
      <c r="W86" s="103">
        <f>'Grunddaten Kernel'!W86/(('Grunddaten Kernel'!W$4-'Grunddaten Kernel'!W$3)/2)</f>
        <v>-0.18181818181818285</v>
      </c>
      <c r="X86" s="103">
        <f>'Grunddaten Kernel'!X86/(('Grunddaten Kernel'!X$4-'Grunddaten Kernel'!X$3)/2)</f>
        <v>-0.10347490347490375</v>
      </c>
      <c r="Y86" s="103">
        <f>'Grunddaten Kernel'!Y86/(('Grunddaten Kernel'!Y$4-'Grunddaten Kernel'!Y$3)/2)</f>
        <v>-0.25598904859685057</v>
      </c>
      <c r="Z86" s="103">
        <f>'Grunddaten Kernel'!Z86/(('Grunddaten Kernel'!Z$4-'Grunddaten Kernel'!Z$3)/2)</f>
        <v>-0.19202898550724681</v>
      </c>
      <c r="AA86" s="103">
        <f>'Grunddaten Kernel'!AA86/(('Grunddaten Kernel'!AA$4-'Grunddaten Kernel'!AA$3)/2)</f>
        <v>0</v>
      </c>
      <c r="AB86" s="103">
        <f>'Grunddaten Kernel'!AB86/(('Grunddaten Kernel'!AB$4-'Grunddaten Kernel'!AB$3)/2)</f>
        <v>0.12496875781054732</v>
      </c>
      <c r="AC86" s="103">
        <f>'Grunddaten Kernel'!AC86/(('Grunddaten Kernel'!AC$4-'Grunddaten Kernel'!AC$3)/2)</f>
        <v>6.89464975179261E-2</v>
      </c>
      <c r="AD86" s="103">
        <f>'Grunddaten Kernel'!AD86/(('Grunddaten Kernel'!AD$4-'Grunddaten Kernel'!AD$3)/2)</f>
        <v>-0.30000639999999978</v>
      </c>
      <c r="AE86" s="103">
        <f>'Grunddaten Kernel'!AE86/(('Grunddaten Kernel'!AE$4-'Grunddaten Kernel'!AE$3)/2)</f>
        <v>0.1750427251397618</v>
      </c>
      <c r="AF86" s="103">
        <f>'Grunddaten Kernel'!AF86/(('Grunddaten Kernel'!AF$4-'Grunddaten Kernel'!AF$3)/2)</f>
        <v>4.2253521126762155E-3</v>
      </c>
      <c r="AG86" s="103">
        <f>'Grunddaten Kernel'!AG86/(('Grunddaten Kernel'!AG$4-'Grunddaten Kernel'!AG$3)/2)</f>
        <v>-2.7762317268675164E-2</v>
      </c>
      <c r="AH86" s="103">
        <f>'Grunddaten Kernel'!AH86/(('Grunddaten Kernel'!AH$4-'Grunddaten Kernel'!AH$3)/2)</f>
        <v>-0.18626169164236145</v>
      </c>
      <c r="AI86" s="103">
        <f>'Grunddaten Kernel'!AI86/(('Grunddaten Kernel'!AI$4-'Grunddaten Kernel'!AI$3)/2)</f>
        <v>-0.4</v>
      </c>
      <c r="AJ86" s="103">
        <f>'Grunddaten Kernel'!AJ86/(('Grunddaten Kernel'!AJ$4-'Grunddaten Kernel'!AJ$3)/2)</f>
        <v>-6.017997750281176E-2</v>
      </c>
      <c r="AK86" s="103">
        <f>'Grunddaten Kernel'!AK86/(('Grunddaten Kernel'!AK$4-'Grunddaten Kernel'!AK$3)/2)</f>
        <v>4.0178571428571355E-2</v>
      </c>
    </row>
    <row r="87" spans="1:37" x14ac:dyDescent="0.2">
      <c r="A87" s="9">
        <v>32809</v>
      </c>
      <c r="B87" s="103">
        <f>('Grunddaten Kernel'!B87-'Grunddaten Kernel'!B$3)/('Grunddaten Kernel'!B$4-'Grunddaten Kernel'!B$3)</f>
        <v>0.5965221260765009</v>
      </c>
      <c r="C87" s="103">
        <f>('Grunddaten Kernel'!C87-'Grunddaten Kernel'!C$3)/('Grunddaten Kernel'!C$4-'Grunddaten Kernel'!C$3)</f>
        <v>0.51375629697971581</v>
      </c>
      <c r="D87" s="103">
        <f>('Grunddaten Kernel'!D87-'Grunddaten Kernel'!D$3)/('Grunddaten Kernel'!D$4-'Grunddaten Kernel'!D$3)</f>
        <v>0.32734073875802994</v>
      </c>
      <c r="E87" s="103">
        <f>('Grunddaten Kernel'!E87-'Grunddaten Kernel'!E$3)/('Grunddaten Kernel'!E$4-'Grunddaten Kernel'!E$3)</f>
        <v>0.37908496732026142</v>
      </c>
      <c r="F87" s="103">
        <f>('Grunddaten Kernel'!F87-'Grunddaten Kernel'!F$3)/('Grunddaten Kernel'!F$4-'Grunddaten Kernel'!F$3)</f>
        <v>0.21724137931034485</v>
      </c>
      <c r="G87" s="103">
        <f>('Grunddaten Kernel'!G87-'Grunddaten Kernel'!G$3)/('Grunddaten Kernel'!G$4-'Grunddaten Kernel'!G$3)</f>
        <v>0.40659340659340659</v>
      </c>
      <c r="H87" s="103">
        <f>('Grunddaten Kernel'!H87-'Grunddaten Kernel'!H$3)/('Grunddaten Kernel'!H$4-'Grunddaten Kernel'!H$3)</f>
        <v>0.41750700280112046</v>
      </c>
      <c r="I87" s="103">
        <f>('Grunddaten Kernel'!I87-'Grunddaten Kernel'!I$3)/('Grunddaten Kernel'!I$4-'Grunddaten Kernel'!I$3)</f>
        <v>0.41075021557918939</v>
      </c>
      <c r="J87" s="103">
        <f>('Grunddaten Kernel'!J87-'Grunddaten Kernel'!J$3)/('Grunddaten Kernel'!J$4-'Grunddaten Kernel'!J$3)</f>
        <v>3.5087719298245612E-2</v>
      </c>
      <c r="K87" s="103">
        <f>('Grunddaten Kernel'!K87-'Grunddaten Kernel'!K$3)/('Grunddaten Kernel'!K$4-'Grunddaten Kernel'!K$3)</f>
        <v>0.53335637746284137</v>
      </c>
      <c r="L87" s="103">
        <f>('Grunddaten Kernel'!L87-'Grunddaten Kernel'!L$3)/('Grunddaten Kernel'!L$4-'Grunddaten Kernel'!L$3)</f>
        <v>0.2773820775746767</v>
      </c>
      <c r="M87" s="103">
        <f>('Grunddaten Kernel'!M87-'Grunddaten Kernel'!M$3)/('Grunddaten Kernel'!M$4-'Grunddaten Kernel'!M$3)</f>
        <v>0.19333634340895131</v>
      </c>
      <c r="N87" s="103">
        <f>('Grunddaten Kernel'!N87-'Grunddaten Kernel'!N$3)/('Grunddaten Kernel'!N$4-'Grunddaten Kernel'!N$3)</f>
        <v>0.1780903851232736</v>
      </c>
      <c r="O87" s="103">
        <f>('Grunddaten Kernel'!O87-'Grunddaten Kernel'!O$3)/('Grunddaten Kernel'!O$4-'Grunddaten Kernel'!O$3)</f>
        <v>0.16894222370613712</v>
      </c>
      <c r="P87" s="103">
        <f>('Grunddaten Kernel'!P87-'Grunddaten Kernel'!P$3)/('Grunddaten Kernel'!P$4-'Grunddaten Kernel'!P$3)</f>
        <v>0.24196431967743162</v>
      </c>
      <c r="Q87" s="103">
        <f>('Grunddaten Kernel'!Q87-'Grunddaten Kernel'!Q$3)/('Grunddaten Kernel'!Q$4-'Grunddaten Kernel'!Q$3)</f>
        <v>0.47609147609147612</v>
      </c>
      <c r="R87" s="103">
        <f>('Grunddaten Kernel'!R87-'Grunddaten Kernel'!R$3)/('Grunddaten Kernel'!R$4-'Grunddaten Kernel'!R$3)</f>
        <v>0.43156356551388209</v>
      </c>
      <c r="S87" s="103">
        <f>('Grunddaten Kernel'!S87-'Grunddaten Kernel'!S$3)/('Grunddaten Kernel'!S$4-'Grunddaten Kernel'!S$3)</f>
        <v>0.17191047680830362</v>
      </c>
      <c r="T87" s="103">
        <f>'Grunddaten Kernel'!T87/(('Grunddaten Kernel'!T$4-'Grunddaten Kernel'!T$3)/2)</f>
        <v>-0.50524709376961074</v>
      </c>
      <c r="U87" s="103">
        <f>'Grunddaten Kernel'!U87/(('Grunddaten Kernel'!U$4-'Grunddaten Kernel'!U$3)/2)</f>
        <v>-0.27217915590008673</v>
      </c>
      <c r="V87" s="103">
        <f>'Grunddaten Kernel'!V87/(('Grunddaten Kernel'!V$4-'Grunddaten Kernel'!V$3)/2)</f>
        <v>0.15894832213617807</v>
      </c>
      <c r="W87" s="103">
        <f>'Grunddaten Kernel'!W87/(('Grunddaten Kernel'!W$4-'Grunddaten Kernel'!W$3)/2)</f>
        <v>-0.39999999999999969</v>
      </c>
      <c r="X87" s="103">
        <f>'Grunddaten Kernel'!X87/(('Grunddaten Kernel'!X$4-'Grunddaten Kernel'!X$3)/2)</f>
        <v>-8.4942084942069424E-2</v>
      </c>
      <c r="Y87" s="103">
        <f>'Grunddaten Kernel'!Y87/(('Grunddaten Kernel'!Y$4-'Grunddaten Kernel'!Y$3)/2)</f>
        <v>-0.25325119780972</v>
      </c>
      <c r="Z87" s="103">
        <f>'Grunddaten Kernel'!Z87/(('Grunddaten Kernel'!Z$4-'Grunddaten Kernel'!Z$3)/2)</f>
        <v>-0.10724637681159399</v>
      </c>
      <c r="AA87" s="103">
        <f>'Grunddaten Kernel'!AA87/(('Grunddaten Kernel'!AA$4-'Grunddaten Kernel'!AA$3)/2)</f>
        <v>-0.13636363636363635</v>
      </c>
      <c r="AB87" s="103">
        <f>'Grunddaten Kernel'!AB87/(('Grunddaten Kernel'!AB$4-'Grunddaten Kernel'!AB$3)/2)</f>
        <v>6.2484378905273662E-2</v>
      </c>
      <c r="AC87" s="103">
        <f>'Grunddaten Kernel'!AC87/(('Grunddaten Kernel'!AC$4-'Grunddaten Kernel'!AC$3)/2)</f>
        <v>-0.2757859900717044</v>
      </c>
      <c r="AD87" s="103">
        <f>'Grunddaten Kernel'!AD87/(('Grunddaten Kernel'!AD$4-'Grunddaten Kernel'!AD$3)/2)</f>
        <v>-0.17999360000000025</v>
      </c>
      <c r="AE87" s="103">
        <f>'Grunddaten Kernel'!AE87/(('Grunddaten Kernel'!AE$4-'Grunddaten Kernel'!AE$3)/2)</f>
        <v>0.14057295136575612</v>
      </c>
      <c r="AF87" s="103">
        <f>'Grunddaten Kernel'!AF87/(('Grunddaten Kernel'!AF$4-'Grunddaten Kernel'!AF$3)/2)</f>
        <v>2.496798975672127E-3</v>
      </c>
      <c r="AG87" s="103">
        <f>'Grunddaten Kernel'!AG87/(('Grunddaten Kernel'!AG$4-'Grunddaten Kernel'!AG$3)/2)</f>
        <v>0.14584255017529835</v>
      </c>
      <c r="AH87" s="103">
        <f>'Grunddaten Kernel'!AH87/(('Grunddaten Kernel'!AH$4-'Grunddaten Kernel'!AH$3)/2)</f>
        <v>-8.7901035904656546E-2</v>
      </c>
      <c r="AI87" s="103">
        <f>'Grunddaten Kernel'!AI87/(('Grunddaten Kernel'!AI$4-'Grunddaten Kernel'!AI$3)/2)</f>
        <v>0.37714285714285717</v>
      </c>
      <c r="AJ87" s="103">
        <f>'Grunddaten Kernel'!AJ87/(('Grunddaten Kernel'!AJ$4-'Grunddaten Kernel'!AJ$3)/2)</f>
        <v>0.12767154105736681</v>
      </c>
      <c r="AK87" s="103">
        <f>'Grunddaten Kernel'!AK87/(('Grunddaten Kernel'!AK$4-'Grunddaten Kernel'!AK$3)/2)</f>
        <v>-0.15178571428571419</v>
      </c>
    </row>
    <row r="88" spans="1:37" x14ac:dyDescent="0.2">
      <c r="A88" s="9">
        <v>32841</v>
      </c>
      <c r="B88" s="103">
        <f>('Grunddaten Kernel'!B88-'Grunddaten Kernel'!B$3)/('Grunddaten Kernel'!B$4-'Grunddaten Kernel'!B$3)</f>
        <v>0.54666286912273798</v>
      </c>
      <c r="C88" s="103">
        <f>('Grunddaten Kernel'!C88-'Grunddaten Kernel'!C$3)/('Grunddaten Kernel'!C$4-'Grunddaten Kernel'!C$3)</f>
        <v>0.46889986681179274</v>
      </c>
      <c r="D88" s="103">
        <f>('Grunddaten Kernel'!D88-'Grunddaten Kernel'!D$3)/('Grunddaten Kernel'!D$4-'Grunddaten Kernel'!D$3)</f>
        <v>0.33605861884368315</v>
      </c>
      <c r="E88" s="103">
        <f>('Grunddaten Kernel'!E88-'Grunddaten Kernel'!E$3)/('Grunddaten Kernel'!E$4-'Grunddaten Kernel'!E$3)</f>
        <v>0.38126361655773411</v>
      </c>
      <c r="F88" s="103">
        <f>('Grunddaten Kernel'!F88-'Grunddaten Kernel'!F$3)/('Grunddaten Kernel'!F$4-'Grunddaten Kernel'!F$3)</f>
        <v>0.29094827586206889</v>
      </c>
      <c r="G88" s="103">
        <f>('Grunddaten Kernel'!G88-'Grunddaten Kernel'!G$3)/('Grunddaten Kernel'!G$4-'Grunddaten Kernel'!G$3)</f>
        <v>0.40402930402930398</v>
      </c>
      <c r="H88" s="103">
        <f>('Grunddaten Kernel'!H88-'Grunddaten Kernel'!H$3)/('Grunddaten Kernel'!H$4-'Grunddaten Kernel'!H$3)</f>
        <v>0.37450980392156868</v>
      </c>
      <c r="I88" s="103">
        <f>('Grunddaten Kernel'!I88-'Grunddaten Kernel'!I$3)/('Grunddaten Kernel'!I$4-'Grunddaten Kernel'!I$3)</f>
        <v>0.40356424259844781</v>
      </c>
      <c r="J88" s="103">
        <f>('Grunddaten Kernel'!J88-'Grunddaten Kernel'!J$3)/('Grunddaten Kernel'!J$4-'Grunddaten Kernel'!J$3)</f>
        <v>4.3859649122807015E-2</v>
      </c>
      <c r="K88" s="103">
        <f>('Grunddaten Kernel'!K88-'Grunddaten Kernel'!K$3)/('Grunddaten Kernel'!K$4-'Grunddaten Kernel'!K$3)</f>
        <v>0.49879018320082957</v>
      </c>
      <c r="L88" s="103">
        <f>('Grunddaten Kernel'!L88-'Grunddaten Kernel'!L$3)/('Grunddaten Kernel'!L$4-'Grunddaten Kernel'!L$3)</f>
        <v>0.24951701590132261</v>
      </c>
      <c r="M88" s="103">
        <f>('Grunddaten Kernel'!M88-'Grunddaten Kernel'!M$3)/('Grunddaten Kernel'!M$4-'Grunddaten Kernel'!M$3)</f>
        <v>0.21268218075910855</v>
      </c>
      <c r="N88" s="103">
        <f>('Grunddaten Kernel'!N88-'Grunddaten Kernel'!N$3)/('Grunddaten Kernel'!N$4-'Grunddaten Kernel'!N$3)</f>
        <v>0.1836753716851279</v>
      </c>
      <c r="O88" s="103">
        <f>('Grunddaten Kernel'!O88-'Grunddaten Kernel'!O$3)/('Grunddaten Kernel'!O$4-'Grunddaten Kernel'!O$3)</f>
        <v>0.16726834779653535</v>
      </c>
      <c r="P88" s="103">
        <f>('Grunddaten Kernel'!P88-'Grunddaten Kernel'!P$3)/('Grunddaten Kernel'!P$4-'Grunddaten Kernel'!P$3)</f>
        <v>0.11822435239073377</v>
      </c>
      <c r="Q88" s="103">
        <f>('Grunddaten Kernel'!Q88-'Grunddaten Kernel'!Q$3)/('Grunddaten Kernel'!Q$4-'Grunddaten Kernel'!Q$3)</f>
        <v>0.48232848232848236</v>
      </c>
      <c r="R88" s="103">
        <f>('Grunddaten Kernel'!R88-'Grunddaten Kernel'!R$3)/('Grunddaten Kernel'!R$4-'Grunddaten Kernel'!R$3)</f>
        <v>0.42669264490988817</v>
      </c>
      <c r="S88" s="103">
        <f>('Grunddaten Kernel'!S88-'Grunddaten Kernel'!S$3)/('Grunddaten Kernel'!S$4-'Grunddaten Kernel'!S$3)</f>
        <v>0.13752838144664287</v>
      </c>
      <c r="T88" s="103">
        <f>'Grunddaten Kernel'!T88/(('Grunddaten Kernel'!T$4-'Grunddaten Kernel'!T$3)/2)</f>
        <v>-0.1592442855921101</v>
      </c>
      <c r="U88" s="103">
        <f>'Grunddaten Kernel'!U88/(('Grunddaten Kernel'!U$4-'Grunddaten Kernel'!U$3)/2)</f>
        <v>-0.21533161068044879</v>
      </c>
      <c r="V88" s="103">
        <f>'Grunddaten Kernel'!V88/(('Grunddaten Kernel'!V$4-'Grunddaten Kernel'!V$3)/2)</f>
        <v>4.454245516864181E-2</v>
      </c>
      <c r="W88" s="103">
        <f>'Grunddaten Kernel'!W88/(('Grunddaten Kernel'!W$4-'Grunddaten Kernel'!W$3)/2)</f>
        <v>1.8181818181817799E-2</v>
      </c>
      <c r="X88" s="103">
        <f>'Grunddaten Kernel'!X88/(('Grunddaten Kernel'!X$4-'Grunddaten Kernel'!X$3)/2)</f>
        <v>0.52818532818532771</v>
      </c>
      <c r="Y88" s="103">
        <f>'Grunddaten Kernel'!Y88/(('Grunddaten Kernel'!Y$4-'Grunddaten Kernel'!Y$3)/2)</f>
        <v>-1.9164955509925027E-2</v>
      </c>
      <c r="Z88" s="103">
        <f>'Grunddaten Kernel'!Z88/(('Grunddaten Kernel'!Z$4-'Grunddaten Kernel'!Z$3)/2)</f>
        <v>-0.22246376811594201</v>
      </c>
      <c r="AA88" s="103">
        <f>'Grunddaten Kernel'!AA88/(('Grunddaten Kernel'!AA$4-'Grunddaten Kernel'!AA$3)/2)</f>
        <v>-4.5454545454545456E-2</v>
      </c>
      <c r="AB88" s="103">
        <f>'Grunddaten Kernel'!AB88/(('Grunddaten Kernel'!AB$4-'Grunddaten Kernel'!AB$3)/2)</f>
        <v>6.2484378905273662E-2</v>
      </c>
      <c r="AC88" s="103">
        <f>'Grunddaten Kernel'!AC88/(('Grunddaten Kernel'!AC$4-'Grunddaten Kernel'!AC$3)/2)</f>
        <v>-0.2757859900717044</v>
      </c>
      <c r="AD88" s="103">
        <f>'Grunddaten Kernel'!AD88/(('Grunddaten Kernel'!AD$4-'Grunddaten Kernel'!AD$3)/2)</f>
        <v>-0.30000639999999978</v>
      </c>
      <c r="AE88" s="103">
        <f>'Grunddaten Kernel'!AE88/(('Grunddaten Kernel'!AE$4-'Grunddaten Kernel'!AE$3)/2)</f>
        <v>0.13776323031022816</v>
      </c>
      <c r="AF88" s="103">
        <f>'Grunddaten Kernel'!AF88/(('Grunddaten Kernel'!AF$4-'Grunddaten Kernel'!AF$3)/2)</f>
        <v>4.603072983354671E-2</v>
      </c>
      <c r="AG88" s="103">
        <f>'Grunddaten Kernel'!AG88/(('Grunddaten Kernel'!AG$4-'Grunddaten Kernel'!AG$3)/2)</f>
        <v>-1.0684401059877379E-2</v>
      </c>
      <c r="AH88" s="103">
        <f>'Grunddaten Kernel'!AH88/(('Grunddaten Kernel'!AH$4-'Grunddaten Kernel'!AH$3)/2)</f>
        <v>-0.65432967917127627</v>
      </c>
      <c r="AI88" s="103">
        <f>'Grunddaten Kernel'!AI88/(('Grunddaten Kernel'!AI$4-'Grunddaten Kernel'!AI$3)/2)</f>
        <v>3.4285714285714287E-2</v>
      </c>
      <c r="AJ88" s="103">
        <f>'Grunddaten Kernel'!AJ88/(('Grunddaten Kernel'!AJ$4-'Grunddaten Kernel'!AJ$3)/2)</f>
        <v>-2.2497187851517279E-2</v>
      </c>
      <c r="AK88" s="103">
        <f>'Grunddaten Kernel'!AK88/(('Grunddaten Kernel'!AK$4-'Grunddaten Kernel'!AK$3)/2)</f>
        <v>-9.4642857142857167E-2</v>
      </c>
    </row>
    <row r="89" spans="1:37" x14ac:dyDescent="0.2">
      <c r="A89" s="9">
        <v>32872</v>
      </c>
      <c r="B89" s="103">
        <f>('Grunddaten Kernel'!B89-'Grunddaten Kernel'!B$3)/('Grunddaten Kernel'!B$4-'Grunddaten Kernel'!B$3)</f>
        <v>0.4317038620434499</v>
      </c>
      <c r="C89" s="103">
        <f>('Grunddaten Kernel'!C89-'Grunddaten Kernel'!C$3)/('Grunddaten Kernel'!C$4-'Grunddaten Kernel'!C$3)</f>
        <v>0.44449796880044279</v>
      </c>
      <c r="D89" s="103">
        <f>('Grunddaten Kernel'!D89-'Grunddaten Kernel'!D$3)/('Grunddaten Kernel'!D$4-'Grunddaten Kernel'!D$3)</f>
        <v>0.36921707708779444</v>
      </c>
      <c r="E89" s="103">
        <f>('Grunddaten Kernel'!E89-'Grunddaten Kernel'!E$3)/('Grunddaten Kernel'!E$4-'Grunddaten Kernel'!E$3)</f>
        <v>0.36165577342047922</v>
      </c>
      <c r="F89" s="103">
        <f>('Grunddaten Kernel'!F89-'Grunddaten Kernel'!F$3)/('Grunddaten Kernel'!F$4-'Grunddaten Kernel'!F$3)</f>
        <v>0.28900862068965522</v>
      </c>
      <c r="G89" s="103">
        <f>('Grunddaten Kernel'!G89-'Grunddaten Kernel'!G$3)/('Grunddaten Kernel'!G$4-'Grunddaten Kernel'!G$3)</f>
        <v>0.37472527472527484</v>
      </c>
      <c r="H89" s="103">
        <f>('Grunddaten Kernel'!H89-'Grunddaten Kernel'!H$3)/('Grunddaten Kernel'!H$4-'Grunddaten Kernel'!H$3)</f>
        <v>0.34411764705882353</v>
      </c>
      <c r="I89" s="103">
        <f>('Grunddaten Kernel'!I89-'Grunddaten Kernel'!I$3)/('Grunddaten Kernel'!I$4-'Grunddaten Kernel'!I$3)</f>
        <v>0.35326243173325667</v>
      </c>
      <c r="J89" s="103">
        <f>('Grunddaten Kernel'!J89-'Grunddaten Kernel'!J$3)/('Grunddaten Kernel'!J$4-'Grunddaten Kernel'!J$3)</f>
        <v>2.6315789473684209E-2</v>
      </c>
      <c r="K89" s="103">
        <f>('Grunddaten Kernel'!K89-'Grunddaten Kernel'!K$3)/('Grunddaten Kernel'!K$4-'Grunddaten Kernel'!K$3)</f>
        <v>0.45558244037331491</v>
      </c>
      <c r="L89" s="103">
        <f>('Grunddaten Kernel'!L89-'Grunddaten Kernel'!L$3)/('Grunddaten Kernel'!L$4-'Grunddaten Kernel'!L$3)</f>
        <v>0.24208649130628618</v>
      </c>
      <c r="M89" s="103">
        <f>('Grunddaten Kernel'!M89-'Grunddaten Kernel'!M$3)/('Grunddaten Kernel'!M$4-'Grunddaten Kernel'!M$3)</f>
        <v>0.22646751355550948</v>
      </c>
      <c r="N89" s="103">
        <f>('Grunddaten Kernel'!N89-'Grunddaten Kernel'!N$3)/('Grunddaten Kernel'!N$4-'Grunddaten Kernel'!N$3)</f>
        <v>0.18611443396666094</v>
      </c>
      <c r="O89" s="103">
        <f>('Grunddaten Kernel'!O89-'Grunddaten Kernel'!O$3)/('Grunddaten Kernel'!O$4-'Grunddaten Kernel'!O$3)</f>
        <v>0.19840720944167364</v>
      </c>
      <c r="P89" s="103">
        <f>('Grunddaten Kernel'!P89-'Grunddaten Kernel'!P$3)/('Grunddaten Kernel'!P$4-'Grunddaten Kernel'!P$3)</f>
        <v>0.15428506219331278</v>
      </c>
      <c r="Q89" s="103">
        <f>('Grunddaten Kernel'!Q89-'Grunddaten Kernel'!Q$3)/('Grunddaten Kernel'!Q$4-'Grunddaten Kernel'!Q$3)</f>
        <v>0.56340956340956339</v>
      </c>
      <c r="R89" s="103">
        <f>('Grunddaten Kernel'!R89-'Grunddaten Kernel'!R$3)/('Grunddaten Kernel'!R$4-'Grunddaten Kernel'!R$3)</f>
        <v>0.52800779347296656</v>
      </c>
      <c r="S89" s="103">
        <f>('Grunddaten Kernel'!S89-'Grunddaten Kernel'!S$3)/('Grunddaten Kernel'!S$4-'Grunddaten Kernel'!S$3)</f>
        <v>0.10087577035355177</v>
      </c>
      <c r="T89" s="103">
        <f>'Grunddaten Kernel'!T89/(('Grunddaten Kernel'!T$4-'Grunddaten Kernel'!T$3)/2)</f>
        <v>-0.3671648169906786</v>
      </c>
      <c r="U89" s="103">
        <f>'Grunddaten Kernel'!U89/(('Grunddaten Kernel'!U$4-'Grunddaten Kernel'!U$3)/2)</f>
        <v>-0.11714039621016308</v>
      </c>
      <c r="V89" s="103">
        <f>'Grunddaten Kernel'!V89/(('Grunddaten Kernel'!V$4-'Grunddaten Kernel'!V$3)/2)</f>
        <v>0.16941723507188383</v>
      </c>
      <c r="W89" s="103">
        <f>'Grunddaten Kernel'!W89/(('Grunddaten Kernel'!W$4-'Grunddaten Kernel'!W$3)/2)</f>
        <v>-0.16363636363636344</v>
      </c>
      <c r="X89" s="103">
        <f>'Grunddaten Kernel'!X89/(('Grunddaten Kernel'!X$4-'Grunddaten Kernel'!X$3)/2)</f>
        <v>-1.3899613899613056E-2</v>
      </c>
      <c r="Y89" s="103">
        <f>'Grunddaten Kernel'!Y89/(('Grunddaten Kernel'!Y$4-'Grunddaten Kernel'!Y$3)/2)</f>
        <v>-0.21902806297056704</v>
      </c>
      <c r="Z89" s="103">
        <f>'Grunddaten Kernel'!Z89/(('Grunddaten Kernel'!Z$4-'Grunddaten Kernel'!Z$3)/2)</f>
        <v>-0.15724637681159429</v>
      </c>
      <c r="AA89" s="103">
        <f>'Grunddaten Kernel'!AA89/(('Grunddaten Kernel'!AA$4-'Grunddaten Kernel'!AA$3)/2)</f>
        <v>-0.31818181818181818</v>
      </c>
      <c r="AB89" s="103">
        <f>'Grunddaten Kernel'!AB89/(('Grunddaten Kernel'!AB$4-'Grunddaten Kernel'!AB$3)/2)</f>
        <v>-0.12496875781054732</v>
      </c>
      <c r="AC89" s="103">
        <f>'Grunddaten Kernel'!AC89/(('Grunddaten Kernel'!AC$4-'Grunddaten Kernel'!AC$3)/2)</f>
        <v>-0.34473248758963049</v>
      </c>
      <c r="AD89" s="103">
        <f>'Grunddaten Kernel'!AD89/(('Grunddaten Kernel'!AD$4-'Grunddaten Kernel'!AD$3)/2)</f>
        <v>-0.08</v>
      </c>
      <c r="AE89" s="103">
        <f>'Grunddaten Kernel'!AE89/(('Grunddaten Kernel'!AE$4-'Grunddaten Kernel'!AE$3)/2)</f>
        <v>9.8166439764794472E-2</v>
      </c>
      <c r="AF89" s="103">
        <f>'Grunddaten Kernel'!AF89/(('Grunddaten Kernel'!AF$4-'Grunddaten Kernel'!AF$3)/2)</f>
        <v>2.0102432778489023E-2</v>
      </c>
      <c r="AG89" s="103">
        <f>'Grunddaten Kernel'!AG89/(('Grunddaten Kernel'!AG$4-'Grunddaten Kernel'!AG$3)/2)</f>
        <v>0.19876030502395176</v>
      </c>
      <c r="AH89" s="103">
        <f>'Grunddaten Kernel'!AH89/(('Grunddaten Kernel'!AH$4-'Grunddaten Kernel'!AH$3)/2)</f>
        <v>0.19068691541788194</v>
      </c>
      <c r="AI89" s="103">
        <f>'Grunddaten Kernel'!AI89/(('Grunddaten Kernel'!AI$4-'Grunddaten Kernel'!AI$3)/2)</f>
        <v>0.44571428571428573</v>
      </c>
      <c r="AJ89" s="103">
        <f>'Grunddaten Kernel'!AJ89/(('Grunddaten Kernel'!AJ$4-'Grunddaten Kernel'!AJ$3)/2)</f>
        <v>0.46794150731158562</v>
      </c>
      <c r="AK89" s="103">
        <f>'Grunddaten Kernel'!AK89/(('Grunddaten Kernel'!AK$4-'Grunddaten Kernel'!AK$3)/2)</f>
        <v>-0.10089285714285703</v>
      </c>
    </row>
    <row r="90" spans="1:37" x14ac:dyDescent="0.2">
      <c r="A90" s="9">
        <v>32903</v>
      </c>
      <c r="B90" s="103">
        <f>('Grunddaten Kernel'!B90-'Grunddaten Kernel'!B$3)/('Grunddaten Kernel'!B$4-'Grunddaten Kernel'!B$3)</f>
        <v>0.34843331052849447</v>
      </c>
      <c r="C90" s="103">
        <f>('Grunddaten Kernel'!C90-'Grunddaten Kernel'!C$3)/('Grunddaten Kernel'!C$4-'Grunddaten Kernel'!C$3)</f>
        <v>0.43516783132551529</v>
      </c>
      <c r="D90" s="103">
        <f>('Grunddaten Kernel'!D90-'Grunddaten Kernel'!D$3)/('Grunddaten Kernel'!D$4-'Grunddaten Kernel'!D$3)</f>
        <v>0.33446868308351174</v>
      </c>
      <c r="E90" s="103">
        <f>('Grunddaten Kernel'!E90-'Grunddaten Kernel'!E$3)/('Grunddaten Kernel'!E$4-'Grunddaten Kernel'!E$3)</f>
        <v>0.36819172113289761</v>
      </c>
      <c r="F90" s="103">
        <f>('Grunddaten Kernel'!F90-'Grunddaten Kernel'!F$3)/('Grunddaten Kernel'!F$4-'Grunddaten Kernel'!F$3)</f>
        <v>0.26939655172413796</v>
      </c>
      <c r="G90" s="103">
        <f>('Grunddaten Kernel'!G90-'Grunddaten Kernel'!G$3)/('Grunddaten Kernel'!G$4-'Grunddaten Kernel'!G$3)</f>
        <v>0.38956043956043956</v>
      </c>
      <c r="H90" s="103">
        <f>('Grunddaten Kernel'!H90-'Grunddaten Kernel'!H$3)/('Grunddaten Kernel'!H$4-'Grunddaten Kernel'!H$3)</f>
        <v>0.40098039215686271</v>
      </c>
      <c r="I90" s="103">
        <f>('Grunddaten Kernel'!I90-'Grunddaten Kernel'!I$3)/('Grunddaten Kernel'!I$4-'Grunddaten Kernel'!I$3)</f>
        <v>0.35326243173325667</v>
      </c>
      <c r="J90" s="103">
        <f>('Grunddaten Kernel'!J90-'Grunddaten Kernel'!J$3)/('Grunddaten Kernel'!J$4-'Grunddaten Kernel'!J$3)</f>
        <v>8.771929824561403E-3</v>
      </c>
      <c r="K90" s="103">
        <f>('Grunddaten Kernel'!K90-'Grunddaten Kernel'!K$3)/('Grunddaten Kernel'!K$4-'Grunddaten Kernel'!K$3)</f>
        <v>0.44694089180781194</v>
      </c>
      <c r="L90" s="103">
        <f>('Grunddaten Kernel'!L90-'Grunddaten Kernel'!L$3)/('Grunddaten Kernel'!L$4-'Grunddaten Kernel'!L$3)</f>
        <v>0.25694754049635898</v>
      </c>
      <c r="M90" s="103">
        <f>('Grunddaten Kernel'!M90-'Grunddaten Kernel'!M$3)/('Grunddaten Kernel'!M$4-'Grunddaten Kernel'!M$3)</f>
        <v>0.23066534874166639</v>
      </c>
      <c r="N90" s="103">
        <f>('Grunddaten Kernel'!N90-'Grunddaten Kernel'!N$3)/('Grunddaten Kernel'!N$4-'Grunddaten Kernel'!N$3)</f>
        <v>0.187559228821327</v>
      </c>
      <c r="O90" s="103">
        <f>('Grunddaten Kernel'!O90-'Grunddaten Kernel'!O$3)/('Grunddaten Kernel'!O$4-'Grunddaten Kernel'!O$3)</f>
        <v>0.18510712507713536</v>
      </c>
      <c r="P90" s="103">
        <f>('Grunddaten Kernel'!P90-'Grunddaten Kernel'!P$3)/('Grunddaten Kernel'!P$4-'Grunddaten Kernel'!P$3)</f>
        <v>0.23097112860892388</v>
      </c>
      <c r="Q90" s="103">
        <f>('Grunddaten Kernel'!Q90-'Grunddaten Kernel'!Q$3)/('Grunddaten Kernel'!Q$4-'Grunddaten Kernel'!Q$3)</f>
        <v>0.51143451143451146</v>
      </c>
      <c r="R90" s="103">
        <f>('Grunddaten Kernel'!R90-'Grunddaten Kernel'!R$3)/('Grunddaten Kernel'!R$4-'Grunddaten Kernel'!R$3)</f>
        <v>0.51875304432537772</v>
      </c>
      <c r="S90" s="103">
        <f>('Grunddaten Kernel'!S90-'Grunddaten Kernel'!S$3)/('Grunddaten Kernel'!S$4-'Grunddaten Kernel'!S$3)</f>
        <v>0.14985403827440807</v>
      </c>
      <c r="T90" s="103">
        <f>'Grunddaten Kernel'!T90/(('Grunddaten Kernel'!T$4-'Grunddaten Kernel'!T$3)/2)</f>
        <v>-0.26595581837806187</v>
      </c>
      <c r="U90" s="103">
        <f>'Grunddaten Kernel'!U90/(('Grunddaten Kernel'!U$4-'Grunddaten Kernel'!U$3)/2)</f>
        <v>-4.4788975021530987E-2</v>
      </c>
      <c r="V90" s="103">
        <f>'Grunddaten Kernel'!V90/(('Grunddaten Kernel'!V$4-'Grunddaten Kernel'!V$3)/2)</f>
        <v>-0.17754072858437217</v>
      </c>
      <c r="W90" s="103">
        <f>'Grunddaten Kernel'!W90/(('Grunddaten Kernel'!W$4-'Grunddaten Kernel'!W$3)/2)</f>
        <v>5.4545454545455015E-2</v>
      </c>
      <c r="X90" s="103">
        <f>'Grunddaten Kernel'!X90/(('Grunddaten Kernel'!X$4-'Grunddaten Kernel'!X$3)/2)</f>
        <v>-0.14054054054054085</v>
      </c>
      <c r="Y90" s="103">
        <f>'Grunddaten Kernel'!Y90/(('Grunddaten Kernel'!Y$4-'Grunddaten Kernel'!Y$3)/2)</f>
        <v>0.11088295687884941</v>
      </c>
      <c r="Z90" s="103">
        <f>'Grunddaten Kernel'!Z90/(('Grunddaten Kernel'!Z$4-'Grunddaten Kernel'!Z$3)/2)</f>
        <v>0.29420289855072446</v>
      </c>
      <c r="AA90" s="103">
        <f>'Grunddaten Kernel'!AA90/(('Grunddaten Kernel'!AA$4-'Grunddaten Kernel'!AA$3)/2)</f>
        <v>0</v>
      </c>
      <c r="AB90" s="103">
        <f>'Grunddaten Kernel'!AB90/(('Grunddaten Kernel'!AB$4-'Grunddaten Kernel'!AB$3)/2)</f>
        <v>-0.12496875781054732</v>
      </c>
      <c r="AC90" s="103">
        <f>'Grunddaten Kernel'!AC90/(('Grunddaten Kernel'!AC$4-'Grunddaten Kernel'!AC$3)/2)</f>
        <v>-6.89464975179261E-2</v>
      </c>
      <c r="AD90" s="103">
        <f>'Grunddaten Kernel'!AD90/(('Grunddaten Kernel'!AD$4-'Grunddaten Kernel'!AD$3)/2)</f>
        <v>0.16</v>
      </c>
      <c r="AE90" s="103">
        <f>'Grunddaten Kernel'!AE90/(('Grunddaten Kernel'!AE$4-'Grunddaten Kernel'!AE$3)/2)</f>
        <v>2.9893114735104288E-2</v>
      </c>
      <c r="AF90" s="103">
        <f>'Grunddaten Kernel'!AF90/(('Grunddaten Kernel'!AF$4-'Grunddaten Kernel'!AF$3)/2)</f>
        <v>1.1907810499359879E-2</v>
      </c>
      <c r="AG90" s="103">
        <f>'Grunddaten Kernel'!AG90/(('Grunddaten Kernel'!AG$4-'Grunddaten Kernel'!AG$3)/2)</f>
        <v>-8.489484475270323E-2</v>
      </c>
      <c r="AH90" s="103">
        <f>'Grunddaten Kernel'!AH90/(('Grunddaten Kernel'!AH$4-'Grunddaten Kernel'!AH$3)/2)</f>
        <v>0.40551141506587551</v>
      </c>
      <c r="AI90" s="103">
        <f>'Grunddaten Kernel'!AI90/(('Grunddaten Kernel'!AI$4-'Grunddaten Kernel'!AI$3)/2)</f>
        <v>-0.2857142857142857</v>
      </c>
      <c r="AJ90" s="103">
        <f>'Grunddaten Kernel'!AJ90/(('Grunddaten Kernel'!AJ$4-'Grunddaten Kernel'!AJ$3)/2)</f>
        <v>-4.2744656917884753E-2</v>
      </c>
      <c r="AK90" s="103">
        <f>'Grunddaten Kernel'!AK90/(('Grunddaten Kernel'!AK$4-'Grunddaten Kernel'!AK$3)/2)</f>
        <v>0.13482142857142851</v>
      </c>
    </row>
    <row r="91" spans="1:37" x14ac:dyDescent="0.2">
      <c r="A91" s="9">
        <v>32931</v>
      </c>
      <c r="B91" s="103">
        <f>('Grunddaten Kernel'!B91-'Grunddaten Kernel'!B$3)/('Grunddaten Kernel'!B$4-'Grunddaten Kernel'!B$3)</f>
        <v>0.32546212390367918</v>
      </c>
      <c r="C91" s="103">
        <f>('Grunddaten Kernel'!C91-'Grunddaten Kernel'!C$3)/('Grunddaten Kernel'!C$4-'Grunddaten Kernel'!C$3)</f>
        <v>0.48038311293478136</v>
      </c>
      <c r="D91" s="103">
        <f>('Grunddaten Kernel'!D91-'Grunddaten Kernel'!D$3)/('Grunddaten Kernel'!D$4-'Grunddaten Kernel'!D$3)</f>
        <v>0.26944325481798714</v>
      </c>
      <c r="E91" s="103">
        <f>('Grunddaten Kernel'!E91-'Grunddaten Kernel'!E$3)/('Grunddaten Kernel'!E$4-'Grunddaten Kernel'!E$3)</f>
        <v>0.42047930283224405</v>
      </c>
      <c r="F91" s="103">
        <f>('Grunddaten Kernel'!F91-'Grunddaten Kernel'!F$3)/('Grunddaten Kernel'!F$4-'Grunddaten Kernel'!F$3)</f>
        <v>0.37327586206896557</v>
      </c>
      <c r="G91" s="103">
        <f>('Grunddaten Kernel'!G91-'Grunddaten Kernel'!G$3)/('Grunddaten Kernel'!G$4-'Grunddaten Kernel'!G$3)</f>
        <v>0.47216117216117232</v>
      </c>
      <c r="H91" s="103">
        <f>('Grunddaten Kernel'!H91-'Grunddaten Kernel'!H$3)/('Grunddaten Kernel'!H$4-'Grunddaten Kernel'!H$3)</f>
        <v>0.40924369747899159</v>
      </c>
      <c r="I91" s="103">
        <f>('Grunddaten Kernel'!I91-'Grunddaten Kernel'!I$3)/('Grunddaten Kernel'!I$4-'Grunddaten Kernel'!I$3)</f>
        <v>0.37482035067548142</v>
      </c>
      <c r="J91" s="103">
        <f>('Grunddaten Kernel'!J91-'Grunddaten Kernel'!J$3)/('Grunddaten Kernel'!J$4-'Grunddaten Kernel'!J$3)</f>
        <v>7.8947368421052627E-2</v>
      </c>
      <c r="K91" s="103">
        <f>('Grunddaten Kernel'!K91-'Grunddaten Kernel'!K$3)/('Grunddaten Kernel'!K$4-'Grunddaten Kernel'!K$3)</f>
        <v>0.45558244037331491</v>
      </c>
      <c r="L91" s="103">
        <f>('Grunddaten Kernel'!L91-'Grunddaten Kernel'!L$3)/('Grunddaten Kernel'!L$4-'Grunddaten Kernel'!L$3)</f>
        <v>0.27180858968643185</v>
      </c>
      <c r="M91" s="103">
        <f>('Grunddaten Kernel'!M91-'Grunddaten Kernel'!M$3)/('Grunddaten Kernel'!M$4-'Grunddaten Kernel'!M$3)</f>
        <v>0.21532209842947272</v>
      </c>
      <c r="N91" s="103">
        <f>('Grunddaten Kernel'!N91-'Grunddaten Kernel'!N$3)/('Grunddaten Kernel'!N$4-'Grunddaten Kernel'!N$3)</f>
        <v>0.1837918873992139</v>
      </c>
      <c r="O91" s="103">
        <f>('Grunddaten Kernel'!O91-'Grunddaten Kernel'!O$3)/('Grunddaten Kernel'!O$4-'Grunddaten Kernel'!O$3)</f>
        <v>0.1723063714603412</v>
      </c>
      <c r="P91" s="103">
        <f>('Grunddaten Kernel'!P91-'Grunddaten Kernel'!P$3)/('Grunddaten Kernel'!P$4-'Grunddaten Kernel'!P$3)</f>
        <v>0.25520179542774546</v>
      </c>
      <c r="Q91" s="103">
        <f>('Grunddaten Kernel'!Q91-'Grunddaten Kernel'!Q$3)/('Grunddaten Kernel'!Q$4-'Grunddaten Kernel'!Q$3)</f>
        <v>0.51975051975051978</v>
      </c>
      <c r="R91" s="103">
        <f>('Grunddaten Kernel'!R91-'Grunddaten Kernel'!R$3)/('Grunddaten Kernel'!R$4-'Grunddaten Kernel'!R$3)</f>
        <v>0.54310764734534855</v>
      </c>
      <c r="S91" s="103">
        <f>('Grunddaten Kernel'!S91-'Grunddaten Kernel'!S$3)/('Grunddaten Kernel'!S$4-'Grunddaten Kernel'!S$3)</f>
        <v>0.10184884852416479</v>
      </c>
      <c r="T91" s="103">
        <f>'Grunddaten Kernel'!T91/(('Grunddaten Kernel'!T$4-'Grunddaten Kernel'!T$3)/2)</f>
        <v>-7.3367122311189484E-2</v>
      </c>
      <c r="U91" s="103">
        <f>'Grunddaten Kernel'!U91/(('Grunddaten Kernel'!U$4-'Grunddaten Kernel'!U$3)/2)</f>
        <v>0.21705426356589042</v>
      </c>
      <c r="V91" s="103">
        <f>'Grunddaten Kernel'!V91/(('Grunddaten Kernel'!V$4-'Grunddaten Kernel'!V$3)/2)</f>
        <v>-0.33223584115424737</v>
      </c>
      <c r="W91" s="103">
        <f>'Grunddaten Kernel'!W91/(('Grunddaten Kernel'!W$4-'Grunddaten Kernel'!W$3)/2)</f>
        <v>0.4363636363636369</v>
      </c>
      <c r="X91" s="103">
        <f>'Grunddaten Kernel'!X91/(('Grunddaten Kernel'!X$4-'Grunddaten Kernel'!X$3)/2)</f>
        <v>0.74440154440154471</v>
      </c>
      <c r="Y91" s="103">
        <f>'Grunddaten Kernel'!Y91/(('Grunddaten Kernel'!Y$4-'Grunddaten Kernel'!Y$3)/2)</f>
        <v>0.61738535249828941</v>
      </c>
      <c r="Z91" s="103">
        <f>'Grunddaten Kernel'!Z91/(('Grunddaten Kernel'!Z$4-'Grunddaten Kernel'!Z$3)/2)</f>
        <v>4.275362318840592E-2</v>
      </c>
      <c r="AA91" s="103">
        <f>'Grunddaten Kernel'!AA91/(('Grunddaten Kernel'!AA$4-'Grunddaten Kernel'!AA$3)/2)</f>
        <v>0.13636363636363635</v>
      </c>
      <c r="AB91" s="103">
        <f>'Grunddaten Kernel'!AB91/(('Grunddaten Kernel'!AB$4-'Grunddaten Kernel'!AB$3)/2)</f>
        <v>0.49987503124218929</v>
      </c>
      <c r="AC91" s="103">
        <f>'Grunddaten Kernel'!AC91/(('Grunddaten Kernel'!AC$4-'Grunddaten Kernel'!AC$3)/2)</f>
        <v>6.89464975179261E-2</v>
      </c>
      <c r="AD91" s="103">
        <f>'Grunddaten Kernel'!AD91/(('Grunddaten Kernel'!AD$4-'Grunddaten Kernel'!AD$3)/2)</f>
        <v>0.16</v>
      </c>
      <c r="AE91" s="103">
        <f>'Grunddaten Kernel'!AE91/(('Grunddaten Kernel'!AE$4-'Grunddaten Kernel'!AE$3)/2)</f>
        <v>-0.10926049300466367</v>
      </c>
      <c r="AF91" s="103">
        <f>'Grunddaten Kernel'!AF91/(('Grunddaten Kernel'!AF$4-'Grunddaten Kernel'!AF$3)/2)</f>
        <v>-3.1049935979513218E-2</v>
      </c>
      <c r="AG91" s="103">
        <f>'Grunddaten Kernel'!AG91/(('Grunddaten Kernel'!AG$4-'Grunddaten Kernel'!AG$3)/2)</f>
        <v>-8.1707601337690491E-2</v>
      </c>
      <c r="AH91" s="103">
        <f>'Grunddaten Kernel'!AH91/(('Grunddaten Kernel'!AH$4-'Grunddaten Kernel'!AH$3)/2)</f>
        <v>0.1281303429548426</v>
      </c>
      <c r="AI91" s="103">
        <f>'Grunddaten Kernel'!AI91/(('Grunddaten Kernel'!AI$4-'Grunddaten Kernel'!AI$3)/2)</f>
        <v>4.5714285714285714E-2</v>
      </c>
      <c r="AJ91" s="103">
        <f>'Grunddaten Kernel'!AJ91/(('Grunddaten Kernel'!AJ$4-'Grunddaten Kernel'!AJ$3)/2)</f>
        <v>0.11248593925759279</v>
      </c>
      <c r="AK91" s="103">
        <f>'Grunddaten Kernel'!AK91/(('Grunddaten Kernel'!AK$4-'Grunddaten Kernel'!AK$3)/2)</f>
        <v>-0.13214285714285715</v>
      </c>
    </row>
    <row r="92" spans="1:37" x14ac:dyDescent="0.2">
      <c r="A92" s="9">
        <v>32962</v>
      </c>
      <c r="B92" s="103">
        <f>('Grunddaten Kernel'!B92-'Grunddaten Kernel'!B$3)/('Grunddaten Kernel'!B$4-'Grunddaten Kernel'!B$3)</f>
        <v>0.38068235404658612</v>
      </c>
      <c r="C92" s="103">
        <f>('Grunddaten Kernel'!C92-'Grunddaten Kernel'!C$3)/('Grunddaten Kernel'!C$4-'Grunddaten Kernel'!C$3)</f>
        <v>0.52739265175076433</v>
      </c>
      <c r="D92" s="103">
        <f>('Grunddaten Kernel'!D92-'Grunddaten Kernel'!D$3)/('Grunddaten Kernel'!D$4-'Grunddaten Kernel'!D$3)</f>
        <v>0.25074946466809422</v>
      </c>
      <c r="E92" s="103">
        <f>('Grunddaten Kernel'!E92-'Grunddaten Kernel'!E$3)/('Grunddaten Kernel'!E$4-'Grunddaten Kernel'!E$3)</f>
        <v>0.45969498910675383</v>
      </c>
      <c r="F92" s="103">
        <f>('Grunddaten Kernel'!F92-'Grunddaten Kernel'!F$3)/('Grunddaten Kernel'!F$4-'Grunddaten Kernel'!F$3)</f>
        <v>0.47499999999999998</v>
      </c>
      <c r="G92" s="103">
        <f>('Grunddaten Kernel'!G92-'Grunddaten Kernel'!G$3)/('Grunddaten Kernel'!G$4-'Grunddaten Kernel'!G$3)</f>
        <v>0.48333333333333345</v>
      </c>
      <c r="H92" s="103">
        <f>('Grunddaten Kernel'!H92-'Grunddaten Kernel'!H$3)/('Grunddaten Kernel'!H$4-'Grunddaten Kernel'!H$3)</f>
        <v>0.44677871148459392</v>
      </c>
      <c r="I92" s="103">
        <f>('Grunddaten Kernel'!I92-'Grunddaten Kernel'!I$3)/('Grunddaten Kernel'!I$4-'Grunddaten Kernel'!I$3)</f>
        <v>0.36763437769473983</v>
      </c>
      <c r="J92" s="103">
        <f>('Grunddaten Kernel'!J92-'Grunddaten Kernel'!J$3)/('Grunddaten Kernel'!J$4-'Grunddaten Kernel'!J$3)</f>
        <v>0.10526315789473684</v>
      </c>
      <c r="K92" s="103">
        <f>('Grunddaten Kernel'!K92-'Grunddaten Kernel'!K$3)/('Grunddaten Kernel'!K$4-'Grunddaten Kernel'!K$3)</f>
        <v>0.42101624611130312</v>
      </c>
      <c r="L92" s="103">
        <f>('Grunddaten Kernel'!L92-'Grunddaten Kernel'!L$3)/('Grunddaten Kernel'!L$4-'Grunddaten Kernel'!L$3)</f>
        <v>0.26437806509139544</v>
      </c>
      <c r="M92" s="103">
        <f>('Grunddaten Kernel'!M92-'Grunddaten Kernel'!M$3)/('Grunddaten Kernel'!M$4-'Grunddaten Kernel'!M$3)</f>
        <v>0.21981077200304264</v>
      </c>
      <c r="N92" s="103">
        <f>('Grunddaten Kernel'!N92-'Grunddaten Kernel'!N$3)/('Grunddaten Kernel'!N$4-'Grunddaten Kernel'!N$3)</f>
        <v>0.17134024142055956</v>
      </c>
      <c r="O92" s="103">
        <f>('Grunddaten Kernel'!O92-'Grunddaten Kernel'!O$3)/('Grunddaten Kernel'!O$4-'Grunddaten Kernel'!O$3)</f>
        <v>0.17849807273236765</v>
      </c>
      <c r="P92" s="103">
        <f>('Grunddaten Kernel'!P92-'Grunddaten Kernel'!P$3)/('Grunddaten Kernel'!P$4-'Grunddaten Kernel'!P$3)</f>
        <v>0.22294495796721062</v>
      </c>
      <c r="Q92" s="103">
        <f>('Grunddaten Kernel'!Q92-'Grunddaten Kernel'!Q$3)/('Grunddaten Kernel'!Q$4-'Grunddaten Kernel'!Q$3)</f>
        <v>0.5571725571725572</v>
      </c>
      <c r="R92" s="103">
        <f>('Grunddaten Kernel'!R92-'Grunddaten Kernel'!R$3)/('Grunddaten Kernel'!R$4-'Grunddaten Kernel'!R$3)</f>
        <v>0.54456892352654651</v>
      </c>
      <c r="S92" s="103">
        <f>('Grunddaten Kernel'!S92-'Grunddaten Kernel'!S$3)/('Grunddaten Kernel'!S$4-'Grunddaten Kernel'!S$3)</f>
        <v>0.10995783327927344</v>
      </c>
      <c r="T92" s="103">
        <f>'Grunddaten Kernel'!T92/(('Grunddaten Kernel'!T$4-'Grunddaten Kernel'!T$3)/2)</f>
        <v>0.17636656935128028</v>
      </c>
      <c r="U92" s="103">
        <f>'Grunddaten Kernel'!U92/(('Grunddaten Kernel'!U$4-'Grunddaten Kernel'!U$3)/2)</f>
        <v>0.2256675279931083</v>
      </c>
      <c r="V92" s="103">
        <f>'Grunddaten Kernel'!V92/(('Grunddaten Kernel'!V$4-'Grunddaten Kernel'!V$3)/2)</f>
        <v>-9.5512590389250723E-2</v>
      </c>
      <c r="W92" s="103">
        <f>'Grunddaten Kernel'!W92/(('Grunddaten Kernel'!W$4-'Grunddaten Kernel'!W$3)/2)</f>
        <v>0.32727272727272688</v>
      </c>
      <c r="X92" s="103">
        <f>'Grunddaten Kernel'!X92/(('Grunddaten Kernel'!X$4-'Grunddaten Kernel'!X$3)/2)</f>
        <v>0.7289575289575283</v>
      </c>
      <c r="Y92" s="103">
        <f>'Grunddaten Kernel'!Y92/(('Grunddaten Kernel'!Y$4-'Grunddaten Kernel'!Y$3)/2)</f>
        <v>8.3504449007529E-2</v>
      </c>
      <c r="Z92" s="103">
        <f>'Grunddaten Kernel'!Z92/(('Grunddaten Kernel'!Z$4-'Grunddaten Kernel'!Z$3)/2)</f>
        <v>0.19420289855072481</v>
      </c>
      <c r="AA92" s="103">
        <f>'Grunddaten Kernel'!AA92/(('Grunddaten Kernel'!AA$4-'Grunddaten Kernel'!AA$3)/2)</f>
        <v>-4.5454545454545456E-2</v>
      </c>
      <c r="AB92" s="103">
        <f>'Grunddaten Kernel'!AB92/(('Grunddaten Kernel'!AB$4-'Grunddaten Kernel'!AB$3)/2)</f>
        <v>0.18745313671582098</v>
      </c>
      <c r="AC92" s="103">
        <f>'Grunddaten Kernel'!AC92/(('Grunddaten Kernel'!AC$4-'Grunddaten Kernel'!AC$3)/2)</f>
        <v>-0.2757859900717044</v>
      </c>
      <c r="AD92" s="103">
        <f>'Grunddaten Kernel'!AD92/(('Grunddaten Kernel'!AD$4-'Grunddaten Kernel'!AD$3)/2)</f>
        <v>-0.08</v>
      </c>
      <c r="AE92" s="103">
        <f>'Grunddaten Kernel'!AE92/(('Grunddaten Kernel'!AE$4-'Grunddaten Kernel'!AE$3)/2)</f>
        <v>3.1964197781189266E-2</v>
      </c>
      <c r="AF92" s="103">
        <f>'Grunddaten Kernel'!AF92/(('Grunddaten Kernel'!AF$4-'Grunddaten Kernel'!AF$3)/2)</f>
        <v>-0.10262483994878377</v>
      </c>
      <c r="AG92" s="103">
        <f>'Grunddaten Kernel'!AG92/(('Grunddaten Kernel'!AG$4-'Grunddaten Kernel'!AG$3)/2)</f>
        <v>3.9521818346153627E-2</v>
      </c>
      <c r="AH92" s="103">
        <f>'Grunddaten Kernel'!AH92/(('Grunddaten Kernel'!AH$4-'Grunddaten Kernel'!AH$3)/2)</f>
        <v>-0.1705722618927889</v>
      </c>
      <c r="AI92" s="103">
        <f>'Grunddaten Kernel'!AI92/(('Grunddaten Kernel'!AI$4-'Grunddaten Kernel'!AI$3)/2)</f>
        <v>0.20571428571428571</v>
      </c>
      <c r="AJ92" s="103">
        <f>'Grunddaten Kernel'!AJ92/(('Grunddaten Kernel'!AJ$4-'Grunddaten Kernel'!AJ$3)/2)</f>
        <v>6.7491563554542252E-3</v>
      </c>
      <c r="AK92" s="103">
        <f>'Grunddaten Kernel'!AK92/(('Grunddaten Kernel'!AK$4-'Grunddaten Kernel'!AK$3)/2)</f>
        <v>2.2321428571428565E-2</v>
      </c>
    </row>
    <row r="93" spans="1:37" x14ac:dyDescent="0.2">
      <c r="A93" s="9">
        <v>32991</v>
      </c>
      <c r="B93" s="103">
        <f>('Grunddaten Kernel'!B93-'Grunddaten Kernel'!B$3)/('Grunddaten Kernel'!B$4-'Grunddaten Kernel'!B$3)</f>
        <v>0.39839622281403875</v>
      </c>
      <c r="C93" s="103">
        <f>('Grunddaten Kernel'!C93-'Grunddaten Kernel'!C$3)/('Grunddaten Kernel'!C$4-'Grunddaten Kernel'!C$3)</f>
        <v>0.54354096661121698</v>
      </c>
      <c r="D93" s="103">
        <f>('Grunddaten Kernel'!D93-'Grunddaten Kernel'!D$3)/('Grunddaten Kernel'!D$4-'Grunddaten Kernel'!D$3)</f>
        <v>0.2337727516059957</v>
      </c>
      <c r="E93" s="103">
        <f>('Grunddaten Kernel'!E93-'Grunddaten Kernel'!E$3)/('Grunddaten Kernel'!E$4-'Grunddaten Kernel'!E$3)</f>
        <v>0.51633986928104569</v>
      </c>
      <c r="F93" s="103">
        <f>('Grunddaten Kernel'!F93-'Grunddaten Kernel'!F$3)/('Grunddaten Kernel'!F$4-'Grunddaten Kernel'!F$3)</f>
        <v>0.50215517241379315</v>
      </c>
      <c r="G93" s="103">
        <f>('Grunddaten Kernel'!G93-'Grunddaten Kernel'!G$3)/('Grunddaten Kernel'!G$4-'Grunddaten Kernel'!G$3)</f>
        <v>0.5441391941391942</v>
      </c>
      <c r="H93" s="103">
        <f>('Grunddaten Kernel'!H93-'Grunddaten Kernel'!H$3)/('Grunddaten Kernel'!H$4-'Grunddaten Kernel'!H$3)</f>
        <v>0.45112044817927172</v>
      </c>
      <c r="I93" s="103">
        <f>('Grunddaten Kernel'!I93-'Grunddaten Kernel'!I$3)/('Grunddaten Kernel'!I$4-'Grunddaten Kernel'!I$3)</f>
        <v>0.34607645875251508</v>
      </c>
      <c r="J93" s="103">
        <f>('Grunddaten Kernel'!J93-'Grunddaten Kernel'!J$3)/('Grunddaten Kernel'!J$4-'Grunddaten Kernel'!J$3)</f>
        <v>0.15789473684210525</v>
      </c>
      <c r="K93" s="103">
        <f>('Grunddaten Kernel'!K93-'Grunddaten Kernel'!K$3)/('Grunddaten Kernel'!K$4-'Grunddaten Kernel'!K$3)</f>
        <v>0.37780850328378845</v>
      </c>
      <c r="L93" s="103">
        <f>('Grunddaten Kernel'!L93-'Grunddaten Kernel'!L$3)/('Grunddaten Kernel'!L$4-'Grunddaten Kernel'!L$3)</f>
        <v>0.26437806509139544</v>
      </c>
      <c r="M93" s="103">
        <f>('Grunddaten Kernel'!M93-'Grunddaten Kernel'!M$3)/('Grunddaten Kernel'!M$4-'Grunddaten Kernel'!M$3)</f>
        <v>0.19641353557787353</v>
      </c>
      <c r="N93" s="103">
        <f>('Grunddaten Kernel'!N93-'Grunddaten Kernel'!N$3)/('Grunddaten Kernel'!N$4-'Grunddaten Kernel'!N$3)</f>
        <v>0.1689633208532057</v>
      </c>
      <c r="O93" s="103">
        <f>('Grunddaten Kernel'!O93-'Grunddaten Kernel'!O$3)/('Grunddaten Kernel'!O$4-'Grunddaten Kernel'!O$3)</f>
        <v>0.19532179258247898</v>
      </c>
      <c r="P93" s="103">
        <f>('Grunddaten Kernel'!P93-'Grunddaten Kernel'!P$3)/('Grunddaten Kernel'!P$4-'Grunddaten Kernel'!P$3)</f>
        <v>0.24584426946631671</v>
      </c>
      <c r="Q93" s="103">
        <f>('Grunddaten Kernel'!Q93-'Grunddaten Kernel'!Q$3)/('Grunddaten Kernel'!Q$4-'Grunddaten Kernel'!Q$3)</f>
        <v>0.50103950103950101</v>
      </c>
      <c r="R93" s="103">
        <f>('Grunddaten Kernel'!R93-'Grunddaten Kernel'!R$3)/('Grunddaten Kernel'!R$4-'Grunddaten Kernel'!R$3)</f>
        <v>0.51254262055528499</v>
      </c>
      <c r="S93" s="103">
        <f>('Grunddaten Kernel'!S93-'Grunddaten Kernel'!S$3)/('Grunddaten Kernel'!S$4-'Grunddaten Kernel'!S$3)</f>
        <v>0.16866688290626017</v>
      </c>
      <c r="T93" s="103">
        <f>'Grunddaten Kernel'!T93/(('Grunddaten Kernel'!T$4-'Grunddaten Kernel'!T$3)/2)</f>
        <v>5.6575900831440158E-2</v>
      </c>
      <c r="U93" s="103">
        <f>'Grunddaten Kernel'!U93/(('Grunddaten Kernel'!U$4-'Grunddaten Kernel'!U$3)/2)</f>
        <v>7.7519379844962821E-2</v>
      </c>
      <c r="V93" s="103">
        <f>'Grunddaten Kernel'!V93/(('Grunddaten Kernel'!V$4-'Grunddaten Kernel'!V$3)/2)</f>
        <v>-8.6739490914064243E-2</v>
      </c>
      <c r="W93" s="103">
        <f>'Grunddaten Kernel'!W93/(('Grunddaten Kernel'!W$4-'Grunddaten Kernel'!W$3)/2)</f>
        <v>0.4727272727272725</v>
      </c>
      <c r="X93" s="103">
        <f>'Grunddaten Kernel'!X93/(('Grunddaten Kernel'!X$4-'Grunddaten Kernel'!X$3)/2)</f>
        <v>0.19459459459459513</v>
      </c>
      <c r="Y93" s="103">
        <f>'Grunddaten Kernel'!Y93/(('Grunddaten Kernel'!Y$4-'Grunddaten Kernel'!Y$3)/2)</f>
        <v>0.45448323066392854</v>
      </c>
      <c r="Z93" s="103">
        <f>'Grunddaten Kernel'!Z93/(('Grunddaten Kernel'!Z$4-'Grunddaten Kernel'!Z$3)/2)</f>
        <v>2.2463768115942129E-2</v>
      </c>
      <c r="AA93" s="103">
        <f>'Grunddaten Kernel'!AA93/(('Grunddaten Kernel'!AA$4-'Grunddaten Kernel'!AA$3)/2)</f>
        <v>-0.13636363636363635</v>
      </c>
      <c r="AB93" s="103">
        <f>'Grunddaten Kernel'!AB93/(('Grunddaten Kernel'!AB$4-'Grunddaten Kernel'!AB$3)/2)</f>
        <v>0.37490627343164196</v>
      </c>
      <c r="AC93" s="103">
        <f>'Grunddaten Kernel'!AC93/(('Grunddaten Kernel'!AC$4-'Grunddaten Kernel'!AC$3)/2)</f>
        <v>-0.34473248758963049</v>
      </c>
      <c r="AD93" s="103">
        <f>'Grunddaten Kernel'!AD93/(('Grunddaten Kernel'!AD$4-'Grunddaten Kernel'!AD$3)/2)</f>
        <v>0</v>
      </c>
      <c r="AE93" s="103">
        <f>'Grunddaten Kernel'!AE93/(('Grunddaten Kernel'!AE$4-'Grunddaten Kernel'!AE$3)/2)</f>
        <v>-0.16661356197317728</v>
      </c>
      <c r="AF93" s="103">
        <f>'Grunddaten Kernel'!AF93/(('Grunddaten Kernel'!AF$4-'Grunddaten Kernel'!AF$3)/2)</f>
        <v>-1.9590268886043542E-2</v>
      </c>
      <c r="AG93" s="103">
        <f>'Grunddaten Kernel'!AG93/(('Grunddaten Kernel'!AG$4-'Grunddaten Kernel'!AG$3)/2)</f>
        <v>0.10738631768729801</v>
      </c>
      <c r="AH93" s="103">
        <f>'Grunddaten Kernel'!AH93/(('Grunddaten Kernel'!AH$4-'Grunddaten Kernel'!AH$3)/2)</f>
        <v>0.12109021422106005</v>
      </c>
      <c r="AI93" s="103">
        <f>'Grunddaten Kernel'!AI93/(('Grunddaten Kernel'!AI$4-'Grunddaten Kernel'!AI$3)/2)</f>
        <v>-0.30857142857142855</v>
      </c>
      <c r="AJ93" s="103">
        <f>'Grunddaten Kernel'!AJ93/(('Grunddaten Kernel'!AJ$4-'Grunddaten Kernel'!AJ$3)/2)</f>
        <v>-0.14791901012373426</v>
      </c>
      <c r="AK93" s="103">
        <f>'Grunddaten Kernel'!AK93/(('Grunddaten Kernel'!AK$4-'Grunddaten Kernel'!AK$3)/2)</f>
        <v>0.16160714285714287</v>
      </c>
    </row>
    <row r="94" spans="1:37" x14ac:dyDescent="0.2">
      <c r="A94" s="9">
        <v>33023</v>
      </c>
      <c r="B94" s="103">
        <f>('Grunddaten Kernel'!B94-'Grunddaten Kernel'!B$3)/('Grunddaten Kernel'!B$4-'Grunddaten Kernel'!B$3)</f>
        <v>0.42150746833993513</v>
      </c>
      <c r="C94" s="103">
        <f>('Grunddaten Kernel'!C94-'Grunddaten Kernel'!C$3)/('Grunddaten Kernel'!C$4-'Grunddaten Kernel'!C$3)</f>
        <v>0.56112468723704267</v>
      </c>
      <c r="D94" s="103">
        <f>('Grunddaten Kernel'!D94-'Grunddaten Kernel'!D$3)/('Grunddaten Kernel'!D$4-'Grunddaten Kernel'!D$3)</f>
        <v>0.27624866167023548</v>
      </c>
      <c r="E94" s="103">
        <f>('Grunddaten Kernel'!E94-'Grunddaten Kernel'!E$3)/('Grunddaten Kernel'!E$4-'Grunddaten Kernel'!E$3)</f>
        <v>0.52941176470588236</v>
      </c>
      <c r="F94" s="103">
        <f>('Grunddaten Kernel'!F94-'Grunddaten Kernel'!F$3)/('Grunddaten Kernel'!F$4-'Grunddaten Kernel'!F$3)</f>
        <v>0.53448275862068984</v>
      </c>
      <c r="G94" s="103">
        <f>('Grunddaten Kernel'!G94-'Grunddaten Kernel'!G$3)/('Grunddaten Kernel'!G$4-'Grunddaten Kernel'!G$3)</f>
        <v>0.60036630036630034</v>
      </c>
      <c r="H94" s="103">
        <f>('Grunddaten Kernel'!H94-'Grunddaten Kernel'!H$3)/('Grunddaten Kernel'!H$4-'Grunddaten Kernel'!H$3)</f>
        <v>0.43291316526610651</v>
      </c>
      <c r="I94" s="103">
        <f>('Grunddaten Kernel'!I94-'Grunddaten Kernel'!I$3)/('Grunddaten Kernel'!I$4-'Grunddaten Kernel'!I$3)</f>
        <v>0.38200632365622306</v>
      </c>
      <c r="J94" s="103">
        <f>('Grunddaten Kernel'!J94-'Grunddaten Kernel'!J$3)/('Grunddaten Kernel'!J$4-'Grunddaten Kernel'!J$3)</f>
        <v>0.20175438596491227</v>
      </c>
      <c r="K94" s="103">
        <f>('Grunddaten Kernel'!K94-'Grunddaten Kernel'!K$3)/('Grunddaten Kernel'!K$4-'Grunddaten Kernel'!K$3)</f>
        <v>0.35188385758727964</v>
      </c>
      <c r="L94" s="103">
        <f>('Grunddaten Kernel'!L94-'Grunddaten Kernel'!L$3)/('Grunddaten Kernel'!L$4-'Grunddaten Kernel'!L$3)</f>
        <v>0.24951701590132261</v>
      </c>
      <c r="M94" s="103">
        <f>('Grunddaten Kernel'!M94-'Grunddaten Kernel'!M$3)/('Grunddaten Kernel'!M$4-'Grunddaten Kernel'!M$3)</f>
        <v>0.21080495116762463</v>
      </c>
      <c r="N94" s="103">
        <f>('Grunddaten Kernel'!N94-'Grunddaten Kernel'!N$3)/('Grunddaten Kernel'!N$4-'Grunddaten Kernel'!N$3)</f>
        <v>0.17703397598222742</v>
      </c>
      <c r="O94" s="103">
        <f>('Grunddaten Kernel'!O94-'Grunddaten Kernel'!O$3)/('Grunddaten Kernel'!O$4-'Grunddaten Kernel'!O$3)</f>
        <v>0.17769169083824957</v>
      </c>
      <c r="P94" s="103">
        <f>('Grunddaten Kernel'!P94-'Grunddaten Kernel'!P$3)/('Grunddaten Kernel'!P$4-'Grunddaten Kernel'!P$3)</f>
        <v>0.29438168055080072</v>
      </c>
      <c r="Q94" s="103">
        <f>('Grunddaten Kernel'!Q94-'Grunddaten Kernel'!Q$3)/('Grunddaten Kernel'!Q$4-'Grunddaten Kernel'!Q$3)</f>
        <v>0.54261954261954259</v>
      </c>
      <c r="R94" s="103">
        <f>('Grunddaten Kernel'!R94-'Grunddaten Kernel'!R$3)/('Grunddaten Kernel'!R$4-'Grunddaten Kernel'!R$3)</f>
        <v>0.63930832927423276</v>
      </c>
      <c r="S94" s="103">
        <f>('Grunddaten Kernel'!S94-'Grunddaten Kernel'!S$3)/('Grunddaten Kernel'!S$4-'Grunddaten Kernel'!S$3)</f>
        <v>0.20240025948751222</v>
      </c>
      <c r="T94" s="103">
        <f>'Grunddaten Kernel'!T94/(('Grunddaten Kernel'!T$4-'Grunddaten Kernel'!T$3)/2)</f>
        <v>7.3814453077954839E-2</v>
      </c>
      <c r="U94" s="103">
        <f>'Grunddaten Kernel'!U94/(('Grunddaten Kernel'!U$4-'Grunddaten Kernel'!U$3)/2)</f>
        <v>8.4409991386735161E-2</v>
      </c>
      <c r="V94" s="103">
        <f>'Grunddaten Kernel'!V94/(('Grunddaten Kernel'!V$4-'Grunddaten Kernel'!V$3)/2)</f>
        <v>0.21702309520146348</v>
      </c>
      <c r="W94" s="103">
        <f>'Grunddaten Kernel'!W94/(('Grunddaten Kernel'!W$4-'Grunddaten Kernel'!W$3)/2)</f>
        <v>0.10909090909091003</v>
      </c>
      <c r="X94" s="103">
        <f>'Grunddaten Kernel'!X94/(('Grunddaten Kernel'!X$4-'Grunddaten Kernel'!X$3)/2)</f>
        <v>0.23166023166023222</v>
      </c>
      <c r="Y94" s="103">
        <f>'Grunddaten Kernel'!Y94/(('Grunddaten Kernel'!Y$4-'Grunddaten Kernel'!Y$3)/2)</f>
        <v>0.42026009582477675</v>
      </c>
      <c r="Z94" s="103">
        <f>'Grunddaten Kernel'!Z94/(('Grunddaten Kernel'!Z$4-'Grunddaten Kernel'!Z$3)/2)</f>
        <v>-9.4202898550724889E-2</v>
      </c>
      <c r="AA94" s="103">
        <f>'Grunddaten Kernel'!AA94/(('Grunddaten Kernel'!AA$4-'Grunddaten Kernel'!AA$3)/2)</f>
        <v>0.22727272727272727</v>
      </c>
      <c r="AB94" s="103">
        <f>'Grunddaten Kernel'!AB94/(('Grunddaten Kernel'!AB$4-'Grunddaten Kernel'!AB$3)/2)</f>
        <v>0.31242189452636832</v>
      </c>
      <c r="AC94" s="103">
        <f>'Grunddaten Kernel'!AC94/(('Grunddaten Kernel'!AC$4-'Grunddaten Kernel'!AC$3)/2)</f>
        <v>-0.20683949255377829</v>
      </c>
      <c r="AD94" s="103">
        <f>'Grunddaten Kernel'!AD94/(('Grunddaten Kernel'!AD$4-'Grunddaten Kernel'!AD$3)/2)</f>
        <v>-0.16</v>
      </c>
      <c r="AE94" s="103">
        <f>'Grunddaten Kernel'!AE94/(('Grunddaten Kernel'!AE$4-'Grunddaten Kernel'!AE$3)/2)</f>
        <v>0.10248240303565741</v>
      </c>
      <c r="AF94" s="103">
        <f>'Grunddaten Kernel'!AF94/(('Grunddaten Kernel'!AF$4-'Grunddaten Kernel'!AF$3)/2)</f>
        <v>6.651728553136993E-2</v>
      </c>
      <c r="AG94" s="103">
        <f>'Grunddaten Kernel'!AG94/(('Grunddaten Kernel'!AG$4-'Grunddaten Kernel'!AG$3)/2)</f>
        <v>-0.11253347794855713</v>
      </c>
      <c r="AH94" s="103">
        <f>'Grunddaten Kernel'!AH94/(('Grunddaten Kernel'!AH$4-'Grunddaten Kernel'!AH$3)/2)</f>
        <v>0.25666297898018708</v>
      </c>
      <c r="AI94" s="103">
        <f>'Grunddaten Kernel'!AI94/(('Grunddaten Kernel'!AI$4-'Grunddaten Kernel'!AI$3)/2)</f>
        <v>0.22857142857142856</v>
      </c>
      <c r="AJ94" s="103">
        <f>'Grunddaten Kernel'!AJ94/(('Grunddaten Kernel'!AJ$4-'Grunddaten Kernel'!AJ$3)/2)</f>
        <v>0.5854893138357703</v>
      </c>
      <c r="AK94" s="103">
        <f>'Grunddaten Kernel'!AK94/(('Grunddaten Kernel'!AK$4-'Grunddaten Kernel'!AK$3)/2)</f>
        <v>9.2857142857142916E-2</v>
      </c>
    </row>
    <row r="95" spans="1:37" x14ac:dyDescent="0.2">
      <c r="A95" s="9">
        <v>33053</v>
      </c>
      <c r="B95" s="103">
        <f>('Grunddaten Kernel'!B95-'Grunddaten Kernel'!B$3)/('Grunddaten Kernel'!B$4-'Grunddaten Kernel'!B$3)</f>
        <v>0.34843331052849447</v>
      </c>
      <c r="C95" s="103">
        <f>('Grunddaten Kernel'!C95-'Grunddaten Kernel'!C$3)/('Grunddaten Kernel'!C$4-'Grunddaten Kernel'!C$3)</f>
        <v>0.63253612406437554</v>
      </c>
      <c r="D95" s="103">
        <f>('Grunddaten Kernel'!D95-'Grunddaten Kernel'!D$3)/('Grunddaten Kernel'!D$4-'Grunddaten Kernel'!D$3)</f>
        <v>0.19576418629550335</v>
      </c>
      <c r="E95" s="103">
        <f>('Grunddaten Kernel'!E95-'Grunddaten Kernel'!E$3)/('Grunddaten Kernel'!E$4-'Grunddaten Kernel'!E$3)</f>
        <v>0.59912854030501084</v>
      </c>
      <c r="F95" s="103">
        <f>('Grunddaten Kernel'!F95-'Grunddaten Kernel'!F$3)/('Grunddaten Kernel'!F$4-'Grunddaten Kernel'!F$3)</f>
        <v>0.57327586206896564</v>
      </c>
      <c r="G95" s="103">
        <f>('Grunddaten Kernel'!G95-'Grunddaten Kernel'!G$3)/('Grunddaten Kernel'!G$4-'Grunddaten Kernel'!G$3)</f>
        <v>0.5967032967032968</v>
      </c>
      <c r="H95" s="103">
        <f>('Grunddaten Kernel'!H95-'Grunddaten Kernel'!H$3)/('Grunddaten Kernel'!H$4-'Grunddaten Kernel'!H$3)</f>
        <v>0.49005602240896357</v>
      </c>
      <c r="I95" s="103">
        <f>('Grunddaten Kernel'!I95-'Grunddaten Kernel'!I$3)/('Grunddaten Kernel'!I$4-'Grunddaten Kernel'!I$3)</f>
        <v>0.38200632365622306</v>
      </c>
      <c r="J95" s="103">
        <f>('Grunddaten Kernel'!J95-'Grunddaten Kernel'!J$3)/('Grunddaten Kernel'!J$4-'Grunddaten Kernel'!J$3)</f>
        <v>0.23684210526315788</v>
      </c>
      <c r="K95" s="103">
        <f>('Grunddaten Kernel'!K95-'Grunddaten Kernel'!K$3)/('Grunddaten Kernel'!K$4-'Grunddaten Kernel'!K$3)</f>
        <v>0.32595921189077082</v>
      </c>
      <c r="L95" s="103">
        <f>('Grunddaten Kernel'!L95-'Grunddaten Kernel'!L$3)/('Grunddaten Kernel'!L$4-'Grunddaten Kernel'!L$3)</f>
        <v>0.24951701590132261</v>
      </c>
      <c r="M95" s="103">
        <f>('Grunddaten Kernel'!M95-'Grunddaten Kernel'!M$3)/('Grunddaten Kernel'!M$4-'Grunddaten Kernel'!M$3)</f>
        <v>0.1798438828348404</v>
      </c>
      <c r="N95" s="103">
        <f>('Grunddaten Kernel'!N95-'Grunddaten Kernel'!N$3)/('Grunddaten Kernel'!N$4-'Grunddaten Kernel'!N$3)</f>
        <v>0.16939831285246001</v>
      </c>
      <c r="O95" s="103">
        <f>('Grunddaten Kernel'!O95-'Grunddaten Kernel'!O$3)/('Grunddaten Kernel'!O$4-'Grunddaten Kernel'!O$3)</f>
        <v>0.16243452805046368</v>
      </c>
      <c r="P95" s="103">
        <f>('Grunddaten Kernel'!P95-'Grunddaten Kernel'!P$3)/('Grunddaten Kernel'!P$4-'Grunddaten Kernel'!P$3)</f>
        <v>0.28026931416181672</v>
      </c>
      <c r="Q95" s="103">
        <f>('Grunddaten Kernel'!Q95-'Grunddaten Kernel'!Q$3)/('Grunddaten Kernel'!Q$4-'Grunddaten Kernel'!Q$3)</f>
        <v>0.54054054054054057</v>
      </c>
      <c r="R95" s="103">
        <f>('Grunddaten Kernel'!R95-'Grunddaten Kernel'!R$3)/('Grunddaten Kernel'!R$4-'Grunddaten Kernel'!R$3)</f>
        <v>0.57769118363370675</v>
      </c>
      <c r="S95" s="103">
        <f>('Grunddaten Kernel'!S95-'Grunddaten Kernel'!S$3)/('Grunddaten Kernel'!S$4-'Grunddaten Kernel'!S$3)</f>
        <v>0.26013623094388577</v>
      </c>
      <c r="T95" s="103">
        <f>'Grunddaten Kernel'!T95/(('Grunddaten Kernel'!T$4-'Grunddaten Kernel'!T$3)/2)</f>
        <v>-0.2333898009494858</v>
      </c>
      <c r="U95" s="103">
        <f>'Grunddaten Kernel'!U95/(('Grunddaten Kernel'!U$4-'Grunddaten Kernel'!U$3)/2)</f>
        <v>0.34280792420327139</v>
      </c>
      <c r="V95" s="103">
        <f>'Grunddaten Kernel'!V95/(('Grunddaten Kernel'!V$4-'Grunddaten Kernel'!V$3)/2)</f>
        <v>-0.41122108826093601</v>
      </c>
      <c r="W95" s="103">
        <f>'Grunddaten Kernel'!W95/(('Grunddaten Kernel'!W$4-'Grunddaten Kernel'!W$3)/2)</f>
        <v>0.5818181818181809</v>
      </c>
      <c r="X95" s="103">
        <f>'Grunddaten Kernel'!X95/(('Grunddaten Kernel'!X$4-'Grunddaten Kernel'!X$3)/2)</f>
        <v>0.27799227799227755</v>
      </c>
      <c r="Y95" s="103">
        <f>'Grunddaten Kernel'!Y95/(('Grunddaten Kernel'!Y$4-'Grunddaten Kernel'!Y$3)/2)</f>
        <v>-2.7378507871320425E-2</v>
      </c>
      <c r="Z95" s="103">
        <f>'Grunddaten Kernel'!Z95/(('Grunddaten Kernel'!Z$4-'Grunddaten Kernel'!Z$3)/2)</f>
        <v>0.29565217391304344</v>
      </c>
      <c r="AA95" s="103">
        <f>'Grunddaten Kernel'!AA95/(('Grunddaten Kernel'!AA$4-'Grunddaten Kernel'!AA$3)/2)</f>
        <v>0</v>
      </c>
      <c r="AB95" s="103">
        <f>'Grunddaten Kernel'!AB95/(('Grunddaten Kernel'!AB$4-'Grunddaten Kernel'!AB$3)/2)</f>
        <v>0.24993751562109465</v>
      </c>
      <c r="AC95" s="103">
        <f>'Grunddaten Kernel'!AC95/(('Grunddaten Kernel'!AC$4-'Grunddaten Kernel'!AC$3)/2)</f>
        <v>-0.20683949255377829</v>
      </c>
      <c r="AD95" s="103">
        <f>'Grunddaten Kernel'!AD95/(('Grunddaten Kernel'!AD$4-'Grunddaten Kernel'!AD$3)/2)</f>
        <v>0</v>
      </c>
      <c r="AE95" s="103">
        <f>'Grunddaten Kernel'!AE95/(('Grunddaten Kernel'!AE$4-'Grunddaten Kernel'!AE$3)/2)</f>
        <v>-0.22047620426961745</v>
      </c>
      <c r="AF95" s="103">
        <f>'Grunddaten Kernel'!AF95/(('Grunddaten Kernel'!AF$4-'Grunddaten Kernel'!AF$3)/2)</f>
        <v>-6.2932138284250844E-2</v>
      </c>
      <c r="AG95" s="103">
        <f>'Grunddaten Kernel'!AG95/(('Grunddaten Kernel'!AG$4-'Grunddaten Kernel'!AG$3)/2)</f>
        <v>-9.7386936107662123E-2</v>
      </c>
      <c r="AH95" s="103">
        <f>'Grunddaten Kernel'!AH95/(('Grunddaten Kernel'!AH$4-'Grunddaten Kernel'!AH$3)/2)</f>
        <v>-7.4625364578095141E-2</v>
      </c>
      <c r="AI95" s="103">
        <f>'Grunddaten Kernel'!AI95/(('Grunddaten Kernel'!AI$4-'Grunddaten Kernel'!AI$3)/2)</f>
        <v>-1.1428571428571429E-2</v>
      </c>
      <c r="AJ95" s="103">
        <f>'Grunddaten Kernel'!AJ95/(('Grunddaten Kernel'!AJ$4-'Grunddaten Kernel'!AJ$3)/2)</f>
        <v>-0.28458942632170992</v>
      </c>
      <c r="AK95" s="103">
        <f>'Grunddaten Kernel'!AK95/(('Grunddaten Kernel'!AK$4-'Grunddaten Kernel'!AK$3)/2)</f>
        <v>0.15892857142857117</v>
      </c>
    </row>
    <row r="96" spans="1:37" x14ac:dyDescent="0.2">
      <c r="A96" s="9">
        <v>33082</v>
      </c>
      <c r="B96" s="103">
        <f>('Grunddaten Kernel'!B96-'Grunddaten Kernel'!B$3)/('Grunddaten Kernel'!B$4-'Grunddaten Kernel'!B$3)</f>
        <v>0.38403864979695818</v>
      </c>
      <c r="C96" s="103">
        <f>('Grunddaten Kernel'!C96-'Grunddaten Kernel'!C$3)/('Grunddaten Kernel'!C$4-'Grunddaten Kernel'!C$3)</f>
        <v>0.63648348991915282</v>
      </c>
      <c r="D96" s="103">
        <f>('Grunddaten Kernel'!D96-'Grunddaten Kernel'!D$3)/('Grunddaten Kernel'!D$4-'Grunddaten Kernel'!D$3)</f>
        <v>0.2162821199143469</v>
      </c>
      <c r="E96" s="103">
        <f>('Grunddaten Kernel'!E96-'Grunddaten Kernel'!E$3)/('Grunddaten Kernel'!E$4-'Grunddaten Kernel'!E$3)</f>
        <v>0.58605664488017428</v>
      </c>
      <c r="F96" s="103">
        <f>('Grunddaten Kernel'!F96-'Grunddaten Kernel'!F$3)/('Grunddaten Kernel'!F$4-'Grunddaten Kernel'!F$3)</f>
        <v>0.52370689655172409</v>
      </c>
      <c r="G96" s="103">
        <f>('Grunddaten Kernel'!G96-'Grunddaten Kernel'!G$3)/('Grunddaten Kernel'!G$4-'Grunddaten Kernel'!G$3)</f>
        <v>0.59542124542124542</v>
      </c>
      <c r="H96" s="103">
        <f>('Grunddaten Kernel'!H96-'Grunddaten Kernel'!H$3)/('Grunddaten Kernel'!H$4-'Grunddaten Kernel'!H$3)</f>
        <v>0.50448179271708682</v>
      </c>
      <c r="I96" s="103">
        <f>('Grunddaten Kernel'!I96-'Grunddaten Kernel'!I$3)/('Grunddaten Kernel'!I$4-'Grunddaten Kernel'!I$3)</f>
        <v>0.38200632365622306</v>
      </c>
      <c r="J96" s="103">
        <f>('Grunddaten Kernel'!J96-'Grunddaten Kernel'!J$3)/('Grunddaten Kernel'!J$4-'Grunddaten Kernel'!J$3)</f>
        <v>0.22807017543859648</v>
      </c>
      <c r="K96" s="103">
        <f>('Grunddaten Kernel'!K96-'Grunddaten Kernel'!K$3)/('Grunddaten Kernel'!K$4-'Grunddaten Kernel'!K$3)</f>
        <v>0.32595921189077082</v>
      </c>
      <c r="L96" s="103">
        <f>('Grunddaten Kernel'!L96-'Grunddaten Kernel'!L$3)/('Grunddaten Kernel'!L$4-'Grunddaten Kernel'!L$3)</f>
        <v>0.25694754049635898</v>
      </c>
      <c r="M96" s="103">
        <f>('Grunddaten Kernel'!M96-'Grunddaten Kernel'!M$3)/('Grunddaten Kernel'!M$4-'Grunddaten Kernel'!M$3)</f>
        <v>0.1942352984245915</v>
      </c>
      <c r="N96" s="103">
        <f>('Grunddaten Kernel'!N96-'Grunddaten Kernel'!N$3)/('Grunddaten Kernel'!N$4-'Grunddaten Kernel'!N$3)</f>
        <v>0.17616399198371882</v>
      </c>
      <c r="O96" s="103">
        <f>('Grunddaten Kernel'!O96-'Grunddaten Kernel'!O$3)/('Grunddaten Kernel'!O$4-'Grunddaten Kernel'!O$3)</f>
        <v>0.18051477273743544</v>
      </c>
      <c r="P96" s="103">
        <f>('Grunddaten Kernel'!P96-'Grunddaten Kernel'!P$3)/('Grunddaten Kernel'!P$4-'Grunddaten Kernel'!P$3)</f>
        <v>0.27269960820114875</v>
      </c>
      <c r="Q96" s="103">
        <f>('Grunddaten Kernel'!Q96-'Grunddaten Kernel'!Q$3)/('Grunddaten Kernel'!Q$4-'Grunddaten Kernel'!Q$3)</f>
        <v>0.53638253638253641</v>
      </c>
      <c r="R96" s="103">
        <f>('Grunddaten Kernel'!R96-'Grunddaten Kernel'!R$3)/('Grunddaten Kernel'!R$4-'Grunddaten Kernel'!R$3)</f>
        <v>0.6173891865562593</v>
      </c>
      <c r="S96" s="103">
        <f>('Grunddaten Kernel'!S96-'Grunddaten Kernel'!S$3)/('Grunddaten Kernel'!S$4-'Grunddaten Kernel'!S$3)</f>
        <v>0.27700291923451181</v>
      </c>
      <c r="T96" s="103">
        <f>'Grunddaten Kernel'!T96/(('Grunddaten Kernel'!T$4-'Grunddaten Kernel'!T$3)/2)</f>
        <v>0.1137190395823437</v>
      </c>
      <c r="U96" s="103">
        <f>'Grunddaten Kernel'!U96/(('Grunddaten Kernel'!U$4-'Grunddaten Kernel'!U$3)/2)</f>
        <v>1.894918173987932E-2</v>
      </c>
      <c r="V96" s="103">
        <f>'Grunddaten Kernel'!V96/(('Grunddaten Kernel'!V$4-'Grunddaten Kernel'!V$3)/2)</f>
        <v>0.10483272646460444</v>
      </c>
      <c r="W96" s="103">
        <f>'Grunddaten Kernel'!W96/(('Grunddaten Kernel'!W$4-'Grunddaten Kernel'!W$3)/2)</f>
        <v>-0.10909090909090842</v>
      </c>
      <c r="X96" s="103">
        <f>'Grunddaten Kernel'!X96/(('Grunddaten Kernel'!X$4-'Grunddaten Kernel'!X$3)/2)</f>
        <v>-0.35521235521235589</v>
      </c>
      <c r="Y96" s="103">
        <f>'Grunddaten Kernel'!Y96/(('Grunddaten Kernel'!Y$4-'Grunddaten Kernel'!Y$3)/2)</f>
        <v>-9.5824777549631205E-3</v>
      </c>
      <c r="Z96" s="103">
        <f>'Grunddaten Kernel'!Z96/(('Grunddaten Kernel'!Z$4-'Grunddaten Kernel'!Z$3)/2)</f>
        <v>7.4637681159420127E-2</v>
      </c>
      <c r="AA96" s="103">
        <f>'Grunddaten Kernel'!AA96/(('Grunddaten Kernel'!AA$4-'Grunddaten Kernel'!AA$3)/2)</f>
        <v>0</v>
      </c>
      <c r="AB96" s="103">
        <f>'Grunddaten Kernel'!AB96/(('Grunddaten Kernel'!AB$4-'Grunddaten Kernel'!AB$3)/2)</f>
        <v>-6.2484378905273662E-2</v>
      </c>
      <c r="AC96" s="103">
        <f>'Grunddaten Kernel'!AC96/(('Grunddaten Kernel'!AC$4-'Grunddaten Kernel'!AC$3)/2)</f>
        <v>0</v>
      </c>
      <c r="AD96" s="103">
        <f>'Grunddaten Kernel'!AD96/(('Grunddaten Kernel'!AD$4-'Grunddaten Kernel'!AD$3)/2)</f>
        <v>0.08</v>
      </c>
      <c r="AE96" s="103">
        <f>'Grunddaten Kernel'!AE96/(('Grunddaten Kernel'!AE$4-'Grunddaten Kernel'!AE$3)/2)</f>
        <v>0.10248240303565741</v>
      </c>
      <c r="AF96" s="103">
        <f>'Grunddaten Kernel'!AF96/(('Grunddaten Kernel'!AF$4-'Grunddaten Kernel'!AF$3)/2)</f>
        <v>5.5761843790012658E-2</v>
      </c>
      <c r="AG96" s="103">
        <f>'Grunddaten Kernel'!AG96/(('Grunddaten Kernel'!AG$4-'Grunddaten Kernel'!AG$3)/2)</f>
        <v>0.11540675410179194</v>
      </c>
      <c r="AH96" s="103">
        <f>'Grunddaten Kernel'!AH96/(('Grunddaten Kernel'!AH$4-'Grunddaten Kernel'!AH$3)/2)</f>
        <v>-4.0028160514935129E-2</v>
      </c>
      <c r="AI96" s="103">
        <f>'Grunddaten Kernel'!AI96/(('Grunddaten Kernel'!AI$4-'Grunddaten Kernel'!AI$3)/2)</f>
        <v>-2.2857142857142857E-2</v>
      </c>
      <c r="AJ96" s="103">
        <f>'Grunddaten Kernel'!AJ96/(('Grunddaten Kernel'!AJ$4-'Grunddaten Kernel'!AJ$3)/2)</f>
        <v>0.18335208098987735</v>
      </c>
      <c r="AK96" s="103">
        <f>'Grunddaten Kernel'!AK96/(('Grunddaten Kernel'!AK$4-'Grunddaten Kernel'!AK$3)/2)</f>
        <v>4.6428571428571382E-2</v>
      </c>
    </row>
    <row r="97" spans="1:37" x14ac:dyDescent="0.2">
      <c r="A97" s="9">
        <v>33115</v>
      </c>
      <c r="B97" s="103">
        <f>('Grunddaten Kernel'!B97-'Grunddaten Kernel'!B$3)/('Grunddaten Kernel'!B$4-'Grunddaten Kernel'!B$3)</f>
        <v>0.35991890384090208</v>
      </c>
      <c r="C97" s="103">
        <f>('Grunddaten Kernel'!C97-'Grunddaten Kernel'!C$3)/('Grunddaten Kernel'!C$4-'Grunddaten Kernel'!C$3)</f>
        <v>0.65155525045557516</v>
      </c>
      <c r="D97" s="103">
        <f>('Grunddaten Kernel'!D97-'Grunddaten Kernel'!D$3)/('Grunddaten Kernel'!D$4-'Grunddaten Kernel'!D$3)</f>
        <v>0.21623795503211996</v>
      </c>
      <c r="E97" s="103">
        <f>('Grunddaten Kernel'!E97-'Grunddaten Kernel'!E$3)/('Grunddaten Kernel'!E$4-'Grunddaten Kernel'!E$3)</f>
        <v>0.64488017429193889</v>
      </c>
      <c r="F97" s="103">
        <f>('Grunddaten Kernel'!F97-'Grunddaten Kernel'!F$3)/('Grunddaten Kernel'!F$4-'Grunddaten Kernel'!F$3)</f>
        <v>0.53663793103448287</v>
      </c>
      <c r="G97" s="103">
        <f>('Grunddaten Kernel'!G97-'Grunddaten Kernel'!G$3)/('Grunddaten Kernel'!G$4-'Grunddaten Kernel'!G$3)</f>
        <v>0.65054945054945057</v>
      </c>
      <c r="H97" s="103">
        <f>('Grunddaten Kernel'!H97-'Grunddaten Kernel'!H$3)/('Grunddaten Kernel'!H$4-'Grunddaten Kernel'!H$3)</f>
        <v>0.54649859943977597</v>
      </c>
      <c r="I97" s="103">
        <f>('Grunddaten Kernel'!I97-'Grunddaten Kernel'!I$3)/('Grunddaten Kernel'!I$4-'Grunddaten Kernel'!I$3)</f>
        <v>0.38200632365622306</v>
      </c>
      <c r="J97" s="103">
        <f>('Grunddaten Kernel'!J97-'Grunddaten Kernel'!J$3)/('Grunddaten Kernel'!J$4-'Grunddaten Kernel'!J$3)</f>
        <v>0.25438596491228072</v>
      </c>
      <c r="K97" s="103">
        <f>('Grunddaten Kernel'!K97-'Grunddaten Kernel'!K$3)/('Grunddaten Kernel'!K$4-'Grunddaten Kernel'!K$3)</f>
        <v>0.32595921189077082</v>
      </c>
      <c r="L97" s="103">
        <f>('Grunddaten Kernel'!L97-'Grunddaten Kernel'!L$3)/('Grunddaten Kernel'!L$4-'Grunddaten Kernel'!L$3)</f>
        <v>0.27180858968643185</v>
      </c>
      <c r="M97" s="103">
        <f>('Grunddaten Kernel'!M97-'Grunddaten Kernel'!M$3)/('Grunddaten Kernel'!M$4-'Grunddaten Kernel'!M$3)</f>
        <v>0.20071509634275816</v>
      </c>
      <c r="N97" s="103">
        <f>('Grunddaten Kernel'!N97-'Grunddaten Kernel'!N$3)/('Grunddaten Kernel'!N$4-'Grunddaten Kernel'!N$3)</f>
        <v>0.18693781167953513</v>
      </c>
      <c r="O97" s="103">
        <f>('Grunddaten Kernel'!O97-'Grunddaten Kernel'!O$3)/('Grunddaten Kernel'!O$4-'Grunddaten Kernel'!O$3)</f>
        <v>0.19038363506822195</v>
      </c>
      <c r="P97" s="103">
        <f>('Grunddaten Kernel'!P97-'Grunddaten Kernel'!P$3)/('Grunddaten Kernel'!P$4-'Grunddaten Kernel'!P$3)</f>
        <v>0.27924226862946477</v>
      </c>
      <c r="Q97" s="103">
        <f>('Grunddaten Kernel'!Q97-'Grunddaten Kernel'!Q$3)/('Grunddaten Kernel'!Q$4-'Grunddaten Kernel'!Q$3)</f>
        <v>0.54677754677754675</v>
      </c>
      <c r="R97" s="103">
        <f>('Grunddaten Kernel'!R97-'Grunddaten Kernel'!R$3)/('Grunddaten Kernel'!R$4-'Grunddaten Kernel'!R$3)</f>
        <v>0.59583536288358507</v>
      </c>
      <c r="S97" s="103">
        <f>('Grunddaten Kernel'!S97-'Grunddaten Kernel'!S$3)/('Grunddaten Kernel'!S$4-'Grunddaten Kernel'!S$3)</f>
        <v>0.189101524489134</v>
      </c>
      <c r="T97" s="103">
        <f>'Grunddaten Kernel'!T97/(('Grunddaten Kernel'!T$4-'Grunddaten Kernel'!T$3)/2)</f>
        <v>-7.703547842674896E-2</v>
      </c>
      <c r="U97" s="103">
        <f>'Grunddaten Kernel'!U97/(('Grunddaten Kernel'!U$4-'Grunddaten Kernel'!U$3)/2)</f>
        <v>7.2351421188632095E-2</v>
      </c>
      <c r="V97" s="103">
        <f>'Grunddaten Kernel'!V97/(('Grunddaten Kernel'!V$4-'Grunddaten Kernel'!V$3)/2)</f>
        <v>-2.256525975688233E-4</v>
      </c>
      <c r="W97" s="103">
        <f>'Grunddaten Kernel'!W97/(('Grunddaten Kernel'!W$4-'Grunddaten Kernel'!W$3)/2)</f>
        <v>0.4909090909090903</v>
      </c>
      <c r="X97" s="103">
        <f>'Grunddaten Kernel'!X97/(('Grunddaten Kernel'!X$4-'Grunddaten Kernel'!X$3)/2)</f>
        <v>9.2664092664093436E-2</v>
      </c>
      <c r="Y97" s="103">
        <f>'Grunddaten Kernel'!Y97/(('Grunddaten Kernel'!Y$4-'Grunddaten Kernel'!Y$3)/2)</f>
        <v>0.41204654346338138</v>
      </c>
      <c r="Z97" s="103">
        <f>'Grunddaten Kernel'!Z97/(('Grunddaten Kernel'!Z$4-'Grunddaten Kernel'!Z$3)/2)</f>
        <v>0.21739130434782661</v>
      </c>
      <c r="AA97" s="103">
        <f>'Grunddaten Kernel'!AA97/(('Grunddaten Kernel'!AA$4-'Grunddaten Kernel'!AA$3)/2)</f>
        <v>0</v>
      </c>
      <c r="AB97" s="103">
        <f>'Grunddaten Kernel'!AB97/(('Grunddaten Kernel'!AB$4-'Grunddaten Kernel'!AB$3)/2)</f>
        <v>0.18745313671582098</v>
      </c>
      <c r="AC97" s="103">
        <f>'Grunddaten Kernel'!AC97/(('Grunddaten Kernel'!AC$4-'Grunddaten Kernel'!AC$3)/2)</f>
        <v>0</v>
      </c>
      <c r="AD97" s="103">
        <f>'Grunddaten Kernel'!AD97/(('Grunddaten Kernel'!AD$4-'Grunddaten Kernel'!AD$3)/2)</f>
        <v>0.16</v>
      </c>
      <c r="AE97" s="103">
        <f>'Grunddaten Kernel'!AE97/(('Grunddaten Kernel'!AE$4-'Grunddaten Kernel'!AE$3)/2)</f>
        <v>4.6143150942849889E-2</v>
      </c>
      <c r="AF97" s="103">
        <f>'Grunddaten Kernel'!AF97/(('Grunddaten Kernel'!AF$4-'Grunddaten Kernel'!AF$3)/2)</f>
        <v>8.8796414852752886E-2</v>
      </c>
      <c r="AG97" s="103">
        <f>'Grunddaten Kernel'!AG97/(('Grunddaten Kernel'!AG$4-'Grunddaten Kernel'!AG$3)/2)</f>
        <v>6.2993249703871823E-2</v>
      </c>
      <c r="AH97" s="103">
        <f>'Grunddaten Kernel'!AH97/(('Grunddaten Kernel'!AH$4-'Grunddaten Kernel'!AH$3)/2)</f>
        <v>3.4597204063160011E-2</v>
      </c>
      <c r="AI97" s="103">
        <f>'Grunddaten Kernel'!AI97/(('Grunddaten Kernel'!AI$4-'Grunddaten Kernel'!AI$3)/2)</f>
        <v>5.7142857142857141E-2</v>
      </c>
      <c r="AJ97" s="103">
        <f>'Grunddaten Kernel'!AJ97/(('Grunddaten Kernel'!AJ$4-'Grunddaten Kernel'!AJ$3)/2)</f>
        <v>-9.9550056242970197E-2</v>
      </c>
      <c r="AK97" s="103">
        <f>'Grunddaten Kernel'!AK97/(('Grunddaten Kernel'!AK$4-'Grunddaten Kernel'!AK$3)/2)</f>
        <v>-0.24196428571428541</v>
      </c>
    </row>
    <row r="98" spans="1:37" x14ac:dyDescent="0.2">
      <c r="A98" s="9">
        <v>33145</v>
      </c>
      <c r="B98" s="103">
        <f>('Grunddaten Kernel'!B98-'Grunddaten Kernel'!B$3)/('Grunddaten Kernel'!B$4-'Grunddaten Kernel'!B$3)</f>
        <v>0.2869853863071129</v>
      </c>
      <c r="C98" s="103">
        <f>('Grunddaten Kernel'!C98-'Grunddaten Kernel'!C$3)/('Grunddaten Kernel'!C$4-'Grunddaten Kernel'!C$3)</f>
        <v>0.69067005756200384</v>
      </c>
      <c r="D98" s="103">
        <f>('Grunddaten Kernel'!D98-'Grunddaten Kernel'!D$3)/('Grunddaten Kernel'!D$4-'Grunddaten Kernel'!D$3)</f>
        <v>0.20011643468950754</v>
      </c>
      <c r="E98" s="103">
        <f>('Grunddaten Kernel'!E98-'Grunddaten Kernel'!E$3)/('Grunddaten Kernel'!E$4-'Grunddaten Kernel'!E$3)</f>
        <v>0.67102396514161211</v>
      </c>
      <c r="F98" s="103">
        <f>('Grunddaten Kernel'!F98-'Grunddaten Kernel'!F$3)/('Grunddaten Kernel'!F$4-'Grunddaten Kernel'!F$3)</f>
        <v>0.61637931034482774</v>
      </c>
      <c r="G98" s="103">
        <f>('Grunddaten Kernel'!G98-'Grunddaten Kernel'!G$3)/('Grunddaten Kernel'!G$4-'Grunddaten Kernel'!G$3)</f>
        <v>0.7153846153846154</v>
      </c>
      <c r="H98" s="103">
        <f>('Grunddaten Kernel'!H98-'Grunddaten Kernel'!H$3)/('Grunddaten Kernel'!H$4-'Grunddaten Kernel'!H$3)</f>
        <v>0.52072829131652665</v>
      </c>
      <c r="I98" s="103">
        <f>('Grunddaten Kernel'!I98-'Grunddaten Kernel'!I$3)/('Grunddaten Kernel'!I$4-'Grunddaten Kernel'!I$3)</f>
        <v>0.36044840471399825</v>
      </c>
      <c r="J98" s="103">
        <f>('Grunddaten Kernel'!J98-'Grunddaten Kernel'!J$3)/('Grunddaten Kernel'!J$4-'Grunddaten Kernel'!J$3)</f>
        <v>0.32456140350877194</v>
      </c>
      <c r="K98" s="103">
        <f>('Grunddaten Kernel'!K98-'Grunddaten Kernel'!K$3)/('Grunddaten Kernel'!K$4-'Grunddaten Kernel'!K$3)</f>
        <v>0.35188385758727964</v>
      </c>
      <c r="L98" s="103">
        <f>('Grunddaten Kernel'!L98-'Grunddaten Kernel'!L$3)/('Grunddaten Kernel'!L$4-'Grunddaten Kernel'!L$3)</f>
        <v>0.27180858968643185</v>
      </c>
      <c r="M98" s="103">
        <f>('Grunddaten Kernel'!M98-'Grunddaten Kernel'!M$3)/('Grunddaten Kernel'!M$4-'Grunddaten Kernel'!M$3)</f>
        <v>0.19353769306177571</v>
      </c>
      <c r="N98" s="103">
        <f>('Grunddaten Kernel'!N98-'Grunddaten Kernel'!N$3)/('Grunddaten Kernel'!N$4-'Grunddaten Kernel'!N$3)</f>
        <v>0.17461821684351161</v>
      </c>
      <c r="O98" s="103">
        <f>('Grunddaten Kernel'!O98-'Grunddaten Kernel'!O$3)/('Grunddaten Kernel'!O$4-'Grunddaten Kernel'!O$3)</f>
        <v>0.16040888480812282</v>
      </c>
      <c r="P98" s="103">
        <f>('Grunddaten Kernel'!P98-'Grunddaten Kernel'!P$3)/('Grunddaten Kernel'!P$4-'Grunddaten Kernel'!P$3)</f>
        <v>0.23956788010194377</v>
      </c>
      <c r="Q98" s="103">
        <f>('Grunddaten Kernel'!Q98-'Grunddaten Kernel'!Q$3)/('Grunddaten Kernel'!Q$4-'Grunddaten Kernel'!Q$3)</f>
        <v>0.58419958419958418</v>
      </c>
      <c r="R98" s="103">
        <f>('Grunddaten Kernel'!R98-'Grunddaten Kernel'!R$3)/('Grunddaten Kernel'!R$4-'Grunddaten Kernel'!R$3)</f>
        <v>0.57111544081831467</v>
      </c>
      <c r="S98" s="103">
        <f>('Grunddaten Kernel'!S98-'Grunddaten Kernel'!S$3)/('Grunddaten Kernel'!S$4-'Grunddaten Kernel'!S$3)</f>
        <v>0.22153746350956866</v>
      </c>
      <c r="T98" s="103">
        <f>'Grunddaten Kernel'!T98/(('Grunddaten Kernel'!T$4-'Grunddaten Kernel'!T$3)/2)</f>
        <v>-0.23294061333802868</v>
      </c>
      <c r="U98" s="103">
        <f>'Grunddaten Kernel'!U98/(('Grunddaten Kernel'!U$4-'Grunddaten Kernel'!U$3)/2)</f>
        <v>0.18776916451334963</v>
      </c>
      <c r="V98" s="103">
        <f>'Grunddaten Kernel'!V98/(('Grunddaten Kernel'!V$4-'Grunddaten Kernel'!V$3)/2)</f>
        <v>-8.2370036070225833E-2</v>
      </c>
      <c r="W98" s="103">
        <f>'Grunddaten Kernel'!W98/(('Grunddaten Kernel'!W$4-'Grunddaten Kernel'!W$3)/2)</f>
        <v>0.21818181818181845</v>
      </c>
      <c r="X98" s="103">
        <f>'Grunddaten Kernel'!X98/(('Grunddaten Kernel'!X$4-'Grunddaten Kernel'!X$3)/2)</f>
        <v>0.57142857142857162</v>
      </c>
      <c r="Y98" s="103">
        <f>'Grunddaten Kernel'!Y98/(('Grunddaten Kernel'!Y$4-'Grunddaten Kernel'!Y$3)/2)</f>
        <v>0.48459958932238195</v>
      </c>
      <c r="Z98" s="103">
        <f>'Grunddaten Kernel'!Z98/(('Grunddaten Kernel'!Z$4-'Grunddaten Kernel'!Z$3)/2)</f>
        <v>-0.13333333333333347</v>
      </c>
      <c r="AA98" s="103">
        <f>'Grunddaten Kernel'!AA98/(('Grunddaten Kernel'!AA$4-'Grunddaten Kernel'!AA$3)/2)</f>
        <v>-0.13636363636363635</v>
      </c>
      <c r="AB98" s="103">
        <f>'Grunddaten Kernel'!AB98/(('Grunddaten Kernel'!AB$4-'Grunddaten Kernel'!AB$3)/2)</f>
        <v>0.49987503124218929</v>
      </c>
      <c r="AC98" s="103">
        <f>'Grunddaten Kernel'!AC98/(('Grunddaten Kernel'!AC$4-'Grunddaten Kernel'!AC$3)/2)</f>
        <v>0.20683949255377829</v>
      </c>
      <c r="AD98" s="103">
        <f>'Grunddaten Kernel'!AD98/(('Grunddaten Kernel'!AD$4-'Grunddaten Kernel'!AD$3)/2)</f>
        <v>0</v>
      </c>
      <c r="AE98" s="103">
        <f>'Grunddaten Kernel'!AE98/(('Grunddaten Kernel'!AE$4-'Grunddaten Kernel'!AE$3)/2)</f>
        <v>-5.1110853633809634E-2</v>
      </c>
      <c r="AF98" s="103">
        <f>'Grunddaten Kernel'!AF98/(('Grunddaten Kernel'!AF$4-'Grunddaten Kernel'!AF$3)/2)</f>
        <v>-0.10153649167733644</v>
      </c>
      <c r="AG98" s="103">
        <f>'Grunddaten Kernel'!AG98/(('Grunddaten Kernel'!AG$4-'Grunddaten Kernel'!AG$3)/2)</f>
        <v>-0.19132974649522141</v>
      </c>
      <c r="AH98" s="103">
        <f>'Grunddaten Kernel'!AH98/(('Grunddaten Kernel'!AH$4-'Grunddaten Kernel'!AH$3)/2)</f>
        <v>-0.2097958362667203</v>
      </c>
      <c r="AI98" s="103">
        <f>'Grunddaten Kernel'!AI98/(('Grunddaten Kernel'!AI$4-'Grunddaten Kernel'!AI$3)/2)</f>
        <v>0.20571428571428571</v>
      </c>
      <c r="AJ98" s="103">
        <f>'Grunddaten Kernel'!AJ98/(('Grunddaten Kernel'!AJ$4-'Grunddaten Kernel'!AJ$3)/2)</f>
        <v>-0.11417322834645675</v>
      </c>
      <c r="AK98" s="103">
        <f>'Grunddaten Kernel'!AK98/(('Grunddaten Kernel'!AK$4-'Grunddaten Kernel'!AK$3)/2)</f>
        <v>8.928571428571426E-2</v>
      </c>
    </row>
    <row r="99" spans="1:37" x14ac:dyDescent="0.2">
      <c r="A99" s="9">
        <v>33176</v>
      </c>
      <c r="B99" s="103">
        <f>('Grunddaten Kernel'!B99-'Grunddaten Kernel'!B$3)/('Grunddaten Kernel'!B$4-'Grunddaten Kernel'!B$3)</f>
        <v>0.31225369159441041</v>
      </c>
      <c r="C99" s="103">
        <f>('Grunddaten Kernel'!C99-'Grunddaten Kernel'!C$3)/('Grunddaten Kernel'!C$4-'Grunddaten Kernel'!C$3)</f>
        <v>0.75813412853455997</v>
      </c>
      <c r="D99" s="103">
        <f>('Grunddaten Kernel'!D99-'Grunddaten Kernel'!D$3)/('Grunddaten Kernel'!D$4-'Grunddaten Kernel'!D$3)</f>
        <v>0.17312098501070672</v>
      </c>
      <c r="E99" s="103">
        <f>('Grunddaten Kernel'!E99-'Grunddaten Kernel'!E$3)/('Grunddaten Kernel'!E$4-'Grunddaten Kernel'!E$3)</f>
        <v>0.66884531590413943</v>
      </c>
      <c r="F99" s="103">
        <f>('Grunddaten Kernel'!F99-'Grunddaten Kernel'!F$3)/('Grunddaten Kernel'!F$4-'Grunddaten Kernel'!F$3)</f>
        <v>0.64655172413793105</v>
      </c>
      <c r="G99" s="103">
        <f>('Grunddaten Kernel'!G99-'Grunddaten Kernel'!G$3)/('Grunddaten Kernel'!G$4-'Grunddaten Kernel'!G$3)</f>
        <v>0.7144688644688646</v>
      </c>
      <c r="H99" s="103">
        <f>('Grunddaten Kernel'!H99-'Grunddaten Kernel'!H$3)/('Grunddaten Kernel'!H$4-'Grunddaten Kernel'!H$3)</f>
        <v>0.53879551820728289</v>
      </c>
      <c r="I99" s="103">
        <f>('Grunddaten Kernel'!I99-'Grunddaten Kernel'!I$3)/('Grunddaten Kernel'!I$4-'Grunddaten Kernel'!I$3)</f>
        <v>0.35326243173325667</v>
      </c>
      <c r="J99" s="103">
        <f>('Grunddaten Kernel'!J99-'Grunddaten Kernel'!J$3)/('Grunddaten Kernel'!J$4-'Grunddaten Kernel'!J$3)</f>
        <v>0.34210526315789475</v>
      </c>
      <c r="K99" s="103">
        <f>('Grunddaten Kernel'!K99-'Grunddaten Kernel'!K$3)/('Grunddaten Kernel'!K$4-'Grunddaten Kernel'!K$3)</f>
        <v>0.34324230902177671</v>
      </c>
      <c r="L99" s="103">
        <f>('Grunddaten Kernel'!L99-'Grunddaten Kernel'!L$3)/('Grunddaten Kernel'!L$4-'Grunddaten Kernel'!L$3)</f>
        <v>0.27366681527715853</v>
      </c>
      <c r="M99" s="103">
        <f>('Grunddaten Kernel'!M99-'Grunddaten Kernel'!M$3)/('Grunddaten Kernel'!M$4-'Grunddaten Kernel'!M$3)</f>
        <v>0.19191265899504151</v>
      </c>
      <c r="N99" s="103">
        <f>('Grunddaten Kernel'!N99-'Grunddaten Kernel'!N$3)/('Grunddaten Kernel'!N$4-'Grunddaten Kernel'!N$3)</f>
        <v>0.18080908511861296</v>
      </c>
      <c r="O99" s="103">
        <f>('Grunddaten Kernel'!O99-'Grunddaten Kernel'!O$3)/('Grunddaten Kernel'!O$4-'Grunddaten Kernel'!O$3)</f>
        <v>0.16933423560660485</v>
      </c>
      <c r="P99" s="103">
        <f>('Grunddaten Kernel'!P99-'Grunddaten Kernel'!P$3)/('Grunddaten Kernel'!P$4-'Grunddaten Kernel'!P$3)</f>
        <v>0.25596256989615429</v>
      </c>
      <c r="Q99" s="103">
        <f>('Grunddaten Kernel'!Q99-'Grunddaten Kernel'!Q$3)/('Grunddaten Kernel'!Q$4-'Grunddaten Kernel'!Q$3)</f>
        <v>0.55093555093555091</v>
      </c>
      <c r="R99" s="103">
        <f>('Grunddaten Kernel'!R99-'Grunddaten Kernel'!R$3)/('Grunddaten Kernel'!R$4-'Grunddaten Kernel'!R$3)</f>
        <v>0.6131271310277645</v>
      </c>
      <c r="S99" s="103">
        <f>('Grunddaten Kernel'!S99-'Grunddaten Kernel'!S$3)/('Grunddaten Kernel'!S$4-'Grunddaten Kernel'!S$3)</f>
        <v>0.22478105741161206</v>
      </c>
      <c r="T99" s="103">
        <f>'Grunddaten Kernel'!T99/(('Grunddaten Kernel'!T$4-'Grunddaten Kernel'!T$3)/2)</f>
        <v>8.0703834542310504E-2</v>
      </c>
      <c r="U99" s="103">
        <f>'Grunddaten Kernel'!U99/(('Grunddaten Kernel'!U$4-'Grunddaten Kernel'!U$3)/2)</f>
        <v>0.32385874246339402</v>
      </c>
      <c r="V99" s="103">
        <f>'Grunddaten Kernel'!V99/(('Grunddaten Kernel'!V$4-'Grunddaten Kernel'!V$3)/2)</f>
        <v>-0.13792844077474065</v>
      </c>
      <c r="W99" s="103">
        <f>'Grunddaten Kernel'!W99/(('Grunddaten Kernel'!W$4-'Grunddaten Kernel'!W$3)/2)</f>
        <v>-1.8181818181817799E-2</v>
      </c>
      <c r="X99" s="103">
        <f>'Grunddaten Kernel'!X99/(('Grunddaten Kernel'!X$4-'Grunddaten Kernel'!X$3)/2)</f>
        <v>0.21621621621621573</v>
      </c>
      <c r="Y99" s="103">
        <f>'Grunddaten Kernel'!Y99/(('Grunddaten Kernel'!Y$4-'Grunddaten Kernel'!Y$3)/2)</f>
        <v>-6.8446269678301063E-3</v>
      </c>
      <c r="Z99" s="103">
        <f>'Grunddaten Kernel'!Z99/(('Grunddaten Kernel'!Z$4-'Grunddaten Kernel'!Z$3)/2)</f>
        <v>9.34782608695649E-2</v>
      </c>
      <c r="AA99" s="103">
        <f>'Grunddaten Kernel'!AA99/(('Grunddaten Kernel'!AA$4-'Grunddaten Kernel'!AA$3)/2)</f>
        <v>-4.5454545454545456E-2</v>
      </c>
      <c r="AB99" s="103">
        <f>'Grunddaten Kernel'!AB99/(('Grunddaten Kernel'!AB$4-'Grunddaten Kernel'!AB$3)/2)</f>
        <v>0.12496875781054732</v>
      </c>
      <c r="AC99" s="103">
        <f>'Grunddaten Kernel'!AC99/(('Grunddaten Kernel'!AC$4-'Grunddaten Kernel'!AC$3)/2)</f>
        <v>-6.89464975179261E-2</v>
      </c>
      <c r="AD99" s="103">
        <f>'Grunddaten Kernel'!AD99/(('Grunddaten Kernel'!AD$4-'Grunddaten Kernel'!AD$3)/2)</f>
        <v>2.0006399999999758E-2</v>
      </c>
      <c r="AE99" s="103">
        <f>'Grunddaten Kernel'!AE99/(('Grunddaten Kernel'!AE$4-'Grunddaten Kernel'!AE$3)/2)</f>
        <v>-1.157199548127337E-2</v>
      </c>
      <c r="AF99" s="103">
        <f>'Grunddaten Kernel'!AF99/(('Grunddaten Kernel'!AF$4-'Grunddaten Kernel'!AF$3)/2)</f>
        <v>5.1024327784890959E-2</v>
      </c>
      <c r="AG99" s="103">
        <f>'Grunddaten Kernel'!AG99/(('Grunddaten Kernel'!AG$4-'Grunddaten Kernel'!AG$3)/2)</f>
        <v>5.697078677341564E-2</v>
      </c>
      <c r="AH99" s="103">
        <f>'Grunddaten Kernel'!AH99/(('Grunddaten Kernel'!AH$4-'Grunddaten Kernel'!AH$3)/2)</f>
        <v>8.6694156693150962E-2</v>
      </c>
      <c r="AI99" s="103">
        <f>'Grunddaten Kernel'!AI99/(('Grunddaten Kernel'!AI$4-'Grunddaten Kernel'!AI$3)/2)</f>
        <v>-0.18285714285714286</v>
      </c>
      <c r="AJ99" s="103">
        <f>'Grunddaten Kernel'!AJ99/(('Grunddaten Kernel'!AJ$4-'Grunddaten Kernel'!AJ$3)/2)</f>
        <v>0.19403824521934854</v>
      </c>
      <c r="AK99" s="103">
        <f>'Grunddaten Kernel'!AK99/(('Grunddaten Kernel'!AK$4-'Grunddaten Kernel'!AK$3)/2)</f>
        <v>8.9285714285712355E-3</v>
      </c>
    </row>
    <row r="100" spans="1:37" x14ac:dyDescent="0.2">
      <c r="A100" s="9">
        <v>33206</v>
      </c>
      <c r="B100" s="103">
        <f>('Grunddaten Kernel'!B100-'Grunddaten Kernel'!B$3)/('Grunddaten Kernel'!B$4-'Grunddaten Kernel'!B$3)</f>
        <v>0.37887013280637472</v>
      </c>
      <c r="C100" s="103">
        <f>('Grunddaten Kernel'!C100-'Grunddaten Kernel'!C$3)/('Grunddaten Kernel'!C$4-'Grunddaten Kernel'!C$3)</f>
        <v>0.6630384965785634</v>
      </c>
      <c r="D100" s="103">
        <f>('Grunddaten Kernel'!D100-'Grunddaten Kernel'!D$3)/('Grunddaten Kernel'!D$4-'Grunddaten Kernel'!D$3)</f>
        <v>0.19989293361884375</v>
      </c>
      <c r="E100" s="103">
        <f>('Grunddaten Kernel'!E100-'Grunddaten Kernel'!E$3)/('Grunddaten Kernel'!E$4-'Grunddaten Kernel'!E$3)</f>
        <v>0.62745098039215674</v>
      </c>
      <c r="F100" s="103">
        <f>('Grunddaten Kernel'!F100-'Grunddaten Kernel'!F$3)/('Grunddaten Kernel'!F$4-'Grunddaten Kernel'!F$3)</f>
        <v>0.65732758620689657</v>
      </c>
      <c r="G100" s="103">
        <f>('Grunddaten Kernel'!G100-'Grunddaten Kernel'!G$3)/('Grunddaten Kernel'!G$4-'Grunddaten Kernel'!G$3)</f>
        <v>0.68626373626373638</v>
      </c>
      <c r="H100" s="103">
        <f>('Grunddaten Kernel'!H100-'Grunddaten Kernel'!H$3)/('Grunddaten Kernel'!H$4-'Grunddaten Kernel'!H$3)</f>
        <v>0.53599439775910362</v>
      </c>
      <c r="I100" s="103">
        <f>('Grunddaten Kernel'!I100-'Grunddaten Kernel'!I$3)/('Grunddaten Kernel'!I$4-'Grunddaten Kernel'!I$3)</f>
        <v>0.34607645875251508</v>
      </c>
      <c r="J100" s="103">
        <f>('Grunddaten Kernel'!J100-'Grunddaten Kernel'!J$3)/('Grunddaten Kernel'!J$4-'Grunddaten Kernel'!J$3)</f>
        <v>0.42105263157894735</v>
      </c>
      <c r="K100" s="103">
        <f>('Grunddaten Kernel'!K100-'Grunddaten Kernel'!K$3)/('Grunddaten Kernel'!K$4-'Grunddaten Kernel'!K$3)</f>
        <v>0.36916695471828553</v>
      </c>
      <c r="L100" s="103">
        <f>('Grunddaten Kernel'!L100-'Grunddaten Kernel'!L$3)/('Grunddaten Kernel'!L$4-'Grunddaten Kernel'!L$3)</f>
        <v>0.27180858968643185</v>
      </c>
      <c r="M100" s="103">
        <f>('Grunddaten Kernel'!M100-'Grunddaten Kernel'!M$3)/('Grunddaten Kernel'!M$4-'Grunddaten Kernel'!M$3)</f>
        <v>0.18770465463449956</v>
      </c>
      <c r="N100" s="103">
        <f>('Grunddaten Kernel'!N100-'Grunddaten Kernel'!N$3)/('Grunddaten Kernel'!N$4-'Grunddaten Kernel'!N$3)</f>
        <v>0.17161211142009353</v>
      </c>
      <c r="O100" s="103">
        <f>('Grunddaten Kernel'!O100-'Grunddaten Kernel'!O$3)/('Grunddaten Kernel'!O$4-'Grunddaten Kernel'!O$3)</f>
        <v>0.16585084468876043</v>
      </c>
      <c r="P100" s="103">
        <f>('Grunddaten Kernel'!P100-'Grunddaten Kernel'!P$3)/('Grunddaten Kernel'!P$4-'Grunddaten Kernel'!P$3)</f>
        <v>0.21948343413595039</v>
      </c>
      <c r="Q100" s="103">
        <f>('Grunddaten Kernel'!Q100-'Grunddaten Kernel'!Q$3)/('Grunddaten Kernel'!Q$4-'Grunddaten Kernel'!Q$3)</f>
        <v>0.53222453222453225</v>
      </c>
      <c r="R100" s="103">
        <f>('Grunddaten Kernel'!R100-'Grunddaten Kernel'!R$3)/('Grunddaten Kernel'!R$4-'Grunddaten Kernel'!R$3)</f>
        <v>0.56356551388212373</v>
      </c>
      <c r="S100" s="103">
        <f>('Grunddaten Kernel'!S100-'Grunddaten Kernel'!S$3)/('Grunddaten Kernel'!S$4-'Grunddaten Kernel'!S$3)</f>
        <v>0.2264028543626338</v>
      </c>
      <c r="T100" s="103">
        <f>'Grunddaten Kernel'!T100/(('Grunddaten Kernel'!T$4-'Grunddaten Kernel'!T$3)/2)</f>
        <v>0.21276465470244948</v>
      </c>
      <c r="U100" s="103">
        <f>'Grunddaten Kernel'!U100/(('Grunddaten Kernel'!U$4-'Grunddaten Kernel'!U$3)/2)</f>
        <v>-0.45650301464254928</v>
      </c>
      <c r="V100" s="103">
        <f>'Grunddaten Kernel'!V100/(('Grunddaten Kernel'!V$4-'Grunddaten Kernel'!V$3)/2)</f>
        <v>0.1367865018718909</v>
      </c>
      <c r="W100" s="103">
        <f>'Grunddaten Kernel'!W100/(('Grunddaten Kernel'!W$4-'Grunddaten Kernel'!W$3)/2)</f>
        <v>-0.34545454545454629</v>
      </c>
      <c r="X100" s="103">
        <f>'Grunddaten Kernel'!X100/(('Grunddaten Kernel'!X$4-'Grunddaten Kernel'!X$3)/2)</f>
        <v>7.7220077220076955E-2</v>
      </c>
      <c r="Y100" s="103">
        <f>'Grunddaten Kernel'!Y100/(('Grunddaten Kernel'!Y$4-'Grunddaten Kernel'!Y$3)/2)</f>
        <v>-0.21081451060917164</v>
      </c>
      <c r="Z100" s="103">
        <f>'Grunddaten Kernel'!Z100/(('Grunddaten Kernel'!Z$4-'Grunddaten Kernel'!Z$3)/2)</f>
        <v>-1.4492753623188097E-2</v>
      </c>
      <c r="AA100" s="103">
        <f>'Grunddaten Kernel'!AA100/(('Grunddaten Kernel'!AA$4-'Grunddaten Kernel'!AA$3)/2)</f>
        <v>-4.5454545454545456E-2</v>
      </c>
      <c r="AB100" s="103">
        <f>'Grunddaten Kernel'!AB100/(('Grunddaten Kernel'!AB$4-'Grunddaten Kernel'!AB$3)/2)</f>
        <v>0.56235941014746293</v>
      </c>
      <c r="AC100" s="103">
        <f>'Grunddaten Kernel'!AC100/(('Grunddaten Kernel'!AC$4-'Grunddaten Kernel'!AC$3)/2)</f>
        <v>0.20683949255377829</v>
      </c>
      <c r="AD100" s="103">
        <f>'Grunddaten Kernel'!AD100/(('Grunddaten Kernel'!AD$4-'Grunddaten Kernel'!AD$3)/2)</f>
        <v>-2.0006399999999758E-2</v>
      </c>
      <c r="AE100" s="103">
        <f>'Grunddaten Kernel'!AE100/(('Grunddaten Kernel'!AE$4-'Grunddaten Kernel'!AE$3)/2)</f>
        <v>-2.9965530226225751E-2</v>
      </c>
      <c r="AF100" s="103">
        <f>'Grunddaten Kernel'!AF100/(('Grunddaten Kernel'!AF$4-'Grunddaten Kernel'!AF$3)/2)</f>
        <v>-7.5800256081946044E-2</v>
      </c>
      <c r="AG100" s="103">
        <f>'Grunddaten Kernel'!AG100/(('Grunddaten Kernel'!AG$4-'Grunddaten Kernel'!AG$3)/2)</f>
        <v>-2.2234590629504256E-2</v>
      </c>
      <c r="AH100" s="103">
        <f>'Grunddaten Kernel'!AH100/(('Grunddaten Kernel'!AH$4-'Grunddaten Kernel'!AH$3)/2)</f>
        <v>-0.19289952730564217</v>
      </c>
      <c r="AI100" s="103">
        <f>'Grunddaten Kernel'!AI100/(('Grunddaten Kernel'!AI$4-'Grunddaten Kernel'!AI$3)/2)</f>
        <v>-0.10285714285714286</v>
      </c>
      <c r="AJ100" s="103">
        <f>'Grunddaten Kernel'!AJ100/(('Grunddaten Kernel'!AJ$4-'Grunddaten Kernel'!AJ$3)/2)</f>
        <v>-0.22890888638920254</v>
      </c>
      <c r="AK100" s="103">
        <f>'Grunddaten Kernel'!AK100/(('Grunddaten Kernel'!AK$4-'Grunddaten Kernel'!AK$3)/2)</f>
        <v>4.4642857142857765E-3</v>
      </c>
    </row>
    <row r="101" spans="1:37" x14ac:dyDescent="0.2">
      <c r="A101" s="9">
        <v>33236</v>
      </c>
      <c r="B101" s="103">
        <f>('Grunddaten Kernel'!B101-'Grunddaten Kernel'!B$3)/('Grunddaten Kernel'!B$4-'Grunddaten Kernel'!B$3)</f>
        <v>0.36929947059497148</v>
      </c>
      <c r="C101" s="103">
        <f>('Grunddaten Kernel'!C101-'Grunddaten Kernel'!C$3)/('Grunddaten Kernel'!C$4-'Grunddaten Kernel'!C$3)</f>
        <v>0.69318201765140752</v>
      </c>
      <c r="D101" s="103">
        <f>('Grunddaten Kernel'!D101-'Grunddaten Kernel'!D$3)/('Grunddaten Kernel'!D$4-'Grunddaten Kernel'!D$3)</f>
        <v>0.21082039614561041</v>
      </c>
      <c r="E101" s="103">
        <f>('Grunddaten Kernel'!E101-'Grunddaten Kernel'!E$3)/('Grunddaten Kernel'!E$4-'Grunddaten Kernel'!E$3)</f>
        <v>0.61873638344226589</v>
      </c>
      <c r="F101" s="103">
        <f>('Grunddaten Kernel'!F101-'Grunddaten Kernel'!F$3)/('Grunddaten Kernel'!F$4-'Grunddaten Kernel'!F$3)</f>
        <v>0.62931034482758619</v>
      </c>
      <c r="G101" s="103">
        <f>('Grunddaten Kernel'!G101-'Grunddaten Kernel'!G$3)/('Grunddaten Kernel'!G$4-'Grunddaten Kernel'!G$3)</f>
        <v>0.73003663003663011</v>
      </c>
      <c r="H101" s="103">
        <f>('Grunddaten Kernel'!H101-'Grunddaten Kernel'!H$3)/('Grunddaten Kernel'!H$4-'Grunddaten Kernel'!H$3)</f>
        <v>0.52422969187675061</v>
      </c>
      <c r="I101" s="103">
        <f>('Grunddaten Kernel'!I101-'Grunddaten Kernel'!I$3)/('Grunddaten Kernel'!I$4-'Grunddaten Kernel'!I$3)</f>
        <v>0.37482035067548142</v>
      </c>
      <c r="J101" s="103">
        <f>('Grunddaten Kernel'!J101-'Grunddaten Kernel'!J$3)/('Grunddaten Kernel'!J$4-'Grunddaten Kernel'!J$3)</f>
        <v>0.46491228070175439</v>
      </c>
      <c r="K101" s="103">
        <f>('Grunddaten Kernel'!K101-'Grunddaten Kernel'!K$3)/('Grunddaten Kernel'!K$4-'Grunddaten Kernel'!K$3)</f>
        <v>0.36052540615278256</v>
      </c>
      <c r="L101" s="103">
        <f>('Grunddaten Kernel'!L101-'Grunddaten Kernel'!L$3)/('Grunddaten Kernel'!L$4-'Grunddaten Kernel'!L$3)</f>
        <v>0.27923911428146825</v>
      </c>
      <c r="M101" s="103">
        <f>('Grunddaten Kernel'!M101-'Grunddaten Kernel'!M$3)/('Grunddaten Kernel'!M$4-'Grunddaten Kernel'!M$3)</f>
        <v>0.19080828665682292</v>
      </c>
      <c r="N101" s="103">
        <f>('Grunddaten Kernel'!N101-'Grunddaten Kernel'!N$3)/('Grunddaten Kernel'!N$4-'Grunddaten Kernel'!N$3)</f>
        <v>0.17895260140750982</v>
      </c>
      <c r="O101" s="103">
        <f>('Grunddaten Kernel'!O101-'Grunddaten Kernel'!O$3)/('Grunddaten Kernel'!O$4-'Grunddaten Kernel'!O$3)</f>
        <v>0.17454367131814369</v>
      </c>
      <c r="P101" s="103">
        <f>('Grunddaten Kernel'!P101-'Grunddaten Kernel'!P$3)/('Grunddaten Kernel'!P$4-'Grunddaten Kernel'!P$3)</f>
        <v>0.24668112138156645</v>
      </c>
      <c r="Q101" s="103">
        <f>('Grunddaten Kernel'!Q101-'Grunddaten Kernel'!Q$3)/('Grunddaten Kernel'!Q$4-'Grunddaten Kernel'!Q$3)</f>
        <v>0.53222453222453225</v>
      </c>
      <c r="R101" s="103">
        <f>('Grunddaten Kernel'!R101-'Grunddaten Kernel'!R$3)/('Grunddaten Kernel'!R$4-'Grunddaten Kernel'!R$3)</f>
        <v>0.65379931807111535</v>
      </c>
      <c r="S101" s="103">
        <f>('Grunddaten Kernel'!S101-'Grunddaten Kernel'!S$3)/('Grunddaten Kernel'!S$4-'Grunddaten Kernel'!S$3)</f>
        <v>0.19299383717158608</v>
      </c>
      <c r="T101" s="103">
        <f>'Grunddaten Kernel'!T101/(('Grunddaten Kernel'!T$4-'Grunddaten Kernel'!T$3)/2)</f>
        <v>-3.0567508615534842E-2</v>
      </c>
      <c r="U101" s="103">
        <f>'Grunddaten Kernel'!U101/(('Grunddaten Kernel'!U$4-'Grunddaten Kernel'!U$3)/2)</f>
        <v>0.14470284237726028</v>
      </c>
      <c r="V101" s="103">
        <f>'Grunddaten Kernel'!V101/(('Grunddaten Kernel'!V$4-'Grunddaten Kernel'!V$3)/2)</f>
        <v>5.5831923004598903E-2</v>
      </c>
      <c r="W101" s="103">
        <f>'Grunddaten Kernel'!W101/(('Grunddaten Kernel'!W$4-'Grunddaten Kernel'!W$3)/2)</f>
        <v>-7.2727272727271197E-2</v>
      </c>
      <c r="X101" s="103">
        <f>'Grunddaten Kernel'!X101/(('Grunddaten Kernel'!X$4-'Grunddaten Kernel'!X$3)/2)</f>
        <v>-0.20077220077220062</v>
      </c>
      <c r="Y101" s="103">
        <f>'Grunddaten Kernel'!Y101/(('Grunddaten Kernel'!Y$4-'Grunddaten Kernel'!Y$3)/2)</f>
        <v>0.32717316906228588</v>
      </c>
      <c r="Z101" s="103">
        <f>'Grunddaten Kernel'!Z101/(('Grunddaten Kernel'!Z$4-'Grunddaten Kernel'!Z$3)/2)</f>
        <v>-6.0869565217391682E-2</v>
      </c>
      <c r="AA101" s="103">
        <f>'Grunddaten Kernel'!AA101/(('Grunddaten Kernel'!AA$4-'Grunddaten Kernel'!AA$3)/2)</f>
        <v>0.18181818181818182</v>
      </c>
      <c r="AB101" s="103">
        <f>'Grunddaten Kernel'!AB101/(('Grunddaten Kernel'!AB$4-'Grunddaten Kernel'!AB$3)/2)</f>
        <v>0.31242189452636832</v>
      </c>
      <c r="AC101" s="103">
        <f>'Grunddaten Kernel'!AC101/(('Grunddaten Kernel'!AC$4-'Grunddaten Kernel'!AC$3)/2)</f>
        <v>-6.89464975179261E-2</v>
      </c>
      <c r="AD101" s="103">
        <f>'Grunddaten Kernel'!AD101/(('Grunddaten Kernel'!AD$4-'Grunddaten Kernel'!AD$3)/2)</f>
        <v>0.08</v>
      </c>
      <c r="AE101" s="103">
        <f>'Grunddaten Kernel'!AE101/(('Grunddaten Kernel'!AE$4-'Grunddaten Kernel'!AE$3)/2)</f>
        <v>2.2101207890391907E-2</v>
      </c>
      <c r="AF101" s="103">
        <f>'Grunddaten Kernel'!AF101/(('Grunddaten Kernel'!AF$4-'Grunddaten Kernel'!AF$3)/2)</f>
        <v>6.049935979513435E-2</v>
      </c>
      <c r="AG101" s="103">
        <f>'Grunddaten Kernel'!AG101/(('Grunddaten Kernel'!AG$4-'Grunddaten Kernel'!AG$3)/2)</f>
        <v>5.5486577899558742E-2</v>
      </c>
      <c r="AH101" s="103">
        <f>'Grunddaten Kernel'!AH101/(('Grunddaten Kernel'!AH$4-'Grunddaten Kernel'!AH$3)/2)</f>
        <v>0.14381977270441518</v>
      </c>
      <c r="AI101" s="103">
        <f>'Grunddaten Kernel'!AI101/(('Grunddaten Kernel'!AI$4-'Grunddaten Kernel'!AI$3)/2)</f>
        <v>0</v>
      </c>
      <c r="AJ101" s="103">
        <f>'Grunddaten Kernel'!AJ101/(('Grunddaten Kernel'!AJ$4-'Grunddaten Kernel'!AJ$3)/2)</f>
        <v>0.4167604049493811</v>
      </c>
      <c r="AK101" s="103">
        <f>'Grunddaten Kernel'!AK101/(('Grunddaten Kernel'!AK$4-'Grunddaten Kernel'!AK$3)/2)</f>
        <v>-9.196428571428579E-2</v>
      </c>
    </row>
    <row r="102" spans="1:37" x14ac:dyDescent="0.2">
      <c r="A102" s="9">
        <v>33268</v>
      </c>
      <c r="B102" s="103">
        <f>('Grunddaten Kernel'!B102-'Grunddaten Kernel'!B$3)/('Grunddaten Kernel'!B$4-'Grunddaten Kernel'!B$3)</f>
        <v>0.35613308238223451</v>
      </c>
      <c r="C102" s="103">
        <f>('Grunddaten Kernel'!C102-'Grunddaten Kernel'!C$3)/('Grunddaten Kernel'!C$4-'Grunddaten Kernel'!C$3)</f>
        <v>0.7459331795288846</v>
      </c>
      <c r="D102" s="103">
        <f>('Grunddaten Kernel'!D102-'Grunddaten Kernel'!D$3)/('Grunddaten Kernel'!D$4-'Grunddaten Kernel'!D$3)</f>
        <v>0.19980594218415421</v>
      </c>
      <c r="E102" s="103">
        <f>('Grunddaten Kernel'!E102-'Grunddaten Kernel'!E$3)/('Grunddaten Kernel'!E$4-'Grunddaten Kernel'!E$3)</f>
        <v>0.62962962962962965</v>
      </c>
      <c r="F102" s="103">
        <f>('Grunddaten Kernel'!F102-'Grunddaten Kernel'!F$3)/('Grunddaten Kernel'!F$4-'Grunddaten Kernel'!F$3)</f>
        <v>0.59051724137931039</v>
      </c>
      <c r="G102" s="103">
        <f>('Grunddaten Kernel'!G102-'Grunddaten Kernel'!G$3)/('Grunddaten Kernel'!G$4-'Grunddaten Kernel'!G$3)</f>
        <v>0.69102564102564112</v>
      </c>
      <c r="H102" s="103">
        <f>('Grunddaten Kernel'!H102-'Grunddaten Kernel'!H$3)/('Grunddaten Kernel'!H$4-'Grunddaten Kernel'!H$3)</f>
        <v>0.53683473389355751</v>
      </c>
      <c r="I102" s="103">
        <f>('Grunddaten Kernel'!I102-'Grunddaten Kernel'!I$3)/('Grunddaten Kernel'!I$4-'Grunddaten Kernel'!I$3)</f>
        <v>0.34607645875251508</v>
      </c>
      <c r="J102" s="103">
        <f>('Grunddaten Kernel'!J102-'Grunddaten Kernel'!J$3)/('Grunddaten Kernel'!J$4-'Grunddaten Kernel'!J$3)</f>
        <v>0.43859649122807015</v>
      </c>
      <c r="K102" s="103">
        <f>('Grunddaten Kernel'!K102-'Grunddaten Kernel'!K$3)/('Grunddaten Kernel'!K$4-'Grunddaten Kernel'!K$3)</f>
        <v>0.33460076045627374</v>
      </c>
      <c r="L102" s="103">
        <f>('Grunddaten Kernel'!L102-'Grunddaten Kernel'!L$3)/('Grunddaten Kernel'!L$4-'Grunddaten Kernel'!L$3)</f>
        <v>0.26437806509139544</v>
      </c>
      <c r="M102" s="103">
        <f>('Grunddaten Kernel'!M102-'Grunddaten Kernel'!M$3)/('Grunddaten Kernel'!M$4-'Grunddaten Kernel'!M$3)</f>
        <v>0.19342176447378592</v>
      </c>
      <c r="N102" s="103">
        <f>('Grunddaten Kernel'!N102-'Grunddaten Kernel'!N$3)/('Grunddaten Kernel'!N$4-'Grunddaten Kernel'!N$3)</f>
        <v>0.19458901023784739</v>
      </c>
      <c r="O102" s="103">
        <f>('Grunddaten Kernel'!O102-'Grunddaten Kernel'!O$3)/('Grunddaten Kernel'!O$4-'Grunddaten Kernel'!O$3)</f>
        <v>0.16182787845544327</v>
      </c>
      <c r="P102" s="103">
        <f>('Grunddaten Kernel'!P102-'Grunddaten Kernel'!P$3)/('Grunddaten Kernel'!P$4-'Grunddaten Kernel'!P$3)</f>
        <v>0.20605576476853438</v>
      </c>
      <c r="Q102" s="103">
        <f>('Grunddaten Kernel'!Q102-'Grunddaten Kernel'!Q$3)/('Grunddaten Kernel'!Q$4-'Grunddaten Kernel'!Q$3)</f>
        <v>0.50311850311850315</v>
      </c>
      <c r="R102" s="103">
        <f>('Grunddaten Kernel'!R102-'Grunddaten Kernel'!R$3)/('Grunddaten Kernel'!R$4-'Grunddaten Kernel'!R$3)</f>
        <v>0.60679493424257192</v>
      </c>
      <c r="S102" s="103">
        <f>('Grunddaten Kernel'!S102-'Grunddaten Kernel'!S$3)/('Grunddaten Kernel'!S$4-'Grunddaten Kernel'!S$3)</f>
        <v>0.21959130716834249</v>
      </c>
      <c r="T102" s="103">
        <f>'Grunddaten Kernel'!T102/(('Grunddaten Kernel'!T$4-'Grunddaten Kernel'!T$3)/2)</f>
        <v>-4.205181169687381E-2</v>
      </c>
      <c r="U102" s="103">
        <f>'Grunddaten Kernel'!U102/(('Grunddaten Kernel'!U$4-'Grunddaten Kernel'!U$3)/2)</f>
        <v>0.25322997416020548</v>
      </c>
      <c r="V102" s="103">
        <f>'Grunddaten Kernel'!V102/(('Grunddaten Kernel'!V$4-'Grunddaten Kernel'!V$3)/2)</f>
        <v>-5.62763902422352E-2</v>
      </c>
      <c r="W102" s="103">
        <f>'Grunddaten Kernel'!W102/(('Grunddaten Kernel'!W$4-'Grunddaten Kernel'!W$3)/2)</f>
        <v>9.090909090909062E-2</v>
      </c>
      <c r="X102" s="103">
        <f>'Grunddaten Kernel'!X102/(('Grunddaten Kernel'!X$4-'Grunddaten Kernel'!X$3)/2)</f>
        <v>-0.27799227799227755</v>
      </c>
      <c r="Y102" s="103">
        <f>'Grunddaten Kernel'!Y102/(('Grunddaten Kernel'!Y$4-'Grunddaten Kernel'!Y$3)/2)</f>
        <v>-0.29158110882956884</v>
      </c>
      <c r="Z102" s="103">
        <f>'Grunddaten Kernel'!Z102/(('Grunddaten Kernel'!Z$4-'Grunddaten Kernel'!Z$3)/2)</f>
        <v>6.5217391304348366E-2</v>
      </c>
      <c r="AA102" s="103">
        <f>'Grunddaten Kernel'!AA102/(('Grunddaten Kernel'!AA$4-'Grunddaten Kernel'!AA$3)/2)</f>
        <v>-0.18181818181818182</v>
      </c>
      <c r="AB102" s="103">
        <f>'Grunddaten Kernel'!AB102/(('Grunddaten Kernel'!AB$4-'Grunddaten Kernel'!AB$3)/2)</f>
        <v>-0.18745313671582098</v>
      </c>
      <c r="AC102" s="103">
        <f>'Grunddaten Kernel'!AC102/(('Grunddaten Kernel'!AC$4-'Grunddaten Kernel'!AC$3)/2)</f>
        <v>-0.20683949255377829</v>
      </c>
      <c r="AD102" s="103">
        <f>'Grunddaten Kernel'!AD102/(('Grunddaten Kernel'!AD$4-'Grunddaten Kernel'!AD$3)/2)</f>
        <v>-0.16</v>
      </c>
      <c r="AE102" s="103">
        <f>'Grunddaten Kernel'!AE102/(('Grunddaten Kernel'!AE$4-'Grunddaten Kernel'!AE$3)/2)</f>
        <v>1.8610781218318096E-2</v>
      </c>
      <c r="AF102" s="103">
        <f>'Grunddaten Kernel'!AF102/(('Grunddaten Kernel'!AF$4-'Grunddaten Kernel'!AF$3)/2)</f>
        <v>0.12887323943661966</v>
      </c>
      <c r="AG102" s="103">
        <f>'Grunddaten Kernel'!AG102/(('Grunddaten Kernel'!AG$4-'Grunddaten Kernel'!AG$3)/2)</f>
        <v>-8.116529424916627E-2</v>
      </c>
      <c r="AH102" s="103">
        <f>'Grunddaten Kernel'!AH102/(('Grunddaten Kernel'!AH$4-'Grunddaten Kernel'!AH$3)/2)</f>
        <v>-0.21482449964799355</v>
      </c>
      <c r="AI102" s="103">
        <f>'Grunddaten Kernel'!AI102/(('Grunddaten Kernel'!AI$4-'Grunddaten Kernel'!AI$3)/2)</f>
        <v>-0.16</v>
      </c>
      <c r="AJ102" s="103">
        <f>'Grunddaten Kernel'!AJ102/(('Grunddaten Kernel'!AJ$4-'Grunddaten Kernel'!AJ$3)/2)</f>
        <v>-0.21709786276715326</v>
      </c>
      <c r="AK102" s="103">
        <f>'Grunddaten Kernel'!AK102/(('Grunddaten Kernel'!AK$4-'Grunddaten Kernel'!AK$3)/2)</f>
        <v>7.3214285714285718E-2</v>
      </c>
    </row>
    <row r="103" spans="1:37" x14ac:dyDescent="0.2">
      <c r="A103" s="9">
        <v>33296</v>
      </c>
      <c r="B103" s="103">
        <f>('Grunddaten Kernel'!B103-'Grunddaten Kernel'!B$3)/('Grunddaten Kernel'!B$4-'Grunddaten Kernel'!B$3)</f>
        <v>0.38805881886596338</v>
      </c>
      <c r="C103" s="103">
        <f>('Grunddaten Kernel'!C103-'Grunddaten Kernel'!C$3)/('Grunddaten Kernel'!C$4-'Grunddaten Kernel'!C$3)</f>
        <v>0.82846901103786275</v>
      </c>
      <c r="D103" s="103">
        <f>('Grunddaten Kernel'!D103-'Grunddaten Kernel'!D$3)/('Grunddaten Kernel'!D$4-'Grunddaten Kernel'!D$3)</f>
        <v>0.16969486081370458</v>
      </c>
      <c r="E103" s="103">
        <f>('Grunddaten Kernel'!E103-'Grunddaten Kernel'!E$3)/('Grunddaten Kernel'!E$4-'Grunddaten Kernel'!E$3)</f>
        <v>0.61873638344226589</v>
      </c>
      <c r="F103" s="103">
        <f>('Grunddaten Kernel'!F103-'Grunddaten Kernel'!F$3)/('Grunddaten Kernel'!F$4-'Grunddaten Kernel'!F$3)</f>
        <v>0.53663793103448287</v>
      </c>
      <c r="G103" s="103">
        <f>('Grunddaten Kernel'!G103-'Grunddaten Kernel'!G$3)/('Grunddaten Kernel'!G$4-'Grunddaten Kernel'!G$3)</f>
        <v>0.6703296703296705</v>
      </c>
      <c r="H103" s="103">
        <f>('Grunddaten Kernel'!H103-'Grunddaten Kernel'!H$3)/('Grunddaten Kernel'!H$4-'Grunddaten Kernel'!H$3)</f>
        <v>0.50238095238095237</v>
      </c>
      <c r="I103" s="103">
        <f>('Grunddaten Kernel'!I103-'Grunddaten Kernel'!I$3)/('Grunddaten Kernel'!I$4-'Grunddaten Kernel'!I$3)</f>
        <v>0.33170451279103191</v>
      </c>
      <c r="J103" s="103">
        <f>('Grunddaten Kernel'!J103-'Grunddaten Kernel'!J$3)/('Grunddaten Kernel'!J$4-'Grunddaten Kernel'!J$3)</f>
        <v>0.42982456140350878</v>
      </c>
      <c r="K103" s="103">
        <f>('Grunddaten Kernel'!K103-'Grunddaten Kernel'!K$3)/('Grunddaten Kernel'!K$4-'Grunddaten Kernel'!K$3)</f>
        <v>0.34756999654338055</v>
      </c>
      <c r="L103" s="103">
        <f>('Grunddaten Kernel'!L103-'Grunddaten Kernel'!L$3)/('Grunddaten Kernel'!L$4-'Grunddaten Kernel'!L$3)</f>
        <v>0.26437806509139544</v>
      </c>
      <c r="M103" s="103">
        <f>('Grunddaten Kernel'!M103-'Grunddaten Kernel'!M$3)/('Grunddaten Kernel'!M$4-'Grunddaten Kernel'!M$3)</f>
        <v>0.17274173144430749</v>
      </c>
      <c r="N103" s="103">
        <f>('Grunddaten Kernel'!N103-'Grunddaten Kernel'!N$3)/('Grunddaten Kernel'!N$4-'Grunddaten Kernel'!N$3)</f>
        <v>0.19560658080753154</v>
      </c>
      <c r="O103" s="103">
        <f>('Grunddaten Kernel'!O103-'Grunddaten Kernel'!O$3)/('Grunddaten Kernel'!O$4-'Grunddaten Kernel'!O$3)</f>
        <v>0.17388783391812163</v>
      </c>
      <c r="P103" s="103">
        <f>('Grunddaten Kernel'!P103-'Grunddaten Kernel'!P$3)/('Grunddaten Kernel'!P$4-'Grunddaten Kernel'!P$3)</f>
        <v>0.14009661835748793</v>
      </c>
      <c r="Q103" s="103">
        <f>('Grunddaten Kernel'!Q103-'Grunddaten Kernel'!Q$3)/('Grunddaten Kernel'!Q$4-'Grunddaten Kernel'!Q$3)</f>
        <v>0.50311850311850315</v>
      </c>
      <c r="R103" s="103">
        <f>('Grunddaten Kernel'!R103-'Grunddaten Kernel'!R$3)/('Grunddaten Kernel'!R$4-'Grunddaten Kernel'!R$3)</f>
        <v>0.62469556746225052</v>
      </c>
      <c r="S103" s="103">
        <f>('Grunddaten Kernel'!S103-'Grunddaten Kernel'!S$3)/('Grunddaten Kernel'!S$4-'Grunddaten Kernel'!S$3)</f>
        <v>0.23289004216672071</v>
      </c>
      <c r="T103" s="103">
        <f>'Grunddaten Kernel'!T103/(('Grunddaten Kernel'!T$4-'Grunddaten Kernel'!T$3)/2)</f>
        <v>0.10196684445313789</v>
      </c>
      <c r="U103" s="103">
        <f>'Grunddaten Kernel'!U103/(('Grunddaten Kernel'!U$4-'Grunddaten Kernel'!U$3)/2)</f>
        <v>0.39621016365202416</v>
      </c>
      <c r="V103" s="103">
        <f>'Grunddaten Kernel'!V103/(('Grunddaten Kernel'!V$4-'Grunddaten Kernel'!V$3)/2)</f>
        <v>-0.15384720583961559</v>
      </c>
      <c r="W103" s="103">
        <f>'Grunddaten Kernel'!W103/(('Grunddaten Kernel'!W$4-'Grunddaten Kernel'!W$3)/2)</f>
        <v>-9.090909090909062E-2</v>
      </c>
      <c r="X103" s="103">
        <f>'Grunddaten Kernel'!X103/(('Grunddaten Kernel'!X$4-'Grunddaten Kernel'!X$3)/2)</f>
        <v>-0.38610038610038611</v>
      </c>
      <c r="Y103" s="103">
        <f>'Grunddaten Kernel'!Y103/(('Grunddaten Kernel'!Y$4-'Grunddaten Kernel'!Y$3)/2)</f>
        <v>-0.15468856947296306</v>
      </c>
      <c r="Z103" s="103">
        <f>'Grunddaten Kernel'!Z103/(('Grunddaten Kernel'!Z$4-'Grunddaten Kernel'!Z$3)/2)</f>
        <v>-0.17826086956521772</v>
      </c>
      <c r="AA103" s="103">
        <f>'Grunddaten Kernel'!AA103/(('Grunddaten Kernel'!AA$4-'Grunddaten Kernel'!AA$3)/2)</f>
        <v>-9.0909090909090912E-2</v>
      </c>
      <c r="AB103" s="103">
        <f>'Grunddaten Kernel'!AB103/(('Grunddaten Kernel'!AB$4-'Grunddaten Kernel'!AB$3)/2)</f>
        <v>-6.2484378905273662E-2</v>
      </c>
      <c r="AC103" s="103">
        <f>'Grunddaten Kernel'!AC103/(('Grunddaten Kernel'!AC$4-'Grunddaten Kernel'!AC$3)/2)</f>
        <v>0.10347490347490336</v>
      </c>
      <c r="AD103" s="103">
        <f>'Grunddaten Kernel'!AD103/(('Grunddaten Kernel'!AD$4-'Grunddaten Kernel'!AD$3)/2)</f>
        <v>0</v>
      </c>
      <c r="AE103" s="103">
        <f>'Grunddaten Kernel'!AE103/(('Grunddaten Kernel'!AE$4-'Grunddaten Kernel'!AE$3)/2)</f>
        <v>-0.14726414274541624</v>
      </c>
      <c r="AF103" s="103">
        <f>'Grunddaten Kernel'!AF103/(('Grunddaten Kernel'!AF$4-'Grunddaten Kernel'!AF$3)/2)</f>
        <v>8.3866837387964275E-3</v>
      </c>
      <c r="AG103" s="103">
        <f>'Grunddaten Kernel'!AG103/(('Grunddaten Kernel'!AG$4-'Grunddaten Kernel'!AG$3)/2)</f>
        <v>7.697906409213498E-2</v>
      </c>
      <c r="AH103" s="103">
        <f>'Grunddaten Kernel'!AH103/(('Grunddaten Kernel'!AH$4-'Grunddaten Kernel'!AH$3)/2)</f>
        <v>-0.34878809212511314</v>
      </c>
      <c r="AI103" s="103">
        <f>'Grunddaten Kernel'!AI103/(('Grunddaten Kernel'!AI$4-'Grunddaten Kernel'!AI$3)/2)</f>
        <v>0</v>
      </c>
      <c r="AJ103" s="103">
        <f>'Grunddaten Kernel'!AJ103/(('Grunddaten Kernel'!AJ$4-'Grunddaten Kernel'!AJ$3)/2)</f>
        <v>8.2677165354330645E-2</v>
      </c>
      <c r="AK103" s="103">
        <f>'Grunddaten Kernel'!AK103/(('Grunddaten Kernel'!AK$4-'Grunddaten Kernel'!AK$3)/2)</f>
        <v>3.6607142857142859E-2</v>
      </c>
    </row>
    <row r="104" spans="1:37" x14ac:dyDescent="0.2">
      <c r="A104" s="9">
        <v>33327</v>
      </c>
      <c r="B104" s="103">
        <f>('Grunddaten Kernel'!B104-'Grunddaten Kernel'!B$3)/('Grunddaten Kernel'!B$4-'Grunddaten Kernel'!B$3)</f>
        <v>0.49026264714259299</v>
      </c>
      <c r="C104" s="103">
        <f>('Grunddaten Kernel'!C104-'Grunddaten Kernel'!C$3)/('Grunddaten Kernel'!C$4-'Grunddaten Kernel'!C$3)</f>
        <v>1</v>
      </c>
      <c r="D104" s="103">
        <f>('Grunddaten Kernel'!D104-'Grunddaten Kernel'!D$3)/('Grunddaten Kernel'!D$4-'Grunddaten Kernel'!D$3)</f>
        <v>3.1888383297644533E-2</v>
      </c>
      <c r="E104" s="103">
        <f>('Grunddaten Kernel'!E104-'Grunddaten Kernel'!E$3)/('Grunddaten Kernel'!E$4-'Grunddaten Kernel'!E$3)</f>
        <v>0.57734204793028321</v>
      </c>
      <c r="F104" s="103">
        <f>('Grunddaten Kernel'!F104-'Grunddaten Kernel'!F$3)/('Grunddaten Kernel'!F$4-'Grunddaten Kernel'!F$3)</f>
        <v>0.53448275862068984</v>
      </c>
      <c r="G104" s="103">
        <f>('Grunddaten Kernel'!G104-'Grunddaten Kernel'!G$3)/('Grunddaten Kernel'!G$4-'Grunddaten Kernel'!G$3)</f>
        <v>0.6430402930402932</v>
      </c>
      <c r="H104" s="103">
        <f>('Grunddaten Kernel'!H104-'Grunddaten Kernel'!H$3)/('Grunddaten Kernel'!H$4-'Grunddaten Kernel'!H$3)</f>
        <v>0.40910364145658268</v>
      </c>
      <c r="I104" s="103">
        <f>('Grunddaten Kernel'!I104-'Grunddaten Kernel'!I$3)/('Grunddaten Kernel'!I$4-'Grunddaten Kernel'!I$3)</f>
        <v>0.28858867490658235</v>
      </c>
      <c r="J104" s="103">
        <f>('Grunddaten Kernel'!J104-'Grunddaten Kernel'!J$3)/('Grunddaten Kernel'!J$4-'Grunddaten Kernel'!J$3)</f>
        <v>0.42982456140350878</v>
      </c>
      <c r="K104" s="103">
        <f>('Grunddaten Kernel'!K104-'Grunddaten Kernel'!K$3)/('Grunddaten Kernel'!K$4-'Grunddaten Kernel'!K$3)</f>
        <v>0.29139301762875908</v>
      </c>
      <c r="L104" s="103">
        <f>('Grunddaten Kernel'!L104-'Grunddaten Kernel'!L$3)/('Grunddaten Kernel'!L$4-'Grunddaten Kernel'!L$3)</f>
        <v>0.19936156932679447</v>
      </c>
      <c r="M104" s="103">
        <f>('Grunddaten Kernel'!M104-'Grunddaten Kernel'!M$3)/('Grunddaten Kernel'!M$4-'Grunddaten Kernel'!M$3)</f>
        <v>0.18372647361506014</v>
      </c>
      <c r="N104" s="103">
        <f>('Grunddaten Kernel'!N104-'Grunddaten Kernel'!N$3)/('Grunddaten Kernel'!N$4-'Grunddaten Kernel'!N$3)</f>
        <v>0.21448212648945919</v>
      </c>
      <c r="O104" s="103">
        <f>('Grunddaten Kernel'!O104-'Grunddaten Kernel'!O$3)/('Grunddaten Kernel'!O$4-'Grunddaten Kernel'!O$3)</f>
        <v>0.14711923422040307</v>
      </c>
      <c r="P104" s="103">
        <f>('Grunddaten Kernel'!P104-'Grunddaten Kernel'!P$3)/('Grunddaten Kernel'!P$4-'Grunddaten Kernel'!P$3)</f>
        <v>0.11050249153638404</v>
      </c>
      <c r="Q104" s="103">
        <f>('Grunddaten Kernel'!Q104-'Grunddaten Kernel'!Q$3)/('Grunddaten Kernel'!Q$4-'Grunddaten Kernel'!Q$3)</f>
        <v>0.54677754677754675</v>
      </c>
      <c r="R104" s="103">
        <f>('Grunddaten Kernel'!R104-'Grunddaten Kernel'!R$3)/('Grunddaten Kernel'!R$4-'Grunddaten Kernel'!R$3)</f>
        <v>0.60874330248416963</v>
      </c>
      <c r="S104" s="103">
        <f>('Grunddaten Kernel'!S104-'Grunddaten Kernel'!S$3)/('Grunddaten Kernel'!S$4-'Grunddaten Kernel'!S$3)</f>
        <v>0.24683749594550758</v>
      </c>
      <c r="T104" s="103">
        <f>'Grunddaten Kernel'!T104/(('Grunddaten Kernel'!T$4-'Grunddaten Kernel'!T$3)/2)</f>
        <v>0.32642635717141955</v>
      </c>
      <c r="U104" s="103">
        <f>'Grunddaten Kernel'!U104/(('Grunddaten Kernel'!U$4-'Grunddaten Kernel'!U$3)/2)</f>
        <v>0.82342807924203265</v>
      </c>
      <c r="V104" s="103">
        <f>'Grunddaten Kernel'!V104/(('Grunddaten Kernel'!V$4-'Grunddaten Kernel'!V$3)/2)</f>
        <v>-0.70409764603313096</v>
      </c>
      <c r="W104" s="103">
        <f>'Grunddaten Kernel'!W104/(('Grunddaten Kernel'!W$4-'Grunddaten Kernel'!W$3)/2)</f>
        <v>-0.34545454545454629</v>
      </c>
      <c r="X104" s="103">
        <f>'Grunddaten Kernel'!X104/(('Grunddaten Kernel'!X$4-'Grunddaten Kernel'!X$3)/2)</f>
        <v>-1.5444015444015117E-2</v>
      </c>
      <c r="Y104" s="103">
        <f>'Grunddaten Kernel'!Y104/(('Grunddaten Kernel'!Y$4-'Grunddaten Kernel'!Y$3)/2)</f>
        <v>-0.20396988364134153</v>
      </c>
      <c r="Z104" s="103">
        <f>'Grunddaten Kernel'!Z104/(('Grunddaten Kernel'!Z$4-'Grunddaten Kernel'!Z$3)/2)</f>
        <v>-0.4826086956521739</v>
      </c>
      <c r="AA104" s="103">
        <f>'Grunddaten Kernel'!AA104/(('Grunddaten Kernel'!AA$4-'Grunddaten Kernel'!AA$3)/2)</f>
        <v>-0.27272727272727271</v>
      </c>
      <c r="AB104" s="103">
        <f>'Grunddaten Kernel'!AB104/(('Grunddaten Kernel'!AB$4-'Grunddaten Kernel'!AB$3)/2)</f>
        <v>0</v>
      </c>
      <c r="AC104" s="103">
        <f>'Grunddaten Kernel'!AC104/(('Grunddaten Kernel'!AC$4-'Grunddaten Kernel'!AC$3)/2)</f>
        <v>-0.44820739106453389</v>
      </c>
      <c r="AD104" s="103">
        <f>'Grunddaten Kernel'!AD104/(('Grunddaten Kernel'!AD$4-'Grunddaten Kernel'!AD$3)/2)</f>
        <v>-0.69999359999999999</v>
      </c>
      <c r="AE104" s="103">
        <f>'Grunddaten Kernel'!AE104/(('Grunddaten Kernel'!AE$4-'Grunddaten Kernel'!AE$3)/2)</f>
        <v>7.8223213509834036E-2</v>
      </c>
      <c r="AF104" s="103">
        <f>'Grunddaten Kernel'!AF104/(('Grunddaten Kernel'!AF$4-'Grunddaten Kernel'!AF$3)/2)</f>
        <v>0.15556978233034574</v>
      </c>
      <c r="AG104" s="103">
        <f>'Grunddaten Kernel'!AG104/(('Grunddaten Kernel'!AG$4-'Grunddaten Kernel'!AG$3)/2)</f>
        <v>-0.17086478952300754</v>
      </c>
      <c r="AH104" s="103">
        <f>'Grunddaten Kernel'!AH104/(('Grunddaten Kernel'!AH$4-'Grunddaten Kernel'!AH$3)/2)</f>
        <v>-0.15649200442522376</v>
      </c>
      <c r="AI104" s="103">
        <f>'Grunddaten Kernel'!AI104/(('Grunddaten Kernel'!AI$4-'Grunddaten Kernel'!AI$3)/2)</f>
        <v>0.24</v>
      </c>
      <c r="AJ104" s="103">
        <f>'Grunddaten Kernel'!AJ104/(('Grunddaten Kernel'!AJ$4-'Grunddaten Kernel'!AJ$3)/2)</f>
        <v>-7.3678290213723407E-2</v>
      </c>
      <c r="AK104" s="103">
        <f>'Grunddaten Kernel'!AK104/(('Grunddaten Kernel'!AK$4-'Grunddaten Kernel'!AK$3)/2)</f>
        <v>3.8392857142857111E-2</v>
      </c>
    </row>
    <row r="105" spans="1:37" x14ac:dyDescent="0.2">
      <c r="A105" s="9">
        <v>33355</v>
      </c>
      <c r="B105" s="103">
        <f>('Grunddaten Kernel'!B105-'Grunddaten Kernel'!B$3)/('Grunddaten Kernel'!B$4-'Grunddaten Kernel'!B$3)</f>
        <v>0.26534103021102784</v>
      </c>
      <c r="C105" s="103">
        <f>('Grunddaten Kernel'!C105-'Grunddaten Kernel'!C$3)/('Grunddaten Kernel'!C$4-'Grunddaten Kernel'!C$3)</f>
        <v>0.97416269622327656</v>
      </c>
      <c r="D105" s="103">
        <f>('Grunddaten Kernel'!D105-'Grunddaten Kernel'!D$3)/('Grunddaten Kernel'!D$4-'Grunddaten Kernel'!D$3)</f>
        <v>0</v>
      </c>
      <c r="E105" s="103">
        <f>('Grunddaten Kernel'!E105-'Grunddaten Kernel'!E$3)/('Grunddaten Kernel'!E$4-'Grunddaten Kernel'!E$3)</f>
        <v>0.52723311546840945</v>
      </c>
      <c r="F105" s="103">
        <f>('Grunddaten Kernel'!F105-'Grunddaten Kernel'!F$3)/('Grunddaten Kernel'!F$4-'Grunddaten Kernel'!F$3)</f>
        <v>0.51293103448275867</v>
      </c>
      <c r="G105" s="103">
        <f>('Grunddaten Kernel'!G105-'Grunddaten Kernel'!G$3)/('Grunddaten Kernel'!G$4-'Grunddaten Kernel'!G$3)</f>
        <v>0.61208791208791213</v>
      </c>
      <c r="H105" s="103">
        <f>('Grunddaten Kernel'!H105-'Grunddaten Kernel'!H$3)/('Grunddaten Kernel'!H$4-'Grunddaten Kernel'!H$3)</f>
        <v>0.38389355742296916</v>
      </c>
      <c r="I105" s="103">
        <f>('Grunddaten Kernel'!I105-'Grunddaten Kernel'!I$3)/('Grunddaten Kernel'!I$4-'Grunddaten Kernel'!I$3)</f>
        <v>0.27421672894509913</v>
      </c>
      <c r="J105" s="103">
        <f>('Grunddaten Kernel'!J105-'Grunddaten Kernel'!J$3)/('Grunddaten Kernel'!J$4-'Grunddaten Kernel'!J$3)</f>
        <v>0.42105263157894735</v>
      </c>
      <c r="K105" s="103">
        <f>('Grunddaten Kernel'!K105-'Grunddaten Kernel'!K$3)/('Grunddaten Kernel'!K$4-'Grunddaten Kernel'!K$3)</f>
        <v>0.25251296232284826</v>
      </c>
      <c r="L105" s="103">
        <f>('Grunddaten Kernel'!L105-'Grunddaten Kernel'!L$3)/('Grunddaten Kernel'!L$4-'Grunddaten Kernel'!L$3)</f>
        <v>0.16035072076088569</v>
      </c>
      <c r="M105" s="103">
        <f>('Grunddaten Kernel'!M105-'Grunddaten Kernel'!M$3)/('Grunddaten Kernel'!M$4-'Grunddaten Kernel'!M$3)</f>
        <v>0.20405668704569213</v>
      </c>
      <c r="N105" s="103">
        <f>('Grunddaten Kernel'!N105-'Grunddaten Kernel'!N$3)/('Grunddaten Kernel'!N$4-'Grunddaten Kernel'!N$3)</f>
        <v>0.22512389504264474</v>
      </c>
      <c r="O105" s="103">
        <f>('Grunddaten Kernel'!O105-'Grunddaten Kernel'!O$3)/('Grunddaten Kernel'!O$4-'Grunddaten Kernel'!O$3)</f>
        <v>0.16103342087768927</v>
      </c>
      <c r="P105" s="103">
        <f>('Grunddaten Kernel'!P105-'Grunddaten Kernel'!P$3)/('Grunddaten Kernel'!P$4-'Grunddaten Kernel'!P$3)</f>
        <v>0.13260298984366084</v>
      </c>
      <c r="Q105" s="103">
        <f>('Grunddaten Kernel'!Q105-'Grunddaten Kernel'!Q$3)/('Grunddaten Kernel'!Q$4-'Grunddaten Kernel'!Q$3)</f>
        <v>0.55925155925155923</v>
      </c>
      <c r="R105" s="103">
        <f>('Grunddaten Kernel'!R105-'Grunddaten Kernel'!R$3)/('Grunddaten Kernel'!R$4-'Grunddaten Kernel'!R$3)</f>
        <v>0.63748173404773523</v>
      </c>
      <c r="S105" s="103">
        <f>('Grunddaten Kernel'!S105-'Grunddaten Kernel'!S$3)/('Grunddaten Kernel'!S$4-'Grunddaten Kernel'!S$3)</f>
        <v>0.31170937398637688</v>
      </c>
      <c r="T105" s="103">
        <f>'Grunddaten Kernel'!T105/(('Grunddaten Kernel'!T$4-'Grunddaten Kernel'!T$3)/2)</f>
        <v>-0.71837176064827424</v>
      </c>
      <c r="U105" s="103">
        <f>'Grunddaten Kernel'!U105/(('Grunddaten Kernel'!U$4-'Grunddaten Kernel'!U$3)/2)</f>
        <v>-0.12403100775193737</v>
      </c>
      <c r="V105" s="103">
        <f>'Grunddaten Kernel'!V105/(('Grunddaten Kernel'!V$4-'Grunddaten Kernel'!V$3)/2)</f>
        <v>-0.16292801340239682</v>
      </c>
      <c r="W105" s="103">
        <f>'Grunddaten Kernel'!W105/(('Grunddaten Kernel'!W$4-'Grunddaten Kernel'!W$3)/2)</f>
        <v>-0.4181818181818191</v>
      </c>
      <c r="X105" s="103">
        <f>'Grunddaten Kernel'!X105/(('Grunddaten Kernel'!X$4-'Grunddaten Kernel'!X$3)/2)</f>
        <v>-0.15444015444015527</v>
      </c>
      <c r="Y105" s="103">
        <f>'Grunddaten Kernel'!Y105/(('Grunddaten Kernel'!Y$4-'Grunddaten Kernel'!Y$3)/2)</f>
        <v>-0.23134839151266318</v>
      </c>
      <c r="Z105" s="103">
        <f>'Grunddaten Kernel'!Z105/(('Grunddaten Kernel'!Z$4-'Grunddaten Kernel'!Z$3)/2)</f>
        <v>-0.13043478260869579</v>
      </c>
      <c r="AA105" s="103">
        <f>'Grunddaten Kernel'!AA105/(('Grunddaten Kernel'!AA$4-'Grunddaten Kernel'!AA$3)/2)</f>
        <v>-9.0909090909090912E-2</v>
      </c>
      <c r="AB105" s="103">
        <f>'Grunddaten Kernel'!AB105/(('Grunddaten Kernel'!AB$4-'Grunddaten Kernel'!AB$3)/2)</f>
        <v>-6.2484378905273662E-2</v>
      </c>
      <c r="AC105" s="103">
        <f>'Grunddaten Kernel'!AC105/(('Grunddaten Kernel'!AC$4-'Grunddaten Kernel'!AC$3)/2)</f>
        <v>-0.31020408163265323</v>
      </c>
      <c r="AD105" s="103">
        <f>'Grunddaten Kernel'!AD105/(('Grunddaten Kernel'!AD$4-'Grunddaten Kernel'!AD$3)/2)</f>
        <v>-0.42000640000000006</v>
      </c>
      <c r="AE105" s="103">
        <f>'Grunddaten Kernel'!AE105/(('Grunddaten Kernel'!AE$4-'Grunddaten Kernel'!AE$3)/2)</f>
        <v>0.14477304985082418</v>
      </c>
      <c r="AF105" s="103">
        <f>'Grunddaten Kernel'!AF105/(('Grunddaten Kernel'!AF$4-'Grunddaten Kernel'!AF$3)/2)</f>
        <v>8.7708066581305921E-2</v>
      </c>
      <c r="AG105" s="103">
        <f>'Grunddaten Kernel'!AG105/(('Grunddaten Kernel'!AG$4-'Grunddaten Kernel'!AG$3)/2)</f>
        <v>8.8814678445196193E-2</v>
      </c>
      <c r="AH105" s="103">
        <f>'Grunddaten Kernel'!AH105/(('Grunddaten Kernel'!AH$4-'Grunddaten Kernel'!AH$3)/2)</f>
        <v>0.1168661369807905</v>
      </c>
      <c r="AI105" s="103">
        <f>'Grunddaten Kernel'!AI105/(('Grunddaten Kernel'!AI$4-'Grunddaten Kernel'!AI$3)/2)</f>
        <v>6.8571428571428575E-2</v>
      </c>
      <c r="AJ105" s="103">
        <f>'Grunddaten Kernel'!AJ105/(('Grunddaten Kernel'!AJ$4-'Grunddaten Kernel'!AJ$3)/2)</f>
        <v>0.13273340832396027</v>
      </c>
      <c r="AK105" s="103">
        <f>'Grunddaten Kernel'!AK105/(('Grunddaten Kernel'!AK$4-'Grunddaten Kernel'!AK$3)/2)</f>
        <v>0.17857142857142852</v>
      </c>
    </row>
    <row r="106" spans="1:37" x14ac:dyDescent="0.2">
      <c r="A106" s="9">
        <v>33388</v>
      </c>
      <c r="B106" s="103">
        <f>('Grunddaten Kernel'!B106-'Grunddaten Kernel'!B$3)/('Grunddaten Kernel'!B$4-'Grunddaten Kernel'!B$3)</f>
        <v>0.2657985853170115</v>
      </c>
      <c r="C106" s="103">
        <f>('Grunddaten Kernel'!C106-'Grunddaten Kernel'!C$3)/('Grunddaten Kernel'!C$4-'Grunddaten Kernel'!C$3)</f>
        <v>0.91746416849102186</v>
      </c>
      <c r="D106" s="103">
        <f>('Grunddaten Kernel'!D106-'Grunddaten Kernel'!D$3)/('Grunddaten Kernel'!D$4-'Grunddaten Kernel'!D$3)</f>
        <v>8.3645610278372581E-3</v>
      </c>
      <c r="E106" s="103">
        <f>('Grunddaten Kernel'!E106-'Grunddaten Kernel'!E$3)/('Grunddaten Kernel'!E$4-'Grunddaten Kernel'!E$3)</f>
        <v>0.49455337690631812</v>
      </c>
      <c r="F106" s="103">
        <f>('Grunddaten Kernel'!F106-'Grunddaten Kernel'!F$3)/('Grunddaten Kernel'!F$4-'Grunddaten Kernel'!F$3)</f>
        <v>0.36637931034482762</v>
      </c>
      <c r="G106" s="103">
        <f>('Grunddaten Kernel'!G106-'Grunddaten Kernel'!G$3)/('Grunddaten Kernel'!G$4-'Grunddaten Kernel'!G$3)</f>
        <v>0.54725274725274731</v>
      </c>
      <c r="H106" s="103">
        <f>('Grunddaten Kernel'!H106-'Grunddaten Kernel'!H$3)/('Grunddaten Kernel'!H$4-'Grunddaten Kernel'!H$3)</f>
        <v>0.29691876750700286</v>
      </c>
      <c r="I106" s="103">
        <f>('Grunddaten Kernel'!I106-'Grunddaten Kernel'!I$3)/('Grunddaten Kernel'!I$4-'Grunddaten Kernel'!I$3)</f>
        <v>0.24903707962058066</v>
      </c>
      <c r="J106" s="103">
        <f>('Grunddaten Kernel'!J106-'Grunddaten Kernel'!J$3)/('Grunddaten Kernel'!J$4-'Grunddaten Kernel'!J$3)</f>
        <v>0.40350877192982454</v>
      </c>
      <c r="K106" s="103">
        <f>('Grunddaten Kernel'!K106-'Grunddaten Kernel'!K$3)/('Grunddaten Kernel'!K$4-'Grunddaten Kernel'!K$3)</f>
        <v>0.26546837193225026</v>
      </c>
      <c r="L106" s="103">
        <f>('Grunddaten Kernel'!L106-'Grunddaten Kernel'!L$3)/('Grunddaten Kernel'!L$4-'Grunddaten Kernel'!L$3)</f>
        <v>0.13062862238074005</v>
      </c>
      <c r="M106" s="103">
        <f>('Grunddaten Kernel'!M106-'Grunddaten Kernel'!M$3)/('Grunddaten Kernel'!M$4-'Grunddaten Kernel'!M$3)</f>
        <v>0.21419942157736099</v>
      </c>
      <c r="N106" s="103">
        <f>('Grunddaten Kernel'!N106-'Grunddaten Kernel'!N$3)/('Grunddaten Kernel'!N$4-'Grunddaten Kernel'!N$3)</f>
        <v>0.23522969131103477</v>
      </c>
      <c r="O106" s="103">
        <f>('Grunddaten Kernel'!O106-'Grunddaten Kernel'!O$3)/('Grunddaten Kernel'!O$4-'Grunddaten Kernel'!O$3)</f>
        <v>0.17239580383307146</v>
      </c>
      <c r="P106" s="103">
        <f>('Grunddaten Kernel'!P106-'Grunddaten Kernel'!P$3)/('Grunddaten Kernel'!P$4-'Grunddaten Kernel'!P$3)</f>
        <v>8.0261706417132636E-2</v>
      </c>
      <c r="Q106" s="103">
        <f>('Grunddaten Kernel'!Q106-'Grunddaten Kernel'!Q$3)/('Grunddaten Kernel'!Q$4-'Grunddaten Kernel'!Q$3)</f>
        <v>0.53846153846153844</v>
      </c>
      <c r="R106" s="103">
        <f>('Grunddaten Kernel'!R106-'Grunddaten Kernel'!R$3)/('Grunddaten Kernel'!R$4-'Grunddaten Kernel'!R$3)</f>
        <v>0.60606429615197277</v>
      </c>
      <c r="S106" s="103">
        <f>('Grunddaten Kernel'!S106-'Grunddaten Kernel'!S$3)/('Grunddaten Kernel'!S$4-'Grunddaten Kernel'!S$3)</f>
        <v>0.24521569899448584</v>
      </c>
      <c r="T106" s="103">
        <f>'Grunddaten Kernel'!T106/(('Grunddaten Kernel'!T$4-'Grunddaten Kernel'!T$3)/2)</f>
        <v>1.4613742847985705E-3</v>
      </c>
      <c r="U106" s="103">
        <f>'Grunddaten Kernel'!U106/(('Grunddaten Kernel'!U$4-'Grunddaten Kernel'!U$3)/2)</f>
        <v>-0.27217915590008673</v>
      </c>
      <c r="V106" s="103">
        <f>'Grunddaten Kernel'!V106/(('Grunddaten Kernel'!V$4-'Grunddaten Kernel'!V$3)/2)</f>
        <v>4.273723438808831E-2</v>
      </c>
      <c r="W106" s="103">
        <f>'Grunddaten Kernel'!W106/(('Grunddaten Kernel'!W$4-'Grunddaten Kernel'!W$3)/2)</f>
        <v>-0.27272727272727182</v>
      </c>
      <c r="X106" s="103">
        <f>'Grunddaten Kernel'!X106/(('Grunddaten Kernel'!X$4-'Grunddaten Kernel'!X$3)/2)</f>
        <v>-1.0501930501930499</v>
      </c>
      <c r="Y106" s="103">
        <f>'Grunddaten Kernel'!Y106/(('Grunddaten Kernel'!Y$4-'Grunddaten Kernel'!Y$3)/2)</f>
        <v>-0.48459958932238195</v>
      </c>
      <c r="Z106" s="103">
        <f>'Grunddaten Kernel'!Z106/(('Grunddaten Kernel'!Z$4-'Grunddaten Kernel'!Z$3)/2)</f>
        <v>-0.45</v>
      </c>
      <c r="AA106" s="103">
        <f>'Grunddaten Kernel'!AA106/(('Grunddaten Kernel'!AA$4-'Grunddaten Kernel'!AA$3)/2)</f>
        <v>-0.15927272727272718</v>
      </c>
      <c r="AB106" s="103">
        <f>'Grunddaten Kernel'!AB106/(('Grunddaten Kernel'!AB$4-'Grunddaten Kernel'!AB$3)/2)</f>
        <v>-0.12496875781054732</v>
      </c>
      <c r="AC106" s="103">
        <f>'Grunddaten Kernel'!AC106/(('Grunddaten Kernel'!AC$4-'Grunddaten Kernel'!AC$3)/2)</f>
        <v>0.10336458907887494</v>
      </c>
      <c r="AD106" s="103">
        <f>'Grunddaten Kernel'!AD106/(('Grunddaten Kernel'!AD$4-'Grunddaten Kernel'!AD$3)/2)</f>
        <v>-0.32</v>
      </c>
      <c r="AE106" s="103">
        <f>'Grunddaten Kernel'!AE106/(('Grunddaten Kernel'!AE$4-'Grunddaten Kernel'!AE$3)/2)</f>
        <v>7.2227210844944142E-2</v>
      </c>
      <c r="AF106" s="103">
        <f>'Grunddaten Kernel'!AF106/(('Grunddaten Kernel'!AF$4-'Grunddaten Kernel'!AF$3)/2)</f>
        <v>8.3290653008962781E-2</v>
      </c>
      <c r="AG106" s="103">
        <f>'Grunddaten Kernel'!AG106/(('Grunddaten Kernel'!AG$4-'Grunddaten Kernel'!AG$3)/2)</f>
        <v>7.2526437470565586E-2</v>
      </c>
      <c r="AH106" s="103">
        <f>'Grunddaten Kernel'!AH106/(('Grunddaten Kernel'!AH$4-'Grunddaten Kernel'!AH$3)/2)</f>
        <v>-0.27677763250528009</v>
      </c>
      <c r="AI106" s="103">
        <f>'Grunddaten Kernel'!AI106/(('Grunddaten Kernel'!AI$4-'Grunddaten Kernel'!AI$3)/2)</f>
        <v>-0.11428571428571428</v>
      </c>
      <c r="AJ106" s="103">
        <f>'Grunddaten Kernel'!AJ106/(('Grunddaten Kernel'!AJ$4-'Grunddaten Kernel'!AJ$3)/2)</f>
        <v>-0.14510686164229541</v>
      </c>
      <c r="AK106" s="103">
        <f>'Grunddaten Kernel'!AK106/(('Grunddaten Kernel'!AK$4-'Grunddaten Kernel'!AK$3)/2)</f>
        <v>-0.1830357142857143</v>
      </c>
    </row>
    <row r="107" spans="1:37" x14ac:dyDescent="0.2">
      <c r="A107" s="9">
        <v>33418</v>
      </c>
      <c r="B107" s="103">
        <f>('Grunddaten Kernel'!B107-'Grunddaten Kernel'!B$3)/('Grunddaten Kernel'!B$4-'Grunddaten Kernel'!B$3)</f>
        <v>0.29559958129141928</v>
      </c>
      <c r="C107" s="103">
        <f>('Grunddaten Kernel'!C107-'Grunddaten Kernel'!C$3)/('Grunddaten Kernel'!C$4-'Grunddaten Kernel'!C$3)</f>
        <v>0.97057418180984267</v>
      </c>
      <c r="D107" s="103">
        <f>('Grunddaten Kernel'!D107-'Grunddaten Kernel'!D$3)/('Grunddaten Kernel'!D$4-'Grunddaten Kernel'!D$3)</f>
        <v>1.1812098501070805E-2</v>
      </c>
      <c r="E107" s="103">
        <f>('Grunddaten Kernel'!E107-'Grunddaten Kernel'!E$3)/('Grunddaten Kernel'!E$4-'Grunddaten Kernel'!E$3)</f>
        <v>0.50108932461873645</v>
      </c>
      <c r="F107" s="103">
        <f>('Grunddaten Kernel'!F107-'Grunddaten Kernel'!F$3)/('Grunddaten Kernel'!F$4-'Grunddaten Kernel'!F$3)</f>
        <v>0.35775862068965525</v>
      </c>
      <c r="G107" s="103">
        <f>('Grunddaten Kernel'!G107-'Grunddaten Kernel'!G$3)/('Grunddaten Kernel'!G$4-'Grunddaten Kernel'!G$3)</f>
        <v>0.59853479853479863</v>
      </c>
      <c r="H107" s="103">
        <f>('Grunddaten Kernel'!H107-'Grunddaten Kernel'!H$3)/('Grunddaten Kernel'!H$4-'Grunddaten Kernel'!H$3)</f>
        <v>0.28935574229691874</v>
      </c>
      <c r="I107" s="103">
        <f>('Grunddaten Kernel'!I107-'Grunddaten Kernel'!I$3)/('Grunddaten Kernel'!I$4-'Grunddaten Kernel'!I$3)</f>
        <v>0.2311008910606496</v>
      </c>
      <c r="J107" s="103">
        <f>('Grunddaten Kernel'!J107-'Grunddaten Kernel'!J$3)/('Grunddaten Kernel'!J$4-'Grunddaten Kernel'!J$3)</f>
        <v>0.39473684210526316</v>
      </c>
      <c r="K107" s="103">
        <f>('Grunddaten Kernel'!K107-'Grunddaten Kernel'!K$3)/('Grunddaten Kernel'!K$4-'Grunddaten Kernel'!K$3)</f>
        <v>0.26115451088835118</v>
      </c>
      <c r="L107" s="103">
        <f>('Grunddaten Kernel'!L107-'Grunddaten Kernel'!L$3)/('Grunddaten Kernel'!L$4-'Grunddaten Kernel'!L$3)</f>
        <v>0.13805914697577645</v>
      </c>
      <c r="M107" s="103">
        <f>('Grunddaten Kernel'!M107-'Grunddaten Kernel'!M$3)/('Grunddaten Kernel'!M$4-'Grunddaten Kernel'!M$3)</f>
        <v>0.2240330132077237</v>
      </c>
      <c r="N107" s="103">
        <f>('Grunddaten Kernel'!N107-'Grunddaten Kernel'!N$3)/('Grunddaten Kernel'!N$4-'Grunddaten Kernel'!N$3)</f>
        <v>0.25298668613773706</v>
      </c>
      <c r="O107" s="103">
        <f>('Grunddaten Kernel'!O107-'Grunddaten Kernel'!O$3)/('Grunddaten Kernel'!O$4-'Grunddaten Kernel'!O$3)</f>
        <v>0.17116759924757557</v>
      </c>
      <c r="P107" s="103">
        <f>('Grunddaten Kernel'!P107-'Grunddaten Kernel'!P$3)/('Grunddaten Kernel'!P$4-'Grunddaten Kernel'!P$3)</f>
        <v>4.5228042146905553E-2</v>
      </c>
      <c r="Q107" s="103">
        <f>('Grunddaten Kernel'!Q107-'Grunddaten Kernel'!Q$3)/('Grunddaten Kernel'!Q$4-'Grunddaten Kernel'!Q$3)</f>
        <v>0.55093555093555091</v>
      </c>
      <c r="R107" s="103">
        <f>('Grunddaten Kernel'!R107-'Grunddaten Kernel'!R$3)/('Grunddaten Kernel'!R$4-'Grunddaten Kernel'!R$3)</f>
        <v>0.61410131514856314</v>
      </c>
      <c r="S107" s="103">
        <f>('Grunddaten Kernel'!S107-'Grunddaten Kernel'!S$3)/('Grunddaten Kernel'!S$4-'Grunddaten Kernel'!S$3)</f>
        <v>0.20402205643853386</v>
      </c>
      <c r="T107" s="103">
        <f>'Grunddaten Kernel'!T107/(('Grunddaten Kernel'!T$4-'Grunddaten Kernel'!T$3)/2)</f>
        <v>9.5180686673265014E-2</v>
      </c>
      <c r="U107" s="103">
        <f>'Grunddaten Kernel'!U107/(('Grunddaten Kernel'!U$4-'Grunddaten Kernel'!U$3)/2)</f>
        <v>0.25495262704565103</v>
      </c>
      <c r="V107" s="103">
        <f>'Grunddaten Kernel'!V107/(('Grunddaten Kernel'!V$4-'Grunddaten Kernel'!V$3)/2)</f>
        <v>1.7614578525395209E-2</v>
      </c>
      <c r="W107" s="103">
        <f>'Grunddaten Kernel'!W107/(('Grunddaten Kernel'!W$4-'Grunddaten Kernel'!W$3)/2)</f>
        <v>5.4545454545455015E-2</v>
      </c>
      <c r="X107" s="103">
        <f>'Grunddaten Kernel'!X107/(('Grunddaten Kernel'!X$4-'Grunddaten Kernel'!X$3)/2)</f>
        <v>-6.1776061776061833E-2</v>
      </c>
      <c r="Y107" s="103">
        <f>'Grunddaten Kernel'!Y107/(('Grunddaten Kernel'!Y$4-'Grunddaten Kernel'!Y$3)/2)</f>
        <v>0.38329911019849444</v>
      </c>
      <c r="Z107" s="103">
        <f>'Grunddaten Kernel'!Z107/(('Grunddaten Kernel'!Z$4-'Grunddaten Kernel'!Z$3)/2)</f>
        <v>-3.9130434782608574E-2</v>
      </c>
      <c r="AA107" s="103">
        <f>'Grunddaten Kernel'!AA107/(('Grunddaten Kernel'!AA$4-'Grunddaten Kernel'!AA$3)/2)</f>
        <v>-0.11345454545454556</v>
      </c>
      <c r="AB107" s="103">
        <f>'Grunddaten Kernel'!AB107/(('Grunddaten Kernel'!AB$4-'Grunddaten Kernel'!AB$3)/2)</f>
        <v>-6.2484378905273662E-2</v>
      </c>
      <c r="AC107" s="103">
        <f>'Grunddaten Kernel'!AC107/(('Grunddaten Kernel'!AC$4-'Grunddaten Kernel'!AC$3)/2)</f>
        <v>-3.4418091560948841E-2</v>
      </c>
      <c r="AD107" s="103">
        <f>'Grunddaten Kernel'!AD107/(('Grunddaten Kernel'!AD$4-'Grunddaten Kernel'!AD$3)/2)</f>
        <v>0.08</v>
      </c>
      <c r="AE107" s="103">
        <f>'Grunddaten Kernel'!AE107/(('Grunddaten Kernel'!AE$4-'Grunddaten Kernel'!AE$3)/2)</f>
        <v>7.002577991483927E-2</v>
      </c>
      <c r="AF107" s="103">
        <f>'Grunddaten Kernel'!AF107/(('Grunddaten Kernel'!AF$4-'Grunddaten Kernel'!AF$3)/2)</f>
        <v>0.14635083226632528</v>
      </c>
      <c r="AG107" s="103">
        <f>'Grunddaten Kernel'!AG107/(('Grunddaten Kernel'!AG$4-'Grunddaten Kernel'!AG$3)/2)</f>
        <v>-7.8396673849859301E-3</v>
      </c>
      <c r="AH107" s="103">
        <f>'Grunddaten Kernel'!AH107/(('Grunddaten Kernel'!AH$4-'Grunddaten Kernel'!AH$3)/2)</f>
        <v>-0.1852559589661068</v>
      </c>
      <c r="AI107" s="103">
        <f>'Grunddaten Kernel'!AI107/(('Grunddaten Kernel'!AI$4-'Grunddaten Kernel'!AI$3)/2)</f>
        <v>6.8571428571428575E-2</v>
      </c>
      <c r="AJ107" s="103">
        <f>'Grunddaten Kernel'!AJ107/(('Grunddaten Kernel'!AJ$4-'Grunddaten Kernel'!AJ$3)/2)</f>
        <v>3.7120359955005428E-2</v>
      </c>
      <c r="AK107" s="103">
        <f>'Grunddaten Kernel'!AK107/(('Grunddaten Kernel'!AK$4-'Grunddaten Kernel'!AK$3)/2)</f>
        <v>-0.11339285714285707</v>
      </c>
    </row>
    <row r="108" spans="1:37" x14ac:dyDescent="0.2">
      <c r="A108" s="9">
        <v>33449</v>
      </c>
      <c r="B108" s="103">
        <f>('Grunddaten Kernel'!B108-'Grunddaten Kernel'!B$3)/('Grunddaten Kernel'!B$4-'Grunddaten Kernel'!B$3)</f>
        <v>0.28985678463521547</v>
      </c>
      <c r="C108" s="103">
        <f>('Grunddaten Kernel'!C108-'Grunddaten Kernel'!C$3)/('Grunddaten Kernel'!C$4-'Grunddaten Kernel'!C$3)</f>
        <v>0.97703350775402353</v>
      </c>
      <c r="D108" s="103">
        <f>('Grunddaten Kernel'!D108-'Grunddaten Kernel'!D$3)/('Grunddaten Kernel'!D$4-'Grunddaten Kernel'!D$3)</f>
        <v>5.9322805139186391E-2</v>
      </c>
      <c r="E108" s="103">
        <f>('Grunddaten Kernel'!E108-'Grunddaten Kernel'!E$3)/('Grunddaten Kernel'!E$4-'Grunddaten Kernel'!E$3)</f>
        <v>0.47494553376906323</v>
      </c>
      <c r="F108" s="103">
        <f>('Grunddaten Kernel'!F108-'Grunddaten Kernel'!F$3)/('Grunddaten Kernel'!F$4-'Grunddaten Kernel'!F$3)</f>
        <v>0.42025862068965525</v>
      </c>
      <c r="G108" s="103">
        <f>('Grunddaten Kernel'!G108-'Grunddaten Kernel'!G$3)/('Grunddaten Kernel'!G$4-'Grunddaten Kernel'!G$3)</f>
        <v>0.51465201465201471</v>
      </c>
      <c r="H108" s="103">
        <f>('Grunddaten Kernel'!H108-'Grunddaten Kernel'!H$3)/('Grunddaten Kernel'!H$4-'Grunddaten Kernel'!H$3)</f>
        <v>0.31092436974789917</v>
      </c>
      <c r="I108" s="103">
        <f>('Grunddaten Kernel'!I108-'Grunddaten Kernel'!I$3)/('Grunddaten Kernel'!I$4-'Grunddaten Kernel'!I$3)</f>
        <v>0.20235699913768324</v>
      </c>
      <c r="J108" s="103">
        <f>('Grunddaten Kernel'!J108-'Grunddaten Kernel'!J$3)/('Grunddaten Kernel'!J$4-'Grunddaten Kernel'!J$3)</f>
        <v>0.35964912280701755</v>
      </c>
      <c r="K108" s="103">
        <f>('Grunddaten Kernel'!K108-'Grunddaten Kernel'!K$3)/('Grunddaten Kernel'!K$4-'Grunddaten Kernel'!K$3)</f>
        <v>0.24170065675769098</v>
      </c>
      <c r="L108" s="103">
        <f>('Grunddaten Kernel'!L108-'Grunddaten Kernel'!L$3)/('Grunddaten Kernel'!L$4-'Grunddaten Kernel'!L$3)</f>
        <v>8.6045474810521619E-2</v>
      </c>
      <c r="M108" s="103">
        <f>('Grunddaten Kernel'!M108-'Grunddaten Kernel'!M$3)/('Grunddaten Kernel'!M$4-'Grunddaten Kernel'!M$3)</f>
        <v>0.22500925394869042</v>
      </c>
      <c r="N108" s="103">
        <f>('Grunddaten Kernel'!N108-'Grunddaten Kernel'!N$3)/('Grunddaten Kernel'!N$4-'Grunddaten Kernel'!N$3)</f>
        <v>0.25612484270378594</v>
      </c>
      <c r="O108" s="103">
        <f>('Grunddaten Kernel'!O108-'Grunddaten Kernel'!O$3)/('Grunddaten Kernel'!O$4-'Grunddaten Kernel'!O$3)</f>
        <v>0.19126156286052418</v>
      </c>
      <c r="P108" s="103">
        <f>('Grunddaten Kernel'!P108-'Grunddaten Kernel'!P$3)/('Grunddaten Kernel'!P$4-'Grunddaten Kernel'!P$3)</f>
        <v>0.12552778728745864</v>
      </c>
      <c r="Q108" s="103">
        <f>('Grunddaten Kernel'!Q108-'Grunddaten Kernel'!Q$3)/('Grunddaten Kernel'!Q$4-'Grunddaten Kernel'!Q$3)</f>
        <v>0.53222453222453225</v>
      </c>
      <c r="R108" s="103">
        <f>('Grunddaten Kernel'!R108-'Grunddaten Kernel'!R$3)/('Grunddaten Kernel'!R$4-'Grunddaten Kernel'!R$3)</f>
        <v>0.61227471992206528</v>
      </c>
      <c r="S108" s="103">
        <f>('Grunddaten Kernel'!S108-'Grunddaten Kernel'!S$3)/('Grunddaten Kernel'!S$4-'Grunddaten Kernel'!S$3)</f>
        <v>0.18975024326954268</v>
      </c>
      <c r="T108" s="103">
        <f>'Grunddaten Kernel'!T108/(('Grunddaten Kernel'!T$4-'Grunddaten Kernel'!T$3)/2)</f>
        <v>-1.8341780577797371E-2</v>
      </c>
      <c r="U108" s="103">
        <f>'Grunddaten Kernel'!U108/(('Grunddaten Kernel'!U$4-'Grunddaten Kernel'!U$3)/2)</f>
        <v>3.1007751937984343E-2</v>
      </c>
      <c r="V108" s="103">
        <f>'Grunddaten Kernel'!V108/(('Grunddaten Kernel'!V$4-'Grunddaten Kernel'!V$3)/2)</f>
        <v>0.2427474913243414</v>
      </c>
      <c r="W108" s="103">
        <f>'Grunddaten Kernel'!W108/(('Grunddaten Kernel'!W$4-'Grunddaten Kernel'!W$3)/2)</f>
        <v>-0.21818181818181845</v>
      </c>
      <c r="X108" s="103">
        <f>'Grunddaten Kernel'!X108/(('Grunddaten Kernel'!X$4-'Grunddaten Kernel'!X$3)/2)</f>
        <v>0.44787644787644798</v>
      </c>
      <c r="Y108" s="103">
        <f>'Grunddaten Kernel'!Y108/(('Grunddaten Kernel'!Y$4-'Grunddaten Kernel'!Y$3)/2)</f>
        <v>-0.62696783025325131</v>
      </c>
      <c r="Z108" s="103">
        <f>'Grunddaten Kernel'!Z108/(('Grunddaten Kernel'!Z$4-'Grunddaten Kernel'!Z$3)/2)</f>
        <v>0.11159420289855067</v>
      </c>
      <c r="AA108" s="103">
        <f>'Grunddaten Kernel'!AA108/(('Grunddaten Kernel'!AA$4-'Grunddaten Kernel'!AA$3)/2)</f>
        <v>-0.18181818181818182</v>
      </c>
      <c r="AB108" s="103">
        <f>'Grunddaten Kernel'!AB108/(('Grunddaten Kernel'!AB$4-'Grunddaten Kernel'!AB$3)/2)</f>
        <v>-0.24993751562109465</v>
      </c>
      <c r="AC108" s="103">
        <f>'Grunddaten Kernel'!AC108/(('Grunddaten Kernel'!AC$4-'Grunddaten Kernel'!AC$3)/2)</f>
        <v>-0.15521235521235505</v>
      </c>
      <c r="AD108" s="103">
        <f>'Grunddaten Kernel'!AD108/(('Grunddaten Kernel'!AD$4-'Grunddaten Kernel'!AD$3)/2)</f>
        <v>-0.56000000000000005</v>
      </c>
      <c r="AE108" s="103">
        <f>'Grunddaten Kernel'!AE108/(('Grunddaten Kernel'!AE$4-'Grunddaten Kernel'!AE$3)/2)</f>
        <v>6.9518871476985716E-3</v>
      </c>
      <c r="AF108" s="103">
        <f>'Grunddaten Kernel'!AF108/(('Grunddaten Kernel'!AF$4-'Grunddaten Kernel'!AF$3)/2)</f>
        <v>2.5864276568501682E-2</v>
      </c>
      <c r="AG108" s="103">
        <f>'Grunddaten Kernel'!AG108/(('Grunddaten Kernel'!AG$4-'Grunddaten Kernel'!AG$3)/2)</f>
        <v>0.1282603835157673</v>
      </c>
      <c r="AH108" s="103">
        <f>'Grunddaten Kernel'!AH108/(('Grunddaten Kernel'!AH$4-'Grunddaten Kernel'!AH$3)/2)</f>
        <v>0.42462033591471388</v>
      </c>
      <c r="AI108" s="103">
        <f>'Grunddaten Kernel'!AI108/(('Grunddaten Kernel'!AI$4-'Grunddaten Kernel'!AI$3)/2)</f>
        <v>-0.10285714285714286</v>
      </c>
      <c r="AJ108" s="103">
        <f>'Grunddaten Kernel'!AJ108/(('Grunddaten Kernel'!AJ$4-'Grunddaten Kernel'!AJ$3)/2)</f>
        <v>-8.4364454443197796E-3</v>
      </c>
      <c r="AK108" s="103">
        <f>'Grunddaten Kernel'!AK108/(('Grunddaten Kernel'!AK$4-'Grunddaten Kernel'!AK$3)/2)</f>
        <v>-3.928571428571407E-2</v>
      </c>
    </row>
    <row r="109" spans="1:37" x14ac:dyDescent="0.2">
      <c r="A109" s="9">
        <v>33480</v>
      </c>
      <c r="B109" s="103">
        <f>('Grunddaten Kernel'!B109-'Grunddaten Kernel'!B$3)/('Grunddaten Kernel'!B$4-'Grunddaten Kernel'!B$3)</f>
        <v>0.32962289801539191</v>
      </c>
      <c r="C109" s="103">
        <f>('Grunddaten Kernel'!C109-'Grunddaten Kernel'!C$3)/('Grunddaten Kernel'!C$4-'Grunddaten Kernel'!C$3)</f>
        <v>0.8208668767626448</v>
      </c>
      <c r="D109" s="103">
        <f>('Grunddaten Kernel'!D109-'Grunddaten Kernel'!D$3)/('Grunddaten Kernel'!D$4-'Grunddaten Kernel'!D$3)</f>
        <v>0.17910331905781596</v>
      </c>
      <c r="E109" s="103">
        <f>('Grunddaten Kernel'!E109-'Grunddaten Kernel'!E$3)/('Grunddaten Kernel'!E$4-'Grunddaten Kernel'!E$3)</f>
        <v>0.4509803921568627</v>
      </c>
      <c r="F109" s="103">
        <f>('Grunddaten Kernel'!F109-'Grunddaten Kernel'!F$3)/('Grunddaten Kernel'!F$4-'Grunddaten Kernel'!F$3)</f>
        <v>0.36422413793103459</v>
      </c>
      <c r="G109" s="103">
        <f>('Grunddaten Kernel'!G109-'Grunddaten Kernel'!G$3)/('Grunddaten Kernel'!G$4-'Grunddaten Kernel'!G$3)</f>
        <v>0.48351648351648352</v>
      </c>
      <c r="H109" s="103">
        <f>('Grunddaten Kernel'!H109-'Grunddaten Kernel'!H$3)/('Grunddaten Kernel'!H$4-'Grunddaten Kernel'!H$3)</f>
        <v>0.34943977591036418</v>
      </c>
      <c r="I109" s="103">
        <f>('Grunddaten Kernel'!I109-'Grunddaten Kernel'!I$3)/('Grunddaten Kernel'!I$4-'Grunddaten Kernel'!I$3)</f>
        <v>0.21615406726070713</v>
      </c>
      <c r="J109" s="103">
        <f>('Grunddaten Kernel'!J109-'Grunddaten Kernel'!J$3)/('Grunddaten Kernel'!J$4-'Grunddaten Kernel'!J$3)</f>
        <v>0.35964912280701755</v>
      </c>
      <c r="K109" s="103">
        <f>('Grunddaten Kernel'!K109-'Grunddaten Kernel'!K$3)/('Grunddaten Kernel'!K$4-'Grunddaten Kernel'!K$3)</f>
        <v>0.21794676806083649</v>
      </c>
      <c r="L109" s="103">
        <f>('Grunddaten Kernel'!L109-'Grunddaten Kernel'!L$3)/('Grunddaten Kernel'!L$4-'Grunddaten Kernel'!L$3)</f>
        <v>8.2330212513003417E-2</v>
      </c>
      <c r="M109" s="103">
        <f>('Grunddaten Kernel'!M109-'Grunddaten Kernel'!M$3)/('Grunddaten Kernel'!M$4-'Grunddaten Kernel'!M$3)</f>
        <v>0.23285375506933345</v>
      </c>
      <c r="N109" s="103">
        <f>('Grunddaten Kernel'!N109-'Grunddaten Kernel'!N$3)/('Grunddaten Kernel'!N$4-'Grunddaten Kernel'!N$3)</f>
        <v>0.26409451754726648</v>
      </c>
      <c r="O109" s="103">
        <f>('Grunddaten Kernel'!O109-'Grunddaten Kernel'!O$3)/('Grunddaten Kernel'!O$4-'Grunddaten Kernel'!O$3)</f>
        <v>0.19417854875107687</v>
      </c>
      <c r="P109" s="103">
        <f>('Grunddaten Kernel'!P109-'Grunddaten Kernel'!P$3)/('Grunddaten Kernel'!P$4-'Grunddaten Kernel'!P$3)</f>
        <v>0.17866788390581612</v>
      </c>
      <c r="Q109" s="103">
        <f>('Grunddaten Kernel'!Q109-'Grunddaten Kernel'!Q$3)/('Grunddaten Kernel'!Q$4-'Grunddaten Kernel'!Q$3)</f>
        <v>0.5280665280665281</v>
      </c>
      <c r="R109" s="103">
        <f>('Grunddaten Kernel'!R109-'Grunddaten Kernel'!R$3)/('Grunddaten Kernel'!R$4-'Grunddaten Kernel'!R$3)</f>
        <v>0.6943497320993669</v>
      </c>
      <c r="S109" s="103">
        <f>('Grunddaten Kernel'!S109-'Grunddaten Kernel'!S$3)/('Grunddaten Kernel'!S$4-'Grunddaten Kernel'!S$3)</f>
        <v>0.19558871229322092</v>
      </c>
      <c r="T109" s="103">
        <f>'Grunddaten Kernel'!T109/(('Grunddaten Kernel'!T$4-'Grunddaten Kernel'!T$3)/2)</f>
        <v>0.12700803627846949</v>
      </c>
      <c r="U109" s="103">
        <f>'Grunddaten Kernel'!U109/(('Grunddaten Kernel'!U$4-'Grunddaten Kernel'!U$3)/2)</f>
        <v>-0.74967205504373879</v>
      </c>
      <c r="V109" s="103">
        <f>'Grunddaten Kernel'!V109/(('Grunddaten Kernel'!V$4-'Grunddaten Kernel'!V$3)/2)</f>
        <v>0.61199719643742478</v>
      </c>
      <c r="W109" s="103">
        <f>'Grunddaten Kernel'!W109/(('Grunddaten Kernel'!W$4-'Grunddaten Kernel'!W$3)/2)</f>
        <v>-0.20000000000000065</v>
      </c>
      <c r="X109" s="103">
        <f>'Grunddaten Kernel'!X109/(('Grunddaten Kernel'!X$4-'Grunddaten Kernel'!X$3)/2)</f>
        <v>-0.40154440154440124</v>
      </c>
      <c r="Y109" s="103">
        <f>'Grunddaten Kernel'!Y109/(('Grunddaten Kernel'!Y$4-'Grunddaten Kernel'!Y$3)/2)</f>
        <v>-0.23271731690622846</v>
      </c>
      <c r="Z109" s="103">
        <f>'Grunddaten Kernel'!Z109/(('Grunddaten Kernel'!Z$4-'Grunddaten Kernel'!Z$3)/2)</f>
        <v>0.19927536231884052</v>
      </c>
      <c r="AA109" s="103">
        <f>'Grunddaten Kernel'!AA109/(('Grunddaten Kernel'!AA$4-'Grunddaten Kernel'!AA$3)/2)</f>
        <v>8.7272727272727349E-2</v>
      </c>
      <c r="AB109" s="103">
        <f>'Grunddaten Kernel'!AB109/(('Grunddaten Kernel'!AB$4-'Grunddaten Kernel'!AB$3)/2)</f>
        <v>0</v>
      </c>
      <c r="AC109" s="103">
        <f>'Grunddaten Kernel'!AC109/(('Grunddaten Kernel'!AC$4-'Grunddaten Kernel'!AC$3)/2)</f>
        <v>-0.18952013237727547</v>
      </c>
      <c r="AD109" s="103">
        <f>'Grunddaten Kernel'!AD109/(('Grunddaten Kernel'!AD$4-'Grunddaten Kernel'!AD$3)/2)</f>
        <v>-0.04</v>
      </c>
      <c r="AE109" s="103">
        <f>'Grunddaten Kernel'!AE109/(('Grunddaten Kernel'!AE$4-'Grunddaten Kernel'!AE$3)/2)</f>
        <v>5.5861309851403668E-2</v>
      </c>
      <c r="AF109" s="103">
        <f>'Grunddaten Kernel'!AF109/(('Grunddaten Kernel'!AF$4-'Grunddaten Kernel'!AF$3)/2)</f>
        <v>6.5685019206145889E-2</v>
      </c>
      <c r="AG109" s="103">
        <f>'Grunddaten Kernel'!AG109/(('Grunddaten Kernel'!AG$4-'Grunddaten Kernel'!AG$3)/2)</f>
        <v>1.8619210039341205E-2</v>
      </c>
      <c r="AH109" s="103">
        <f>'Grunddaten Kernel'!AH109/(('Grunddaten Kernel'!AH$4-'Grunddaten Kernel'!AH$3)/2)</f>
        <v>0.28100170974554961</v>
      </c>
      <c r="AI109" s="103">
        <f>'Grunddaten Kernel'!AI109/(('Grunddaten Kernel'!AI$4-'Grunddaten Kernel'!AI$3)/2)</f>
        <v>-2.2857142857142857E-2</v>
      </c>
      <c r="AJ109" s="103">
        <f>'Grunddaten Kernel'!AJ109/(('Grunddaten Kernel'!AJ$4-'Grunddaten Kernel'!AJ$3)/2)</f>
        <v>0.3790776152980882</v>
      </c>
      <c r="AK109" s="103">
        <f>'Grunddaten Kernel'!AK109/(('Grunddaten Kernel'!AK$4-'Grunddaten Kernel'!AK$3)/2)</f>
        <v>1.6071428571428542E-2</v>
      </c>
    </row>
    <row r="110" spans="1:37" x14ac:dyDescent="0.2">
      <c r="A110" s="9">
        <v>33509</v>
      </c>
      <c r="B110" s="103">
        <f>('Grunddaten Kernel'!B110-'Grunddaten Kernel'!B$3)/('Grunddaten Kernel'!B$4-'Grunddaten Kernel'!B$3)</f>
        <v>0.15949530053938807</v>
      </c>
      <c r="C110" s="103">
        <f>('Grunddaten Kernel'!C110-'Grunddaten Kernel'!C$3)/('Grunddaten Kernel'!C$4-'Grunddaten Kernel'!C$3)</f>
        <v>0.90179600483468514</v>
      </c>
      <c r="D110" s="103">
        <f>('Grunddaten Kernel'!D110-'Grunddaten Kernel'!D$3)/('Grunddaten Kernel'!D$4-'Grunddaten Kernel'!D$3)</f>
        <v>0.21162473233404711</v>
      </c>
      <c r="E110" s="103">
        <f>('Grunddaten Kernel'!E110-'Grunddaten Kernel'!E$3)/('Grunddaten Kernel'!E$4-'Grunddaten Kernel'!E$3)</f>
        <v>0.39215686274509809</v>
      </c>
      <c r="F110" s="103">
        <f>('Grunddaten Kernel'!F110-'Grunddaten Kernel'!F$3)/('Grunddaten Kernel'!F$4-'Grunddaten Kernel'!F$3)</f>
        <v>0.33189655172413796</v>
      </c>
      <c r="G110" s="103">
        <f>('Grunddaten Kernel'!G110-'Grunddaten Kernel'!G$3)/('Grunddaten Kernel'!G$4-'Grunddaten Kernel'!G$3)</f>
        <v>0.46703296703296709</v>
      </c>
      <c r="H110" s="103">
        <f>('Grunddaten Kernel'!H110-'Grunddaten Kernel'!H$3)/('Grunddaten Kernel'!H$4-'Grunddaten Kernel'!H$3)</f>
        <v>0.28557422969187674</v>
      </c>
      <c r="I110" s="103">
        <f>('Grunddaten Kernel'!I110-'Grunddaten Kernel'!I$3)/('Grunddaten Kernel'!I$4-'Grunddaten Kernel'!I$3)</f>
        <v>0.17361310721471687</v>
      </c>
      <c r="J110" s="103">
        <f>('Grunddaten Kernel'!J110-'Grunddaten Kernel'!J$3)/('Grunddaten Kernel'!J$4-'Grunddaten Kernel'!J$3)</f>
        <v>0.36842105263157893</v>
      </c>
      <c r="K110" s="103">
        <f>('Grunddaten Kernel'!K110-'Grunddaten Kernel'!K$3)/('Grunddaten Kernel'!K$4-'Grunddaten Kernel'!K$3)</f>
        <v>0.19702730729346696</v>
      </c>
      <c r="L110" s="103">
        <f>('Grunddaten Kernel'!L110-'Grunddaten Kernel'!L$3)/('Grunddaten Kernel'!L$4-'Grunddaten Kernel'!L$3)</f>
        <v>4.5177589537821368E-2</v>
      </c>
      <c r="M110" s="103">
        <f>('Grunddaten Kernel'!M110-'Grunddaten Kernel'!M$3)/('Grunddaten Kernel'!M$4-'Grunddaten Kernel'!M$3)</f>
        <v>0.24445678304269836</v>
      </c>
      <c r="N110" s="103">
        <f>('Grunddaten Kernel'!N110-'Grunddaten Kernel'!N$3)/('Grunddaten Kernel'!N$4-'Grunddaten Kernel'!N$3)</f>
        <v>0.27357112895959235</v>
      </c>
      <c r="O110" s="103">
        <f>('Grunddaten Kernel'!O110-'Grunddaten Kernel'!O$3)/('Grunddaten Kernel'!O$4-'Grunddaten Kernel'!O$3)</f>
        <v>0.18653655250127438</v>
      </c>
      <c r="P110" s="103">
        <f>('Grunddaten Kernel'!P110-'Grunddaten Kernel'!P$3)/('Grunddaten Kernel'!P$4-'Grunddaten Kernel'!P$3)</f>
        <v>0.17235345581802275</v>
      </c>
      <c r="Q110" s="103">
        <f>('Grunddaten Kernel'!Q110-'Grunddaten Kernel'!Q$3)/('Grunddaten Kernel'!Q$4-'Grunddaten Kernel'!Q$3)</f>
        <v>0.53638253638253641</v>
      </c>
      <c r="R110" s="103">
        <f>('Grunddaten Kernel'!R110-'Grunddaten Kernel'!R$3)/('Grunddaten Kernel'!R$4-'Grunddaten Kernel'!R$3)</f>
        <v>0.71578178275694104</v>
      </c>
      <c r="S110" s="103">
        <f>('Grunddaten Kernel'!S110-'Grunddaten Kernel'!S$3)/('Grunddaten Kernel'!S$4-'Grunddaten Kernel'!S$3)</f>
        <v>0.20110282192669474</v>
      </c>
      <c r="T110" s="103">
        <f>'Grunddaten Kernel'!T110/(('Grunddaten Kernel'!T$4-'Grunddaten Kernel'!T$3)/2)</f>
        <v>-0.54336645539447193</v>
      </c>
      <c r="U110" s="103">
        <f>'Grunddaten Kernel'!U110/(('Grunddaten Kernel'!U$4-'Grunddaten Kernel'!U$3)/2)</f>
        <v>0.38849724406242553</v>
      </c>
      <c r="V110" s="103">
        <f>'Grunddaten Kernel'!V110/(('Grunddaten Kernel'!V$4-'Grunddaten Kernel'!V$3)/2)</f>
        <v>0.16616236730088685</v>
      </c>
      <c r="W110" s="103">
        <f>'Grunddaten Kernel'!W110/(('Grunddaten Kernel'!W$4-'Grunddaten Kernel'!W$3)/2)</f>
        <v>-0.4909090909090903</v>
      </c>
      <c r="X110" s="103">
        <f>'Grunddaten Kernel'!X110/(('Grunddaten Kernel'!X$4-'Grunddaten Kernel'!X$3)/2)</f>
        <v>-0.23166023166023222</v>
      </c>
      <c r="Y110" s="103">
        <f>'Grunddaten Kernel'!Y110/(('Grunddaten Kernel'!Y$4-'Grunddaten Kernel'!Y$3)/2)</f>
        <v>-0.12320328542094434</v>
      </c>
      <c r="Z110" s="103">
        <f>'Grunddaten Kernel'!Z110/(('Grunddaten Kernel'!Z$4-'Grunddaten Kernel'!Z$3)/2)</f>
        <v>-0.33043478260869563</v>
      </c>
      <c r="AA110" s="103">
        <f>'Grunddaten Kernel'!AA110/(('Grunddaten Kernel'!AA$4-'Grunddaten Kernel'!AA$3)/2)</f>
        <v>-0.26909090909090916</v>
      </c>
      <c r="AB110" s="103">
        <f>'Grunddaten Kernel'!AB110/(('Grunddaten Kernel'!AB$4-'Grunddaten Kernel'!AB$3)/2)</f>
        <v>6.2484378905273662E-2</v>
      </c>
      <c r="AC110" s="103">
        <f>'Grunddaten Kernel'!AC110/(('Grunddaten Kernel'!AC$4-'Grunddaten Kernel'!AC$3)/2)</f>
        <v>-0.16690568119139548</v>
      </c>
      <c r="AD110" s="103">
        <f>'Grunddaten Kernel'!AD110/(('Grunddaten Kernel'!AD$4-'Grunddaten Kernel'!AD$3)/2)</f>
        <v>-0.4</v>
      </c>
      <c r="AE110" s="103">
        <f>'Grunddaten Kernel'!AE110/(('Grunddaten Kernel'!AE$4-'Grunddaten Kernel'!AE$3)/2)</f>
        <v>8.2626075370043114E-2</v>
      </c>
      <c r="AF110" s="103">
        <f>'Grunddaten Kernel'!AF110/(('Grunddaten Kernel'!AF$4-'Grunddaten Kernel'!AF$3)/2)</f>
        <v>7.8104993597951616E-2</v>
      </c>
      <c r="AG110" s="103">
        <f>'Grunddaten Kernel'!AG110/(('Grunddaten Kernel'!AG$4-'Grunddaten Kernel'!AG$3)/2)</f>
        <v>-4.8779095488861279E-2</v>
      </c>
      <c r="AH110" s="103">
        <f>'Grunddaten Kernel'!AH110/(('Grunddaten Kernel'!AH$4-'Grunddaten Kernel'!AH$3)/2)</f>
        <v>-3.3390324851654433E-2</v>
      </c>
      <c r="AI110" s="103">
        <f>'Grunddaten Kernel'!AI110/(('Grunddaten Kernel'!AI$4-'Grunddaten Kernel'!AI$3)/2)</f>
        <v>4.5714285714285714E-2</v>
      </c>
      <c r="AJ110" s="103">
        <f>'Grunddaten Kernel'!AJ110/(('Grunddaten Kernel'!AJ$4-'Grunddaten Kernel'!AJ$3)/2)</f>
        <v>9.898762654668114E-2</v>
      </c>
      <c r="AK110" s="103">
        <f>'Grunddaten Kernel'!AK110/(('Grunddaten Kernel'!AK$4-'Grunddaten Kernel'!AK$3)/2)</f>
        <v>1.517857142857126E-2</v>
      </c>
    </row>
    <row r="111" spans="1:37" x14ac:dyDescent="0.2">
      <c r="A111" s="9">
        <v>33541</v>
      </c>
      <c r="B111" s="103">
        <f>('Grunddaten Kernel'!B111-'Grunddaten Kernel'!B$3)/('Grunddaten Kernel'!B$4-'Grunddaten Kernel'!B$3)</f>
        <v>0.15490106321442501</v>
      </c>
      <c r="C111" s="103">
        <f>('Grunddaten Kernel'!C111-'Grunddaten Kernel'!C$3)/('Grunddaten Kernel'!C$4-'Grunddaten Kernel'!C$3)</f>
        <v>0.92039371226135369</v>
      </c>
      <c r="D111" s="103">
        <f>('Grunddaten Kernel'!D111-'Grunddaten Kernel'!D$3)/('Grunddaten Kernel'!D$4-'Grunddaten Kernel'!D$3)</f>
        <v>0.24039882226980736</v>
      </c>
      <c r="E111" s="103">
        <f>('Grunddaten Kernel'!E111-'Grunddaten Kernel'!E$3)/('Grunddaten Kernel'!E$4-'Grunddaten Kernel'!E$3)</f>
        <v>0.34204793028322439</v>
      </c>
      <c r="F111" s="103">
        <f>('Grunddaten Kernel'!F111-'Grunddaten Kernel'!F$3)/('Grunddaten Kernel'!F$4-'Grunddaten Kernel'!F$3)</f>
        <v>0.29741379310344829</v>
      </c>
      <c r="G111" s="103">
        <f>('Grunddaten Kernel'!G111-'Grunddaten Kernel'!G$3)/('Grunddaten Kernel'!G$4-'Grunddaten Kernel'!G$3)</f>
        <v>0.42673992673992683</v>
      </c>
      <c r="H111" s="103">
        <f>('Grunddaten Kernel'!H111-'Grunddaten Kernel'!H$3)/('Grunddaten Kernel'!H$4-'Grunddaten Kernel'!H$3)</f>
        <v>0.30392156862745101</v>
      </c>
      <c r="I111" s="103">
        <f>('Grunddaten Kernel'!I111-'Grunddaten Kernel'!I$3)/('Grunddaten Kernel'!I$4-'Grunddaten Kernel'!I$3)</f>
        <v>0.11957459039954008</v>
      </c>
      <c r="J111" s="103">
        <f>('Grunddaten Kernel'!J111-'Grunddaten Kernel'!J$3)/('Grunddaten Kernel'!J$4-'Grunddaten Kernel'!J$3)</f>
        <v>0.35964912280701755</v>
      </c>
      <c r="K111" s="103">
        <f>('Grunddaten Kernel'!K111-'Grunddaten Kernel'!K$3)/('Grunddaten Kernel'!K$4-'Grunddaten Kernel'!K$3)</f>
        <v>0.20877981334255097</v>
      </c>
      <c r="L111" s="103">
        <f>('Grunddaten Kernel'!L111-'Grunddaten Kernel'!L$3)/('Grunddaten Kernel'!L$4-'Grunddaten Kernel'!L$3)</f>
        <v>4.8892851835339569E-2</v>
      </c>
      <c r="M111" s="103">
        <f>('Grunddaten Kernel'!M111-'Grunddaten Kernel'!M$3)/('Grunddaten Kernel'!M$4-'Grunddaten Kernel'!M$3)</f>
        <v>0.25306803991197563</v>
      </c>
      <c r="N111" s="103">
        <f>('Grunddaten Kernel'!N111-'Grunddaten Kernel'!N$3)/('Grunddaten Kernel'!N$4-'Grunddaten Kernel'!N$3)</f>
        <v>0.27654616352592087</v>
      </c>
      <c r="O111" s="103">
        <f>('Grunddaten Kernel'!O111-'Grunddaten Kernel'!O$3)/('Grunddaten Kernel'!O$4-'Grunddaten Kernel'!O$3)</f>
        <v>0.18368515035072389</v>
      </c>
      <c r="P111" s="103">
        <f>('Grunddaten Kernel'!P111-'Grunddaten Kernel'!P$3)/('Grunddaten Kernel'!P$4-'Grunddaten Kernel'!P$3)</f>
        <v>0.16455551751683214</v>
      </c>
      <c r="Q111" s="103">
        <f>('Grunddaten Kernel'!Q111-'Grunddaten Kernel'!Q$3)/('Grunddaten Kernel'!Q$4-'Grunddaten Kernel'!Q$3)</f>
        <v>0.53014553014553012</v>
      </c>
      <c r="R111" s="103">
        <f>('Grunddaten Kernel'!R111-'Grunddaten Kernel'!R$3)/('Grunddaten Kernel'!R$4-'Grunddaten Kernel'!R$3)</f>
        <v>0.72174866049683395</v>
      </c>
      <c r="S111" s="103">
        <f>('Grunddaten Kernel'!S111-'Grunddaten Kernel'!S$3)/('Grunddaten Kernel'!S$4-'Grunddaten Kernel'!S$3)</f>
        <v>0.20499513460914692</v>
      </c>
      <c r="T111" s="103">
        <f>'Grunddaten Kernel'!T111/(('Grunddaten Kernel'!T$4-'Grunddaten Kernel'!T$3)/2)</f>
        <v>-1.4673424462237896E-2</v>
      </c>
      <c r="U111" s="103">
        <f>'Grunddaten Kernel'!U111/(('Grunddaten Kernel'!U$4-'Grunddaten Kernel'!U$3)/2)</f>
        <v>8.9277596994600542E-2</v>
      </c>
      <c r="V111" s="103">
        <f>'Grunddaten Kernel'!V111/(('Grunddaten Kernel'!V$4-'Grunddaten Kernel'!V$3)/2)</f>
        <v>0.14701608629502416</v>
      </c>
      <c r="W111" s="103">
        <f>'Grunddaten Kernel'!W111/(('Grunddaten Kernel'!W$4-'Grunddaten Kernel'!W$3)/2)</f>
        <v>-0.4181818181818191</v>
      </c>
      <c r="X111" s="103">
        <f>'Grunddaten Kernel'!X111/(('Grunddaten Kernel'!X$4-'Grunddaten Kernel'!X$3)/2)</f>
        <v>-0.24710424710424733</v>
      </c>
      <c r="Y111" s="103">
        <f>'Grunddaten Kernel'!Y111/(('Grunddaten Kernel'!Y$4-'Grunddaten Kernel'!Y$3)/2)</f>
        <v>-0.30116358658453074</v>
      </c>
      <c r="Z111" s="103">
        <f>'Grunddaten Kernel'!Z111/(('Grunddaten Kernel'!Z$4-'Grunddaten Kernel'!Z$3)/2)</f>
        <v>9.4927536231884227E-2</v>
      </c>
      <c r="AA111" s="103">
        <f>'Grunddaten Kernel'!AA111/(('Grunddaten Kernel'!AA$4-'Grunddaten Kernel'!AA$3)/2)</f>
        <v>-0.34181818181818197</v>
      </c>
      <c r="AB111" s="103">
        <f>'Grunddaten Kernel'!AB111/(('Grunddaten Kernel'!AB$4-'Grunddaten Kernel'!AB$3)/2)</f>
        <v>-6.2484378905273662E-2</v>
      </c>
      <c r="AC111" s="103">
        <f>'Grunddaten Kernel'!AC111/(('Grunddaten Kernel'!AC$4-'Grunddaten Kernel'!AC$3)/2)</f>
        <v>9.3767236624379455E-2</v>
      </c>
      <c r="AD111" s="103">
        <f>'Grunddaten Kernel'!AD111/(('Grunddaten Kernel'!AD$4-'Grunddaten Kernel'!AD$3)/2)</f>
        <v>0.04</v>
      </c>
      <c r="AE111" s="103">
        <f>'Grunddaten Kernel'!AE111/(('Grunddaten Kernel'!AE$4-'Grunddaten Kernel'!AE$3)/2)</f>
        <v>6.1321437881991611E-2</v>
      </c>
      <c r="AF111" s="103">
        <f>'Grunddaten Kernel'!AF111/(('Grunddaten Kernel'!AF$4-'Grunddaten Kernel'!AF$3)/2)</f>
        <v>2.4519846350832521E-2</v>
      </c>
      <c r="AG111" s="103">
        <f>'Grunddaten Kernel'!AG111/(('Grunddaten Kernel'!AG$4-'Grunddaten Kernel'!AG$3)/2)</f>
        <v>-1.8200587023638033E-2</v>
      </c>
      <c r="AH111" s="103">
        <f>'Grunddaten Kernel'!AH111/(('Grunddaten Kernel'!AH$4-'Grunddaten Kernel'!AH$3)/2)</f>
        <v>-4.1235039726440714E-2</v>
      </c>
      <c r="AI111" s="103">
        <f>'Grunddaten Kernel'!AI111/(('Grunddaten Kernel'!AI$4-'Grunddaten Kernel'!AI$3)/2)</f>
        <v>-3.4285714285714287E-2</v>
      </c>
      <c r="AJ111" s="103">
        <f>'Grunddaten Kernel'!AJ111/(('Grunddaten Kernel'!AJ$4-'Grunddaten Kernel'!AJ$3)/2)</f>
        <v>2.7559055118110746E-2</v>
      </c>
      <c r="AK111" s="103">
        <f>'Grunddaten Kernel'!AK111/(('Grunddaten Kernel'!AK$4-'Grunddaten Kernel'!AK$3)/2)</f>
        <v>1.0714285714285801E-2</v>
      </c>
    </row>
    <row r="112" spans="1:37" x14ac:dyDescent="0.2">
      <c r="A112" s="9">
        <v>33571</v>
      </c>
      <c r="B112" s="103">
        <f>('Grunddaten Kernel'!B112-'Grunddaten Kernel'!B$3)/('Grunddaten Kernel'!B$4-'Grunddaten Kernel'!B$3)</f>
        <v>0.17614941084237914</v>
      </c>
      <c r="C112" s="103">
        <f>('Grunddaten Kernel'!C112-'Grunddaten Kernel'!C$3)/('Grunddaten Kernel'!C$4-'Grunddaten Kernel'!C$3)</f>
        <v>0.87058883752167615</v>
      </c>
      <c r="D112" s="103">
        <f>('Grunddaten Kernel'!D112-'Grunddaten Kernel'!D$3)/('Grunddaten Kernel'!D$4-'Grunddaten Kernel'!D$3)</f>
        <v>0.24080032119914357</v>
      </c>
      <c r="E112" s="103">
        <f>('Grunddaten Kernel'!E112-'Grunddaten Kernel'!E$3)/('Grunddaten Kernel'!E$4-'Grunddaten Kernel'!E$3)</f>
        <v>0.27233115468409586</v>
      </c>
      <c r="F112" s="103">
        <f>('Grunddaten Kernel'!F112-'Grunddaten Kernel'!F$3)/('Grunddaten Kernel'!F$4-'Grunddaten Kernel'!F$3)</f>
        <v>0.25431034482758619</v>
      </c>
      <c r="G112" s="103">
        <f>('Grunddaten Kernel'!G112-'Grunddaten Kernel'!G$3)/('Grunddaten Kernel'!G$4-'Grunddaten Kernel'!G$3)</f>
        <v>0.36263736263736263</v>
      </c>
      <c r="H112" s="103">
        <f>('Grunddaten Kernel'!H112-'Grunddaten Kernel'!H$3)/('Grunddaten Kernel'!H$4-'Grunddaten Kernel'!H$3)</f>
        <v>0.28459383753501405</v>
      </c>
      <c r="I112" s="103">
        <f>('Grunddaten Kernel'!I112-'Grunddaten Kernel'!I$3)/('Grunddaten Kernel'!I$4-'Grunddaten Kernel'!I$3)</f>
        <v>0.12992239149180801</v>
      </c>
      <c r="J112" s="103">
        <f>('Grunddaten Kernel'!J112-'Grunddaten Kernel'!J$3)/('Grunddaten Kernel'!J$4-'Grunddaten Kernel'!J$3)</f>
        <v>0.35964912280701755</v>
      </c>
      <c r="K112" s="103">
        <f>('Grunddaten Kernel'!K112-'Grunddaten Kernel'!K$3)/('Grunddaten Kernel'!K$4-'Grunddaten Kernel'!K$3)</f>
        <v>0.19218804009678536</v>
      </c>
      <c r="L112" s="103">
        <f>('Grunddaten Kernel'!L112-'Grunddaten Kernel'!L$3)/('Grunddaten Kernel'!L$4-'Grunddaten Kernel'!L$3)</f>
        <v>4.703581512854807E-2</v>
      </c>
      <c r="M112" s="103">
        <f>('Grunddaten Kernel'!M112-'Grunddaten Kernel'!M$3)/('Grunddaten Kernel'!M$4-'Grunddaten Kernel'!M$3)</f>
        <v>0.26860043686773155</v>
      </c>
      <c r="N112" s="103">
        <f>('Grunddaten Kernel'!N112-'Grunddaten Kernel'!N$3)/('Grunddaten Kernel'!N$4-'Grunddaten Kernel'!N$3)</f>
        <v>0.29973279062902941</v>
      </c>
      <c r="O112" s="103">
        <f>('Grunddaten Kernel'!O112-'Grunddaten Kernel'!O$3)/('Grunddaten Kernel'!O$4-'Grunddaten Kernel'!O$3)</f>
        <v>0.19485227262564497</v>
      </c>
      <c r="P112" s="103">
        <f>('Grunddaten Kernel'!P112-'Grunddaten Kernel'!P$3)/('Grunddaten Kernel'!P$4-'Grunddaten Kernel'!P$3)</f>
        <v>0.2071588877477272</v>
      </c>
      <c r="Q112" s="103">
        <f>('Grunddaten Kernel'!Q112-'Grunddaten Kernel'!Q$3)/('Grunddaten Kernel'!Q$4-'Grunddaten Kernel'!Q$3)</f>
        <v>0.55301455301455305</v>
      </c>
      <c r="R112" s="103">
        <f>('Grunddaten Kernel'!R112-'Grunddaten Kernel'!R$3)/('Grunddaten Kernel'!R$4-'Grunddaten Kernel'!R$3)</f>
        <v>0.71712128592303959</v>
      </c>
      <c r="S112" s="103">
        <f>('Grunddaten Kernel'!S112-'Grunddaten Kernel'!S$3)/('Grunddaten Kernel'!S$4-'Grunddaten Kernel'!S$3)</f>
        <v>0.22542977619202073</v>
      </c>
      <c r="T112" s="103">
        <f>'Grunddaten Kernel'!T112/(('Grunddaten Kernel'!T$4-'Grunddaten Kernel'!T$3)/2)</f>
        <v>6.7864588137850276E-2</v>
      </c>
      <c r="U112" s="103">
        <f>'Grunddaten Kernel'!U112/(('Grunddaten Kernel'!U$4-'Grunddaten Kernel'!U$3)/2)</f>
        <v>-0.23908643325571452</v>
      </c>
      <c r="V112" s="103">
        <f>'Grunddaten Kernel'!V112/(('Grunddaten Kernel'!V$4-'Grunddaten Kernel'!V$3)/2)</f>
        <v>2.0513872506283167E-3</v>
      </c>
      <c r="W112" s="103">
        <f>'Grunddaten Kernel'!W112/(('Grunddaten Kernel'!W$4-'Grunddaten Kernel'!W$3)/2)</f>
        <v>-0.58181818181818168</v>
      </c>
      <c r="X112" s="103">
        <f>'Grunddaten Kernel'!X112/(('Grunddaten Kernel'!X$4-'Grunddaten Kernel'!X$3)/2)</f>
        <v>-0.30888030888030915</v>
      </c>
      <c r="Y112" s="103">
        <f>'Grunddaten Kernel'!Y112/(('Grunddaten Kernel'!Y$4-'Grunddaten Kernel'!Y$3)/2)</f>
        <v>-0.47912388774811837</v>
      </c>
      <c r="Z112" s="103">
        <f>'Grunddaten Kernel'!Z112/(('Grunddaten Kernel'!Z$4-'Grunddaten Kernel'!Z$3)/2)</f>
        <v>-0.10000000000000026</v>
      </c>
      <c r="AA112" s="103">
        <f>'Grunddaten Kernel'!AA112/(('Grunddaten Kernel'!AA$4-'Grunddaten Kernel'!AA$3)/2)</f>
        <v>6.5454545454545668E-2</v>
      </c>
      <c r="AB112" s="103">
        <f>'Grunddaten Kernel'!AB112/(('Grunddaten Kernel'!AB$4-'Grunddaten Kernel'!AB$3)/2)</f>
        <v>0</v>
      </c>
      <c r="AC112" s="103">
        <f>'Grunddaten Kernel'!AC112/(('Grunddaten Kernel'!AC$4-'Grunddaten Kernel'!AC$3)/2)</f>
        <v>-0.13237727523441775</v>
      </c>
      <c r="AD112" s="103">
        <f>'Grunddaten Kernel'!AD112/(('Grunddaten Kernel'!AD$4-'Grunddaten Kernel'!AD$3)/2)</f>
        <v>-1.9993600000000028E-2</v>
      </c>
      <c r="AE112" s="103">
        <f>'Grunddaten Kernel'!AE112/(('Grunddaten Kernel'!AE$4-'Grunddaten Kernel'!AE$3)/2)</f>
        <v>0.11060742113953004</v>
      </c>
      <c r="AF112" s="103">
        <f>'Grunddaten Kernel'!AF112/(('Grunddaten Kernel'!AF$4-'Grunddaten Kernel'!AF$3)/2)</f>
        <v>0.19110115236875735</v>
      </c>
      <c r="AG112" s="103">
        <f>'Grunddaten Kernel'!AG112/(('Grunddaten Kernel'!AG$4-'Grunddaten Kernel'!AG$3)/2)</f>
        <v>7.1280082582904067E-2</v>
      </c>
      <c r="AH112" s="103">
        <f>'Grunddaten Kernel'!AH112/(('Grunddaten Kernel'!AH$4-'Grunddaten Kernel'!AH$3)/2)</f>
        <v>0.22528411948104193</v>
      </c>
      <c r="AI112" s="103">
        <f>'Grunddaten Kernel'!AI112/(('Grunddaten Kernel'!AI$4-'Grunddaten Kernel'!AI$3)/2)</f>
        <v>0.12571428571428572</v>
      </c>
      <c r="AJ112" s="103">
        <f>'Grunddaten Kernel'!AJ112/(('Grunddaten Kernel'!AJ$4-'Grunddaten Kernel'!AJ$3)/2)</f>
        <v>-2.1372328458942377E-2</v>
      </c>
      <c r="AK112" s="103">
        <f>'Grunddaten Kernel'!AK112/(('Grunddaten Kernel'!AK$4-'Grunddaten Kernel'!AK$3)/2)</f>
        <v>5.6249999999999897E-2</v>
      </c>
    </row>
    <row r="113" spans="1:37" x14ac:dyDescent="0.2">
      <c r="A113" s="9">
        <v>33600</v>
      </c>
      <c r="B113" s="103">
        <f>('Grunddaten Kernel'!B113-'Grunddaten Kernel'!B$3)/('Grunddaten Kernel'!B$4-'Grunddaten Kernel'!B$3)</f>
        <v>0.14364065055450975</v>
      </c>
      <c r="C113" s="103">
        <f>('Grunddaten Kernel'!C113-'Grunddaten Kernel'!C$3)/('Grunddaten Kernel'!C$4-'Grunddaten Kernel'!C$3)</f>
        <v>0.88644603326211746</v>
      </c>
      <c r="D113" s="103">
        <f>('Grunddaten Kernel'!D113-'Grunddaten Kernel'!D$3)/('Grunddaten Kernel'!D$4-'Grunddaten Kernel'!D$3)</f>
        <v>0.25913543897216268</v>
      </c>
      <c r="E113" s="103">
        <f>('Grunddaten Kernel'!E113-'Grunddaten Kernel'!E$3)/('Grunddaten Kernel'!E$4-'Grunddaten Kernel'!E$3)</f>
        <v>0.29193899782135074</v>
      </c>
      <c r="F113" s="103">
        <f>('Grunddaten Kernel'!F113-'Grunddaten Kernel'!F$3)/('Grunddaten Kernel'!F$4-'Grunddaten Kernel'!F$3)</f>
        <v>0.21336206896551729</v>
      </c>
      <c r="G113" s="103">
        <f>('Grunddaten Kernel'!G113-'Grunddaten Kernel'!G$3)/('Grunddaten Kernel'!G$4-'Grunddaten Kernel'!G$3)</f>
        <v>0.35164835164835168</v>
      </c>
      <c r="H113" s="103">
        <f>('Grunddaten Kernel'!H113-'Grunddaten Kernel'!H$3)/('Grunddaten Kernel'!H$4-'Grunddaten Kernel'!H$3)</f>
        <v>0.28291316526610638</v>
      </c>
      <c r="I113" s="103">
        <f>('Grunddaten Kernel'!I113-'Grunddaten Kernel'!I$3)/('Grunddaten Kernel'!I$4-'Grunddaten Kernel'!I$3)</f>
        <v>9.4279965507329699E-2</v>
      </c>
      <c r="J113" s="103">
        <f>('Grunddaten Kernel'!J113-'Grunddaten Kernel'!J$3)/('Grunddaten Kernel'!J$4-'Grunddaten Kernel'!J$3)</f>
        <v>0.34315789473684216</v>
      </c>
      <c r="K113" s="103">
        <f>('Grunddaten Kernel'!K113-'Grunddaten Kernel'!K$3)/('Grunddaten Kernel'!K$4-'Grunddaten Kernel'!K$3)</f>
        <v>0.16176978914621498</v>
      </c>
      <c r="L113" s="103">
        <f>('Grunddaten Kernel'!L113-'Grunddaten Kernel'!L$3)/('Grunddaten Kernel'!L$4-'Grunddaten Kernel'!L$3)</f>
        <v>4.8892851835339569E-2</v>
      </c>
      <c r="M113" s="103">
        <f>('Grunddaten Kernel'!M113-'Grunddaten Kernel'!M$3)/('Grunddaten Kernel'!M$4-'Grunddaten Kernel'!M$3)</f>
        <v>0.27628223119821343</v>
      </c>
      <c r="N113" s="103">
        <f>('Grunddaten Kernel'!N113-'Grunddaten Kernel'!N$3)/('Grunddaten Kernel'!N$4-'Grunddaten Kernel'!N$3)</f>
        <v>0.30015224719973899</v>
      </c>
      <c r="O113" s="103">
        <f>('Grunddaten Kernel'!O113-'Grunddaten Kernel'!O$3)/('Grunddaten Kernel'!O$4-'Grunddaten Kernel'!O$3)</f>
        <v>0.19649931882342769</v>
      </c>
      <c r="P113" s="103">
        <f>('Grunddaten Kernel'!P113-'Grunddaten Kernel'!P$3)/('Grunddaten Kernel'!P$4-'Grunddaten Kernel'!P$3)</f>
        <v>0.2474799345733957</v>
      </c>
      <c r="Q113" s="103">
        <f>('Grunddaten Kernel'!Q113-'Grunddaten Kernel'!Q$3)/('Grunddaten Kernel'!Q$4-'Grunddaten Kernel'!Q$3)</f>
        <v>0.54885654885654889</v>
      </c>
      <c r="R113" s="103">
        <f>('Grunddaten Kernel'!R113-'Grunddaten Kernel'!R$3)/('Grunddaten Kernel'!R$4-'Grunddaten Kernel'!R$3)</f>
        <v>0.73343886994642005</v>
      </c>
      <c r="S113" s="103">
        <f>('Grunddaten Kernel'!S113-'Grunddaten Kernel'!S$3)/('Grunddaten Kernel'!S$4-'Grunddaten Kernel'!S$3)</f>
        <v>0.2864093415504379</v>
      </c>
      <c r="T113" s="103">
        <f>'Grunddaten Kernel'!T113/(('Grunddaten Kernel'!T$4-'Grunddaten Kernel'!T$3)/2)</f>
        <v>-0.1038289502053284</v>
      </c>
      <c r="U113" s="103">
        <f>'Grunddaten Kernel'!U113/(('Grunddaten Kernel'!U$4-'Grunddaten Kernel'!U$3)/2)</f>
        <v>7.612187342777324E-2</v>
      </c>
      <c r="V113" s="103">
        <f>'Grunddaten Kernel'!V113/(('Grunddaten Kernel'!V$4-'Grunddaten Kernel'!V$3)/2)</f>
        <v>9.3680017778688909E-2</v>
      </c>
      <c r="W113" s="103">
        <f>'Grunddaten Kernel'!W113/(('Grunddaten Kernel'!W$4-'Grunddaten Kernel'!W$3)/2)</f>
        <v>0.16363636363636344</v>
      </c>
      <c r="X113" s="103">
        <f>'Grunddaten Kernel'!X113/(('Grunddaten Kernel'!X$4-'Grunddaten Kernel'!X$3)/2)</f>
        <v>-0.29343629343629268</v>
      </c>
      <c r="Y113" s="103">
        <f>'Grunddaten Kernel'!Y113/(('Grunddaten Kernel'!Y$4-'Grunddaten Kernel'!Y$3)/2)</f>
        <v>-8.2135523613962494E-2</v>
      </c>
      <c r="Z113" s="103">
        <f>'Grunddaten Kernel'!Z113/(('Grunddaten Kernel'!Z$4-'Grunddaten Kernel'!Z$3)/2)</f>
        <v>-8.6956521739130523E-3</v>
      </c>
      <c r="AA113" s="103">
        <f>'Grunddaten Kernel'!AA113/(('Grunddaten Kernel'!AA$4-'Grunddaten Kernel'!AA$3)/2)</f>
        <v>-0.22545454545454549</v>
      </c>
      <c r="AB113" s="103">
        <f>'Grunddaten Kernel'!AB113/(('Grunddaten Kernel'!AB$4-'Grunddaten Kernel'!AB$3)/2)</f>
        <v>-0.1174706323419142</v>
      </c>
      <c r="AC113" s="103">
        <f>'Grunddaten Kernel'!AC113/(('Grunddaten Kernel'!AC$4-'Grunddaten Kernel'!AC$3)/2)</f>
        <v>-0.24269167126310009</v>
      </c>
      <c r="AD113" s="103">
        <f>'Grunddaten Kernel'!AD113/(('Grunddaten Kernel'!AD$4-'Grunddaten Kernel'!AD$3)/2)</f>
        <v>1.9993600000000028E-2</v>
      </c>
      <c r="AE113" s="103">
        <f>'Grunddaten Kernel'!AE113/(('Grunddaten Kernel'!AE$4-'Grunddaten Kernel'!AE$3)/2)</f>
        <v>5.4702661993453632E-2</v>
      </c>
      <c r="AF113" s="103">
        <f>'Grunddaten Kernel'!AF113/(('Grunddaten Kernel'!AF$4-'Grunddaten Kernel'!AF$3)/2)</f>
        <v>3.4571062740081765E-3</v>
      </c>
      <c r="AG113" s="103">
        <f>'Grunddaten Kernel'!AG113/(('Grunddaten Kernel'!AG$4-'Grunddaten Kernel'!AG$3)/2)</f>
        <v>1.0513146189817168E-2</v>
      </c>
      <c r="AH113" s="103">
        <f>'Grunddaten Kernel'!AH113/(('Grunddaten Kernel'!AH$4-'Grunddaten Kernel'!AH$3)/2)</f>
        <v>0.21321532736598611</v>
      </c>
      <c r="AI113" s="103">
        <f>'Grunddaten Kernel'!AI113/(('Grunddaten Kernel'!AI$4-'Grunddaten Kernel'!AI$3)/2)</f>
        <v>-2.2857142857142857E-2</v>
      </c>
      <c r="AJ113" s="103">
        <f>'Grunddaten Kernel'!AJ113/(('Grunddaten Kernel'!AJ$4-'Grunddaten Kernel'!AJ$3)/2)</f>
        <v>7.536557930258736E-2</v>
      </c>
      <c r="AK113" s="103">
        <f>'Grunddaten Kernel'!AK113/(('Grunddaten Kernel'!AK$4-'Grunddaten Kernel'!AK$3)/2)</f>
        <v>0.16785714285714304</v>
      </c>
    </row>
    <row r="114" spans="1:37" x14ac:dyDescent="0.2">
      <c r="A114" s="9">
        <v>33633</v>
      </c>
      <c r="B114" s="103">
        <f>('Grunddaten Kernel'!B114-'Grunddaten Kernel'!B$3)/('Grunddaten Kernel'!B$4-'Grunddaten Kernel'!B$3)</f>
        <v>0.21470183897043493</v>
      </c>
      <c r="C114" s="103">
        <f>('Grunddaten Kernel'!C114-'Grunddaten Kernel'!C$3)/('Grunddaten Kernel'!C$4-'Grunddaten Kernel'!C$3)</f>
        <v>0.79015701221107304</v>
      </c>
      <c r="D114" s="103">
        <f>('Grunddaten Kernel'!D114-'Grunddaten Kernel'!D$3)/('Grunddaten Kernel'!D$4-'Grunddaten Kernel'!D$3)</f>
        <v>0.30825214132762307</v>
      </c>
      <c r="E114" s="103">
        <f>('Grunddaten Kernel'!E114-'Grunddaten Kernel'!E$3)/('Grunddaten Kernel'!E$4-'Grunddaten Kernel'!E$3)</f>
        <v>0.37690631808278868</v>
      </c>
      <c r="F114" s="103">
        <f>('Grunddaten Kernel'!F114-'Grunddaten Kernel'!F$3)/('Grunddaten Kernel'!F$4-'Grunddaten Kernel'!F$3)</f>
        <v>0.23060344827586216</v>
      </c>
      <c r="G114" s="103">
        <f>('Grunddaten Kernel'!G114-'Grunddaten Kernel'!G$3)/('Grunddaten Kernel'!G$4-'Grunddaten Kernel'!G$3)</f>
        <v>0.30769230769230771</v>
      </c>
      <c r="H114" s="103">
        <f>('Grunddaten Kernel'!H114-'Grunddaten Kernel'!H$3)/('Grunddaten Kernel'!H$4-'Grunddaten Kernel'!H$3)</f>
        <v>0.29271708683473391</v>
      </c>
      <c r="I114" s="103">
        <f>('Grunddaten Kernel'!I114-'Grunddaten Kernel'!I$3)/('Grunddaten Kernel'!I$4-'Grunddaten Kernel'!I$3)</f>
        <v>9.083069847657374E-2</v>
      </c>
      <c r="J114" s="103">
        <f>('Grunddaten Kernel'!J114-'Grunddaten Kernel'!J$3)/('Grunddaten Kernel'!J$4-'Grunddaten Kernel'!J$3)</f>
        <v>0.30666666666666659</v>
      </c>
      <c r="K114" s="103">
        <f>('Grunddaten Kernel'!K114-'Grunddaten Kernel'!K$3)/('Grunddaten Kernel'!K$4-'Grunddaten Kernel'!K$3)</f>
        <v>0.10093328724507432</v>
      </c>
      <c r="L114" s="103">
        <f>('Grunddaten Kernel'!L114-'Grunddaten Kernel'!L$3)/('Grunddaten Kernel'!L$4-'Grunddaten Kernel'!L$3)</f>
        <v>5.6323376430375979E-2</v>
      </c>
      <c r="M114" s="103">
        <f>('Grunddaten Kernel'!M114-'Grunddaten Kernel'!M$3)/('Grunddaten Kernel'!M$4-'Grunddaten Kernel'!M$3)</f>
        <v>0.27604630635247984</v>
      </c>
      <c r="N114" s="103">
        <f>('Grunddaten Kernel'!N114-'Grunddaten Kernel'!N$3)/('Grunddaten Kernel'!N$4-'Grunddaten Kernel'!N$3)</f>
        <v>0.32595659401264576</v>
      </c>
      <c r="O114" s="103">
        <f>('Grunddaten Kernel'!O114-'Grunddaten Kernel'!O$3)/('Grunddaten Kernel'!O$4-'Grunddaten Kernel'!O$3)</f>
        <v>0.22873372703451189</v>
      </c>
      <c r="P114" s="103">
        <f>('Grunddaten Kernel'!P114-'Grunddaten Kernel'!P$3)/('Grunddaten Kernel'!P$4-'Grunddaten Kernel'!P$3)</f>
        <v>0.2834265282057134</v>
      </c>
      <c r="Q114" s="103">
        <f>('Grunddaten Kernel'!Q114-'Grunddaten Kernel'!Q$3)/('Grunddaten Kernel'!Q$4-'Grunddaten Kernel'!Q$3)</f>
        <v>0.61538461538461542</v>
      </c>
      <c r="R114" s="103">
        <f>('Grunddaten Kernel'!R114-'Grunddaten Kernel'!R$3)/('Grunddaten Kernel'!R$4-'Grunddaten Kernel'!R$3)</f>
        <v>0.78641013151485639</v>
      </c>
      <c r="S114" s="103">
        <f>('Grunddaten Kernel'!S114-'Grunddaten Kernel'!S$3)/('Grunddaten Kernel'!S$4-'Grunddaten Kernel'!S$3)</f>
        <v>0.21310411936425558</v>
      </c>
      <c r="T114" s="103">
        <f>'Grunddaten Kernel'!T114/(('Grunddaten Kernel'!T$4-'Grunddaten Kernel'!T$3)/2)</f>
        <v>0.22696062625069485</v>
      </c>
      <c r="U114" s="103">
        <f>'Grunddaten Kernel'!U114/(('Grunddaten Kernel'!U$4-'Grunddaten Kernel'!U$3)/2)</f>
        <v>-0.46223183423526187</v>
      </c>
      <c r="V114" s="103">
        <f>'Grunddaten Kernel'!V114/(('Grunddaten Kernel'!V$4-'Grunddaten Kernel'!V$3)/2)</f>
        <v>0.25095304032685467</v>
      </c>
      <c r="W114" s="103">
        <f>'Grunddaten Kernel'!W114/(('Grunddaten Kernel'!W$4-'Grunddaten Kernel'!W$3)/2)</f>
        <v>0.70909090909090955</v>
      </c>
      <c r="X114" s="103">
        <f>'Grunddaten Kernel'!X114/(('Grunddaten Kernel'!X$4-'Grunddaten Kernel'!X$3)/2)</f>
        <v>0.12355212355212367</v>
      </c>
      <c r="Y114" s="103">
        <f>'Grunddaten Kernel'!Y114/(('Grunddaten Kernel'!Y$4-'Grunddaten Kernel'!Y$3)/2)</f>
        <v>-0.32854209445585236</v>
      </c>
      <c r="Z114" s="103">
        <f>'Grunddaten Kernel'!Z114/(('Grunddaten Kernel'!Z$4-'Grunddaten Kernel'!Z$3)/2)</f>
        <v>5.0724637681159632E-2</v>
      </c>
      <c r="AA114" s="103">
        <f>'Grunddaten Kernel'!AA114/(('Grunddaten Kernel'!AA$4-'Grunddaten Kernel'!AA$3)/2)</f>
        <v>-2.1818181818181837E-2</v>
      </c>
      <c r="AB114" s="103">
        <f>'Grunddaten Kernel'!AB114/(('Grunddaten Kernel'!AB$4-'Grunddaten Kernel'!AB$3)/2)</f>
        <v>-0.25993501624593912</v>
      </c>
      <c r="AC114" s="103">
        <f>'Grunddaten Kernel'!AC114/(('Grunddaten Kernel'!AC$4-'Grunddaten Kernel'!AC$3)/2)</f>
        <v>-0.48538334252619969</v>
      </c>
      <c r="AD114" s="103">
        <f>'Grunddaten Kernel'!AD114/(('Grunddaten Kernel'!AD$4-'Grunddaten Kernel'!AD$3)/2)</f>
        <v>0.08</v>
      </c>
      <c r="AE114" s="103">
        <f>'Grunddaten Kernel'!AE114/(('Grunddaten Kernel'!AE$4-'Grunddaten Kernel'!AE$3)/2)</f>
        <v>-1.6800393940269601E-3</v>
      </c>
      <c r="AF114" s="103">
        <f>'Grunddaten Kernel'!AF114/(('Grunddaten Kernel'!AF$4-'Grunddaten Kernel'!AF$3)/2)</f>
        <v>0.21267605633802755</v>
      </c>
      <c r="AG114" s="103">
        <f>'Grunddaten Kernel'!AG114/(('Grunddaten Kernel'!AG$4-'Grunddaten Kernel'!AG$3)/2)</f>
        <v>0.20575321221808332</v>
      </c>
      <c r="AH114" s="103">
        <f>'Grunddaten Kernel'!AH114/(('Grunddaten Kernel'!AH$4-'Grunddaten Kernel'!AH$3)/2)</f>
        <v>0.19008347581212914</v>
      </c>
      <c r="AI114" s="103">
        <f>'Grunddaten Kernel'!AI114/(('Grunddaten Kernel'!AI$4-'Grunddaten Kernel'!AI$3)/2)</f>
        <v>0.36571428571428571</v>
      </c>
      <c r="AJ114" s="103">
        <f>'Grunddaten Kernel'!AJ114/(('Grunddaten Kernel'!AJ$4-'Grunddaten Kernel'!AJ$3)/2)</f>
        <v>0.244656917885264</v>
      </c>
      <c r="AK114" s="103">
        <f>'Grunddaten Kernel'!AK114/(('Grunddaten Kernel'!AK$4-'Grunddaten Kernel'!AK$3)/2)</f>
        <v>-0.20178571428571437</v>
      </c>
    </row>
    <row r="115" spans="1:37" x14ac:dyDescent="0.2">
      <c r="A115" s="9">
        <v>33662</v>
      </c>
      <c r="B115" s="103">
        <f>('Grunddaten Kernel'!B115-'Grunddaten Kernel'!B$3)/('Grunddaten Kernel'!B$4-'Grunddaten Kernel'!B$3)</f>
        <v>0.20658623312025939</v>
      </c>
      <c r="C115" s="103">
        <f>('Grunddaten Kernel'!C115-'Grunddaten Kernel'!C$3)/('Grunddaten Kernel'!C$4-'Grunddaten Kernel'!C$3)</f>
        <v>0.81903878574596189</v>
      </c>
      <c r="D115" s="103">
        <f>('Grunddaten Kernel'!D115-'Grunddaten Kernel'!D$3)/('Grunddaten Kernel'!D$4-'Grunddaten Kernel'!D$3)</f>
        <v>0.28376070663811565</v>
      </c>
      <c r="E115" s="103">
        <f>('Grunddaten Kernel'!E115-'Grunddaten Kernel'!E$3)/('Grunddaten Kernel'!E$4-'Grunddaten Kernel'!E$3)</f>
        <v>0.36601307189542487</v>
      </c>
      <c r="F115" s="103">
        <f>('Grunddaten Kernel'!F115-'Grunddaten Kernel'!F$3)/('Grunddaten Kernel'!F$4-'Grunddaten Kernel'!F$3)</f>
        <v>0.32758620689655182</v>
      </c>
      <c r="G115" s="103">
        <f>('Grunddaten Kernel'!G115-'Grunddaten Kernel'!G$3)/('Grunddaten Kernel'!G$4-'Grunddaten Kernel'!G$3)</f>
        <v>0.40293040293040305</v>
      </c>
      <c r="H115" s="103">
        <f>('Grunddaten Kernel'!H115-'Grunddaten Kernel'!H$3)/('Grunddaten Kernel'!H$4-'Grunddaten Kernel'!H$3)</f>
        <v>0.29831932773109243</v>
      </c>
      <c r="I115" s="103">
        <f>('Grunddaten Kernel'!I115-'Grunddaten Kernel'!I$3)/('Grunddaten Kernel'!I$4-'Grunddaten Kernel'!I$3)</f>
        <v>7.3584363322793903E-2</v>
      </c>
      <c r="J115" s="103">
        <f>('Grunddaten Kernel'!J115-'Grunddaten Kernel'!J$3)/('Grunddaten Kernel'!J$4-'Grunddaten Kernel'!J$3)</f>
        <v>0.28982456140350882</v>
      </c>
      <c r="K115" s="103">
        <f>('Grunddaten Kernel'!K115-'Grunddaten Kernel'!K$3)/('Grunddaten Kernel'!K$4-'Grunddaten Kernel'!K$3)</f>
        <v>9.2637400622191488E-2</v>
      </c>
      <c r="L115" s="103">
        <f>('Grunddaten Kernel'!L115-'Grunddaten Kernel'!L$3)/('Grunddaten Kernel'!L$4-'Grunddaten Kernel'!L$3)</f>
        <v>8.0473175806211911E-2</v>
      </c>
      <c r="M115" s="103">
        <f>('Grunddaten Kernel'!M115-'Grunddaten Kernel'!M$3)/('Grunddaten Kernel'!M$4-'Grunddaten Kernel'!M$3)</f>
        <v>0.28732798841527651</v>
      </c>
      <c r="N115" s="103">
        <f>('Grunddaten Kernel'!N115-'Grunddaten Kernel'!N$3)/('Grunddaten Kernel'!N$4-'Grunddaten Kernel'!N$3)</f>
        <v>0.32884618372197794</v>
      </c>
      <c r="O115" s="103">
        <f>('Grunddaten Kernel'!O115-'Grunddaten Kernel'!O$3)/('Grunddaten Kernel'!O$4-'Grunddaten Kernel'!O$3)</f>
        <v>0.22924200101952905</v>
      </c>
      <c r="P115" s="103">
        <f>('Grunddaten Kernel'!P115-'Grunddaten Kernel'!P$3)/('Grunddaten Kernel'!P$4-'Grunddaten Kernel'!P$3)</f>
        <v>0.25588649244931339</v>
      </c>
      <c r="Q115" s="103">
        <f>('Grunddaten Kernel'!Q115-'Grunddaten Kernel'!Q$3)/('Grunddaten Kernel'!Q$4-'Grunddaten Kernel'!Q$3)</f>
        <v>0.60498960498960497</v>
      </c>
      <c r="R115" s="103">
        <f>('Grunddaten Kernel'!R115-'Grunddaten Kernel'!R$3)/('Grunddaten Kernel'!R$4-'Grunddaten Kernel'!R$3)</f>
        <v>0.80150998538723839</v>
      </c>
      <c r="S115" s="103">
        <f>('Grunddaten Kernel'!S115-'Grunddaten Kernel'!S$3)/('Grunddaten Kernel'!S$4-'Grunddaten Kernel'!S$3)</f>
        <v>0.27375932533246838</v>
      </c>
      <c r="T115" s="103">
        <f>'Grunddaten Kernel'!T115/(('Grunddaten Kernel'!T$4-'Grunddaten Kernel'!T$3)/2)</f>
        <v>-2.592023898304039E-2</v>
      </c>
      <c r="U115" s="103">
        <f>'Grunddaten Kernel'!U115/(('Grunddaten Kernel'!U$4-'Grunddaten Kernel'!U$3)/2)</f>
        <v>0.13864587064315456</v>
      </c>
      <c r="V115" s="103">
        <f>'Grunddaten Kernel'!V115/(('Grunddaten Kernel'!V$4-'Grunddaten Kernel'!V$3)/2)</f>
        <v>-0.12513462228832245</v>
      </c>
      <c r="W115" s="103">
        <f>'Grunddaten Kernel'!W115/(('Grunddaten Kernel'!W$4-'Grunddaten Kernel'!W$3)/2)</f>
        <v>-9.090909090909062E-2</v>
      </c>
      <c r="X115" s="103">
        <f>'Grunddaten Kernel'!X115/(('Grunddaten Kernel'!X$4-'Grunddaten Kernel'!X$3)/2)</f>
        <v>0.69498069498069526</v>
      </c>
      <c r="Y115" s="103">
        <f>'Grunddaten Kernel'!Y115/(('Grunddaten Kernel'!Y$4-'Grunddaten Kernel'!Y$3)/2)</f>
        <v>0.71184120465434686</v>
      </c>
      <c r="Z115" s="103">
        <f>'Grunddaten Kernel'!Z115/(('Grunddaten Kernel'!Z$4-'Grunddaten Kernel'!Z$3)/2)</f>
        <v>2.898550724637684E-2</v>
      </c>
      <c r="AA115" s="103">
        <f>'Grunddaten Kernel'!AA115/(('Grunddaten Kernel'!AA$4-'Grunddaten Kernel'!AA$3)/2)</f>
        <v>-0.10909090909090918</v>
      </c>
      <c r="AB115" s="103">
        <f>'Grunddaten Kernel'!AB115/(('Grunddaten Kernel'!AB$4-'Grunddaten Kernel'!AB$3)/2)</f>
        <v>-0.11997000749812466</v>
      </c>
      <c r="AC115" s="103">
        <f>'Grunddaten Kernel'!AC115/(('Grunddaten Kernel'!AC$4-'Grunddaten Kernel'!AC$3)/2)</f>
        <v>-6.6188637617209112E-2</v>
      </c>
      <c r="AD115" s="103">
        <f>'Grunddaten Kernel'!AD115/(('Grunddaten Kernel'!AD$4-'Grunddaten Kernel'!AD$3)/2)</f>
        <v>0.26000640000000003</v>
      </c>
      <c r="AE115" s="103">
        <f>'Grunddaten Kernel'!AE115/(('Grunddaten Kernel'!AE$4-'Grunddaten Kernel'!AE$3)/2)</f>
        <v>8.0337745850592085E-2</v>
      </c>
      <c r="AF115" s="103">
        <f>'Grunddaten Kernel'!AF115/(('Grunddaten Kernel'!AF$4-'Grunddaten Kernel'!AF$3)/2)</f>
        <v>2.3815620998719759E-2</v>
      </c>
      <c r="AG115" s="103">
        <f>'Grunddaten Kernel'!AG115/(('Grunddaten Kernel'!AG$4-'Grunddaten Kernel'!AG$3)/2)</f>
        <v>3.2443283716994753E-3</v>
      </c>
      <c r="AH115" s="103">
        <f>'Grunddaten Kernel'!AH115/(('Grunddaten Kernel'!AH$4-'Grunddaten Kernel'!AH$3)/2)</f>
        <v>-0.14563009152167353</v>
      </c>
      <c r="AI115" s="103">
        <f>'Grunddaten Kernel'!AI115/(('Grunddaten Kernel'!AI$4-'Grunddaten Kernel'!AI$3)/2)</f>
        <v>-5.7142857142857141E-2</v>
      </c>
      <c r="AJ115" s="103">
        <f>'Grunddaten Kernel'!AJ115/(('Grunddaten Kernel'!AJ$4-'Grunddaten Kernel'!AJ$3)/2)</f>
        <v>6.9741282339708041E-2</v>
      </c>
      <c r="AK115" s="103">
        <f>'Grunddaten Kernel'!AK115/(('Grunddaten Kernel'!AK$4-'Grunddaten Kernel'!AK$3)/2)</f>
        <v>0.16696428571428576</v>
      </c>
    </row>
    <row r="116" spans="1:37" x14ac:dyDescent="0.2">
      <c r="A116" s="9">
        <v>33691</v>
      </c>
      <c r="B116" s="103">
        <f>('Grunddaten Kernel'!B116-'Grunddaten Kernel'!B$3)/('Grunddaten Kernel'!B$4-'Grunddaten Kernel'!B$3)</f>
        <v>0.15202966488632308</v>
      </c>
      <c r="C116" s="103">
        <f>('Grunddaten Kernel'!C116-'Grunddaten Kernel'!C$3)/('Grunddaten Kernel'!C$4-'Grunddaten Kernel'!C$3)</f>
        <v>0.81092859881027335</v>
      </c>
      <c r="D116" s="103">
        <f>('Grunddaten Kernel'!D116-'Grunddaten Kernel'!D$3)/('Grunddaten Kernel'!D$4-'Grunddaten Kernel'!D$3)</f>
        <v>0.31133029978586729</v>
      </c>
      <c r="E116" s="103">
        <f>('Grunddaten Kernel'!E116-'Grunddaten Kernel'!E$3)/('Grunddaten Kernel'!E$4-'Grunddaten Kernel'!E$3)</f>
        <v>0.35947712418300654</v>
      </c>
      <c r="F116" s="103">
        <f>('Grunddaten Kernel'!F116-'Grunddaten Kernel'!F$3)/('Grunddaten Kernel'!F$4-'Grunddaten Kernel'!F$3)</f>
        <v>0.36637931034482762</v>
      </c>
      <c r="G116" s="103">
        <f>('Grunddaten Kernel'!G116-'Grunddaten Kernel'!G$3)/('Grunddaten Kernel'!G$4-'Grunddaten Kernel'!G$3)</f>
        <v>0.40476190476190482</v>
      </c>
      <c r="H116" s="103">
        <f>('Grunddaten Kernel'!H116-'Grunddaten Kernel'!H$3)/('Grunddaten Kernel'!H$4-'Grunddaten Kernel'!H$3)</f>
        <v>0.29131652661064428</v>
      </c>
      <c r="I116" s="103">
        <f>('Grunddaten Kernel'!I116-'Grunddaten Kernel'!I$3)/('Grunddaten Kernel'!I$4-'Grunddaten Kernel'!I$3)</f>
        <v>9.5429721184248362E-2</v>
      </c>
      <c r="J116" s="103">
        <f>('Grunddaten Kernel'!J116-'Grunddaten Kernel'!J$3)/('Grunddaten Kernel'!J$4-'Grunddaten Kernel'!J$3)</f>
        <v>0.33333333333333331</v>
      </c>
      <c r="K116" s="103">
        <f>('Grunddaten Kernel'!K116-'Grunddaten Kernel'!K$3)/('Grunddaten Kernel'!K$4-'Grunddaten Kernel'!K$3)</f>
        <v>0.10922917386795715</v>
      </c>
      <c r="L116" s="103">
        <f>('Grunddaten Kernel'!L116-'Grunddaten Kernel'!L$3)/('Grunddaten Kernel'!L$4-'Grunddaten Kernel'!L$3)</f>
        <v>6.1896864318620896E-2</v>
      </c>
      <c r="M116" s="103">
        <f>('Grunddaten Kernel'!M116-'Grunddaten Kernel'!M$3)/('Grunddaten Kernel'!M$4-'Grunddaten Kernel'!M$3)</f>
        <v>0.31737179721852743</v>
      </c>
      <c r="N116" s="103">
        <f>('Grunddaten Kernel'!N116-'Grunddaten Kernel'!N$3)/('Grunddaten Kernel'!N$4-'Grunddaten Kernel'!N$3)</f>
        <v>0.31994438316580964</v>
      </c>
      <c r="O116" s="103">
        <f>('Grunddaten Kernel'!O116-'Grunddaten Kernel'!O$3)/('Grunddaten Kernel'!O$4-'Grunddaten Kernel'!O$3)</f>
        <v>0.23107834573959077</v>
      </c>
      <c r="P116" s="103">
        <f>('Grunddaten Kernel'!P116-'Grunddaten Kernel'!P$3)/('Grunddaten Kernel'!P$4-'Grunddaten Kernel'!P$3)</f>
        <v>0.30906462779109134</v>
      </c>
      <c r="Q116" s="103">
        <f>('Grunddaten Kernel'!Q116-'Grunddaten Kernel'!Q$3)/('Grunddaten Kernel'!Q$4-'Grunddaten Kernel'!Q$3)</f>
        <v>0.59043659043659047</v>
      </c>
      <c r="R116" s="103">
        <f>('Grunddaten Kernel'!R116-'Grunddaten Kernel'!R$3)/('Grunddaten Kernel'!R$4-'Grunddaten Kernel'!R$3)</f>
        <v>0.83353628835849991</v>
      </c>
      <c r="S116" s="103">
        <f>('Grunddaten Kernel'!S116-'Grunddaten Kernel'!S$3)/('Grunddaten Kernel'!S$4-'Grunddaten Kernel'!S$3)</f>
        <v>0.33895556276354194</v>
      </c>
      <c r="T116" s="103">
        <f>'Grunddaten Kernel'!T116/(('Grunddaten Kernel'!T$4-'Grunddaten Kernel'!T$3)/2)</f>
        <v>-0.174246915489075</v>
      </c>
      <c r="U116" s="103">
        <f>'Grunddaten Kernel'!U116/(('Grunddaten Kernel'!U$4-'Grunddaten Kernel'!U$3)/2)</f>
        <v>-3.8932648212165938E-2</v>
      </c>
      <c r="V116" s="103">
        <f>'Grunddaten Kernel'!V116/(('Grunddaten Kernel'!V$4-'Grunddaten Kernel'!V$3)/2)</f>
        <v>0.14086192454313923</v>
      </c>
      <c r="W116" s="103">
        <f>'Grunddaten Kernel'!W116/(('Grunddaten Kernel'!W$4-'Grunddaten Kernel'!W$3)/2)</f>
        <v>-5.4545454545455015E-2</v>
      </c>
      <c r="X116" s="103">
        <f>'Grunddaten Kernel'!X116/(('Grunddaten Kernel'!X$4-'Grunddaten Kernel'!X$3)/2)</f>
        <v>0.27799227799227755</v>
      </c>
      <c r="Y116" s="103">
        <f>'Grunddaten Kernel'!Y116/(('Grunddaten Kernel'!Y$4-'Grunddaten Kernel'!Y$3)/2)</f>
        <v>1.3689253935660213E-2</v>
      </c>
      <c r="Z116" s="103">
        <f>'Grunddaten Kernel'!Z116/(('Grunddaten Kernel'!Z$4-'Grunddaten Kernel'!Z$3)/2)</f>
        <v>-3.623188405797121E-2</v>
      </c>
      <c r="AA116" s="103">
        <f>'Grunddaten Kernel'!AA116/(('Grunddaten Kernel'!AA$4-'Grunddaten Kernel'!AA$3)/2)</f>
        <v>0.13818181818181829</v>
      </c>
      <c r="AB116" s="103">
        <f>'Grunddaten Kernel'!AB116/(('Grunddaten Kernel'!AB$4-'Grunddaten Kernel'!AB$3)/2)</f>
        <v>0.30992251937015697</v>
      </c>
      <c r="AC116" s="103">
        <f>'Grunddaten Kernel'!AC116/(('Grunddaten Kernel'!AC$4-'Grunddaten Kernel'!AC$3)/2)</f>
        <v>0.13237727523441822</v>
      </c>
      <c r="AD116" s="103">
        <f>'Grunddaten Kernel'!AD116/(('Grunddaten Kernel'!AD$4-'Grunddaten Kernel'!AD$3)/2)</f>
        <v>-0.2</v>
      </c>
      <c r="AE116" s="103">
        <f>'Grunddaten Kernel'!AE116/(('Grunddaten Kernel'!AE$4-'Grunddaten Kernel'!AE$3)/2)</f>
        <v>0.21394432697042595</v>
      </c>
      <c r="AF116" s="103">
        <f>'Grunddaten Kernel'!AF116/(('Grunddaten Kernel'!AF$4-'Grunddaten Kernel'!AF$3)/2)</f>
        <v>-7.3367477592829189E-2</v>
      </c>
      <c r="AG116" s="103">
        <f>'Grunddaten Kernel'!AG116/(('Grunddaten Kernel'!AG$4-'Grunddaten Kernel'!AG$3)/2)</f>
        <v>1.1721444439687086E-2</v>
      </c>
      <c r="AH116" s="103">
        <f>'Grunddaten Kernel'!AH116/(('Grunddaten Kernel'!AH$4-'Grunddaten Kernel'!AH$3)/2)</f>
        <v>0.28120285628080055</v>
      </c>
      <c r="AI116" s="103">
        <f>'Grunddaten Kernel'!AI116/(('Grunddaten Kernel'!AI$4-'Grunddaten Kernel'!AI$3)/2)</f>
        <v>-0.08</v>
      </c>
      <c r="AJ116" s="103">
        <f>'Grunddaten Kernel'!AJ116/(('Grunddaten Kernel'!AJ$4-'Grunddaten Kernel'!AJ$3)/2)</f>
        <v>0.14791901012373426</v>
      </c>
      <c r="AK116" s="103">
        <f>'Grunddaten Kernel'!AK116/(('Grunddaten Kernel'!AK$4-'Grunddaten Kernel'!AK$3)/2)</f>
        <v>0.17946428571428549</v>
      </c>
    </row>
    <row r="117" spans="1:37" x14ac:dyDescent="0.2">
      <c r="A117" s="9">
        <v>33723</v>
      </c>
      <c r="B117" s="103">
        <f>('Grunddaten Kernel'!B117-'Grunddaten Kernel'!B$3)/('Grunddaten Kernel'!B$4-'Grunddaten Kernel'!B$3)</f>
        <v>0.17844652950486067</v>
      </c>
      <c r="C117" s="103">
        <f>('Grunddaten Kernel'!C117-'Grunddaten Kernel'!C$3)/('Grunddaten Kernel'!C$4-'Grunddaten Kernel'!C$3)</f>
        <v>0.71566692424971778</v>
      </c>
      <c r="D117" s="103">
        <f>('Grunddaten Kernel'!D117-'Grunddaten Kernel'!D$3)/('Grunddaten Kernel'!D$4-'Grunddaten Kernel'!D$3)</f>
        <v>0.28121788008565313</v>
      </c>
      <c r="E117" s="103">
        <f>('Grunddaten Kernel'!E117-'Grunddaten Kernel'!E$3)/('Grunddaten Kernel'!E$4-'Grunddaten Kernel'!E$3)</f>
        <v>0.33769063180827885</v>
      </c>
      <c r="F117" s="103">
        <f>('Grunddaten Kernel'!F117-'Grunddaten Kernel'!F$3)/('Grunddaten Kernel'!F$4-'Grunddaten Kernel'!F$3)</f>
        <v>0.40517241379310348</v>
      </c>
      <c r="G117" s="103">
        <f>('Grunddaten Kernel'!G117-'Grunddaten Kernel'!G$3)/('Grunddaten Kernel'!G$4-'Grunddaten Kernel'!G$3)</f>
        <v>0.37362637362637369</v>
      </c>
      <c r="H117" s="103">
        <f>('Grunddaten Kernel'!H117-'Grunddaten Kernel'!H$3)/('Grunddaten Kernel'!H$4-'Grunddaten Kernel'!H$3)</f>
        <v>0.33893557422969189</v>
      </c>
      <c r="I117" s="103">
        <f>('Grunddaten Kernel'!I117-'Grunddaten Kernel'!I$3)/('Grunddaten Kernel'!I$4-'Grunddaten Kernel'!I$3)</f>
        <v>0.10117849956884163</v>
      </c>
      <c r="J117" s="103">
        <f>('Grunddaten Kernel'!J117-'Grunddaten Kernel'!J$3)/('Grunddaten Kernel'!J$4-'Grunddaten Kernel'!J$3)</f>
        <v>0.31929824561403514</v>
      </c>
      <c r="K117" s="103">
        <f>('Grunddaten Kernel'!K117-'Grunddaten Kernel'!K$3)/('Grunddaten Kernel'!K$4-'Grunddaten Kernel'!K$3)</f>
        <v>9.5402696163152431E-2</v>
      </c>
      <c r="L117" s="103">
        <f>('Grunddaten Kernel'!L117-'Grunddaten Kernel'!L$3)/('Grunddaten Kernel'!L$4-'Grunddaten Kernel'!L$3)</f>
        <v>6.8862535294991811E-2</v>
      </c>
      <c r="M117" s="103">
        <f>('Grunddaten Kernel'!M117-'Grunddaten Kernel'!M$3)/('Grunddaten Kernel'!M$4-'Grunddaten Kernel'!M$3)</f>
        <v>0.32233028664868763</v>
      </c>
      <c r="N117" s="103">
        <f>('Grunddaten Kernel'!N117-'Grunddaten Kernel'!N$3)/('Grunddaten Kernel'!N$4-'Grunddaten Kernel'!N$3)</f>
        <v>0.31689167145675712</v>
      </c>
      <c r="O117" s="103">
        <f>('Grunddaten Kernel'!O117-'Grunddaten Kernel'!O$3)/('Grunddaten Kernel'!O$4-'Grunddaten Kernel'!O$3)</f>
        <v>0.23396701137877884</v>
      </c>
      <c r="P117" s="103">
        <f>('Grunddaten Kernel'!P117-'Grunddaten Kernel'!P$3)/('Grunddaten Kernel'!P$4-'Grunddaten Kernel'!P$3)</f>
        <v>0.33112708737494767</v>
      </c>
      <c r="Q117" s="103">
        <f>('Grunddaten Kernel'!Q117-'Grunddaten Kernel'!Q$3)/('Grunddaten Kernel'!Q$4-'Grunddaten Kernel'!Q$3)</f>
        <v>0.56133056133056136</v>
      </c>
      <c r="R117" s="103">
        <f>('Grunddaten Kernel'!R117-'Grunddaten Kernel'!R$3)/('Grunddaten Kernel'!R$4-'Grunddaten Kernel'!R$3)</f>
        <v>0.89064783244033097</v>
      </c>
      <c r="S117" s="103">
        <f>('Grunddaten Kernel'!S117-'Grunddaten Kernel'!S$3)/('Grunddaten Kernel'!S$4-'Grunddaten Kernel'!S$3)</f>
        <v>0.3000324359390204</v>
      </c>
      <c r="T117" s="103">
        <f>'Grunddaten Kernel'!T117/(('Grunddaten Kernel'!T$4-'Grunddaten Kernel'!T$3)/2)</f>
        <v>8.4372190657867899E-2</v>
      </c>
      <c r="U117" s="103">
        <f>'Grunddaten Kernel'!U117/(('Grunddaten Kernel'!U$4-'Grunddaten Kernel'!U$3)/2)</f>
        <v>-0.45730009593830601</v>
      </c>
      <c r="V117" s="103">
        <f>'Grunddaten Kernel'!V117/(('Grunddaten Kernel'!V$4-'Grunddaten Kernel'!V$3)/2)</f>
        <v>-0.15385404379711792</v>
      </c>
      <c r="W117" s="103">
        <f>'Grunddaten Kernel'!W117/(('Grunddaten Kernel'!W$4-'Grunddaten Kernel'!W$3)/2)</f>
        <v>-0.18181818181818205</v>
      </c>
      <c r="X117" s="103">
        <f>'Grunddaten Kernel'!X117/(('Grunddaten Kernel'!X$4-'Grunddaten Kernel'!X$3)/2)</f>
        <v>0.27799227799227755</v>
      </c>
      <c r="Y117" s="103">
        <f>'Grunddaten Kernel'!Y117/(('Grunddaten Kernel'!Y$4-'Grunddaten Kernel'!Y$3)/2)</f>
        <v>-0.23271731690622846</v>
      </c>
      <c r="Z117" s="103">
        <f>'Grunddaten Kernel'!Z117/(('Grunddaten Kernel'!Z$4-'Grunddaten Kernel'!Z$3)/2)</f>
        <v>0.24637681159420313</v>
      </c>
      <c r="AA117" s="103">
        <f>'Grunddaten Kernel'!AA117/(('Grunddaten Kernel'!AA$4-'Grunddaten Kernel'!AA$3)/2)</f>
        <v>3.6363636363636397E-2</v>
      </c>
      <c r="AB117" s="103">
        <f>'Grunddaten Kernel'!AB117/(('Grunddaten Kernel'!AB$4-'Grunddaten Kernel'!AB$3)/2)</f>
        <v>-9.9975006248437498E-2</v>
      </c>
      <c r="AC117" s="103">
        <f>'Grunddaten Kernel'!AC117/(('Grunddaten Kernel'!AC$4-'Grunddaten Kernel'!AC$3)/2)</f>
        <v>-0.11031439602868186</v>
      </c>
      <c r="AD117" s="103">
        <f>'Grunddaten Kernel'!AD117/(('Grunddaten Kernel'!AD$4-'Grunddaten Kernel'!AD$3)/2)</f>
        <v>7.4995199999999901E-2</v>
      </c>
      <c r="AE117" s="103">
        <f>'Grunddaten Kernel'!AE117/(('Grunddaten Kernel'!AE$4-'Grunddaten Kernel'!AE$3)/2)</f>
        <v>3.5309793471019486E-2</v>
      </c>
      <c r="AF117" s="103">
        <f>'Grunddaten Kernel'!AF117/(('Grunddaten Kernel'!AF$4-'Grunddaten Kernel'!AF$3)/2)</f>
        <v>-2.5160051216389645E-2</v>
      </c>
      <c r="AG117" s="103">
        <f>'Grunddaten Kernel'!AG117/(('Grunddaten Kernel'!AG$4-'Grunddaten Kernel'!AG$3)/2)</f>
        <v>1.8438441009832985E-2</v>
      </c>
      <c r="AH117" s="103">
        <f>'Grunddaten Kernel'!AH117/(('Grunddaten Kernel'!AH$4-'Grunddaten Kernel'!AH$3)/2)</f>
        <v>0.11666499044553957</v>
      </c>
      <c r="AI117" s="103">
        <f>'Grunddaten Kernel'!AI117/(('Grunddaten Kernel'!AI$4-'Grunddaten Kernel'!AI$3)/2)</f>
        <v>-0.16</v>
      </c>
      <c r="AJ117" s="103">
        <f>'Grunddaten Kernel'!AJ117/(('Grunddaten Kernel'!AJ$4-'Grunddaten Kernel'!AJ$3)/2)</f>
        <v>0.26377952755905337</v>
      </c>
      <c r="AK117" s="103">
        <f>'Grunddaten Kernel'!AK117/(('Grunddaten Kernel'!AK$4-'Grunddaten Kernel'!AK$3)/2)</f>
        <v>-0.10714285714285705</v>
      </c>
    </row>
    <row r="118" spans="1:37" x14ac:dyDescent="0.2">
      <c r="A118" s="9">
        <v>33754</v>
      </c>
      <c r="B118" s="103">
        <f>('Grunddaten Kernel'!B118-'Grunddaten Kernel'!B$3)/('Grunddaten Kernel'!B$4-'Grunddaten Kernel'!B$3)</f>
        <v>0.31223595080027322</v>
      </c>
      <c r="C118" s="103">
        <f>('Grunddaten Kernel'!C118-'Grunddaten Kernel'!C$3)/('Grunddaten Kernel'!C$4-'Grunddaten Kernel'!C$3)</f>
        <v>0.72637671537734927</v>
      </c>
      <c r="D118" s="103">
        <f>('Grunddaten Kernel'!D118-'Grunddaten Kernel'!D$3)/('Grunddaten Kernel'!D$4-'Grunddaten Kernel'!D$3)</f>
        <v>0.3220369379014989</v>
      </c>
      <c r="E118" s="103">
        <f>('Grunddaten Kernel'!E118-'Grunddaten Kernel'!E$3)/('Grunddaten Kernel'!E$4-'Grunddaten Kernel'!E$3)</f>
        <v>0.42265795206971679</v>
      </c>
      <c r="F118" s="103">
        <f>('Grunddaten Kernel'!F118-'Grunddaten Kernel'!F$3)/('Grunddaten Kernel'!F$4-'Grunddaten Kernel'!F$3)</f>
        <v>0.44181034482758619</v>
      </c>
      <c r="G118" s="103">
        <f>('Grunddaten Kernel'!G118-'Grunddaten Kernel'!G$3)/('Grunddaten Kernel'!G$4-'Grunddaten Kernel'!G$3)</f>
        <v>0.39194139194139194</v>
      </c>
      <c r="H118" s="103">
        <f>('Grunddaten Kernel'!H118-'Grunddaten Kernel'!H$3)/('Grunddaten Kernel'!H$4-'Grunddaten Kernel'!H$3)</f>
        <v>0.33333333333333331</v>
      </c>
      <c r="I118" s="103">
        <f>('Grunddaten Kernel'!I118-'Grunddaten Kernel'!I$3)/('Grunddaten Kernel'!I$4-'Grunddaten Kernel'!I$3)</f>
        <v>0.18741017533774074</v>
      </c>
      <c r="J118" s="103">
        <f>('Grunddaten Kernel'!J118-'Grunddaten Kernel'!J$3)/('Grunddaten Kernel'!J$4-'Grunddaten Kernel'!J$3)</f>
        <v>0.33333333333333331</v>
      </c>
      <c r="K118" s="103">
        <f>('Grunddaten Kernel'!K118-'Grunddaten Kernel'!K$3)/('Grunddaten Kernel'!K$4-'Grunddaten Kernel'!K$3)</f>
        <v>0.11752506049083997</v>
      </c>
      <c r="L118" s="103">
        <f>('Grunddaten Kernel'!L118-'Grunddaten Kernel'!L$3)/('Grunddaten Kernel'!L$4-'Grunddaten Kernel'!L$3)</f>
        <v>5.5394858076980233E-2</v>
      </c>
      <c r="M118" s="103">
        <f>('Grunddaten Kernel'!M118-'Grunddaten Kernel'!M$3)/('Grunddaten Kernel'!M$4-'Grunddaten Kernel'!M$3)</f>
        <v>0.31204314984075077</v>
      </c>
      <c r="N118" s="103">
        <f>('Grunddaten Kernel'!N118-'Grunddaten Kernel'!N$3)/('Grunddaten Kernel'!N$4-'Grunddaten Kernel'!N$3)</f>
        <v>0.34176389255697615</v>
      </c>
      <c r="O118" s="103">
        <f>('Grunddaten Kernel'!O118-'Grunddaten Kernel'!O$3)/('Grunddaten Kernel'!O$4-'Grunddaten Kernel'!O$3)</f>
        <v>0.23956398737214896</v>
      </c>
      <c r="P118" s="103">
        <f>('Grunddaten Kernel'!P118-'Grunddaten Kernel'!P$3)/('Grunddaten Kernel'!P$4-'Grunddaten Kernel'!P$3)</f>
        <v>0.33143139716231124</v>
      </c>
      <c r="Q118" s="103">
        <f>('Grunddaten Kernel'!Q118-'Grunddaten Kernel'!Q$3)/('Grunddaten Kernel'!Q$4-'Grunddaten Kernel'!Q$3)</f>
        <v>0.56548856548856552</v>
      </c>
      <c r="R118" s="103">
        <f>('Grunddaten Kernel'!R118-'Grunddaten Kernel'!R$3)/('Grunddaten Kernel'!R$4-'Grunddaten Kernel'!R$3)</f>
        <v>0.86604968339016075</v>
      </c>
      <c r="S118" s="103">
        <f>('Grunddaten Kernel'!S118-'Grunddaten Kernel'!S$3)/('Grunddaten Kernel'!S$4-'Grunddaten Kernel'!S$3)</f>
        <v>0.2559195588712293</v>
      </c>
      <c r="T118" s="103">
        <f>'Grunddaten Kernel'!T118/(('Grunddaten Kernel'!T$4-'Grunddaten Kernel'!T$3)/2)</f>
        <v>0.42730682556555644</v>
      </c>
      <c r="U118" s="103">
        <f>'Grunddaten Kernel'!U118/(('Grunddaten Kernel'!U$4-'Grunddaten Kernel'!U$3)/2)</f>
        <v>5.1411950637418498E-2</v>
      </c>
      <c r="V118" s="103">
        <f>'Grunddaten Kernel'!V118/(('Grunddaten Kernel'!V$4-'Grunddaten Kernel'!V$3)/2)</f>
        <v>0.20855770381387076</v>
      </c>
      <c r="W118" s="103">
        <f>'Grunddaten Kernel'!W118/(('Grunddaten Kernel'!W$4-'Grunddaten Kernel'!W$3)/2)</f>
        <v>0.70909090909090955</v>
      </c>
      <c r="X118" s="103">
        <f>'Grunddaten Kernel'!X118/(('Grunddaten Kernel'!X$4-'Grunddaten Kernel'!X$3)/2)</f>
        <v>0.26254826254826247</v>
      </c>
      <c r="Y118" s="103">
        <f>'Grunddaten Kernel'!Y118/(('Grunddaten Kernel'!Y$4-'Grunddaten Kernel'!Y$3)/2)</f>
        <v>0.13689253935660456</v>
      </c>
      <c r="Z118" s="103">
        <f>'Grunddaten Kernel'!Z118/(('Grunddaten Kernel'!Z$4-'Grunddaten Kernel'!Z$3)/2)</f>
        <v>-2.898550724637684E-2</v>
      </c>
      <c r="AA118" s="103">
        <f>'Grunddaten Kernel'!AA118/(('Grunddaten Kernel'!AA$4-'Grunddaten Kernel'!AA$3)/2)</f>
        <v>0.54545454545454541</v>
      </c>
      <c r="AB118" s="103">
        <f>'Grunddaten Kernel'!AB118/(('Grunddaten Kernel'!AB$4-'Grunddaten Kernel'!AB$3)/2)</f>
        <v>9.9975006248437498E-2</v>
      </c>
      <c r="AC118" s="103">
        <f>'Grunddaten Kernel'!AC118/(('Grunddaten Kernel'!AC$4-'Grunddaten Kernel'!AC$3)/2)</f>
        <v>0.17650303364589098</v>
      </c>
      <c r="AD118" s="103">
        <f>'Grunddaten Kernel'!AD118/(('Grunddaten Kernel'!AD$4-'Grunddaten Kernel'!AD$3)/2)</f>
        <v>-0.14499839999999992</v>
      </c>
      <c r="AE118" s="103">
        <f>'Grunddaten Kernel'!AE118/(('Grunddaten Kernel'!AE$4-'Grunddaten Kernel'!AE$3)/2)</f>
        <v>-7.3255510818874284E-2</v>
      </c>
      <c r="AF118" s="103">
        <f>'Grunddaten Kernel'!AF118/(('Grunddaten Kernel'!AF$4-'Grunddaten Kernel'!AF$3)/2)</f>
        <v>0.20499359795134425</v>
      </c>
      <c r="AG118" s="103">
        <f>'Grunddaten Kernel'!AG118/(('Grunddaten Kernel'!AG$4-'Grunddaten Kernel'!AG$3)/2)</f>
        <v>3.5725668726482356E-2</v>
      </c>
      <c r="AH118" s="103">
        <f>'Grunddaten Kernel'!AH118/(('Grunddaten Kernel'!AH$4-'Grunddaten Kernel'!AH$3)/2)</f>
        <v>1.6091722820074424E-3</v>
      </c>
      <c r="AI118" s="103">
        <f>'Grunddaten Kernel'!AI118/(('Grunddaten Kernel'!AI$4-'Grunddaten Kernel'!AI$3)/2)</f>
        <v>2.2857142857142857E-2</v>
      </c>
      <c r="AJ118" s="103">
        <f>'Grunddaten Kernel'!AJ118/(('Grunddaten Kernel'!AJ$4-'Grunddaten Kernel'!AJ$3)/2)</f>
        <v>-0.1136107986501677</v>
      </c>
      <c r="AK118" s="103">
        <f>'Grunddaten Kernel'!AK118/(('Grunddaten Kernel'!AK$4-'Grunddaten Kernel'!AK$3)/2)</f>
        <v>-0.12142857142857134</v>
      </c>
    </row>
    <row r="119" spans="1:37" x14ac:dyDescent="0.2">
      <c r="A119" s="9">
        <v>33782</v>
      </c>
      <c r="B119" s="103">
        <f>('Grunddaten Kernel'!B119-'Grunddaten Kernel'!B$3)/('Grunddaten Kernel'!B$4-'Grunddaten Kernel'!B$3)</f>
        <v>0.43857747723675794</v>
      </c>
      <c r="C119" s="103">
        <f>('Grunddaten Kernel'!C119-'Grunddaten Kernel'!C$3)/('Grunddaten Kernel'!C$4-'Grunddaten Kernel'!C$3)</f>
        <v>0.73455105848206403</v>
      </c>
      <c r="D119" s="103">
        <f>('Grunddaten Kernel'!D119-'Grunddaten Kernel'!D$3)/('Grunddaten Kernel'!D$4-'Grunddaten Kernel'!D$3)</f>
        <v>0.34411937901498935</v>
      </c>
      <c r="E119" s="103">
        <f>('Grunddaten Kernel'!E119-'Grunddaten Kernel'!E$3)/('Grunddaten Kernel'!E$4-'Grunddaten Kernel'!E$3)</f>
        <v>0.41830065359477114</v>
      </c>
      <c r="F119" s="103">
        <f>('Grunddaten Kernel'!F119-'Grunddaten Kernel'!F$3)/('Grunddaten Kernel'!F$4-'Grunddaten Kernel'!F$3)</f>
        <v>0.41810344827586216</v>
      </c>
      <c r="G119" s="103">
        <f>('Grunddaten Kernel'!G119-'Grunddaten Kernel'!G$3)/('Grunddaten Kernel'!G$4-'Grunddaten Kernel'!G$3)</f>
        <v>0.4285714285714286</v>
      </c>
      <c r="H119" s="103">
        <f>('Grunddaten Kernel'!H119-'Grunddaten Kernel'!H$3)/('Grunddaten Kernel'!H$4-'Grunddaten Kernel'!H$3)</f>
        <v>0.33613445378151269</v>
      </c>
      <c r="I119" s="103">
        <f>('Grunddaten Kernel'!I119-'Grunddaten Kernel'!I$3)/('Grunddaten Kernel'!I$4-'Grunddaten Kernel'!I$3)</f>
        <v>0.18051164127622882</v>
      </c>
      <c r="J119" s="103">
        <f>('Grunddaten Kernel'!J119-'Grunddaten Kernel'!J$3)/('Grunddaten Kernel'!J$4-'Grunddaten Kernel'!J$3)</f>
        <v>0.34596491228070175</v>
      </c>
      <c r="K119" s="103">
        <f>('Grunddaten Kernel'!K119-'Grunddaten Kernel'!K$3)/('Grunddaten Kernel'!K$4-'Grunddaten Kernel'!K$3)</f>
        <v>0.11061182163843758</v>
      </c>
      <c r="L119" s="103">
        <f>('Grunddaten Kernel'!L119-'Grunddaten Kernel'!L$3)/('Grunddaten Kernel'!L$4-'Grunddaten Kernel'!L$3)</f>
        <v>6.0967157081289934E-2</v>
      </c>
      <c r="M119" s="103">
        <f>('Grunddaten Kernel'!M119-'Grunddaten Kernel'!M$3)/('Grunddaten Kernel'!M$4-'Grunddaten Kernel'!M$3)</f>
        <v>0.3339638221452077</v>
      </c>
      <c r="N119" s="103">
        <f>('Grunddaten Kernel'!N119-'Grunddaten Kernel'!N$3)/('Grunddaten Kernel'!N$4-'Grunddaten Kernel'!N$3)</f>
        <v>0.33179014743121688</v>
      </c>
      <c r="O119" s="103">
        <f>('Grunddaten Kernel'!O119-'Grunddaten Kernel'!O$3)/('Grunddaten Kernel'!O$4-'Grunddaten Kernel'!O$3)</f>
        <v>0.24233490038724212</v>
      </c>
      <c r="P119" s="103">
        <f>('Grunddaten Kernel'!P119-'Grunddaten Kernel'!P$3)/('Grunddaten Kernel'!P$4-'Grunddaten Kernel'!P$3)</f>
        <v>0.34946175206360075</v>
      </c>
      <c r="Q119" s="103">
        <f>('Grunddaten Kernel'!Q119-'Grunddaten Kernel'!Q$3)/('Grunddaten Kernel'!Q$4-'Grunddaten Kernel'!Q$3)</f>
        <v>0.52598752598752596</v>
      </c>
      <c r="R119" s="103">
        <f>('Grunddaten Kernel'!R119-'Grunddaten Kernel'!R$3)/('Grunddaten Kernel'!R$4-'Grunddaten Kernel'!R$3)</f>
        <v>0.80029225523623959</v>
      </c>
      <c r="S119" s="103">
        <f>('Grunddaten Kernel'!S119-'Grunddaten Kernel'!S$3)/('Grunddaten Kernel'!S$4-'Grunddaten Kernel'!S$3)</f>
        <v>0.29095037301329868</v>
      </c>
      <c r="T119" s="103">
        <f>'Grunddaten Kernel'!T119/(('Grunddaten Kernel'!T$4-'Grunddaten Kernel'!T$3)/2)</f>
        <v>0.40351917271154425</v>
      </c>
      <c r="U119" s="103">
        <f>'Grunddaten Kernel'!U119/(('Grunddaten Kernel'!U$4-'Grunddaten Kernel'!U$3)/2)</f>
        <v>3.9240627495398563E-2</v>
      </c>
      <c r="V119" s="103">
        <f>'Grunddaten Kernel'!V119/(('Grunddaten Kernel'!V$4-'Grunddaten Kernel'!V$3)/2)</f>
        <v>0.11282629878455352</v>
      </c>
      <c r="W119" s="103">
        <f>'Grunddaten Kernel'!W119/(('Grunddaten Kernel'!W$4-'Grunddaten Kernel'!W$3)/2)</f>
        <v>-3.6363636363637215E-2</v>
      </c>
      <c r="X119" s="103">
        <f>'Grunddaten Kernel'!X119/(('Grunddaten Kernel'!X$4-'Grunddaten Kernel'!X$3)/2)</f>
        <v>-0.16988416988416902</v>
      </c>
      <c r="Y119" s="103">
        <f>'Grunddaten Kernel'!Y119/(('Grunddaten Kernel'!Y$4-'Grunddaten Kernel'!Y$3)/2)</f>
        <v>0.27378507871321034</v>
      </c>
      <c r="Z119" s="103">
        <f>'Grunddaten Kernel'!Z119/(('Grunddaten Kernel'!Z$4-'Grunddaten Kernel'!Z$3)/2)</f>
        <v>1.449275362318842E-2</v>
      </c>
      <c r="AA119" s="103">
        <f>'Grunddaten Kernel'!AA119/(('Grunddaten Kernel'!AA$4-'Grunddaten Kernel'!AA$3)/2)</f>
        <v>-4.3636363636363674E-2</v>
      </c>
      <c r="AB119" s="103">
        <f>'Grunddaten Kernel'!AB119/(('Grunddaten Kernel'!AB$4-'Grunddaten Kernel'!AB$3)/2)</f>
        <v>8.9977505623593926E-2</v>
      </c>
      <c r="AC119" s="103">
        <f>'Grunddaten Kernel'!AC119/(('Grunddaten Kernel'!AC$4-'Grunddaten Kernel'!AC$3)/2)</f>
        <v>-5.5157198014341172E-2</v>
      </c>
      <c r="AD119" s="103">
        <f>'Grunddaten Kernel'!AD119/(('Grunddaten Kernel'!AD$4-'Grunddaten Kernel'!AD$3)/2)</f>
        <v>5.9993599999999959E-2</v>
      </c>
      <c r="AE119" s="103">
        <f>'Grunddaten Kernel'!AE119/(('Grunddaten Kernel'!AE$4-'Grunddaten Kernel'!AE$3)/2)</f>
        <v>0.15609883266228278</v>
      </c>
      <c r="AF119" s="103">
        <f>'Grunddaten Kernel'!AF119/(('Grunddaten Kernel'!AF$4-'Grunddaten Kernel'!AF$3)/2)</f>
        <v>-8.2202304737515455E-2</v>
      </c>
      <c r="AG119" s="103">
        <f>'Grunddaten Kernel'!AG119/(('Grunddaten Kernel'!AG$4-'Grunddaten Kernel'!AG$3)/2)</f>
        <v>1.7686822413456531E-2</v>
      </c>
      <c r="AH119" s="103">
        <f>'Grunddaten Kernel'!AH119/(('Grunddaten Kernel'!AH$4-'Grunddaten Kernel'!AH$3)/2)</f>
        <v>9.5343457708940968E-2</v>
      </c>
      <c r="AI119" s="103">
        <f>'Grunddaten Kernel'!AI119/(('Grunddaten Kernel'!AI$4-'Grunddaten Kernel'!AI$3)/2)</f>
        <v>-0.21714285714285714</v>
      </c>
      <c r="AJ119" s="103">
        <f>'Grunddaten Kernel'!AJ119/(('Grunddaten Kernel'!AJ$4-'Grunddaten Kernel'!AJ$3)/2)</f>
        <v>-0.30371203599550084</v>
      </c>
      <c r="AK119" s="103">
        <f>'Grunddaten Kernel'!AK119/(('Grunddaten Kernel'!AK$4-'Grunddaten Kernel'!AK$3)/2)</f>
        <v>9.6428571428571253E-2</v>
      </c>
    </row>
    <row r="120" spans="1:37" x14ac:dyDescent="0.2">
      <c r="A120" s="9">
        <v>33815</v>
      </c>
      <c r="B120" s="103">
        <f>('Grunddaten Kernel'!B120-'Grunddaten Kernel'!B$3)/('Grunddaten Kernel'!B$4-'Grunddaten Kernel'!B$3)</f>
        <v>0.17098089385179571</v>
      </c>
      <c r="C120" s="103">
        <f>('Grunddaten Kernel'!C120-'Grunddaten Kernel'!C$3)/('Grunddaten Kernel'!C$4-'Grunddaten Kernel'!C$3)</f>
        <v>0.81406696035361514</v>
      </c>
      <c r="D120" s="103">
        <f>('Grunddaten Kernel'!D120-'Grunddaten Kernel'!D$3)/('Grunddaten Kernel'!D$4-'Grunddaten Kernel'!D$3)</f>
        <v>0.30597698072805135</v>
      </c>
      <c r="E120" s="103">
        <f>('Grunddaten Kernel'!E120-'Grunddaten Kernel'!E$3)/('Grunddaten Kernel'!E$4-'Grunddaten Kernel'!E$3)</f>
        <v>0.39433551198257083</v>
      </c>
      <c r="F120" s="103">
        <f>('Grunddaten Kernel'!F120-'Grunddaten Kernel'!F$3)/('Grunddaten Kernel'!F$4-'Grunddaten Kernel'!F$3)</f>
        <v>0.43965517241379315</v>
      </c>
      <c r="G120" s="103">
        <f>('Grunddaten Kernel'!G120-'Grunddaten Kernel'!G$3)/('Grunddaten Kernel'!G$4-'Grunddaten Kernel'!G$3)</f>
        <v>0.3956043956043957</v>
      </c>
      <c r="H120" s="103">
        <f>('Grunddaten Kernel'!H120-'Grunddaten Kernel'!H$3)/('Grunddaten Kernel'!H$4-'Grunddaten Kernel'!H$3)</f>
        <v>0.35434173669467794</v>
      </c>
      <c r="I120" s="103">
        <f>('Grunddaten Kernel'!I120-'Grunddaten Kernel'!I$3)/('Grunddaten Kernel'!I$4-'Grunddaten Kernel'!I$3)</f>
        <v>0.18051164127622882</v>
      </c>
      <c r="J120" s="103">
        <f>('Grunddaten Kernel'!J120-'Grunddaten Kernel'!J$3)/('Grunddaten Kernel'!J$4-'Grunddaten Kernel'!J$3)</f>
        <v>0.35157894736842105</v>
      </c>
      <c r="K120" s="103">
        <f>('Grunddaten Kernel'!K120-'Grunddaten Kernel'!K$3)/('Grunddaten Kernel'!K$4-'Grunddaten Kernel'!K$3)</f>
        <v>0.11337711717939852</v>
      </c>
      <c r="L120" s="103">
        <f>('Grunddaten Kernel'!L120-'Grunddaten Kernel'!L$3)/('Grunddaten Kernel'!L$4-'Grunddaten Kernel'!L$3)</f>
        <v>7.1184425620448799E-2</v>
      </c>
      <c r="M120" s="103">
        <f>('Grunddaten Kernel'!M120-'Grunddaten Kernel'!M$3)/('Grunddaten Kernel'!M$4-'Grunddaten Kernel'!M$3)</f>
        <v>0.30240887402833538</v>
      </c>
      <c r="N120" s="103">
        <f>('Grunddaten Kernel'!N120-'Grunddaten Kernel'!N$3)/('Grunddaten Kernel'!N$4-'Grunddaten Kernel'!N$3)</f>
        <v>0.33701005142226842</v>
      </c>
      <c r="O120" s="103">
        <f>('Grunddaten Kernel'!O120-'Grunddaten Kernel'!O$3)/('Grunddaten Kernel'!O$4-'Grunddaten Kernel'!O$3)</f>
        <v>0.22921219022861891</v>
      </c>
      <c r="P120" s="103">
        <f>('Grunddaten Kernel'!P120-'Grunddaten Kernel'!P$3)/('Grunddaten Kernel'!P$4-'Grunddaten Kernel'!P$3)</f>
        <v>0.28281790863098633</v>
      </c>
      <c r="Q120" s="103">
        <f>('Grunddaten Kernel'!Q120-'Grunddaten Kernel'!Q$3)/('Grunddaten Kernel'!Q$4-'Grunddaten Kernel'!Q$3)</f>
        <v>0.54261954261954259</v>
      </c>
      <c r="R120" s="103">
        <f>('Grunddaten Kernel'!R120-'Grunddaten Kernel'!R$3)/('Grunddaten Kernel'!R$4-'Grunddaten Kernel'!R$3)</f>
        <v>0.71894788114953745</v>
      </c>
      <c r="S120" s="103">
        <f>('Grunddaten Kernel'!S120-'Grunddaten Kernel'!S$3)/('Grunddaten Kernel'!S$4-'Grunddaten Kernel'!S$3)</f>
        <v>0.29030165423289001</v>
      </c>
      <c r="T120" s="103">
        <f>'Grunddaten Kernel'!T120/(('Grunddaten Kernel'!T$4-'Grunddaten Kernel'!T$3)/2)</f>
        <v>-0.85467031302823726</v>
      </c>
      <c r="U120" s="103">
        <f>'Grunddaten Kernel'!U120/(('Grunddaten Kernel'!U$4-'Grunddaten Kernel'!U$3)/2)</f>
        <v>0.38171310469003378</v>
      </c>
      <c r="V120" s="103">
        <f>'Grunddaten Kernel'!V120/(('Grunddaten Kernel'!V$4-'Grunddaten Kernel'!V$3)/2)</f>
        <v>-0.19488178880968327</v>
      </c>
      <c r="W120" s="103">
        <f>'Grunddaten Kernel'!W120/(('Grunddaten Kernel'!W$4-'Grunddaten Kernel'!W$3)/2)</f>
        <v>-0.19999999999999904</v>
      </c>
      <c r="X120" s="103">
        <f>'Grunddaten Kernel'!X120/(('Grunddaten Kernel'!X$4-'Grunddaten Kernel'!X$3)/2)</f>
        <v>0.15444015444015391</v>
      </c>
      <c r="Y120" s="103">
        <f>'Grunddaten Kernel'!Y120/(('Grunddaten Kernel'!Y$4-'Grunddaten Kernel'!Y$3)/2)</f>
        <v>-0.24640657084188869</v>
      </c>
      <c r="Z120" s="103">
        <f>'Grunddaten Kernel'!Z120/(('Grunddaten Kernel'!Z$4-'Grunddaten Kernel'!Z$3)/2)</f>
        <v>9.420289855072457E-2</v>
      </c>
      <c r="AA120" s="103">
        <f>'Grunddaten Kernel'!AA120/(('Grunddaten Kernel'!AA$4-'Grunddaten Kernel'!AA$3)/2)</f>
        <v>0</v>
      </c>
      <c r="AB120" s="103">
        <f>'Grunddaten Kernel'!AB120/(('Grunddaten Kernel'!AB$4-'Grunddaten Kernel'!AB$3)/2)</f>
        <v>3.9990002499375177E-2</v>
      </c>
      <c r="AC120" s="103">
        <f>'Grunddaten Kernel'!AC120/(('Grunddaten Kernel'!AC$4-'Grunddaten Kernel'!AC$3)/2)</f>
        <v>2.2062879205736373E-2</v>
      </c>
      <c r="AD120" s="103">
        <f>'Grunddaten Kernel'!AD120/(('Grunddaten Kernel'!AD$4-'Grunddaten Kernel'!AD$3)/2)</f>
        <v>0.11000320000000002</v>
      </c>
      <c r="AE120" s="103">
        <f>'Grunddaten Kernel'!AE120/(('Grunddaten Kernel'!AE$4-'Grunddaten Kernel'!AE$3)/2)</f>
        <v>-0.22470526895113421</v>
      </c>
      <c r="AF120" s="103">
        <f>'Grunddaten Kernel'!AF120/(('Grunddaten Kernel'!AF$4-'Grunddaten Kernel'!AF$3)/2)</f>
        <v>4.3021766965428372E-2</v>
      </c>
      <c r="AG120" s="103">
        <f>'Grunddaten Kernel'!AG120/(('Grunddaten Kernel'!AG$4-'Grunddaten Kernel'!AG$3)/2)</f>
        <v>-8.3762659778415183E-2</v>
      </c>
      <c r="AH120" s="103">
        <f>'Grunddaten Kernel'!AH120/(('Grunddaten Kernel'!AH$4-'Grunddaten Kernel'!AH$3)/2)</f>
        <v>-0.35240872975962989</v>
      </c>
      <c r="AI120" s="103">
        <f>'Grunddaten Kernel'!AI120/(('Grunddaten Kernel'!AI$4-'Grunddaten Kernel'!AI$3)/2)</f>
        <v>9.1428571428571428E-2</v>
      </c>
      <c r="AJ120" s="103">
        <f>'Grunddaten Kernel'!AJ120/(('Grunddaten Kernel'!AJ$4-'Grunddaten Kernel'!AJ$3)/2)</f>
        <v>-0.37570303712035874</v>
      </c>
      <c r="AK120" s="103">
        <f>'Grunddaten Kernel'!AK120/(('Grunddaten Kernel'!AK$4-'Grunddaten Kernel'!AK$3)/2)</f>
        <v>-1.7857142857142473E-3</v>
      </c>
    </row>
    <row r="121" spans="1:37" x14ac:dyDescent="0.2">
      <c r="A121" s="9">
        <v>33845</v>
      </c>
      <c r="B121" s="103">
        <f>('Grunddaten Kernel'!B121-'Grunddaten Kernel'!B$3)/('Grunddaten Kernel'!B$4-'Grunddaten Kernel'!B$3)</f>
        <v>0.17614941084237914</v>
      </c>
      <c r="C121" s="103">
        <f>('Grunddaten Kernel'!C121-'Grunddaten Kernel'!C$3)/('Grunddaten Kernel'!C$4-'Grunddaten Kernel'!C$3)</f>
        <v>0.80418381860006649</v>
      </c>
      <c r="D121" s="103">
        <f>('Grunddaten Kernel'!D121-'Grunddaten Kernel'!D$3)/('Grunddaten Kernel'!D$4-'Grunddaten Kernel'!D$3)</f>
        <v>0.33274357601713056</v>
      </c>
      <c r="E121" s="103">
        <f>('Grunddaten Kernel'!E121-'Grunddaten Kernel'!E$3)/('Grunddaten Kernel'!E$4-'Grunddaten Kernel'!E$3)</f>
        <v>0.36165577342047922</v>
      </c>
      <c r="F121" s="103">
        <f>('Grunddaten Kernel'!F121-'Grunddaten Kernel'!F$3)/('Grunddaten Kernel'!F$4-'Grunddaten Kernel'!F$3)</f>
        <v>0.46551724137931039</v>
      </c>
      <c r="G121" s="103">
        <f>('Grunddaten Kernel'!G121-'Grunddaten Kernel'!G$3)/('Grunddaten Kernel'!G$4-'Grunddaten Kernel'!G$3)</f>
        <v>0.37728937728937728</v>
      </c>
      <c r="H121" s="103">
        <f>('Grunddaten Kernel'!H121-'Grunddaten Kernel'!H$3)/('Grunddaten Kernel'!H$4-'Grunddaten Kernel'!H$3)</f>
        <v>0.30532212885154059</v>
      </c>
      <c r="I121" s="103">
        <f>('Grunddaten Kernel'!I121-'Grunddaten Kernel'!I$3)/('Grunddaten Kernel'!I$4-'Grunddaten Kernel'!I$3)</f>
        <v>0.13682092555331996</v>
      </c>
      <c r="J121" s="103">
        <f>('Grunddaten Kernel'!J121-'Grunddaten Kernel'!J$3)/('Grunddaten Kernel'!J$4-'Grunddaten Kernel'!J$3)</f>
        <v>0.34596491228070175</v>
      </c>
      <c r="K121" s="103">
        <f>('Grunddaten Kernel'!K121-'Grunddaten Kernel'!K$3)/('Grunddaten Kernel'!K$4-'Grunddaten Kernel'!K$3)</f>
        <v>8.84894573107501E-2</v>
      </c>
      <c r="L121" s="103">
        <f>('Grunddaten Kernel'!L121-'Grunddaten Kernel'!L$3)/('Grunddaten Kernel'!L$4-'Grunddaten Kernel'!L$3)</f>
        <v>5.121474216079655E-2</v>
      </c>
      <c r="M121" s="103">
        <f>('Grunddaten Kernel'!M121-'Grunddaten Kernel'!M$3)/('Grunddaten Kernel'!M$4-'Grunddaten Kernel'!M$3)</f>
        <v>0.32093710975793294</v>
      </c>
      <c r="N121" s="103">
        <f>('Grunddaten Kernel'!N121-'Grunddaten Kernel'!N$3)/('Grunddaten Kernel'!N$4-'Grunddaten Kernel'!N$3)</f>
        <v>0.33042302971927473</v>
      </c>
      <c r="O121" s="103">
        <f>('Grunddaten Kernel'!O121-'Grunddaten Kernel'!O$3)/('Grunddaten Kernel'!O$4-'Grunddaten Kernel'!O$3)</f>
        <v>0.23971751294533591</v>
      </c>
      <c r="P121" s="103">
        <f>('Grunddaten Kernel'!P121-'Grunddaten Kernel'!P$3)/('Grunddaten Kernel'!P$4-'Grunddaten Kernel'!P$3)</f>
        <v>0.25934801628057363</v>
      </c>
      <c r="Q121" s="103">
        <f>('Grunddaten Kernel'!Q121-'Grunddaten Kernel'!Q$3)/('Grunddaten Kernel'!Q$4-'Grunddaten Kernel'!Q$3)</f>
        <v>0.55093555093555091</v>
      </c>
      <c r="R121" s="103">
        <f>('Grunddaten Kernel'!R121-'Grunddaten Kernel'!R$3)/('Grunddaten Kernel'!R$4-'Grunddaten Kernel'!R$3)</f>
        <v>0.80991232342912833</v>
      </c>
      <c r="S121" s="103">
        <f>('Grunddaten Kernel'!S121-'Grunddaten Kernel'!S$3)/('Grunddaten Kernel'!S$4-'Grunddaten Kernel'!S$3)</f>
        <v>0.36036328251702882</v>
      </c>
      <c r="T121" s="103">
        <f>'Grunddaten Kernel'!T121/(('Grunddaten Kernel'!T$4-'Grunddaten Kernel'!T$3)/2)</f>
        <v>1.6507602520017633E-2</v>
      </c>
      <c r="U121" s="103">
        <f>'Grunddaten Kernel'!U121/(('Grunddaten Kernel'!U$4-'Grunddaten Kernel'!U$3)/2)</f>
        <v>-4.7443651320623031E-2</v>
      </c>
      <c r="V121" s="103">
        <f>'Grunddaten Kernel'!V121/(('Grunddaten Kernel'!V$4-'Grunddaten Kernel'!V$3)/2)</f>
        <v>0.13675915004188258</v>
      </c>
      <c r="W121" s="103">
        <f>'Grunddaten Kernel'!W121/(('Grunddaten Kernel'!W$4-'Grunddaten Kernel'!W$3)/2)</f>
        <v>-0.27272727272727348</v>
      </c>
      <c r="X121" s="103">
        <f>'Grunddaten Kernel'!X121/(('Grunddaten Kernel'!X$4-'Grunddaten Kernel'!X$3)/2)</f>
        <v>0.18532818532818551</v>
      </c>
      <c r="Y121" s="103">
        <f>'Grunddaten Kernel'!Y121/(('Grunddaten Kernel'!Y$4-'Grunddaten Kernel'!Y$3)/2)</f>
        <v>-0.13689253935660578</v>
      </c>
      <c r="Z121" s="103">
        <f>'Grunddaten Kernel'!Z121/(('Grunddaten Kernel'!Z$4-'Grunddaten Kernel'!Z$3)/2)</f>
        <v>-0.25362318840579717</v>
      </c>
      <c r="AA121" s="103">
        <f>'Grunddaten Kernel'!AA121/(('Grunddaten Kernel'!AA$4-'Grunddaten Kernel'!AA$3)/2)</f>
        <v>-0.27636363636363631</v>
      </c>
      <c r="AB121" s="103">
        <f>'Grunddaten Kernel'!AB121/(('Grunddaten Kernel'!AB$4-'Grunddaten Kernel'!AB$3)/2)</f>
        <v>-3.9990002499375177E-2</v>
      </c>
      <c r="AC121" s="103">
        <f>'Grunddaten Kernel'!AC121/(('Grunddaten Kernel'!AC$4-'Grunddaten Kernel'!AC$3)/2)</f>
        <v>-0.19856591285162686</v>
      </c>
      <c r="AD121" s="103">
        <f>'Grunddaten Kernel'!AD121/(('Grunddaten Kernel'!AD$4-'Grunddaten Kernel'!AD$3)/2)</f>
        <v>-0.21500159999999993</v>
      </c>
      <c r="AE121" s="103">
        <f>'Grunddaten Kernel'!AE121/(('Grunddaten Kernel'!AE$4-'Grunddaten Kernel'!AE$3)/2)</f>
        <v>0.13194102482403025</v>
      </c>
      <c r="AF121" s="103">
        <f>'Grunddaten Kernel'!AF121/(('Grunddaten Kernel'!AF$4-'Grunddaten Kernel'!AF$3)/2)</f>
        <v>-5.4289372599231854E-2</v>
      </c>
      <c r="AG121" s="103">
        <f>'Grunddaten Kernel'!AG121/(('Grunddaten Kernel'!AG$4-'Grunddaten Kernel'!AG$3)/2)</f>
        <v>6.7055795788081629E-2</v>
      </c>
      <c r="AH121" s="103">
        <f>'Grunddaten Kernel'!AH121/(('Grunddaten Kernel'!AH$4-'Grunddaten Kernel'!AH$3)/2)</f>
        <v>-0.124107412249824</v>
      </c>
      <c r="AI121" s="103">
        <f>'Grunddaten Kernel'!AI121/(('Grunddaten Kernel'!AI$4-'Grunddaten Kernel'!AI$3)/2)</f>
        <v>4.5714285714285714E-2</v>
      </c>
      <c r="AJ121" s="103">
        <f>'Grunddaten Kernel'!AJ121/(('Grunddaten Kernel'!AJ$4-'Grunddaten Kernel'!AJ$3)/2)</f>
        <v>0.42013498312710901</v>
      </c>
      <c r="AK121" s="103">
        <f>'Grunddaten Kernel'!AK121/(('Grunddaten Kernel'!AK$4-'Grunddaten Kernel'!AK$3)/2)</f>
        <v>0.19285714285714281</v>
      </c>
    </row>
    <row r="122" spans="1:37" x14ac:dyDescent="0.2">
      <c r="A122" s="9">
        <v>33876</v>
      </c>
      <c r="B122" s="103">
        <f>('Grunddaten Kernel'!B122-'Grunddaten Kernel'!B$3)/('Grunddaten Kernel'!B$4-'Grunddaten Kernel'!B$3)</f>
        <v>0.42854823223351379</v>
      </c>
      <c r="C122" s="103">
        <f>('Grunddaten Kernel'!C122-'Grunddaten Kernel'!C$3)/('Grunddaten Kernel'!C$4-'Grunddaten Kernel'!C$3)</f>
        <v>0.72930061156686465</v>
      </c>
      <c r="D122" s="103">
        <f>('Grunddaten Kernel'!D122-'Grunddaten Kernel'!D$3)/('Grunddaten Kernel'!D$4-'Grunddaten Kernel'!D$3)</f>
        <v>0.36606798715203431</v>
      </c>
      <c r="E122" s="103">
        <f>('Grunddaten Kernel'!E122-'Grunddaten Kernel'!E$3)/('Grunddaten Kernel'!E$4-'Grunddaten Kernel'!E$3)</f>
        <v>0.31154684095860563</v>
      </c>
      <c r="F122" s="103">
        <f>('Grunddaten Kernel'!F122-'Grunddaten Kernel'!F$3)/('Grunddaten Kernel'!F$4-'Grunddaten Kernel'!F$3)</f>
        <v>0.42456896551724138</v>
      </c>
      <c r="G122" s="103">
        <f>('Grunddaten Kernel'!G122-'Grunddaten Kernel'!G$3)/('Grunddaten Kernel'!G$4-'Grunddaten Kernel'!G$3)</f>
        <v>0.32967032967032972</v>
      </c>
      <c r="H122" s="103">
        <f>('Grunddaten Kernel'!H122-'Grunddaten Kernel'!H$3)/('Grunddaten Kernel'!H$4-'Grunddaten Kernel'!H$3)</f>
        <v>0.29971988795518206</v>
      </c>
      <c r="I122" s="103">
        <f>('Grunddaten Kernel'!I122-'Grunddaten Kernel'!I$3)/('Grunddaten Kernel'!I$4-'Grunddaten Kernel'!I$3)</f>
        <v>5.8637539522851397E-2</v>
      </c>
      <c r="J122" s="103">
        <f>('Grunddaten Kernel'!J122-'Grunddaten Kernel'!J$3)/('Grunddaten Kernel'!J$4-'Grunddaten Kernel'!J$3)</f>
        <v>0.35017543859649125</v>
      </c>
      <c r="K122" s="103">
        <f>('Grunddaten Kernel'!K122-'Grunddaten Kernel'!K$3)/('Grunddaten Kernel'!K$4-'Grunddaten Kernel'!K$3)</f>
        <v>7.6045627376425826E-2</v>
      </c>
      <c r="L122" s="103">
        <f>('Grunddaten Kernel'!L122-'Grunddaten Kernel'!L$3)/('Grunddaten Kernel'!L$4-'Grunddaten Kernel'!L$3)</f>
        <v>5.0751077426066278E-2</v>
      </c>
      <c r="M122" s="103">
        <f>('Grunddaten Kernel'!M122-'Grunddaten Kernel'!M$3)/('Grunddaten Kernel'!M$4-'Grunddaten Kernel'!M$3)</f>
        <v>0.3313015322911963</v>
      </c>
      <c r="N122" s="103">
        <f>('Grunddaten Kernel'!N122-'Grunddaten Kernel'!N$3)/('Grunddaten Kernel'!N$4-'Grunddaten Kernel'!N$3)</f>
        <v>0.3674672590843418</v>
      </c>
      <c r="O122" s="103">
        <f>('Grunddaten Kernel'!O122-'Grunddaten Kernel'!O$3)/('Grunddaten Kernel'!O$4-'Grunddaten Kernel'!O$3)</f>
        <v>0.25581832111587749</v>
      </c>
      <c r="P122" s="103">
        <f>('Grunddaten Kernel'!P122-'Grunddaten Kernel'!P$3)/('Grunddaten Kernel'!P$4-'Grunddaten Kernel'!P$3)</f>
        <v>0.31260222906919244</v>
      </c>
      <c r="Q122" s="103">
        <f>('Grunddaten Kernel'!Q122-'Grunddaten Kernel'!Q$3)/('Grunddaten Kernel'!Q$4-'Grunddaten Kernel'!Q$3)</f>
        <v>0.5218295218295218</v>
      </c>
      <c r="R122" s="103">
        <f>('Grunddaten Kernel'!R122-'Grunddaten Kernel'!R$3)/('Grunddaten Kernel'!R$4-'Grunddaten Kernel'!R$3)</f>
        <v>0.76327325864588413</v>
      </c>
      <c r="S122" s="103">
        <f>('Grunddaten Kernel'!S122-'Grunddaten Kernel'!S$3)/('Grunddaten Kernel'!S$4-'Grunddaten Kernel'!S$3)</f>
        <v>0.42426208238728513</v>
      </c>
      <c r="T122" s="103">
        <f>'Grunddaten Kernel'!T122/(('Grunddaten Kernel'!T$4-'Grunddaten Kernel'!T$3)/2)</f>
        <v>0.80613054530666162</v>
      </c>
      <c r="U122" s="103">
        <f>'Grunddaten Kernel'!U122/(('Grunddaten Kernel'!U$4-'Grunddaten Kernel'!U$3)/2)</f>
        <v>-0.35947402686778401</v>
      </c>
      <c r="V122" s="103">
        <f>'Grunddaten Kernel'!V122/(('Grunddaten Kernel'!V$4-'Grunddaten Kernel'!V$3)/2)</f>
        <v>0.17026514180214444</v>
      </c>
      <c r="W122" s="103">
        <f>'Grunddaten Kernel'!W122/(('Grunddaten Kernel'!W$4-'Grunddaten Kernel'!W$3)/2)</f>
        <v>-0.41818181818181827</v>
      </c>
      <c r="X122" s="103">
        <f>'Grunddaten Kernel'!X122/(('Grunddaten Kernel'!X$4-'Grunddaten Kernel'!X$3)/2)</f>
        <v>-0.29343629343629407</v>
      </c>
      <c r="Y122" s="103">
        <f>'Grunddaten Kernel'!Y122/(('Grunddaten Kernel'!Y$4-'Grunddaten Kernel'!Y$3)/2)</f>
        <v>-0.35592060232717282</v>
      </c>
      <c r="Z122" s="103">
        <f>'Grunddaten Kernel'!Z122/(('Grunddaten Kernel'!Z$4-'Grunddaten Kernel'!Z$3)/2)</f>
        <v>-2.898550724637684E-2</v>
      </c>
      <c r="AA122" s="103">
        <f>'Grunddaten Kernel'!AA122/(('Grunddaten Kernel'!AA$4-'Grunddaten Kernel'!AA$3)/2)</f>
        <v>-0.49454545454545468</v>
      </c>
      <c r="AB122" s="103">
        <f>'Grunddaten Kernel'!AB122/(('Grunddaten Kernel'!AB$4-'Grunddaten Kernel'!AB$3)/2)</f>
        <v>2.9992501874531608E-2</v>
      </c>
      <c r="AC122" s="103">
        <f>'Grunddaten Kernel'!AC122/(('Grunddaten Kernel'!AC$4-'Grunddaten Kernel'!AC$3)/2)</f>
        <v>-9.9282956425813917E-2</v>
      </c>
      <c r="AD122" s="103">
        <f>'Grunddaten Kernel'!AD122/(('Grunddaten Kernel'!AD$4-'Grunddaten Kernel'!AD$3)/2)</f>
        <v>-4.992000000000019E-3</v>
      </c>
      <c r="AE122" s="103">
        <f>'Grunddaten Kernel'!AE122/(('Grunddaten Kernel'!AE$4-'Grunddaten Kernel'!AE$3)/2)</f>
        <v>7.3805868551400589E-2</v>
      </c>
      <c r="AF122" s="103">
        <f>'Grunddaten Kernel'!AF122/(('Grunddaten Kernel'!AF$4-'Grunddaten Kernel'!AF$3)/2)</f>
        <v>0.3053137003841232</v>
      </c>
      <c r="AG122" s="103">
        <f>'Grunddaten Kernel'!AG122/(('Grunddaten Kernel'!AG$4-'Grunddaten Kernel'!AG$3)/2)</f>
        <v>0.10277195035511598</v>
      </c>
      <c r="AH122" s="103">
        <f>'Grunddaten Kernel'!AH122/(('Grunddaten Kernel'!AH$4-'Grunddaten Kernel'!AH$3)/2)</f>
        <v>0.28160514935130243</v>
      </c>
      <c r="AI122" s="103">
        <f>'Grunddaten Kernel'!AI122/(('Grunddaten Kernel'!AI$4-'Grunddaten Kernel'!AI$3)/2)</f>
        <v>-0.16</v>
      </c>
      <c r="AJ122" s="103">
        <f>'Grunddaten Kernel'!AJ122/(('Grunddaten Kernel'!AJ$4-'Grunddaten Kernel'!AJ$3)/2)</f>
        <v>-0.21541057367829089</v>
      </c>
      <c r="AK122" s="103">
        <f>'Grunddaten Kernel'!AK122/(('Grunddaten Kernel'!AK$4-'Grunddaten Kernel'!AK$3)/2)</f>
        <v>0.17589285714285732</v>
      </c>
    </row>
    <row r="123" spans="1:37" x14ac:dyDescent="0.2">
      <c r="A123" s="9">
        <v>33907</v>
      </c>
      <c r="B123" s="103">
        <f>('Grunddaten Kernel'!B123-'Grunddaten Kernel'!B$3)/('Grunddaten Kernel'!B$4-'Grunddaten Kernel'!B$3)</f>
        <v>0.29477398251759529</v>
      </c>
      <c r="C123" s="103">
        <f>('Grunddaten Kernel'!C123-'Grunddaten Kernel'!C$3)/('Grunddaten Kernel'!C$4-'Grunddaten Kernel'!C$3)</f>
        <v>0.74903309259433892</v>
      </c>
      <c r="D123" s="103">
        <f>('Grunddaten Kernel'!D123-'Grunddaten Kernel'!D$3)/('Grunddaten Kernel'!D$4-'Grunddaten Kernel'!D$3)</f>
        <v>0.40193522483940036</v>
      </c>
      <c r="E123" s="103">
        <f>('Grunddaten Kernel'!E123-'Grunddaten Kernel'!E$3)/('Grunddaten Kernel'!E$4-'Grunddaten Kernel'!E$3)</f>
        <v>0.28758169934640521</v>
      </c>
      <c r="F123" s="103">
        <f>('Grunddaten Kernel'!F123-'Grunddaten Kernel'!F$3)/('Grunddaten Kernel'!F$4-'Grunddaten Kernel'!F$3)</f>
        <v>0.36422413793103459</v>
      </c>
      <c r="G123" s="103">
        <f>('Grunddaten Kernel'!G123-'Grunddaten Kernel'!G$3)/('Grunddaten Kernel'!G$4-'Grunddaten Kernel'!G$3)</f>
        <v>0.31318681318681324</v>
      </c>
      <c r="H123" s="103">
        <f>('Grunddaten Kernel'!H123-'Grunddaten Kernel'!H$3)/('Grunddaten Kernel'!H$4-'Grunddaten Kernel'!H$3)</f>
        <v>0.24229691876750697</v>
      </c>
      <c r="I123" s="103">
        <f>('Grunddaten Kernel'!I123-'Grunddaten Kernel'!I$3)/('Grunddaten Kernel'!I$4-'Grunddaten Kernel'!I$3)</f>
        <v>9.5429721184248362E-2</v>
      </c>
      <c r="J123" s="103">
        <f>('Grunddaten Kernel'!J123-'Grunddaten Kernel'!J$3)/('Grunddaten Kernel'!J$4-'Grunddaten Kernel'!J$3)</f>
        <v>0.33333333333333331</v>
      </c>
      <c r="K123" s="103">
        <f>('Grunddaten Kernel'!K123-'Grunddaten Kernel'!K$3)/('Grunddaten Kernel'!K$4-'Grunddaten Kernel'!K$3)</f>
        <v>8.4341513999308657E-2</v>
      </c>
      <c r="L123" s="103">
        <f>('Grunddaten Kernel'!L123-'Grunddaten Kernel'!L$3)/('Grunddaten Kernel'!L$4-'Grunddaten Kernel'!L$3)</f>
        <v>4.8892851835339569E-2</v>
      </c>
      <c r="M123" s="103">
        <f>('Grunddaten Kernel'!M123-'Grunddaten Kernel'!M$3)/('Grunddaten Kernel'!M$4-'Grunddaten Kernel'!M$3)</f>
        <v>0.33132187063996654</v>
      </c>
      <c r="N123" s="103">
        <f>('Grunddaten Kernel'!N123-'Grunddaten Kernel'!N$3)/('Grunddaten Kernel'!N$4-'Grunddaten Kernel'!N$3)</f>
        <v>0.38631950162345224</v>
      </c>
      <c r="O123" s="103">
        <f>('Grunddaten Kernel'!O123-'Grunddaten Kernel'!O$3)/('Grunddaten Kernel'!O$4-'Grunddaten Kernel'!O$3)</f>
        <v>0.25692132037955095</v>
      </c>
      <c r="P123" s="103">
        <f>('Grunddaten Kernel'!P123-'Grunddaten Kernel'!P$3)/('Grunddaten Kernel'!P$4-'Grunddaten Kernel'!P$3)</f>
        <v>0.27091178820038797</v>
      </c>
      <c r="Q123" s="103">
        <f>('Grunddaten Kernel'!Q123-'Grunddaten Kernel'!Q$3)/('Grunddaten Kernel'!Q$4-'Grunddaten Kernel'!Q$3)</f>
        <v>0.51767151767151764</v>
      </c>
      <c r="R123" s="103">
        <f>('Grunddaten Kernel'!R123-'Grunddaten Kernel'!R$3)/('Grunddaten Kernel'!R$4-'Grunddaten Kernel'!R$3)</f>
        <v>0.66829030686799828</v>
      </c>
      <c r="S123" s="103">
        <f>('Grunddaten Kernel'!S123-'Grunddaten Kernel'!S$3)/('Grunddaten Kernel'!S$4-'Grunddaten Kernel'!S$3)</f>
        <v>0.40253000324359389</v>
      </c>
      <c r="T123" s="103">
        <f>'Grunddaten Kernel'!T123/(('Grunddaten Kernel'!T$4-'Grunddaten Kernel'!T$3)/2)</f>
        <v>-0.42725836942149331</v>
      </c>
      <c r="U123" s="103">
        <f>'Grunddaten Kernel'!U123/(('Grunddaten Kernel'!U$4-'Grunddaten Kernel'!U$3)/2)</f>
        <v>9.4725035105578351E-2</v>
      </c>
      <c r="V123" s="103">
        <f>'Grunddaten Kernel'!V123/(('Grunddaten Kernel'!V$4-'Grunddaten Kernel'!V$3)/2)</f>
        <v>0.18325726105612217</v>
      </c>
      <c r="W123" s="103">
        <f>'Grunddaten Kernel'!W123/(('Grunddaten Kernel'!W$4-'Grunddaten Kernel'!W$3)/2)</f>
        <v>-0.19999999999999984</v>
      </c>
      <c r="X123" s="103">
        <f>'Grunddaten Kernel'!X123/(('Grunddaten Kernel'!X$4-'Grunddaten Kernel'!X$3)/2)</f>
        <v>-0.43243243243243146</v>
      </c>
      <c r="Y123" s="103">
        <f>'Grunddaten Kernel'!Y123/(('Grunddaten Kernel'!Y$4-'Grunddaten Kernel'!Y$3)/2)</f>
        <v>-0.12320328542094434</v>
      </c>
      <c r="Z123" s="103">
        <f>'Grunddaten Kernel'!Z123/(('Grunddaten Kernel'!Z$4-'Grunddaten Kernel'!Z$3)/2)</f>
        <v>-0.29710144927536247</v>
      </c>
      <c r="AA123" s="103">
        <f>'Grunddaten Kernel'!AA123/(('Grunddaten Kernel'!AA$4-'Grunddaten Kernel'!AA$3)/2)</f>
        <v>0.23272727272727278</v>
      </c>
      <c r="AB123" s="103">
        <f>'Grunddaten Kernel'!AB123/(('Grunddaten Kernel'!AB$4-'Grunddaten Kernel'!AB$3)/2)</f>
        <v>-0.11997000749812554</v>
      </c>
      <c r="AC123" s="103">
        <f>'Grunddaten Kernel'!AC123/(('Grunddaten Kernel'!AC$4-'Grunddaten Kernel'!AC$3)/2)</f>
        <v>6.6188637617209112E-2</v>
      </c>
      <c r="AD123" s="103">
        <f>'Grunddaten Kernel'!AD123/(('Grunddaten Kernel'!AD$4-'Grunddaten Kernel'!AD$3)/2)</f>
        <v>-2.0006400000000042E-2</v>
      </c>
      <c r="AE123" s="103">
        <f>'Grunddaten Kernel'!AE123/(('Grunddaten Kernel'!AE$4-'Grunddaten Kernel'!AE$3)/2)</f>
        <v>1.4483098224424851E-4</v>
      </c>
      <c r="AF123" s="103">
        <f>'Grunddaten Kernel'!AF123/(('Grunddaten Kernel'!AF$4-'Grunddaten Kernel'!AF$3)/2)</f>
        <v>0.15537772087067844</v>
      </c>
      <c r="AG123" s="103">
        <f>'Grunddaten Kernel'!AG123/(('Grunddaten Kernel'!AG$4-'Grunddaten Kernel'!AG$3)/2)</f>
        <v>7.0404779913707432E-3</v>
      </c>
      <c r="AH123" s="103">
        <f>'Grunddaten Kernel'!AH123/(('Grunddaten Kernel'!AH$4-'Grunddaten Kernel'!AH$3)/2)</f>
        <v>-0.22045660263501962</v>
      </c>
      <c r="AI123" s="103">
        <f>'Grunddaten Kernel'!AI123/(('Grunddaten Kernel'!AI$4-'Grunddaten Kernel'!AI$3)/2)</f>
        <v>-2.2857142857142857E-2</v>
      </c>
      <c r="AJ123" s="103">
        <f>'Grunddaten Kernel'!AJ123/(('Grunddaten Kernel'!AJ$4-'Grunddaten Kernel'!AJ$3)/2)</f>
        <v>-0.43869516310461093</v>
      </c>
      <c r="AK123" s="103">
        <f>'Grunddaten Kernel'!AK123/(('Grunddaten Kernel'!AK$4-'Grunddaten Kernel'!AK$3)/2)</f>
        <v>-5.9821428571428706E-2</v>
      </c>
    </row>
    <row r="124" spans="1:37" x14ac:dyDescent="0.2">
      <c r="A124" s="9">
        <v>33936</v>
      </c>
      <c r="B124" s="103">
        <f>('Grunddaten Kernel'!B124-'Grunddaten Kernel'!B$3)/('Grunddaten Kernel'!B$4-'Grunddaten Kernel'!B$3)</f>
        <v>0.38116725146885688</v>
      </c>
      <c r="C124" s="103">
        <f>('Grunddaten Kernel'!C124-'Grunddaten Kernel'!C$3)/('Grunddaten Kernel'!C$4-'Grunddaten Kernel'!C$3)</f>
        <v>0.71566692424971778</v>
      </c>
      <c r="D124" s="103">
        <f>('Grunddaten Kernel'!D124-'Grunddaten Kernel'!D$3)/('Grunddaten Kernel'!D$4-'Grunddaten Kernel'!D$3)</f>
        <v>0.39952623126338338</v>
      </c>
      <c r="E124" s="103">
        <f>('Grunddaten Kernel'!E124-'Grunddaten Kernel'!E$3)/('Grunddaten Kernel'!E$4-'Grunddaten Kernel'!E$3)</f>
        <v>0.29629629629629628</v>
      </c>
      <c r="F124" s="103">
        <f>('Grunddaten Kernel'!F124-'Grunddaten Kernel'!F$3)/('Grunddaten Kernel'!F$4-'Grunddaten Kernel'!F$3)</f>
        <v>0.30387931034482762</v>
      </c>
      <c r="G124" s="103">
        <f>('Grunddaten Kernel'!G124-'Grunddaten Kernel'!G$3)/('Grunddaten Kernel'!G$4-'Grunddaten Kernel'!G$3)</f>
        <v>0.26373626373626369</v>
      </c>
      <c r="H124" s="103">
        <f>('Grunddaten Kernel'!H124-'Grunddaten Kernel'!H$3)/('Grunddaten Kernel'!H$4-'Grunddaten Kernel'!H$3)</f>
        <v>0.24509803921568626</v>
      </c>
      <c r="I124" s="103">
        <f>('Grunddaten Kernel'!I124-'Grunddaten Kernel'!I$3)/('Grunddaten Kernel'!I$4-'Grunddaten Kernel'!I$3)</f>
        <v>0.12532336878413339</v>
      </c>
      <c r="J124" s="103">
        <f>('Grunddaten Kernel'!J124-'Grunddaten Kernel'!J$3)/('Grunddaten Kernel'!J$4-'Grunddaten Kernel'!J$3)</f>
        <v>0.35017543859649125</v>
      </c>
      <c r="K124" s="103">
        <f>('Grunddaten Kernel'!K124-'Grunddaten Kernel'!K$3)/('Grunddaten Kernel'!K$4-'Grunddaten Kernel'!K$3)</f>
        <v>8.71068095402696E-2</v>
      </c>
      <c r="L124" s="103">
        <f>('Grunddaten Kernel'!L124-'Grunddaten Kernel'!L$3)/('Grunddaten Kernel'!L$4-'Grunddaten Kernel'!L$3)</f>
        <v>4.6572150393817804E-2</v>
      </c>
      <c r="M124" s="103">
        <f>('Grunddaten Kernel'!M124-'Grunddaten Kernel'!M$3)/('Grunddaten Kernel'!M$4-'Grunddaten Kernel'!M$3)</f>
        <v>0.35149141111531435</v>
      </c>
      <c r="N124" s="103">
        <f>('Grunddaten Kernel'!N124-'Grunddaten Kernel'!N$3)/('Grunddaten Kernel'!N$4-'Grunddaten Kernel'!N$3)</f>
        <v>0.39560968789324052</v>
      </c>
      <c r="O124" s="103">
        <f>('Grunddaten Kernel'!O124-'Grunddaten Kernel'!O$3)/('Grunddaten Kernel'!O$4-'Grunddaten Kernel'!O$3)</f>
        <v>0.28468560049366665</v>
      </c>
      <c r="P124" s="103">
        <f>('Grunddaten Kernel'!P124-'Grunddaten Kernel'!P$3)/('Grunddaten Kernel'!P$4-'Grunddaten Kernel'!P$3)</f>
        <v>0.296473810338925</v>
      </c>
      <c r="Q124" s="103">
        <f>('Grunddaten Kernel'!Q124-'Grunddaten Kernel'!Q$3)/('Grunddaten Kernel'!Q$4-'Grunddaten Kernel'!Q$3)</f>
        <v>0.48648648648648651</v>
      </c>
      <c r="R124" s="103">
        <f>('Grunddaten Kernel'!R124-'Grunddaten Kernel'!R$3)/('Grunddaten Kernel'!R$4-'Grunddaten Kernel'!R$3)</f>
        <v>0.73563078421821748</v>
      </c>
      <c r="S124" s="103">
        <f>('Grunddaten Kernel'!S124-'Grunddaten Kernel'!S$3)/('Grunddaten Kernel'!S$4-'Grunddaten Kernel'!S$3)</f>
        <v>0.43269542653259807</v>
      </c>
      <c r="T124" s="103">
        <f>'Grunddaten Kernel'!T124/(('Grunddaten Kernel'!T$4-'Grunddaten Kernel'!T$3)/2)</f>
        <v>0.27592939074220191</v>
      </c>
      <c r="U124" s="103">
        <f>'Grunddaten Kernel'!U124/(('Grunddaten Kernel'!U$4-'Grunddaten Kernel'!U$3)/2)</f>
        <v>-0.16017303974002217</v>
      </c>
      <c r="V124" s="103">
        <f>'Grunddaten Kernel'!V124/(('Grunddaten Kernel'!V$4-'Grunddaten Kernel'!V$3)/2)</f>
        <v>-1.2308323503768927E-2</v>
      </c>
      <c r="W124" s="103">
        <f>'Grunddaten Kernel'!W124/(('Grunddaten Kernel'!W$4-'Grunddaten Kernel'!W$3)/2)</f>
        <v>7.2727272727272821E-2</v>
      </c>
      <c r="X124" s="103">
        <f>'Grunddaten Kernel'!X124/(('Grunddaten Kernel'!X$4-'Grunddaten Kernel'!X$3)/2)</f>
        <v>-0.43243243243243285</v>
      </c>
      <c r="Y124" s="103">
        <f>'Grunddaten Kernel'!Y124/(('Grunddaten Kernel'!Y$4-'Grunddaten Kernel'!Y$3)/2)</f>
        <v>-0.36960985626283421</v>
      </c>
      <c r="Z124" s="103">
        <f>'Grunddaten Kernel'!Z124/(('Grunddaten Kernel'!Z$4-'Grunddaten Kernel'!Z$3)/2)</f>
        <v>1.449275362318842E-2</v>
      </c>
      <c r="AA124" s="103">
        <f>'Grunddaten Kernel'!AA124/(('Grunddaten Kernel'!AA$4-'Grunddaten Kernel'!AA$3)/2)</f>
        <v>0.18909090909090909</v>
      </c>
      <c r="AB124" s="103">
        <f>'Grunddaten Kernel'!AB124/(('Grunddaten Kernel'!AB$4-'Grunddaten Kernel'!AB$3)/2)</f>
        <v>0.11997000749812554</v>
      </c>
      <c r="AC124" s="103">
        <f>'Grunddaten Kernel'!AC124/(('Grunddaten Kernel'!AC$4-'Grunddaten Kernel'!AC$3)/2)</f>
        <v>2.2062879205736373E-2</v>
      </c>
      <c r="AD124" s="103">
        <f>'Grunddaten Kernel'!AD124/(('Grunddaten Kernel'!AD$4-'Grunddaten Kernel'!AD$3)/2)</f>
        <v>-2.4985599999999976E-2</v>
      </c>
      <c r="AE124" s="103">
        <f>'Grunddaten Kernel'!AE124/(('Grunddaten Kernel'!AE$4-'Grunddaten Kernel'!AE$3)/2)</f>
        <v>0.14362888509109817</v>
      </c>
      <c r="AF124" s="103">
        <f>'Grunddaten Kernel'!AF124/(('Grunddaten Kernel'!AF$4-'Grunddaten Kernel'!AF$3)/2)</f>
        <v>7.6568501920614804E-2</v>
      </c>
      <c r="AG124" s="103">
        <f>'Grunddaten Kernel'!AG124/(('Grunddaten Kernel'!AG$4-'Grunddaten Kernel'!AG$3)/2)</f>
        <v>0.17722024803413677</v>
      </c>
      <c r="AH124" s="103">
        <f>'Grunddaten Kernel'!AH124/(('Grunddaten Kernel'!AH$4-'Grunddaten Kernel'!AH$3)/2)</f>
        <v>0.13517047168862517</v>
      </c>
      <c r="AI124" s="103">
        <f>'Grunddaten Kernel'!AI124/(('Grunddaten Kernel'!AI$4-'Grunddaten Kernel'!AI$3)/2)</f>
        <v>-0.17142857142857143</v>
      </c>
      <c r="AJ124" s="103">
        <f>'Grunddaten Kernel'!AJ124/(('Grunddaten Kernel'!AJ$4-'Grunddaten Kernel'!AJ$3)/2)</f>
        <v>0.31102362204724415</v>
      </c>
      <c r="AK124" s="103">
        <f>'Grunddaten Kernel'!AK124/(('Grunddaten Kernel'!AK$4-'Grunddaten Kernel'!AK$3)/2)</f>
        <v>8.3035714285714241E-2</v>
      </c>
    </row>
    <row r="125" spans="1:37" x14ac:dyDescent="0.2">
      <c r="A125" s="9">
        <v>33968</v>
      </c>
      <c r="B125" s="103">
        <f>('Grunddaten Kernel'!B125-'Grunddaten Kernel'!B$3)/('Grunddaten Kernel'!B$4-'Grunddaten Kernel'!B$3)</f>
        <v>0.50522328677427031</v>
      </c>
      <c r="C125" s="103">
        <f>('Grunddaten Kernel'!C125-'Grunddaten Kernel'!C$3)/('Grunddaten Kernel'!C$4-'Grunddaten Kernel'!C$3)</f>
        <v>0.7103485749344689</v>
      </c>
      <c r="D125" s="103">
        <f>('Grunddaten Kernel'!D125-'Grunddaten Kernel'!D$3)/('Grunddaten Kernel'!D$4-'Grunddaten Kernel'!D$3)</f>
        <v>0.42642665952890785</v>
      </c>
      <c r="E125" s="103">
        <f>('Grunddaten Kernel'!E125-'Grunddaten Kernel'!E$3)/('Grunddaten Kernel'!E$4-'Grunddaten Kernel'!E$3)</f>
        <v>0.27015250544662306</v>
      </c>
      <c r="F125" s="103">
        <f>('Grunddaten Kernel'!F125-'Grunddaten Kernel'!F$3)/('Grunddaten Kernel'!F$4-'Grunddaten Kernel'!F$3)</f>
        <v>0.36206896551724133</v>
      </c>
      <c r="G125" s="103">
        <f>('Grunddaten Kernel'!G125-'Grunddaten Kernel'!G$3)/('Grunddaten Kernel'!G$4-'Grunddaten Kernel'!G$3)</f>
        <v>0.27106227106227104</v>
      </c>
      <c r="H125" s="103">
        <f>('Grunddaten Kernel'!H125-'Grunddaten Kernel'!H$3)/('Grunddaten Kernel'!H$4-'Grunddaten Kernel'!H$3)</f>
        <v>0.27871148459383754</v>
      </c>
      <c r="I125" s="103">
        <f>('Grunddaten Kernel'!I125-'Grunddaten Kernel'!I$3)/('Grunddaten Kernel'!I$4-'Grunddaten Kernel'!I$3)</f>
        <v>0.10232825524576027</v>
      </c>
      <c r="J125" s="103">
        <f>('Grunddaten Kernel'!J125-'Grunddaten Kernel'!J$3)/('Grunddaten Kernel'!J$4-'Grunddaten Kernel'!J$3)</f>
        <v>0.3417543859649122</v>
      </c>
      <c r="K125" s="103">
        <f>('Grunddaten Kernel'!K125-'Grunddaten Kernel'!K$3)/('Grunddaten Kernel'!K$4-'Grunddaten Kernel'!K$3)</f>
        <v>7.6045627376425826E-2</v>
      </c>
      <c r="L125" s="103">
        <f>('Grunddaten Kernel'!L125-'Grunddaten Kernel'!L$3)/('Grunddaten Kernel'!L$4-'Grunddaten Kernel'!L$3)</f>
        <v>4.7964333481943823E-2</v>
      </c>
      <c r="M125" s="103">
        <f>('Grunddaten Kernel'!M125-'Grunddaten Kernel'!M$3)/('Grunddaten Kernel'!M$4-'Grunddaten Kernel'!M$3)</f>
        <v>0.35528654699582257</v>
      </c>
      <c r="N125" s="103">
        <f>('Grunddaten Kernel'!N125-'Grunddaten Kernel'!N$3)/('Grunddaten Kernel'!N$4-'Grunddaten Kernel'!N$3)</f>
        <v>0.40245304416722322</v>
      </c>
      <c r="O125" s="103">
        <f>('Grunddaten Kernel'!O125-'Grunddaten Kernel'!O$3)/('Grunddaten Kernel'!O$4-'Grunddaten Kernel'!O$3)</f>
        <v>0.29112025971161037</v>
      </c>
      <c r="P125" s="103">
        <f>('Grunddaten Kernel'!P125-'Grunddaten Kernel'!P$3)/('Grunddaten Kernel'!P$4-'Grunddaten Kernel'!P$3)</f>
        <v>0.22553159115980068</v>
      </c>
      <c r="Q125" s="103">
        <f>('Grunddaten Kernel'!Q125-'Grunddaten Kernel'!Q$3)/('Grunddaten Kernel'!Q$4-'Grunddaten Kernel'!Q$3)</f>
        <v>0.47609147609147612</v>
      </c>
      <c r="R125" s="103">
        <f>('Grunddaten Kernel'!R125-'Grunddaten Kernel'!R$3)/('Grunddaten Kernel'!R$4-'Grunddaten Kernel'!R$3)</f>
        <v>0.68996590355577225</v>
      </c>
      <c r="S125" s="103">
        <f>('Grunddaten Kernel'!S125-'Grunddaten Kernel'!S$3)/('Grunddaten Kernel'!S$4-'Grunddaten Kernel'!S$3)</f>
        <v>0.44502108336036322</v>
      </c>
      <c r="T125" s="103">
        <f>'Grunddaten Kernel'!T125/(('Grunddaten Kernel'!T$4-'Grunddaten Kernel'!T$3)/2)</f>
        <v>0.39621959737426909</v>
      </c>
      <c r="U125" s="103">
        <f>'Grunddaten Kernel'!U125/(('Grunddaten Kernel'!U$4-'Grunddaten Kernel'!U$3)/2)</f>
        <v>-2.5530536423131432E-2</v>
      </c>
      <c r="V125" s="103">
        <f>'Grunddaten Kernel'!V125/(('Grunddaten Kernel'!V$4-'Grunddaten Kernel'!V$3)/2)</f>
        <v>0.13744294579209138</v>
      </c>
      <c r="W125" s="103">
        <f>'Grunddaten Kernel'!W125/(('Grunddaten Kernel'!W$4-'Grunddaten Kernel'!W$3)/2)</f>
        <v>-0.21818181818181845</v>
      </c>
      <c r="X125" s="103">
        <f>'Grunddaten Kernel'!X125/(('Grunddaten Kernel'!X$4-'Grunddaten Kernel'!X$3)/2)</f>
        <v>0.41698841698841638</v>
      </c>
      <c r="Y125" s="103">
        <f>'Grunddaten Kernel'!Y125/(('Grunddaten Kernel'!Y$4-'Grunddaten Kernel'!Y$3)/2)</f>
        <v>5.4757015742642065E-2</v>
      </c>
      <c r="Z125" s="103">
        <f>'Grunddaten Kernel'!Z125/(('Grunddaten Kernel'!Z$4-'Grunddaten Kernel'!Z$3)/2)</f>
        <v>0.17391304347826103</v>
      </c>
      <c r="AA125" s="103">
        <f>'Grunddaten Kernel'!AA125/(('Grunddaten Kernel'!AA$4-'Grunddaten Kernel'!AA$3)/2)</f>
        <v>-0.14545454545454559</v>
      </c>
      <c r="AB125" s="103">
        <f>'Grunddaten Kernel'!AB125/(('Grunddaten Kernel'!AB$4-'Grunddaten Kernel'!AB$3)/2)</f>
        <v>-5.9985003749063216E-2</v>
      </c>
      <c r="AC125" s="103">
        <f>'Grunddaten Kernel'!AC125/(('Grunddaten Kernel'!AC$4-'Grunddaten Kernel'!AC$3)/2)</f>
        <v>-8.8251516822945492E-2</v>
      </c>
      <c r="AD125" s="103">
        <f>'Grunddaten Kernel'!AD125/(('Grunddaten Kernel'!AD$4-'Grunddaten Kernel'!AD$3)/2)</f>
        <v>1.4988799999999998E-2</v>
      </c>
      <c r="AE125" s="103">
        <f>'Grunddaten Kernel'!AE125/(('Grunddaten Kernel'!AE$4-'Grunddaten Kernel'!AE$3)/2)</f>
        <v>2.70254612866789E-2</v>
      </c>
      <c r="AF125" s="103">
        <f>'Grunddaten Kernel'!AF125/(('Grunddaten Kernel'!AF$4-'Grunddaten Kernel'!AF$3)/2)</f>
        <v>5.6402048655569414E-2</v>
      </c>
      <c r="AG125" s="103">
        <f>'Grunddaten Kernel'!AG125/(('Grunddaten Kernel'!AG$4-'Grunddaten Kernel'!AG$3)/2)</f>
        <v>4.1072626336144835E-2</v>
      </c>
      <c r="AH125" s="103">
        <f>'Grunddaten Kernel'!AH125/(('Grunddaten Kernel'!AH$4-'Grunddaten Kernel'!AH$3)/2)</f>
        <v>-0.37513828824298501</v>
      </c>
      <c r="AI125" s="103">
        <f>'Grunddaten Kernel'!AI125/(('Grunddaten Kernel'!AI$4-'Grunddaten Kernel'!AI$3)/2)</f>
        <v>-5.7142857142857141E-2</v>
      </c>
      <c r="AJ125" s="103">
        <f>'Grunddaten Kernel'!AJ125/(('Grunddaten Kernel'!AJ$4-'Grunddaten Kernel'!AJ$3)/2)</f>
        <v>-0.21091113610798648</v>
      </c>
      <c r="AK125" s="103">
        <f>'Grunddaten Kernel'!AK125/(('Grunddaten Kernel'!AK$4-'Grunddaten Kernel'!AK$3)/2)</f>
        <v>3.3928571428571329E-2</v>
      </c>
    </row>
    <row r="126" spans="1:37" x14ac:dyDescent="0.2">
      <c r="A126" s="9">
        <v>33999</v>
      </c>
      <c r="B126" s="103">
        <f>('Grunddaten Kernel'!B126-'Grunddaten Kernel'!B$3)/('Grunddaten Kernel'!B$4-'Grunddaten Kernel'!B$3)</f>
        <v>0.50808305757096206</v>
      </c>
      <c r="C126" s="103">
        <f>('Grunddaten Kernel'!C126-'Grunddaten Kernel'!C$3)/('Grunddaten Kernel'!C$4-'Grunddaten Kernel'!C$3)</f>
        <v>0.56879651433921996</v>
      </c>
      <c r="D126" s="103">
        <f>('Grunddaten Kernel'!D126-'Grunddaten Kernel'!D$3)/('Grunddaten Kernel'!D$4-'Grunddaten Kernel'!D$3)</f>
        <v>0.50699411134903649</v>
      </c>
      <c r="E126" s="103">
        <f>('Grunddaten Kernel'!E126-'Grunddaten Kernel'!E$3)/('Grunddaten Kernel'!E$4-'Grunddaten Kernel'!E$3)</f>
        <v>0.28322440087145967</v>
      </c>
      <c r="F126" s="103">
        <f>('Grunddaten Kernel'!F126-'Grunddaten Kernel'!F$3)/('Grunddaten Kernel'!F$4-'Grunddaten Kernel'!F$3)</f>
        <v>0.39655172413793105</v>
      </c>
      <c r="G126" s="103">
        <f>('Grunddaten Kernel'!G126-'Grunddaten Kernel'!G$3)/('Grunddaten Kernel'!G$4-'Grunddaten Kernel'!G$3)</f>
        <v>0.25091575091575097</v>
      </c>
      <c r="H126" s="103">
        <f>('Grunddaten Kernel'!H126-'Grunddaten Kernel'!H$3)/('Grunddaten Kernel'!H$4-'Grunddaten Kernel'!H$3)</f>
        <v>0.23669467787114851</v>
      </c>
      <c r="I126" s="103">
        <f>('Grunddaten Kernel'!I126-'Grunddaten Kernel'!I$3)/('Grunddaten Kernel'!I$4-'Grunddaten Kernel'!I$3)</f>
        <v>8.7381431445817767E-2</v>
      </c>
      <c r="J126" s="103">
        <f>('Grunddaten Kernel'!J126-'Grunddaten Kernel'!J$3)/('Grunddaten Kernel'!J$4-'Grunddaten Kernel'!J$3)</f>
        <v>0.3417543859649122</v>
      </c>
      <c r="K126" s="103">
        <f>('Grunddaten Kernel'!K126-'Grunddaten Kernel'!K$3)/('Grunddaten Kernel'!K$4-'Grunddaten Kernel'!K$3)</f>
        <v>7.6045627376425826E-2</v>
      </c>
      <c r="L126" s="103">
        <f>('Grunddaten Kernel'!L126-'Grunddaten Kernel'!L$3)/('Grunddaten Kernel'!L$4-'Grunddaten Kernel'!L$3)</f>
        <v>4.8892851835339569E-2</v>
      </c>
      <c r="M126" s="103">
        <f>('Grunddaten Kernel'!M126-'Grunddaten Kernel'!M$3)/('Grunddaten Kernel'!M$4-'Grunddaten Kernel'!M$3)</f>
        <v>0.39930890290879067</v>
      </c>
      <c r="N126" s="103">
        <f>('Grunddaten Kernel'!N126-'Grunddaten Kernel'!N$3)/('Grunddaten Kernel'!N$4-'Grunddaten Kernel'!N$3)</f>
        <v>0.43441718839814192</v>
      </c>
      <c r="O126" s="103">
        <f>('Grunddaten Kernel'!O126-'Grunddaten Kernel'!O$3)/('Grunddaten Kernel'!O$4-'Grunddaten Kernel'!O$3)</f>
        <v>0.31295070189507196</v>
      </c>
      <c r="P126" s="103">
        <f>('Grunddaten Kernel'!P126-'Grunddaten Kernel'!P$3)/('Grunddaten Kernel'!P$4-'Grunddaten Kernel'!P$3)</f>
        <v>0.19141085625166421</v>
      </c>
      <c r="Q126" s="103">
        <f>('Grunddaten Kernel'!Q126-'Grunddaten Kernel'!Q$3)/('Grunddaten Kernel'!Q$4-'Grunddaten Kernel'!Q$3)</f>
        <v>0.37214137214137216</v>
      </c>
      <c r="R126" s="103">
        <f>('Grunddaten Kernel'!R126-'Grunddaten Kernel'!R$3)/('Grunddaten Kernel'!R$4-'Grunddaten Kernel'!R$3)</f>
        <v>0.68241597661958131</v>
      </c>
      <c r="S126" s="103">
        <f>('Grunddaten Kernel'!S126-'Grunddaten Kernel'!S$3)/('Grunddaten Kernel'!S$4-'Grunddaten Kernel'!S$3)</f>
        <v>0.42036976970483297</v>
      </c>
      <c r="T126" s="103">
        <f>'Grunddaten Kernel'!T126/(('Grunddaten Kernel'!T$4-'Grunddaten Kernel'!T$3)/2)</f>
        <v>9.1337533950548947E-3</v>
      </c>
      <c r="U126" s="103">
        <f>'Grunddaten Kernel'!U126/(('Grunddaten Kernel'!U$4-'Grunddaten Kernel'!U$3)/2)</f>
        <v>-0.67951535797666285</v>
      </c>
      <c r="V126" s="103">
        <f>'Grunddaten Kernel'!V126/(('Grunddaten Kernel'!V$4-'Grunddaten Kernel'!V$3)/2)</f>
        <v>0.4116450416260673</v>
      </c>
      <c r="W126" s="103">
        <f>'Grunddaten Kernel'!W126/(('Grunddaten Kernel'!W$4-'Grunddaten Kernel'!W$3)/2)</f>
        <v>0.10909090909090922</v>
      </c>
      <c r="X126" s="103">
        <f>'Grunddaten Kernel'!X126/(('Grunddaten Kernel'!X$4-'Grunddaten Kernel'!X$3)/2)</f>
        <v>0.24710424710424733</v>
      </c>
      <c r="Y126" s="103">
        <f>'Grunddaten Kernel'!Y126/(('Grunddaten Kernel'!Y$4-'Grunddaten Kernel'!Y$3)/2)</f>
        <v>-0.15058179329226476</v>
      </c>
      <c r="Z126" s="103">
        <f>'Grunddaten Kernel'!Z126/(('Grunddaten Kernel'!Z$4-'Grunddaten Kernel'!Z$3)/2)</f>
        <v>-0.21739130434782597</v>
      </c>
      <c r="AA126" s="103">
        <f>'Grunddaten Kernel'!AA126/(('Grunddaten Kernel'!AA$4-'Grunddaten Kernel'!AA$3)/2)</f>
        <v>-9.4545454545454474E-2</v>
      </c>
      <c r="AB126" s="103">
        <f>'Grunddaten Kernel'!AB126/(('Grunddaten Kernel'!AB$4-'Grunddaten Kernel'!AB$3)/2)</f>
        <v>0</v>
      </c>
      <c r="AC126" s="103">
        <f>'Grunddaten Kernel'!AC126/(('Grunddaten Kernel'!AC$4-'Grunddaten Kernel'!AC$3)/2)</f>
        <v>0</v>
      </c>
      <c r="AD126" s="103">
        <f>'Grunddaten Kernel'!AD126/(('Grunddaten Kernel'!AD$4-'Grunddaten Kernel'!AD$3)/2)</f>
        <v>9.9967999999999793E-3</v>
      </c>
      <c r="AE126" s="103">
        <f>'Grunddaten Kernel'!AE126/(('Grunddaten Kernel'!AE$4-'Grunddaten Kernel'!AE$3)/2)</f>
        <v>0.31348666106653517</v>
      </c>
      <c r="AF126" s="103">
        <f>'Grunddaten Kernel'!AF126/(('Grunddaten Kernel'!AF$4-'Grunddaten Kernel'!AF$3)/2)</f>
        <v>0.26344430217669634</v>
      </c>
      <c r="AG126" s="103">
        <f>'Grunddaten Kernel'!AG126/(('Grunddaten Kernel'!AG$4-'Grunddaten Kernel'!AG$3)/2)</f>
        <v>0.13934437927245225</v>
      </c>
      <c r="AH126" s="103">
        <f>'Grunddaten Kernel'!AH126/(('Grunddaten Kernel'!AH$4-'Grunddaten Kernel'!AH$3)/2)</f>
        <v>-0.18042844212008449</v>
      </c>
      <c r="AI126" s="103">
        <f>'Grunddaten Kernel'!AI126/(('Grunddaten Kernel'!AI$4-'Grunddaten Kernel'!AI$3)/2)</f>
        <v>-0.5714285714285714</v>
      </c>
      <c r="AJ126" s="103">
        <f>'Grunddaten Kernel'!AJ126/(('Grunddaten Kernel'!AJ$4-'Grunddaten Kernel'!AJ$3)/2)</f>
        <v>-3.4870641169854021E-2</v>
      </c>
      <c r="AK126" s="103">
        <f>'Grunddaten Kernel'!AK126/(('Grunddaten Kernel'!AK$4-'Grunddaten Kernel'!AK$3)/2)</f>
        <v>-6.7857142857142658E-2</v>
      </c>
    </row>
    <row r="127" spans="1:37" x14ac:dyDescent="0.2">
      <c r="A127" s="9">
        <v>34027</v>
      </c>
      <c r="B127" s="103">
        <f>('Grunddaten Kernel'!B127-'Grunddaten Kernel'!B$3)/('Grunddaten Kernel'!B$4-'Grunddaten Kernel'!B$3)</f>
        <v>0.7547145822750615</v>
      </c>
      <c r="C127" s="103">
        <f>('Grunddaten Kernel'!C127-'Grunddaten Kernel'!C$3)/('Grunddaten Kernel'!C$4-'Grunddaten Kernel'!C$3)</f>
        <v>0.49861858124073033</v>
      </c>
      <c r="D127" s="103">
        <f>('Grunddaten Kernel'!D127-'Grunddaten Kernel'!D$3)/('Grunddaten Kernel'!D$4-'Grunddaten Kernel'!D$3)</f>
        <v>0.49227248394004275</v>
      </c>
      <c r="E127" s="103">
        <f>('Grunddaten Kernel'!E127-'Grunddaten Kernel'!E$3)/('Grunddaten Kernel'!E$4-'Grunddaten Kernel'!E$3)</f>
        <v>0.18736383442265794</v>
      </c>
      <c r="F127" s="103">
        <f>('Grunddaten Kernel'!F127-'Grunddaten Kernel'!F$3)/('Grunddaten Kernel'!F$4-'Grunddaten Kernel'!F$3)</f>
        <v>0.39870689655172409</v>
      </c>
      <c r="G127" s="103">
        <f>('Grunddaten Kernel'!G127-'Grunddaten Kernel'!G$3)/('Grunddaten Kernel'!G$4-'Grunddaten Kernel'!G$3)</f>
        <v>0.2142857142857143</v>
      </c>
      <c r="H127" s="103">
        <f>('Grunddaten Kernel'!H127-'Grunddaten Kernel'!H$3)/('Grunddaten Kernel'!H$4-'Grunddaten Kernel'!H$3)</f>
        <v>0.23669467787114851</v>
      </c>
      <c r="I127" s="103">
        <f>('Grunddaten Kernel'!I127-'Grunddaten Kernel'!I$3)/('Grunddaten Kernel'!I$4-'Grunddaten Kernel'!I$3)</f>
        <v>8.0482897384305835E-2</v>
      </c>
      <c r="J127" s="103">
        <f>('Grunddaten Kernel'!J127-'Grunddaten Kernel'!J$3)/('Grunddaten Kernel'!J$4-'Grunddaten Kernel'!J$3)</f>
        <v>0.33754385964912287</v>
      </c>
      <c r="K127" s="103">
        <f>('Grunddaten Kernel'!K127-'Grunddaten Kernel'!K$3)/('Grunddaten Kernel'!K$4-'Grunddaten Kernel'!K$3)</f>
        <v>9.2637400622191488E-2</v>
      </c>
      <c r="L127" s="103">
        <f>('Grunddaten Kernel'!L127-'Grunddaten Kernel'!L$3)/('Grunddaten Kernel'!L$4-'Grunddaten Kernel'!L$3)</f>
        <v>5.121474216079655E-2</v>
      </c>
      <c r="M127" s="103">
        <f>('Grunddaten Kernel'!M127-'Grunddaten Kernel'!M$3)/('Grunddaten Kernel'!M$4-'Grunddaten Kernel'!M$3)</f>
        <v>0.42437185009823425</v>
      </c>
      <c r="N127" s="103">
        <f>('Grunddaten Kernel'!N127-'Grunddaten Kernel'!N$3)/('Grunddaten Kernel'!N$4-'Grunddaten Kernel'!N$3)</f>
        <v>0.44638723609190761</v>
      </c>
      <c r="O127" s="103">
        <f>('Grunddaten Kernel'!O127-'Grunddaten Kernel'!O$3)/('Grunddaten Kernel'!O$4-'Grunddaten Kernel'!O$3)</f>
        <v>0.34641182415210653</v>
      </c>
      <c r="P127" s="103">
        <f>('Grunddaten Kernel'!P127-'Grunddaten Kernel'!P$3)/('Grunddaten Kernel'!P$4-'Grunddaten Kernel'!P$3)</f>
        <v>0.1971166647647305</v>
      </c>
      <c r="Q127" s="103">
        <f>('Grunddaten Kernel'!Q127-'Grunddaten Kernel'!Q$3)/('Grunddaten Kernel'!Q$4-'Grunddaten Kernel'!Q$3)</f>
        <v>0.44074844074844077</v>
      </c>
      <c r="R127" s="103">
        <f>('Grunddaten Kernel'!R127-'Grunddaten Kernel'!R$3)/('Grunddaten Kernel'!R$4-'Grunddaten Kernel'!R$3)</f>
        <v>0.72406234778373113</v>
      </c>
      <c r="S127" s="103">
        <f>('Grunddaten Kernel'!S127-'Grunddaten Kernel'!S$3)/('Grunddaten Kernel'!S$4-'Grunddaten Kernel'!S$3)</f>
        <v>0.28965293545248133</v>
      </c>
      <c r="T127" s="103">
        <f>'Grunddaten Kernel'!T127/(('Grunddaten Kernel'!T$4-'Grunddaten Kernel'!T$3)/2)</f>
        <v>0.78771051466769026</v>
      </c>
      <c r="U127" s="103">
        <f>'Grunddaten Kernel'!U127/(('Grunddaten Kernel'!U$4-'Grunddaten Kernel'!U$3)/2)</f>
        <v>-0.33688653581552314</v>
      </c>
      <c r="V127" s="103">
        <f>'Grunddaten Kernel'!V127/(('Grunddaten Kernel'!V$4-'Grunddaten Kernel'!V$3)/2)</f>
        <v>-7.5217532523036007E-2</v>
      </c>
      <c r="W127" s="103">
        <f>'Grunddaten Kernel'!W127/(('Grunddaten Kernel'!W$4-'Grunddaten Kernel'!W$3)/2)</f>
        <v>-0.80000000000000016</v>
      </c>
      <c r="X127" s="103">
        <f>'Grunddaten Kernel'!X127/(('Grunddaten Kernel'!X$4-'Grunddaten Kernel'!X$3)/2)</f>
        <v>1.5444015444015117E-2</v>
      </c>
      <c r="Y127" s="103">
        <f>'Grunddaten Kernel'!Y127/(('Grunddaten Kernel'!Y$4-'Grunddaten Kernel'!Y$3)/2)</f>
        <v>-0.27378507871321034</v>
      </c>
      <c r="Z127" s="103">
        <f>'Grunddaten Kernel'!Z127/(('Grunddaten Kernel'!Z$4-'Grunddaten Kernel'!Z$3)/2)</f>
        <v>0</v>
      </c>
      <c r="AA127" s="103">
        <f>'Grunddaten Kernel'!AA127/(('Grunddaten Kernel'!AA$4-'Grunddaten Kernel'!AA$3)/2)</f>
        <v>-4.3636363636363674E-2</v>
      </c>
      <c r="AB127" s="103">
        <f>'Grunddaten Kernel'!AB127/(('Grunddaten Kernel'!AB$4-'Grunddaten Kernel'!AB$3)/2)</f>
        <v>-2.999250187453072E-2</v>
      </c>
      <c r="AC127" s="103">
        <f>'Grunddaten Kernel'!AC127/(('Grunddaten Kernel'!AC$4-'Grunddaten Kernel'!AC$3)/2)</f>
        <v>0.13237727523441822</v>
      </c>
      <c r="AD127" s="103">
        <f>'Grunddaten Kernel'!AD127/(('Grunddaten Kernel'!AD$4-'Grunddaten Kernel'!AD$3)/2)</f>
        <v>2.4998400000000059E-2</v>
      </c>
      <c r="AE127" s="103">
        <f>'Grunddaten Kernel'!AE127/(('Grunddaten Kernel'!AE$4-'Grunddaten Kernel'!AE$3)/2)</f>
        <v>0.17847521941893818</v>
      </c>
      <c r="AF127" s="103">
        <f>'Grunddaten Kernel'!AF127/(('Grunddaten Kernel'!AF$4-'Grunddaten Kernel'!AF$3)/2)</f>
        <v>9.8655569782330838E-2</v>
      </c>
      <c r="AG127" s="103">
        <f>'Grunddaten Kernel'!AG127/(('Grunddaten Kernel'!AG$4-'Grunddaten Kernel'!AG$3)/2)</f>
        <v>0.21358336544362125</v>
      </c>
      <c r="AH127" s="103">
        <f>'Grunddaten Kernel'!AH127/(('Grunddaten Kernel'!AH$4-'Grunddaten Kernel'!AH$3)/2)</f>
        <v>3.0171980287639545E-2</v>
      </c>
      <c r="AI127" s="103">
        <f>'Grunddaten Kernel'!AI127/(('Grunddaten Kernel'!AI$4-'Grunddaten Kernel'!AI$3)/2)</f>
        <v>0.37714285714285717</v>
      </c>
      <c r="AJ127" s="103">
        <f>'Grunddaten Kernel'!AJ127/(('Grunddaten Kernel'!AJ$4-'Grunddaten Kernel'!AJ$3)/2)</f>
        <v>0.19235095613048298</v>
      </c>
      <c r="AK127" s="103">
        <f>'Grunddaten Kernel'!AK127/(('Grunddaten Kernel'!AK$4-'Grunddaten Kernel'!AK$3)/2)</f>
        <v>-0.35982142857142857</v>
      </c>
    </row>
    <row r="128" spans="1:37" x14ac:dyDescent="0.2">
      <c r="A128" s="9">
        <v>34058</v>
      </c>
      <c r="B128" s="103">
        <f>('Grunddaten Kernel'!B128-'Grunddaten Kernel'!B$3)/('Grunddaten Kernel'!B$4-'Grunddaten Kernel'!B$3)</f>
        <v>0.49257750659921107</v>
      </c>
      <c r="C128" s="103">
        <f>('Grunddaten Kernel'!C128-'Grunddaten Kernel'!C$3)/('Grunddaten Kernel'!C$4-'Grunddaten Kernel'!C$3)</f>
        <v>0.51135314440225643</v>
      </c>
      <c r="D128" s="103">
        <f>('Grunddaten Kernel'!D128-'Grunddaten Kernel'!D$3)/('Grunddaten Kernel'!D$4-'Grunddaten Kernel'!D$3)</f>
        <v>0.53242237687366156</v>
      </c>
      <c r="E128" s="103">
        <f>('Grunddaten Kernel'!E128-'Grunddaten Kernel'!E$3)/('Grunddaten Kernel'!E$4-'Grunddaten Kernel'!E$3)</f>
        <v>0.25490196078431371</v>
      </c>
      <c r="F128" s="103">
        <f>('Grunddaten Kernel'!F128-'Grunddaten Kernel'!F$3)/('Grunddaten Kernel'!F$4-'Grunddaten Kernel'!F$3)</f>
        <v>0.45905172413793105</v>
      </c>
      <c r="G128" s="103">
        <f>('Grunddaten Kernel'!G128-'Grunddaten Kernel'!G$3)/('Grunddaten Kernel'!G$4-'Grunddaten Kernel'!G$3)</f>
        <v>0.27838827838827834</v>
      </c>
      <c r="H128" s="103">
        <f>('Grunddaten Kernel'!H128-'Grunddaten Kernel'!H$3)/('Grunddaten Kernel'!H$4-'Grunddaten Kernel'!H$3)</f>
        <v>0.23389355742296922</v>
      </c>
      <c r="I128" s="103">
        <f>('Grunddaten Kernel'!I128-'Grunddaten Kernel'!I$3)/('Grunddaten Kernel'!I$4-'Grunddaten Kernel'!I$3)</f>
        <v>0.10232825524576027</v>
      </c>
      <c r="J128" s="103">
        <f>('Grunddaten Kernel'!J128-'Grunddaten Kernel'!J$3)/('Grunddaten Kernel'!J$4-'Grunddaten Kernel'!J$3)</f>
        <v>0.36842105263157893</v>
      </c>
      <c r="K128" s="103">
        <f>('Grunddaten Kernel'!K128-'Grunddaten Kernel'!K$3)/('Grunddaten Kernel'!K$4-'Grunddaten Kernel'!K$3)</f>
        <v>9.2637400622191488E-2</v>
      </c>
      <c r="L128" s="103">
        <f>('Grunddaten Kernel'!L128-'Grunddaten Kernel'!L$3)/('Grunddaten Kernel'!L$4-'Grunddaten Kernel'!L$3)</f>
        <v>5.8181602021102688E-2</v>
      </c>
      <c r="M128" s="103">
        <f>('Grunddaten Kernel'!M128-'Grunddaten Kernel'!M$3)/('Grunddaten Kernel'!M$4-'Grunddaten Kernel'!M$3)</f>
        <v>0.44363023254867984</v>
      </c>
      <c r="N128" s="103">
        <f>('Grunddaten Kernel'!N128-'Grunddaten Kernel'!N$3)/('Grunddaten Kernel'!N$4-'Grunddaten Kernel'!N$3)</f>
        <v>0.413118115863226</v>
      </c>
      <c r="O128" s="103">
        <f>('Grunddaten Kernel'!O128-'Grunddaten Kernel'!O$3)/('Grunddaten Kernel'!O$4-'Grunddaten Kernel'!O$3)</f>
        <v>0.37166305459250137</v>
      </c>
      <c r="P128" s="103">
        <f>('Grunddaten Kernel'!P128-'Grunddaten Kernel'!P$3)/('Grunddaten Kernel'!P$4-'Grunddaten Kernel'!P$3)</f>
        <v>0.17246757198828408</v>
      </c>
      <c r="Q128" s="103">
        <f>('Grunddaten Kernel'!Q128-'Grunddaten Kernel'!Q$3)/('Grunddaten Kernel'!Q$4-'Grunddaten Kernel'!Q$3)</f>
        <v>0.39293139293139295</v>
      </c>
      <c r="R128" s="103">
        <f>('Grunddaten Kernel'!R128-'Grunddaten Kernel'!R$3)/('Grunddaten Kernel'!R$4-'Grunddaten Kernel'!R$3)</f>
        <v>0.75767169995129069</v>
      </c>
      <c r="S128" s="103">
        <f>('Grunddaten Kernel'!S128-'Grunddaten Kernel'!S$3)/('Grunddaten Kernel'!S$4-'Grunddaten Kernel'!S$3)</f>
        <v>0.27084009082062926</v>
      </c>
      <c r="T128" s="103">
        <f>'Grunddaten Kernel'!T128/(('Grunddaten Kernel'!T$4-'Grunddaten Kernel'!T$3)/2)</f>
        <v>-0.83723332222774516</v>
      </c>
      <c r="U128" s="103">
        <f>'Grunddaten Kernel'!U128/(('Grunddaten Kernel'!U$4-'Grunddaten Kernel'!U$3)/2)</f>
        <v>6.1131792847042968E-2</v>
      </c>
      <c r="V128" s="103">
        <f>'Grunddaten Kernel'!V128/(('Grunddaten Kernel'!V$4-'Grunddaten Kernel'!V$3)/2)</f>
        <v>0.20513872506282388</v>
      </c>
      <c r="W128" s="103">
        <f>'Grunddaten Kernel'!W128/(('Grunddaten Kernel'!W$4-'Grunddaten Kernel'!W$3)/2)</f>
        <v>0.56363636363636394</v>
      </c>
      <c r="X128" s="103">
        <f>'Grunddaten Kernel'!X128/(('Grunddaten Kernel'!X$4-'Grunddaten Kernel'!X$3)/2)</f>
        <v>0.43243243243243285</v>
      </c>
      <c r="Y128" s="103">
        <f>'Grunddaten Kernel'!Y128/(('Grunddaten Kernel'!Y$4-'Grunddaten Kernel'!Y$3)/2)</f>
        <v>0.47912388774811715</v>
      </c>
      <c r="Z128" s="103">
        <f>'Grunddaten Kernel'!Z128/(('Grunddaten Kernel'!Z$4-'Grunddaten Kernel'!Z$3)/2)</f>
        <v>-1.449275362318842E-2</v>
      </c>
      <c r="AA128" s="103">
        <f>'Grunddaten Kernel'!AA128/(('Grunddaten Kernel'!AA$4-'Grunddaten Kernel'!AA$3)/2)</f>
        <v>0.13818181818181816</v>
      </c>
      <c r="AB128" s="103">
        <f>'Grunddaten Kernel'!AB128/(('Grunddaten Kernel'!AB$4-'Grunddaten Kernel'!AB$3)/2)</f>
        <v>0.21994501374656306</v>
      </c>
      <c r="AC128" s="103">
        <f>'Grunddaten Kernel'!AC128/(('Grunddaten Kernel'!AC$4-'Grunddaten Kernel'!AC$3)/2)</f>
        <v>0</v>
      </c>
      <c r="AD128" s="103">
        <f>'Grunddaten Kernel'!AD128/(('Grunddaten Kernel'!AD$4-'Grunddaten Kernel'!AD$3)/2)</f>
        <v>7.5007999999999977E-2</v>
      </c>
      <c r="AE128" s="103">
        <f>'Grunddaten Kernel'!AE128/(('Grunddaten Kernel'!AE$4-'Grunddaten Kernel'!AE$3)/2)</f>
        <v>0.13714045708658007</v>
      </c>
      <c r="AF128" s="103">
        <f>'Grunddaten Kernel'!AF128/(('Grunddaten Kernel'!AF$4-'Grunddaten Kernel'!AF$3)/2)</f>
        <v>-0.27419974391805396</v>
      </c>
      <c r="AG128" s="103">
        <f>'Grunddaten Kernel'!AG128/(('Grunddaten Kernel'!AG$4-'Grunddaten Kernel'!AG$3)/2)</f>
        <v>0.16117937520514936</v>
      </c>
      <c r="AH128" s="103">
        <f>'Grunddaten Kernel'!AH128/(('Grunddaten Kernel'!AH$4-'Grunddaten Kernel'!AH$3)/2)</f>
        <v>-0.13034295484260283</v>
      </c>
      <c r="AI128" s="103">
        <f>'Grunddaten Kernel'!AI128/(('Grunddaten Kernel'!AI$4-'Grunddaten Kernel'!AI$3)/2)</f>
        <v>-0.26285714285714284</v>
      </c>
      <c r="AJ128" s="103">
        <f>'Grunddaten Kernel'!AJ128/(('Grunddaten Kernel'!AJ$4-'Grunddaten Kernel'!AJ$3)/2)</f>
        <v>0.15523059617547755</v>
      </c>
      <c r="AK128" s="103">
        <f>'Grunddaten Kernel'!AK128/(('Grunddaten Kernel'!AK$4-'Grunddaten Kernel'!AK$3)/2)</f>
        <v>-5.1785714285714123E-2</v>
      </c>
    </row>
    <row r="129" spans="1:37" x14ac:dyDescent="0.2">
      <c r="A129" s="9">
        <v>34088</v>
      </c>
      <c r="B129" s="103">
        <f>('Grunddaten Kernel'!B129-'Grunddaten Kernel'!B$3)/('Grunddaten Kernel'!B$4-'Grunddaten Kernel'!B$3)</f>
        <v>0.40413843809367217</v>
      </c>
      <c r="C129" s="103">
        <f>('Grunddaten Kernel'!C129-'Grunddaten Kernel'!C$3)/('Grunddaten Kernel'!C$4-'Grunddaten Kernel'!C$3)</f>
        <v>0.45024166423108303</v>
      </c>
      <c r="D129" s="103">
        <f>('Grunddaten Kernel'!D129-'Grunddaten Kernel'!D$3)/('Grunddaten Kernel'!D$4-'Grunddaten Kernel'!D$3)</f>
        <v>0.57404443254817983</v>
      </c>
      <c r="E129" s="103">
        <f>('Grunddaten Kernel'!E129-'Grunddaten Kernel'!E$3)/('Grunddaten Kernel'!E$4-'Grunddaten Kernel'!E$3)</f>
        <v>0.22657952069716777</v>
      </c>
      <c r="F129" s="103">
        <f>('Grunddaten Kernel'!F129-'Grunddaten Kernel'!F$3)/('Grunddaten Kernel'!F$4-'Grunddaten Kernel'!F$3)</f>
        <v>0.43103448275862072</v>
      </c>
      <c r="G129" s="103">
        <f>('Grunddaten Kernel'!G129-'Grunddaten Kernel'!G$3)/('Grunddaten Kernel'!G$4-'Grunddaten Kernel'!G$3)</f>
        <v>0.26007326007326009</v>
      </c>
      <c r="H129" s="103">
        <f>('Grunddaten Kernel'!H129-'Grunddaten Kernel'!H$3)/('Grunddaten Kernel'!H$4-'Grunddaten Kernel'!H$3)</f>
        <v>0.24089635854341737</v>
      </c>
      <c r="I129" s="103">
        <f>('Grunddaten Kernel'!I129-'Grunddaten Kernel'!I$3)/('Grunddaten Kernel'!I$4-'Grunddaten Kernel'!I$3)</f>
        <v>9.4279965507329699E-2</v>
      </c>
      <c r="J129" s="103">
        <f>('Grunddaten Kernel'!J129-'Grunddaten Kernel'!J$3)/('Grunddaten Kernel'!J$4-'Grunddaten Kernel'!J$3)</f>
        <v>0.37684210526315787</v>
      </c>
      <c r="K129" s="103">
        <f>('Grunddaten Kernel'!K129-'Grunddaten Kernel'!K$3)/('Grunddaten Kernel'!K$4-'Grunddaten Kernel'!K$3)</f>
        <v>8.4341513999308657E-2</v>
      </c>
      <c r="L129" s="103">
        <f>('Grunddaten Kernel'!L129-'Grunddaten Kernel'!L$3)/('Grunddaten Kernel'!L$4-'Grunddaten Kernel'!L$3)</f>
        <v>5.864526675583296E-2</v>
      </c>
      <c r="M129" s="103">
        <f>('Grunddaten Kernel'!M129-'Grunddaten Kernel'!M$3)/('Grunddaten Kernel'!M$4-'Grunddaten Kernel'!M$3)</f>
        <v>0.47381234212356771</v>
      </c>
      <c r="N129" s="103">
        <f>('Grunddaten Kernel'!N129-'Grunddaten Kernel'!N$3)/('Grunddaten Kernel'!N$4-'Grunddaten Kernel'!N$3)</f>
        <v>0.4582796066429492</v>
      </c>
      <c r="O129" s="103">
        <f>('Grunddaten Kernel'!O129-'Grunddaten Kernel'!O$3)/('Grunddaten Kernel'!O$4-'Grunddaten Kernel'!O$3)</f>
        <v>0.3730075212625466</v>
      </c>
      <c r="P129" s="103">
        <f>('Grunddaten Kernel'!P129-'Grunddaten Kernel'!P$3)/('Grunddaten Kernel'!P$4-'Grunddaten Kernel'!P$3)</f>
        <v>0.22298299669063107</v>
      </c>
      <c r="Q129" s="103">
        <f>('Grunddaten Kernel'!Q129-'Grunddaten Kernel'!Q$3)/('Grunddaten Kernel'!Q$4-'Grunddaten Kernel'!Q$3)</f>
        <v>0.35135135135135137</v>
      </c>
      <c r="R129" s="103">
        <f>('Grunddaten Kernel'!R129-'Grunddaten Kernel'!R$3)/('Grunddaten Kernel'!R$4-'Grunddaten Kernel'!R$3)</f>
        <v>0.79566488066244523</v>
      </c>
      <c r="S129" s="103">
        <f>('Grunddaten Kernel'!S129-'Grunddaten Kernel'!S$3)/('Grunddaten Kernel'!S$4-'Grunddaten Kernel'!S$3)</f>
        <v>0.25883879338306842</v>
      </c>
      <c r="T129" s="103">
        <f>'Grunddaten Kernel'!T129/(('Grunddaten Kernel'!T$4-'Grunddaten Kernel'!T$3)/2)</f>
        <v>-0.28246342089807952</v>
      </c>
      <c r="U129" s="103">
        <f>'Grunddaten Kernel'!U129/(('Grunddaten Kernel'!U$4-'Grunddaten Kernel'!U$3)/2)</f>
        <v>-0.29336336857530981</v>
      </c>
      <c r="V129" s="103">
        <f>'Grunddaten Kernel'!V129/(('Grunddaten Kernel'!V$4-'Grunddaten Kernel'!V$3)/2)</f>
        <v>0.21266047831512738</v>
      </c>
      <c r="W129" s="103">
        <f>'Grunddaten Kernel'!W129/(('Grunddaten Kernel'!W$4-'Grunddaten Kernel'!W$3)/2)</f>
        <v>-0.23636363636363625</v>
      </c>
      <c r="X129" s="103">
        <f>'Grunddaten Kernel'!X129/(('Grunddaten Kernel'!X$4-'Grunddaten Kernel'!X$3)/2)</f>
        <v>-0.20077220077220062</v>
      </c>
      <c r="Y129" s="103">
        <f>'Grunddaten Kernel'!Y129/(('Grunddaten Kernel'!Y$4-'Grunddaten Kernel'!Y$3)/2)</f>
        <v>-0.13689253935660456</v>
      </c>
      <c r="Z129" s="103">
        <f>'Grunddaten Kernel'!Z129/(('Grunddaten Kernel'!Z$4-'Grunddaten Kernel'!Z$3)/2)</f>
        <v>3.6231884057970891E-2</v>
      </c>
      <c r="AA129" s="103">
        <f>'Grunddaten Kernel'!AA129/(('Grunddaten Kernel'!AA$4-'Grunddaten Kernel'!AA$3)/2)</f>
        <v>-5.0909090909090793E-2</v>
      </c>
      <c r="AB129" s="103">
        <f>'Grunddaten Kernel'!AB129/(('Grunddaten Kernel'!AB$4-'Grunddaten Kernel'!AB$3)/2)</f>
        <v>5.9985003749062328E-2</v>
      </c>
      <c r="AC129" s="103">
        <f>'Grunddaten Kernel'!AC129/(('Grunddaten Kernel'!AC$4-'Grunddaten Kernel'!AC$3)/2)</f>
        <v>-6.6188637617209112E-2</v>
      </c>
      <c r="AD129" s="103">
        <f>'Grunddaten Kernel'!AD129/(('Grunddaten Kernel'!AD$4-'Grunddaten Kernel'!AD$3)/2)</f>
        <v>4.992000000000019E-3</v>
      </c>
      <c r="AE129" s="103">
        <f>'Grunddaten Kernel'!AE129/(('Grunddaten Kernel'!AE$4-'Grunddaten Kernel'!AE$3)/2)</f>
        <v>0.214929177649683</v>
      </c>
      <c r="AF129" s="103">
        <f>'Grunddaten Kernel'!AF129/(('Grunddaten Kernel'!AF$4-'Grunddaten Kernel'!AF$3)/2)</f>
        <v>0.37221510883482695</v>
      </c>
      <c r="AG129" s="103">
        <f>'Grunddaten Kernel'!AG129/(('Grunddaten Kernel'!AG$4-'Grunddaten Kernel'!AG$3)/2)</f>
        <v>8.5817718219139451E-3</v>
      </c>
      <c r="AH129" s="103">
        <f>'Grunddaten Kernel'!AH129/(('Grunddaten Kernel'!AH$4-'Grunddaten Kernel'!AH$3)/2)</f>
        <v>0.26712259881323547</v>
      </c>
      <c r="AI129" s="103">
        <f>'Grunddaten Kernel'!AI129/(('Grunddaten Kernel'!AI$4-'Grunddaten Kernel'!AI$3)/2)</f>
        <v>-0.22857142857142856</v>
      </c>
      <c r="AJ129" s="103">
        <f>'Grunddaten Kernel'!AJ129/(('Grunddaten Kernel'!AJ$4-'Grunddaten Kernel'!AJ$3)/2)</f>
        <v>0.175478065241845</v>
      </c>
      <c r="AK129" s="103">
        <f>'Grunddaten Kernel'!AK129/(('Grunddaten Kernel'!AK$4-'Grunddaten Kernel'!AK$3)/2)</f>
        <v>-3.303571428571437E-2</v>
      </c>
    </row>
    <row r="130" spans="1:37" x14ac:dyDescent="0.2">
      <c r="A130" s="9">
        <v>34118</v>
      </c>
      <c r="B130" s="103">
        <f>('Grunddaten Kernel'!B130-'Grunddaten Kernel'!B$3)/('Grunddaten Kernel'!B$4-'Grunddaten Kernel'!B$3)</f>
        <v>0.28066830998528869</v>
      </c>
      <c r="C130" s="103">
        <f>('Grunddaten Kernel'!C130-'Grunddaten Kernel'!C$3)/('Grunddaten Kernel'!C$4-'Grunddaten Kernel'!C$3)</f>
        <v>0.48727436000010882</v>
      </c>
      <c r="D130" s="103">
        <f>('Grunddaten Kernel'!D130-'Grunddaten Kernel'!D$3)/('Grunddaten Kernel'!D$4-'Grunddaten Kernel'!D$3)</f>
        <v>0.42937098501070653</v>
      </c>
      <c r="E130" s="103">
        <f>('Grunddaten Kernel'!E130-'Grunddaten Kernel'!E$3)/('Grunddaten Kernel'!E$4-'Grunddaten Kernel'!E$3)</f>
        <v>0.18954248366013066</v>
      </c>
      <c r="F130" s="103">
        <f>('Grunddaten Kernel'!F130-'Grunddaten Kernel'!F$3)/('Grunddaten Kernel'!F$4-'Grunddaten Kernel'!F$3)</f>
        <v>0.42025862068965525</v>
      </c>
      <c r="G130" s="103">
        <f>('Grunddaten Kernel'!G130-'Grunddaten Kernel'!G$3)/('Grunddaten Kernel'!G$4-'Grunddaten Kernel'!G$3)</f>
        <v>0.27838827838827834</v>
      </c>
      <c r="H130" s="103">
        <f>('Grunddaten Kernel'!H130-'Grunddaten Kernel'!H$3)/('Grunddaten Kernel'!H$4-'Grunddaten Kernel'!H$3)</f>
        <v>0.28291316526610638</v>
      </c>
      <c r="I130" s="103">
        <f>('Grunddaten Kernel'!I130-'Grunddaten Kernel'!I$3)/('Grunddaten Kernel'!I$4-'Grunddaten Kernel'!I$3)</f>
        <v>1.6096579476861154E-2</v>
      </c>
      <c r="J130" s="103">
        <f>('Grunddaten Kernel'!J130-'Grunddaten Kernel'!J$3)/('Grunddaten Kernel'!J$4-'Grunddaten Kernel'!J$3)</f>
        <v>0.37684210526315787</v>
      </c>
      <c r="K130" s="103">
        <f>('Grunddaten Kernel'!K130-'Grunddaten Kernel'!K$3)/('Grunddaten Kernel'!K$4-'Grunddaten Kernel'!K$3)</f>
        <v>8.4341513999308657E-2</v>
      </c>
      <c r="L130" s="103">
        <f>('Grunddaten Kernel'!L130-'Grunddaten Kernel'!L$3)/('Grunddaten Kernel'!L$4-'Grunddaten Kernel'!L$3)</f>
        <v>6.0503492346559655E-2</v>
      </c>
      <c r="M130" s="103">
        <f>('Grunddaten Kernel'!M130-'Grunddaten Kernel'!M$3)/('Grunddaten Kernel'!M$4-'Grunddaten Kernel'!M$3)</f>
        <v>0.49433576986751604</v>
      </c>
      <c r="N130" s="103">
        <f>('Grunddaten Kernel'!N130-'Grunddaten Kernel'!N$3)/('Grunddaten Kernel'!N$4-'Grunddaten Kernel'!N$3)</f>
        <v>0.48758719259270766</v>
      </c>
      <c r="O130" s="103">
        <f>('Grunddaten Kernel'!O130-'Grunddaten Kernel'!O$3)/('Grunddaten Kernel'!O$4-'Grunddaten Kernel'!O$3)</f>
        <v>0.38936917385355146</v>
      </c>
      <c r="P130" s="103">
        <f>('Grunddaten Kernel'!P130-'Grunddaten Kernel'!P$3)/('Grunddaten Kernel'!P$4-'Grunddaten Kernel'!P$3)</f>
        <v>0.25820685457796039</v>
      </c>
      <c r="Q130" s="103">
        <f>('Grunddaten Kernel'!Q130-'Grunddaten Kernel'!Q$3)/('Grunddaten Kernel'!Q$4-'Grunddaten Kernel'!Q$3)</f>
        <v>0.37629937629937632</v>
      </c>
      <c r="R130" s="103">
        <f>('Grunddaten Kernel'!R130-'Grunddaten Kernel'!R$3)/('Grunddaten Kernel'!R$4-'Grunddaten Kernel'!R$3)</f>
        <v>0.8281782756941064</v>
      </c>
      <c r="S130" s="103">
        <f>('Grunddaten Kernel'!S130-'Grunddaten Kernel'!S$3)/('Grunddaten Kernel'!S$4-'Grunddaten Kernel'!S$3)</f>
        <v>0.29419396691534216</v>
      </c>
      <c r="T130" s="103">
        <f>'Grunddaten Kernel'!T130/(('Grunddaten Kernel'!T$4-'Grunddaten Kernel'!T$3)/2)</f>
        <v>-0.39434828242264763</v>
      </c>
      <c r="U130" s="103">
        <f>'Grunddaten Kernel'!U130/(('Grunddaten Kernel'!U$4-'Grunddaten Kernel'!U$3)/2)</f>
        <v>0.17777406712774479</v>
      </c>
      <c r="V130" s="103">
        <f>'Grunddaten Kernel'!V130/(('Grunddaten Kernel'!V$4-'Grunddaten Kernel'!V$3)/2)</f>
        <v>-0.73918320597637555</v>
      </c>
      <c r="W130" s="103">
        <f>'Grunddaten Kernel'!W130/(('Grunddaten Kernel'!W$4-'Grunddaten Kernel'!W$3)/2)</f>
        <v>-0.30909090909090986</v>
      </c>
      <c r="X130" s="103">
        <f>'Grunddaten Kernel'!X130/(('Grunddaten Kernel'!X$4-'Grunddaten Kernel'!X$3)/2)</f>
        <v>-7.7220077220076955E-2</v>
      </c>
      <c r="Y130" s="103">
        <f>'Grunddaten Kernel'!Y130/(('Grunddaten Kernel'!Y$4-'Grunddaten Kernel'!Y$3)/2)</f>
        <v>0.13689253935660456</v>
      </c>
      <c r="Z130" s="103">
        <f>'Grunddaten Kernel'!Z130/(('Grunddaten Kernel'!Z$4-'Grunddaten Kernel'!Z$3)/2)</f>
        <v>0.21739130434782597</v>
      </c>
      <c r="AA130" s="103">
        <f>'Grunddaten Kernel'!AA130/(('Grunddaten Kernel'!AA$4-'Grunddaten Kernel'!AA$3)/2)</f>
        <v>-0.49454545454545468</v>
      </c>
      <c r="AB130" s="103">
        <f>'Grunddaten Kernel'!AB130/(('Grunddaten Kernel'!AB$4-'Grunddaten Kernel'!AB$3)/2)</f>
        <v>0</v>
      </c>
      <c r="AC130" s="103">
        <f>'Grunddaten Kernel'!AC130/(('Grunddaten Kernel'!AC$4-'Grunddaten Kernel'!AC$3)/2)</f>
        <v>0</v>
      </c>
      <c r="AD130" s="103">
        <f>'Grunddaten Kernel'!AD130/(('Grunddaten Kernel'!AD$4-'Grunddaten Kernel'!AD$3)/2)</f>
        <v>2.00063999999999E-2</v>
      </c>
      <c r="AE130" s="103">
        <f>'Grunddaten Kernel'!AE130/(('Grunddaten Kernel'!AE$4-'Grunddaten Kernel'!AE$3)/2)</f>
        <v>0.14614894418213928</v>
      </c>
      <c r="AF130" s="103">
        <f>'Grunddaten Kernel'!AF130/(('Grunddaten Kernel'!AF$4-'Grunddaten Kernel'!AF$3)/2)</f>
        <v>0.24154929577464793</v>
      </c>
      <c r="AG130" s="103">
        <f>'Grunddaten Kernel'!AG130/(('Grunddaten Kernel'!AG$4-'Grunddaten Kernel'!AG$3)/2)</f>
        <v>0.10443692825848067</v>
      </c>
      <c r="AH130" s="103">
        <f>'Grunddaten Kernel'!AH130/(('Grunddaten Kernel'!AH$4-'Grunddaten Kernel'!AH$3)/2)</f>
        <v>0.18626169164236145</v>
      </c>
      <c r="AI130" s="103">
        <f>'Grunddaten Kernel'!AI130/(('Grunddaten Kernel'!AI$4-'Grunddaten Kernel'!AI$3)/2)</f>
        <v>0.13714285714285715</v>
      </c>
      <c r="AJ130" s="103">
        <f>'Grunddaten Kernel'!AJ130/(('Grunddaten Kernel'!AJ$4-'Grunddaten Kernel'!AJ$3)/2)</f>
        <v>0.15016872890888727</v>
      </c>
      <c r="AK130" s="103">
        <f>'Grunddaten Kernel'!AK130/(('Grunddaten Kernel'!AK$4-'Grunddaten Kernel'!AK$3)/2)</f>
        <v>9.7321428571428531E-2</v>
      </c>
    </row>
    <row r="131" spans="1:37" x14ac:dyDescent="0.2">
      <c r="A131" s="9">
        <v>34149</v>
      </c>
      <c r="B131" s="103">
        <f>('Grunddaten Kernel'!B131-'Grunddaten Kernel'!B$3)/('Grunddaten Kernel'!B$4-'Grunddaten Kernel'!B$3)</f>
        <v>0.32259194118113399</v>
      </c>
      <c r="C131" s="103">
        <f>('Grunddaten Kernel'!C131-'Grunddaten Kernel'!C$3)/('Grunddaten Kernel'!C$4-'Grunddaten Kernel'!C$3)</f>
        <v>0.43834243854133131</v>
      </c>
      <c r="D131" s="103">
        <f>('Grunddaten Kernel'!D131-'Grunddaten Kernel'!D$3)/('Grunddaten Kernel'!D$4-'Grunddaten Kernel'!D$3)</f>
        <v>0.40635171306209844</v>
      </c>
      <c r="E131" s="103">
        <f>('Grunddaten Kernel'!E131-'Grunddaten Kernel'!E$3)/('Grunddaten Kernel'!E$4-'Grunddaten Kernel'!E$3)</f>
        <v>0.17211328976034859</v>
      </c>
      <c r="F131" s="103">
        <f>('Grunddaten Kernel'!F131-'Grunddaten Kernel'!F$3)/('Grunddaten Kernel'!F$4-'Grunddaten Kernel'!F$3)</f>
        <v>0.39224137931034492</v>
      </c>
      <c r="G131" s="103">
        <f>('Grunddaten Kernel'!G131-'Grunddaten Kernel'!G$3)/('Grunddaten Kernel'!G$4-'Grunddaten Kernel'!G$3)</f>
        <v>0.22893772893772898</v>
      </c>
      <c r="H131" s="103">
        <f>('Grunddaten Kernel'!H131-'Grunddaten Kernel'!H$3)/('Grunddaten Kernel'!H$4-'Grunddaten Kernel'!H$3)</f>
        <v>0.25490196078431376</v>
      </c>
      <c r="I131" s="103">
        <f>('Grunddaten Kernel'!I131-'Grunddaten Kernel'!I$3)/('Grunddaten Kernel'!I$4-'Grunddaten Kernel'!I$3)</f>
        <v>5.1739005461339464E-2</v>
      </c>
      <c r="J131" s="103">
        <f>('Grunddaten Kernel'!J131-'Grunddaten Kernel'!J$3)/('Grunddaten Kernel'!J$4-'Grunddaten Kernel'!J$3)</f>
        <v>0.37263157894736848</v>
      </c>
      <c r="K131" s="103">
        <f>('Grunddaten Kernel'!K131-'Grunddaten Kernel'!K$3)/('Grunddaten Kernel'!K$4-'Grunddaten Kernel'!K$3)</f>
        <v>7.6045627376425826E-2</v>
      </c>
      <c r="L131" s="103">
        <f>('Grunddaten Kernel'!L131-'Grunddaten Kernel'!L$3)/('Grunddaten Kernel'!L$4-'Grunddaten Kernel'!L$3)</f>
        <v>6.7469163322930598E-2</v>
      </c>
      <c r="M131" s="103">
        <f>('Grunddaten Kernel'!M131-'Grunddaten Kernel'!M$3)/('Grunddaten Kernel'!M$4-'Grunddaten Kernel'!M$3)</f>
        <v>0.56609149816344717</v>
      </c>
      <c r="N131" s="103">
        <f>('Grunddaten Kernel'!N131-'Grunddaten Kernel'!N$3)/('Grunddaten Kernel'!N$4-'Grunddaten Kernel'!N$3)</f>
        <v>0.52968043623483352</v>
      </c>
      <c r="O131" s="103">
        <f>('Grunddaten Kernel'!O131-'Grunddaten Kernel'!O$3)/('Grunddaten Kernel'!O$4-'Grunddaten Kernel'!O$3)</f>
        <v>0.42483358125974435</v>
      </c>
      <c r="P131" s="103">
        <f>('Grunddaten Kernel'!P131-'Grunddaten Kernel'!P$3)/('Grunddaten Kernel'!P$4-'Grunddaten Kernel'!P$3)</f>
        <v>0.27460154437217088</v>
      </c>
      <c r="Q131" s="103">
        <f>('Grunddaten Kernel'!Q131-'Grunddaten Kernel'!Q$3)/('Grunddaten Kernel'!Q$4-'Grunddaten Kernel'!Q$3)</f>
        <v>0.33056133056133058</v>
      </c>
      <c r="R131" s="103">
        <f>('Grunddaten Kernel'!R131-'Grunddaten Kernel'!R$3)/('Grunddaten Kernel'!R$4-'Grunddaten Kernel'!R$3)</f>
        <v>0.68765221626887474</v>
      </c>
      <c r="S131" s="103">
        <f>('Grunddaten Kernel'!S131-'Grunddaten Kernel'!S$3)/('Grunddaten Kernel'!S$4-'Grunddaten Kernel'!S$3)</f>
        <v>0.26921829386960755</v>
      </c>
      <c r="T131" s="103">
        <f>'Grunddaten Kernel'!T131/(('Grunddaten Kernel'!T$4-'Grunddaten Kernel'!T$3)/2)</f>
        <v>0.13389888071137082</v>
      </c>
      <c r="U131" s="103">
        <f>'Grunddaten Kernel'!U131/(('Grunddaten Kernel'!U$4-'Grunddaten Kernel'!U$3)/2)</f>
        <v>-0.23489585377087155</v>
      </c>
      <c r="V131" s="103">
        <f>'Grunddaten Kernel'!V131/(('Grunddaten Kernel'!V$4-'Grunddaten Kernel'!V$3)/2)</f>
        <v>-0.11761286903601895</v>
      </c>
      <c r="W131" s="103">
        <f>'Grunddaten Kernel'!W131/(('Grunddaten Kernel'!W$4-'Grunddaten Kernel'!W$3)/2)</f>
        <v>-0.14545454545454484</v>
      </c>
      <c r="X131" s="103">
        <f>'Grunddaten Kernel'!X131/(('Grunddaten Kernel'!X$4-'Grunddaten Kernel'!X$3)/2)</f>
        <v>-0.20077220077220062</v>
      </c>
      <c r="Y131" s="103">
        <f>'Grunddaten Kernel'!Y131/(('Grunddaten Kernel'!Y$4-'Grunddaten Kernel'!Y$3)/2)</f>
        <v>-0.36960985626283299</v>
      </c>
      <c r="Z131" s="103">
        <f>'Grunddaten Kernel'!Z131/(('Grunddaten Kernel'!Z$4-'Grunddaten Kernel'!Z$3)/2)</f>
        <v>-0.14492753623188387</v>
      </c>
      <c r="AA131" s="103">
        <f>'Grunddaten Kernel'!AA131/(('Grunddaten Kernel'!AA$4-'Grunddaten Kernel'!AA$3)/2)</f>
        <v>0.22545454545454549</v>
      </c>
      <c r="AB131" s="103">
        <f>'Grunddaten Kernel'!AB131/(('Grunddaten Kernel'!AB$4-'Grunddaten Kernel'!AB$3)/2)</f>
        <v>-2.999250187453072E-2</v>
      </c>
      <c r="AC131" s="103">
        <f>'Grunddaten Kernel'!AC131/(('Grunddaten Kernel'!AC$4-'Grunddaten Kernel'!AC$3)/2)</f>
        <v>-6.6188637617209112E-2</v>
      </c>
      <c r="AD131" s="103">
        <f>'Grunddaten Kernel'!AD131/(('Grunddaten Kernel'!AD$4-'Grunddaten Kernel'!AD$3)/2)</f>
        <v>7.499520000000004E-2</v>
      </c>
      <c r="AE131" s="103">
        <f>'Grunddaten Kernel'!AE131/(('Grunddaten Kernel'!AE$4-'Grunddaten Kernel'!AE$3)/2)</f>
        <v>0.51097818845407417</v>
      </c>
      <c r="AF131" s="103">
        <f>'Grunddaten Kernel'!AF131/(('Grunddaten Kernel'!AF$4-'Grunddaten Kernel'!AF$3)/2)</f>
        <v>0.34692701664532677</v>
      </c>
      <c r="AG131" s="103">
        <f>'Grunddaten Kernel'!AG131/(('Grunddaten Kernel'!AG$4-'Grunddaten Kernel'!AG$3)/2)</f>
        <v>0.22637039574146206</v>
      </c>
      <c r="AH131" s="103">
        <f>'Grunddaten Kernel'!AH131/(('Grunddaten Kernel'!AH$4-'Grunddaten Kernel'!AH$3)/2)</f>
        <v>8.6694156693150962E-2</v>
      </c>
      <c r="AI131" s="103">
        <f>'Grunddaten Kernel'!AI131/(('Grunddaten Kernel'!AI$4-'Grunddaten Kernel'!AI$3)/2)</f>
        <v>-0.25142857142857145</v>
      </c>
      <c r="AJ131" s="103">
        <f>'Grunddaten Kernel'!AJ131/(('Grunddaten Kernel'!AJ$4-'Grunddaten Kernel'!AJ$3)/2)</f>
        <v>-0.64904386951631154</v>
      </c>
      <c r="AK131" s="103">
        <f>'Grunddaten Kernel'!AK131/(('Grunddaten Kernel'!AK$4-'Grunddaten Kernel'!AK$3)/2)</f>
        <v>-6.874999999999995E-2</v>
      </c>
    </row>
    <row r="132" spans="1:37" x14ac:dyDescent="0.2">
      <c r="A132" s="9">
        <v>34180</v>
      </c>
      <c r="B132" s="103">
        <f>('Grunddaten Kernel'!B132-'Grunddaten Kernel'!B$3)/('Grunddaten Kernel'!B$4-'Grunddaten Kernel'!B$3)</f>
        <v>0.25540000469799257</v>
      </c>
      <c r="C132" s="103">
        <f>('Grunddaten Kernel'!C132-'Grunddaten Kernel'!C$3)/('Grunddaten Kernel'!C$4-'Grunddaten Kernel'!C$3)</f>
        <v>0.33720334716960082</v>
      </c>
      <c r="D132" s="103">
        <f>('Grunddaten Kernel'!D132-'Grunddaten Kernel'!D$3)/('Grunddaten Kernel'!D$4-'Grunddaten Kernel'!D$3)</f>
        <v>0.45961723768736612</v>
      </c>
      <c r="E132" s="103">
        <f>('Grunddaten Kernel'!E132-'Grunddaten Kernel'!E$3)/('Grunddaten Kernel'!E$4-'Grunddaten Kernel'!E$3)</f>
        <v>0.1851851851851852</v>
      </c>
      <c r="F132" s="103">
        <f>('Grunddaten Kernel'!F132-'Grunddaten Kernel'!F$3)/('Grunddaten Kernel'!F$4-'Grunddaten Kernel'!F$3)</f>
        <v>0.29525862068965519</v>
      </c>
      <c r="G132" s="103">
        <f>('Grunddaten Kernel'!G132-'Grunddaten Kernel'!G$3)/('Grunddaten Kernel'!G$4-'Grunddaten Kernel'!G$3)</f>
        <v>0.22527472527472522</v>
      </c>
      <c r="H132" s="103">
        <f>('Grunddaten Kernel'!H132-'Grunddaten Kernel'!H$3)/('Grunddaten Kernel'!H$4-'Grunddaten Kernel'!H$3)</f>
        <v>0.22128851540616246</v>
      </c>
      <c r="I132" s="103">
        <f>('Grunddaten Kernel'!I132-'Grunddaten Kernel'!I$3)/('Grunddaten Kernel'!I$4-'Grunddaten Kernel'!I$3)</f>
        <v>6.2086806553607363E-2</v>
      </c>
      <c r="J132" s="103">
        <f>('Grunddaten Kernel'!J132-'Grunddaten Kernel'!J$3)/('Grunddaten Kernel'!J$4-'Grunddaten Kernel'!J$3)</f>
        <v>0.36000000000000004</v>
      </c>
      <c r="K132" s="103">
        <f>('Grunddaten Kernel'!K132-'Grunddaten Kernel'!K$3)/('Grunddaten Kernel'!K$4-'Grunddaten Kernel'!K$3)</f>
        <v>8.84894573107501E-2</v>
      </c>
      <c r="L132" s="103">
        <f>('Grunddaten Kernel'!L132-'Grunddaten Kernel'!L$3)/('Grunddaten Kernel'!L$4-'Grunddaten Kernel'!L$3)</f>
        <v>6.1896864318620896E-2</v>
      </c>
      <c r="M132" s="103">
        <f>('Grunddaten Kernel'!M132-'Grunddaten Kernel'!M$3)/('Grunddaten Kernel'!M$4-'Grunddaten Kernel'!M$3)</f>
        <v>0.60764071086596627</v>
      </c>
      <c r="N132" s="103">
        <f>('Grunddaten Kernel'!N132-'Grunddaten Kernel'!N$3)/('Grunddaten Kernel'!N$4-'Grunddaten Kernel'!N$3)</f>
        <v>0.55996675418291419</v>
      </c>
      <c r="O132" s="103">
        <f>('Grunddaten Kernel'!O132-'Grunddaten Kernel'!O$3)/('Grunddaten Kernel'!O$4-'Grunddaten Kernel'!O$3)</f>
        <v>0.52218966221392815</v>
      </c>
      <c r="P132" s="103">
        <f>('Grunddaten Kernel'!P132-'Grunddaten Kernel'!P$3)/('Grunddaten Kernel'!P$4-'Grunddaten Kernel'!P$3)</f>
        <v>0.26425501160181064</v>
      </c>
      <c r="Q132" s="103">
        <f>('Grunddaten Kernel'!Q132-'Grunddaten Kernel'!Q$3)/('Grunddaten Kernel'!Q$4-'Grunddaten Kernel'!Q$3)</f>
        <v>0.29729729729729731</v>
      </c>
      <c r="R132" s="103">
        <f>('Grunddaten Kernel'!R132-'Grunddaten Kernel'!R$3)/('Grunddaten Kernel'!R$4-'Grunddaten Kernel'!R$3)</f>
        <v>0.72820263029712629</v>
      </c>
      <c r="S132" s="103">
        <f>('Grunddaten Kernel'!S132-'Grunddaten Kernel'!S$3)/('Grunddaten Kernel'!S$4-'Grunddaten Kernel'!S$3)</f>
        <v>0.28932857606227702</v>
      </c>
      <c r="T132" s="103">
        <f>'Grunddaten Kernel'!T132/(('Grunddaten Kernel'!T$4-'Grunddaten Kernel'!T$3)/2)</f>
        <v>-0.21460271525367719</v>
      </c>
      <c r="U132" s="103">
        <f>'Grunddaten Kernel'!U132/(('Grunddaten Kernel'!U$4-'Grunddaten Kernel'!U$3)/2)</f>
        <v>-0.48551441490780056</v>
      </c>
      <c r="V132" s="103">
        <f>'Grunddaten Kernel'!V132/(('Grunddaten Kernel'!V$4-'Grunddaten Kernel'!V$3)/2)</f>
        <v>0.27215070858334661</v>
      </c>
      <c r="W132" s="103">
        <f>'Grunddaten Kernel'!W132/(('Grunddaten Kernel'!W$4-'Grunddaten Kernel'!W$3)/2)</f>
        <v>0.10909090909090922</v>
      </c>
      <c r="X132" s="103">
        <f>'Grunddaten Kernel'!X132/(('Grunddaten Kernel'!X$4-'Grunddaten Kernel'!X$3)/2)</f>
        <v>-0.69498069498069526</v>
      </c>
      <c r="Y132" s="103">
        <f>'Grunddaten Kernel'!Y132/(('Grunddaten Kernel'!Y$4-'Grunddaten Kernel'!Y$3)/2)</f>
        <v>-2.737850787132164E-2</v>
      </c>
      <c r="Z132" s="103">
        <f>'Grunddaten Kernel'!Z132/(('Grunddaten Kernel'!Z$4-'Grunddaten Kernel'!Z$3)/2)</f>
        <v>-0.17391304347826103</v>
      </c>
      <c r="AA132" s="103">
        <f>'Grunddaten Kernel'!AA132/(('Grunddaten Kernel'!AA$4-'Grunddaten Kernel'!AA$3)/2)</f>
        <v>6.5454545454545515E-2</v>
      </c>
      <c r="AB132" s="103">
        <f>'Grunddaten Kernel'!AB132/(('Grunddaten Kernel'!AB$4-'Grunddaten Kernel'!AB$3)/2)</f>
        <v>-8.9977505623593926E-2</v>
      </c>
      <c r="AC132" s="103">
        <f>'Grunddaten Kernel'!AC132/(('Grunddaten Kernel'!AC$4-'Grunddaten Kernel'!AC$3)/2)</f>
        <v>9.9282956425813917E-2</v>
      </c>
      <c r="AD132" s="103">
        <f>'Grunddaten Kernel'!AD132/(('Grunddaten Kernel'!AD$4-'Grunddaten Kernel'!AD$3)/2)</f>
        <v>-5.9993599999999959E-2</v>
      </c>
      <c r="AE132" s="103">
        <f>'Grunddaten Kernel'!AE132/(('Grunddaten Kernel'!AE$4-'Grunddaten Kernel'!AE$3)/2)</f>
        <v>0.29587521362569885</v>
      </c>
      <c r="AF132" s="103">
        <f>'Grunddaten Kernel'!AF132/(('Grunddaten Kernel'!AF$4-'Grunddaten Kernel'!AF$3)/2)</f>
        <v>0.24961587708066579</v>
      </c>
      <c r="AG132" s="103">
        <f>'Grunddaten Kernel'!AG132/(('Grunddaten Kernel'!AG$4-'Grunddaten Kernel'!AG$3)/2)</f>
        <v>0.62142683849238656</v>
      </c>
      <c r="AH132" s="103">
        <f>'Grunddaten Kernel'!AH132/(('Grunddaten Kernel'!AH$4-'Grunddaten Kernel'!AH$3)/2)</f>
        <v>-5.4711857588253039E-2</v>
      </c>
      <c r="AI132" s="103">
        <f>'Grunddaten Kernel'!AI132/(('Grunddaten Kernel'!AI$4-'Grunddaten Kernel'!AI$3)/2)</f>
        <v>-0.18285714285714286</v>
      </c>
      <c r="AJ132" s="103">
        <f>'Grunddaten Kernel'!AJ132/(('Grunddaten Kernel'!AJ$4-'Grunddaten Kernel'!AJ$3)/2)</f>
        <v>0.1872890888638927</v>
      </c>
      <c r="AK132" s="103">
        <f>'Grunddaten Kernel'!AK132/(('Grunddaten Kernel'!AK$4-'Grunddaten Kernel'!AK$3)/2)</f>
        <v>5.5357142857142931E-2</v>
      </c>
    </row>
    <row r="133" spans="1:37" x14ac:dyDescent="0.2">
      <c r="A133" s="9">
        <v>34209</v>
      </c>
      <c r="B133" s="103">
        <f>('Grunddaten Kernel'!B133-'Grunddaten Kernel'!B$3)/('Grunddaten Kernel'!B$4-'Grunddaten Kernel'!B$3)</f>
        <v>0.26229136068543646</v>
      </c>
      <c r="C133" s="103">
        <f>('Grunddaten Kernel'!C133-'Grunddaten Kernel'!C$3)/('Grunddaten Kernel'!C$4-'Grunddaten Kernel'!C$3)</f>
        <v>0.37038468547415576</v>
      </c>
      <c r="D133" s="103">
        <f>('Grunddaten Kernel'!D133-'Grunddaten Kernel'!D$3)/('Grunddaten Kernel'!D$4-'Grunddaten Kernel'!D$3)</f>
        <v>0.48517933618843678</v>
      </c>
      <c r="E133" s="103">
        <f>('Grunddaten Kernel'!E133-'Grunddaten Kernel'!E$3)/('Grunddaten Kernel'!E$4-'Grunddaten Kernel'!E$3)</f>
        <v>0.20915032679738563</v>
      </c>
      <c r="F133" s="103">
        <f>('Grunddaten Kernel'!F133-'Grunddaten Kernel'!F$3)/('Grunddaten Kernel'!F$4-'Grunddaten Kernel'!F$3)</f>
        <v>0.35560344827586216</v>
      </c>
      <c r="G133" s="103">
        <f>('Grunddaten Kernel'!G133-'Grunddaten Kernel'!G$3)/('Grunddaten Kernel'!G$4-'Grunddaten Kernel'!G$3)</f>
        <v>0.26190476190476192</v>
      </c>
      <c r="H133" s="103">
        <f>('Grunddaten Kernel'!H133-'Grunddaten Kernel'!H$3)/('Grunddaten Kernel'!H$4-'Grunddaten Kernel'!H$3)</f>
        <v>0.2030812324929972</v>
      </c>
      <c r="I133" s="103">
        <f>('Grunddaten Kernel'!I133-'Grunddaten Kernel'!I$3)/('Grunddaten Kernel'!I$4-'Grunddaten Kernel'!I$3)</f>
        <v>4.3690715722908897E-2</v>
      </c>
      <c r="J133" s="103">
        <f>('Grunddaten Kernel'!J133-'Grunddaten Kernel'!J$3)/('Grunddaten Kernel'!J$4-'Grunddaten Kernel'!J$3)</f>
        <v>0.36421052631578943</v>
      </c>
      <c r="K133" s="103">
        <f>('Grunddaten Kernel'!K133-'Grunddaten Kernel'!K$3)/('Grunddaten Kernel'!K$4-'Grunddaten Kernel'!K$3)</f>
        <v>0.10093328724507432</v>
      </c>
      <c r="L133" s="103">
        <f>('Grunddaten Kernel'!L133-'Grunddaten Kernel'!L$3)/('Grunddaten Kernel'!L$4-'Grunddaten Kernel'!L$3)</f>
        <v>5.7251894783771726E-2</v>
      </c>
      <c r="M133" s="103">
        <f>('Grunddaten Kernel'!M133-'Grunddaten Kernel'!M$3)/('Grunddaten Kernel'!M$4-'Grunddaten Kernel'!M$3)</f>
        <v>0.53160986165855173</v>
      </c>
      <c r="N133" s="103">
        <f>('Grunddaten Kernel'!N133-'Grunddaten Kernel'!N$3)/('Grunddaten Kernel'!N$4-'Grunddaten Kernel'!N$3)</f>
        <v>0.54276903478382443</v>
      </c>
      <c r="O133" s="103">
        <f>('Grunddaten Kernel'!O133-'Grunddaten Kernel'!O$3)/('Grunddaten Kernel'!O$4-'Grunddaten Kernel'!O$3)</f>
        <v>0.44275880983398369</v>
      </c>
      <c r="P133" s="103">
        <f>('Grunddaten Kernel'!P133-'Grunddaten Kernel'!P$3)/('Grunddaten Kernel'!P$4-'Grunddaten Kernel'!P$3)</f>
        <v>0.18330860816311004</v>
      </c>
      <c r="Q133" s="103">
        <f>('Grunddaten Kernel'!Q133-'Grunddaten Kernel'!Q$3)/('Grunddaten Kernel'!Q$4-'Grunddaten Kernel'!Q$3)</f>
        <v>0.29106029106029108</v>
      </c>
      <c r="R133" s="103">
        <f>('Grunddaten Kernel'!R133-'Grunddaten Kernel'!R$3)/('Grunddaten Kernel'!R$4-'Grunddaten Kernel'!R$3)</f>
        <v>0.71882610813443737</v>
      </c>
      <c r="S133" s="103">
        <f>('Grunddaten Kernel'!S133-'Grunddaten Kernel'!S$3)/('Grunddaten Kernel'!S$4-'Grunddaten Kernel'!S$3)</f>
        <v>0.26273110606552064</v>
      </c>
      <c r="T133" s="103">
        <f>'Grunddaten Kernel'!T133/(('Grunddaten Kernel'!T$4-'Grunddaten Kernel'!T$3)/2)</f>
        <v>2.2010136693354762E-2</v>
      </c>
      <c r="U133" s="103">
        <f>'Grunddaten Kernel'!U133/(('Grunddaten Kernel'!U$4-'Grunddaten Kernel'!U$3)/2)</f>
        <v>0.15928577006473607</v>
      </c>
      <c r="V133" s="103">
        <f>'Grunddaten Kernel'!V133/(('Grunddaten Kernel'!V$4-'Grunddaten Kernel'!V$3)/2)</f>
        <v>0.13060498828999764</v>
      </c>
      <c r="W133" s="103">
        <f>'Grunddaten Kernel'!W133/(('Grunddaten Kernel'!W$4-'Grunddaten Kernel'!W$3)/2)</f>
        <v>0.19999999999999984</v>
      </c>
      <c r="X133" s="103">
        <f>'Grunddaten Kernel'!X133/(('Grunddaten Kernel'!X$4-'Grunddaten Kernel'!X$3)/2)</f>
        <v>0.43243243243243285</v>
      </c>
      <c r="Y133" s="103">
        <f>'Grunddaten Kernel'!Y133/(('Grunddaten Kernel'!Y$4-'Grunddaten Kernel'!Y$3)/2)</f>
        <v>0.27378507871321034</v>
      </c>
      <c r="Z133" s="103">
        <f>'Grunddaten Kernel'!Z133/(('Grunddaten Kernel'!Z$4-'Grunddaten Kernel'!Z$3)/2)</f>
        <v>-9.420289855072457E-2</v>
      </c>
      <c r="AA133" s="103">
        <f>'Grunddaten Kernel'!AA133/(('Grunddaten Kernel'!AA$4-'Grunddaten Kernel'!AA$3)/2)</f>
        <v>-0.11636363636363631</v>
      </c>
      <c r="AB133" s="103">
        <f>'Grunddaten Kernel'!AB133/(('Grunddaten Kernel'!AB$4-'Grunddaten Kernel'!AB$3)/2)</f>
        <v>2.999250187453072E-2</v>
      </c>
      <c r="AC133" s="103">
        <f>'Grunddaten Kernel'!AC133/(('Grunddaten Kernel'!AC$4-'Grunddaten Kernel'!AC$3)/2)</f>
        <v>9.9282956425813432E-2</v>
      </c>
      <c r="AD133" s="103">
        <f>'Grunddaten Kernel'!AD133/(('Grunddaten Kernel'!AD$4-'Grunddaten Kernel'!AD$3)/2)</f>
        <v>-5.0009600000000064E-2</v>
      </c>
      <c r="AE133" s="103">
        <f>'Grunddaten Kernel'!AE133/(('Grunddaten Kernel'!AE$4-'Grunddaten Kernel'!AE$3)/2)</f>
        <v>-0.54142166092170441</v>
      </c>
      <c r="AF133" s="103">
        <f>'Grunddaten Kernel'!AF133/(('Grunddaten Kernel'!AF$4-'Grunddaten Kernel'!AF$3)/2)</f>
        <v>-0.14174135723431558</v>
      </c>
      <c r="AG133" s="103">
        <f>'Grunddaten Kernel'!AG133/(('Grunddaten Kernel'!AG$4-'Grunddaten Kernel'!AG$3)/2)</f>
        <v>-0.50700955697316541</v>
      </c>
      <c r="AH133" s="103">
        <f>'Grunddaten Kernel'!AH133/(('Grunddaten Kernel'!AH$4-'Grunddaten Kernel'!AH$3)/2)</f>
        <v>-0.42803982701397969</v>
      </c>
      <c r="AI133" s="103">
        <f>'Grunddaten Kernel'!AI133/(('Grunddaten Kernel'!AI$4-'Grunddaten Kernel'!AI$3)/2)</f>
        <v>-3.4285714285714287E-2</v>
      </c>
      <c r="AJ133" s="103">
        <f>'Grunddaten Kernel'!AJ133/(('Grunddaten Kernel'!AJ$4-'Grunddaten Kernel'!AJ$3)/2)</f>
        <v>-4.3307086614173804E-2</v>
      </c>
      <c r="AK133" s="103">
        <f>'Grunddaten Kernel'!AK133/(('Grunddaten Kernel'!AK$4-'Grunddaten Kernel'!AK$3)/2)</f>
        <v>-7.3214285714285718E-2</v>
      </c>
    </row>
    <row r="134" spans="1:37" x14ac:dyDescent="0.2">
      <c r="A134" s="9">
        <v>34241</v>
      </c>
      <c r="B134" s="103">
        <f>('Grunddaten Kernel'!B134-'Grunddaten Kernel'!B$3)/('Grunddaten Kernel'!B$4-'Grunddaten Kernel'!B$3)</f>
        <v>0.4730805030375459</v>
      </c>
      <c r="C134" s="103">
        <f>('Grunddaten Kernel'!C134-'Grunddaten Kernel'!C$3)/('Grunddaten Kernel'!C$4-'Grunddaten Kernel'!C$3)</f>
        <v>0.40987388471422304</v>
      </c>
      <c r="D134" s="103">
        <f>('Grunddaten Kernel'!D134-'Grunddaten Kernel'!D$3)/('Grunddaten Kernel'!D$4-'Grunddaten Kernel'!D$3)</f>
        <v>0.49642130620985009</v>
      </c>
      <c r="E134" s="103">
        <f>('Grunddaten Kernel'!E134-'Grunddaten Kernel'!E$3)/('Grunddaten Kernel'!E$4-'Grunddaten Kernel'!E$3)</f>
        <v>0.2178649237472767</v>
      </c>
      <c r="F134" s="103">
        <f>('Grunddaten Kernel'!F134-'Grunddaten Kernel'!F$3)/('Grunddaten Kernel'!F$4-'Grunddaten Kernel'!F$3)</f>
        <v>0.31034482758620702</v>
      </c>
      <c r="G134" s="103">
        <f>('Grunddaten Kernel'!G134-'Grunddaten Kernel'!G$3)/('Grunddaten Kernel'!G$4-'Grunddaten Kernel'!G$3)</f>
        <v>0.25641025641025633</v>
      </c>
      <c r="H134" s="103">
        <f>('Grunddaten Kernel'!H134-'Grunddaten Kernel'!H$3)/('Grunddaten Kernel'!H$4-'Grunddaten Kernel'!H$3)</f>
        <v>0.18767507002801123</v>
      </c>
      <c r="I134" s="103">
        <f>('Grunddaten Kernel'!I134-'Grunddaten Kernel'!I$3)/('Grunddaten Kernel'!I$4-'Grunddaten Kernel'!I$3)</f>
        <v>6.8985340615119295E-2</v>
      </c>
      <c r="J134" s="103">
        <f>('Grunddaten Kernel'!J134-'Grunddaten Kernel'!J$3)/('Grunddaten Kernel'!J$4-'Grunddaten Kernel'!J$3)</f>
        <v>0.37263157894736848</v>
      </c>
      <c r="K134" s="103">
        <f>('Grunddaten Kernel'!K134-'Grunddaten Kernel'!K$3)/('Grunddaten Kernel'!K$4-'Grunddaten Kernel'!K$3)</f>
        <v>0.11475976494987902</v>
      </c>
      <c r="L134" s="103">
        <f>('Grunddaten Kernel'!L134-'Grunddaten Kernel'!L$3)/('Grunddaten Kernel'!L$4-'Grunddaten Kernel'!L$3)</f>
        <v>5.6323376430375979E-2</v>
      </c>
      <c r="M134" s="103">
        <f>('Grunddaten Kernel'!M134-'Grunddaten Kernel'!M$3)/('Grunddaten Kernel'!M$4-'Grunddaten Kernel'!M$3)</f>
        <v>0.58189439515784602</v>
      </c>
      <c r="N134" s="103">
        <f>('Grunddaten Kernel'!N134-'Grunddaten Kernel'!N$3)/('Grunddaten Kernel'!N$4-'Grunddaten Kernel'!N$3)</f>
        <v>0.5626155447498018</v>
      </c>
      <c r="O134" s="103">
        <f>('Grunddaten Kernel'!O134-'Grunddaten Kernel'!O$3)/('Grunddaten Kernel'!O$4-'Grunddaten Kernel'!O$3)</f>
        <v>0.48178411621438727</v>
      </c>
      <c r="P134" s="103">
        <f>('Grunddaten Kernel'!P134-'Grunddaten Kernel'!P$3)/('Grunddaten Kernel'!P$4-'Grunddaten Kernel'!P$3)</f>
        <v>0.16828331241203545</v>
      </c>
      <c r="Q134" s="103">
        <f>('Grunddaten Kernel'!Q134-'Grunddaten Kernel'!Q$3)/('Grunddaten Kernel'!Q$4-'Grunddaten Kernel'!Q$3)</f>
        <v>0.30353430353430355</v>
      </c>
      <c r="R134" s="103">
        <f>('Grunddaten Kernel'!R134-'Grunddaten Kernel'!R$3)/('Grunddaten Kernel'!R$4-'Grunddaten Kernel'!R$3)</f>
        <v>0.73197759376522176</v>
      </c>
      <c r="S134" s="103">
        <f>('Grunddaten Kernel'!S134-'Grunddaten Kernel'!S$3)/('Grunddaten Kernel'!S$4-'Grunddaten Kernel'!S$3)</f>
        <v>0.31041193642555953</v>
      </c>
      <c r="T134" s="103">
        <f>'Grunddaten Kernel'!T134/(('Grunddaten Kernel'!T$4-'Grunddaten Kernel'!T$3)/2)</f>
        <v>0.67323438886310893</v>
      </c>
      <c r="U134" s="103">
        <f>'Grunddaten Kernel'!U134/(('Grunddaten Kernel'!U$4-'Grunddaten Kernel'!U$3)/2)</f>
        <v>0.18956641990930292</v>
      </c>
      <c r="V134" s="103">
        <f>'Grunddaten Kernel'!V134/(('Grunddaten Kernel'!V$4-'Grunddaten Kernel'!V$3)/2)</f>
        <v>5.7438843017590918E-2</v>
      </c>
      <c r="W134" s="103">
        <f>'Grunddaten Kernel'!W134/(('Grunddaten Kernel'!W$4-'Grunddaten Kernel'!W$3)/2)</f>
        <v>7.2727272727272821E-2</v>
      </c>
      <c r="X134" s="103">
        <f>'Grunddaten Kernel'!X134/(('Grunddaten Kernel'!X$4-'Grunddaten Kernel'!X$3)/2)</f>
        <v>-0.32432432432432429</v>
      </c>
      <c r="Y134" s="103">
        <f>'Grunddaten Kernel'!Y134/(('Grunddaten Kernel'!Y$4-'Grunddaten Kernel'!Y$3)/2)</f>
        <v>-4.1067761806981851E-2</v>
      </c>
      <c r="Z134" s="103">
        <f>'Grunddaten Kernel'!Z134/(('Grunddaten Kernel'!Z$4-'Grunddaten Kernel'!Z$3)/2)</f>
        <v>-7.9710144927536142E-2</v>
      </c>
      <c r="AA134" s="103">
        <f>'Grunddaten Kernel'!AA134/(('Grunddaten Kernel'!AA$4-'Grunddaten Kernel'!AA$3)/2)</f>
        <v>0.15999999999999998</v>
      </c>
      <c r="AB134" s="103">
        <f>'Grunddaten Kernel'!AB134/(('Grunddaten Kernel'!AB$4-'Grunddaten Kernel'!AB$3)/2)</f>
        <v>5.9985003749063216E-2</v>
      </c>
      <c r="AC134" s="103">
        <f>'Grunddaten Kernel'!AC134/(('Grunddaten Kernel'!AC$4-'Grunddaten Kernel'!AC$3)/2)</f>
        <v>0.11031439602868186</v>
      </c>
      <c r="AD134" s="103">
        <f>'Grunddaten Kernel'!AD134/(('Grunddaten Kernel'!AD$4-'Grunddaten Kernel'!AD$3)/2)</f>
        <v>-9.9967999999999793E-3</v>
      </c>
      <c r="AE134" s="103">
        <f>'Grunddaten Kernel'!AE134/(('Grunddaten Kernel'!AE$4-'Grunddaten Kernel'!AE$3)/2)</f>
        <v>0.35808012049937765</v>
      </c>
      <c r="AF134" s="103">
        <f>'Grunddaten Kernel'!AF134/(('Grunddaten Kernel'!AF$4-'Grunddaten Kernel'!AF$3)/2)</f>
        <v>0.16357234314980834</v>
      </c>
      <c r="AG134" s="103">
        <f>'Grunddaten Kernel'!AG134/(('Grunddaten Kernel'!AG$4-'Grunddaten Kernel'!AG$3)/2)</f>
        <v>0.24909972266225225</v>
      </c>
      <c r="AH134" s="103">
        <f>'Grunddaten Kernel'!AH134/(('Grunddaten Kernel'!AH$4-'Grunddaten Kernel'!AH$3)/2)</f>
        <v>-7.9452881424117466E-2</v>
      </c>
      <c r="AI134" s="103">
        <f>'Grunddaten Kernel'!AI134/(('Grunddaten Kernel'!AI$4-'Grunddaten Kernel'!AI$3)/2)</f>
        <v>6.8571428571428575E-2</v>
      </c>
      <c r="AJ134" s="103">
        <f>'Grunddaten Kernel'!AJ134/(('Grunddaten Kernel'!AJ$4-'Grunddaten Kernel'!AJ$3)/2)</f>
        <v>6.074240719910081E-2</v>
      </c>
      <c r="AK134" s="103">
        <f>'Grunddaten Kernel'!AK134/(('Grunddaten Kernel'!AK$4-'Grunddaten Kernel'!AK$3)/2)</f>
        <v>0.13124999999999987</v>
      </c>
    </row>
    <row r="135" spans="1:37" x14ac:dyDescent="0.2">
      <c r="A135" s="9">
        <v>34272</v>
      </c>
      <c r="B135" s="103">
        <f>('Grunddaten Kernel'!B135-'Grunddaten Kernel'!B$3)/('Grunddaten Kernel'!B$4-'Grunddaten Kernel'!B$3)</f>
        <v>0.18878374846948212</v>
      </c>
      <c r="C135" s="103">
        <f>('Grunddaten Kernel'!C135-'Grunddaten Kernel'!C$3)/('Grunddaten Kernel'!C$4-'Grunddaten Kernel'!C$3)</f>
        <v>0.45540069122601573</v>
      </c>
      <c r="D135" s="103">
        <f>('Grunddaten Kernel'!D135-'Grunddaten Kernel'!D$3)/('Grunddaten Kernel'!D$4-'Grunddaten Kernel'!D$3)</f>
        <v>0.48598233404710917</v>
      </c>
      <c r="E135" s="103">
        <f>('Grunddaten Kernel'!E135-'Grunddaten Kernel'!E$3)/('Grunddaten Kernel'!E$4-'Grunddaten Kernel'!E$3)</f>
        <v>0.22875816993464049</v>
      </c>
      <c r="F135" s="103">
        <f>('Grunddaten Kernel'!F135-'Grunddaten Kernel'!F$3)/('Grunddaten Kernel'!F$4-'Grunddaten Kernel'!F$3)</f>
        <v>0.25862068965517249</v>
      </c>
      <c r="G135" s="103">
        <f>('Grunddaten Kernel'!G135-'Grunddaten Kernel'!G$3)/('Grunddaten Kernel'!G$4-'Grunddaten Kernel'!G$3)</f>
        <v>0.28937728937728946</v>
      </c>
      <c r="H135" s="103">
        <f>('Grunddaten Kernel'!H135-'Grunddaten Kernel'!H$3)/('Grunddaten Kernel'!H$4-'Grunddaten Kernel'!H$3)</f>
        <v>0.14565826330532214</v>
      </c>
      <c r="I135" s="103">
        <f>('Grunddaten Kernel'!I135-'Grunddaten Kernel'!I$3)/('Grunddaten Kernel'!I$4-'Grunddaten Kernel'!I$3)</f>
        <v>0.1092267893072722</v>
      </c>
      <c r="J135" s="103">
        <f>('Grunddaten Kernel'!J135-'Grunddaten Kernel'!J$3)/('Grunddaten Kernel'!J$4-'Grunddaten Kernel'!J$3)</f>
        <v>0.36842105263157893</v>
      </c>
      <c r="K135" s="103">
        <f>('Grunddaten Kernel'!K135-'Grunddaten Kernel'!K$3)/('Grunddaten Kernel'!K$4-'Grunddaten Kernel'!K$3)</f>
        <v>0.15347390252333218</v>
      </c>
      <c r="L135" s="103">
        <f>('Grunddaten Kernel'!L135-'Grunddaten Kernel'!L$3)/('Grunddaten Kernel'!L$4-'Grunddaten Kernel'!L$3)</f>
        <v>5.2608114132857778E-2</v>
      </c>
      <c r="M135" s="103">
        <f>('Grunddaten Kernel'!M135-'Grunddaten Kernel'!M$3)/('Grunddaten Kernel'!M$4-'Grunddaten Kernel'!M$3)</f>
        <v>0.55112247346862409</v>
      </c>
      <c r="N135" s="103">
        <f>('Grunddaten Kernel'!N135-'Grunddaten Kernel'!N$3)/('Grunddaten Kernel'!N$4-'Grunddaten Kernel'!N$3)</f>
        <v>0.53892401621898733</v>
      </c>
      <c r="O135" s="103">
        <f>('Grunddaten Kernel'!O135-'Grunddaten Kernel'!O$3)/('Grunddaten Kernel'!O$4-'Grunddaten Kernel'!O$3)</f>
        <v>0.41602747362490272</v>
      </c>
      <c r="P135" s="103">
        <f>('Grunddaten Kernel'!P135-'Grunddaten Kernel'!P$3)/('Grunddaten Kernel'!P$4-'Grunddaten Kernel'!P$3)</f>
        <v>0.11940355281676747</v>
      </c>
      <c r="Q135" s="103">
        <f>('Grunddaten Kernel'!Q135-'Grunddaten Kernel'!Q$3)/('Grunddaten Kernel'!Q$4-'Grunddaten Kernel'!Q$3)</f>
        <v>0.24324324324324326</v>
      </c>
      <c r="R135" s="103">
        <f>('Grunddaten Kernel'!R135-'Grunddaten Kernel'!R$3)/('Grunddaten Kernel'!R$4-'Grunddaten Kernel'!R$3)</f>
        <v>0.69520214320506579</v>
      </c>
      <c r="S135" s="103">
        <f>('Grunddaten Kernel'!S135-'Grunddaten Kernel'!S$3)/('Grunddaten Kernel'!S$4-'Grunddaten Kernel'!S$3)</f>
        <v>0.30911449886474213</v>
      </c>
      <c r="T135" s="103">
        <f>'Grunddaten Kernel'!T135/(('Grunddaten Kernel'!T$4-'Grunddaten Kernel'!T$3)/2)</f>
        <v>-0.90800858944469398</v>
      </c>
      <c r="U135" s="103">
        <f>'Grunddaten Kernel'!U135/(('Grunddaten Kernel'!U$4-'Grunddaten Kernel'!U$3)/2)</f>
        <v>0.21854972717672613</v>
      </c>
      <c r="V135" s="103">
        <f>'Grunddaten Kernel'!V135/(('Grunddaten Kernel'!V$4-'Grunddaten Kernel'!V$3)/2)</f>
        <v>-5.3336068516334288E-2</v>
      </c>
      <c r="W135" s="103">
        <f>'Grunddaten Kernel'!W135/(('Grunddaten Kernel'!W$4-'Grunddaten Kernel'!W$3)/2)</f>
        <v>9.090909090909062E-2</v>
      </c>
      <c r="X135" s="103">
        <f>'Grunddaten Kernel'!X135/(('Grunddaten Kernel'!X$4-'Grunddaten Kernel'!X$3)/2)</f>
        <v>-0.37065637065637103</v>
      </c>
      <c r="Y135" s="103">
        <f>'Grunddaten Kernel'!Y135/(('Grunddaten Kernel'!Y$4-'Grunddaten Kernel'!Y$3)/2)</f>
        <v>0.24640657084188988</v>
      </c>
      <c r="Z135" s="103">
        <f>'Grunddaten Kernel'!Z135/(('Grunddaten Kernel'!Z$4-'Grunddaten Kernel'!Z$3)/2)</f>
        <v>-0.21739130434782614</v>
      </c>
      <c r="AA135" s="103">
        <f>'Grunddaten Kernel'!AA135/(('Grunddaten Kernel'!AA$4-'Grunddaten Kernel'!AA$3)/2)</f>
        <v>0.25454545454545446</v>
      </c>
      <c r="AB135" s="103">
        <f>'Grunddaten Kernel'!AB135/(('Grunddaten Kernel'!AB$4-'Grunddaten Kernel'!AB$3)/2)</f>
        <v>-2.9992501874531608E-2</v>
      </c>
      <c r="AC135" s="103">
        <f>'Grunddaten Kernel'!AC135/(('Grunddaten Kernel'!AC$4-'Grunddaten Kernel'!AC$3)/2)</f>
        <v>0.30888030888030871</v>
      </c>
      <c r="AD135" s="103">
        <f>'Grunddaten Kernel'!AD135/(('Grunddaten Kernel'!AD$4-'Grunddaten Kernel'!AD$3)/2)</f>
        <v>-0.04</v>
      </c>
      <c r="AE135" s="103">
        <f>'Grunddaten Kernel'!AE135/(('Grunddaten Kernel'!AE$4-'Grunddaten Kernel'!AE$3)/2)</f>
        <v>-0.21912927613475108</v>
      </c>
      <c r="AF135" s="103">
        <f>'Grunddaten Kernel'!AF135/(('Grunddaten Kernel'!AF$4-'Grunddaten Kernel'!AF$3)/2)</f>
        <v>-0.19526248399487831</v>
      </c>
      <c r="AG135" s="103">
        <f>'Grunddaten Kernel'!AG135/(('Grunddaten Kernel'!AG$4-'Grunddaten Kernel'!AG$3)/2)</f>
        <v>-0.41972665819906502</v>
      </c>
      <c r="AH135" s="103">
        <f>'Grunddaten Kernel'!AH135/(('Grunddaten Kernel'!AH$4-'Grunddaten Kernel'!AH$3)/2)</f>
        <v>-0.25847329779744543</v>
      </c>
      <c r="AI135" s="103">
        <f>'Grunddaten Kernel'!AI135/(('Grunddaten Kernel'!AI$4-'Grunddaten Kernel'!AI$3)/2)</f>
        <v>-0.33142857142857141</v>
      </c>
      <c r="AJ135" s="103">
        <f>'Grunddaten Kernel'!AJ135/(('Grunddaten Kernel'!AJ$4-'Grunddaten Kernel'!AJ$3)/2)</f>
        <v>-0.1698537682789657</v>
      </c>
      <c r="AK135" s="103">
        <f>'Grunddaten Kernel'!AK135/(('Grunddaten Kernel'!AK$4-'Grunddaten Kernel'!AK$3)/2)</f>
        <v>-3.5714285714284946E-3</v>
      </c>
    </row>
    <row r="136" spans="1:37" x14ac:dyDescent="0.2">
      <c r="A136" s="9">
        <v>34300</v>
      </c>
      <c r="B136" s="103">
        <f>('Grunddaten Kernel'!B136-'Grunddaten Kernel'!B$3)/('Grunddaten Kernel'!B$4-'Grunddaten Kernel'!B$3)</f>
        <v>0.16408953786435113</v>
      </c>
      <c r="C136" s="103">
        <f>('Grunddaten Kernel'!C136-'Grunddaten Kernel'!C$3)/('Grunddaten Kernel'!C$4-'Grunddaten Kernel'!C$3)</f>
        <v>0.41227815135258195</v>
      </c>
      <c r="D136" s="103">
        <f>('Grunddaten Kernel'!D136-'Grunddaten Kernel'!D$3)/('Grunddaten Kernel'!D$4-'Grunddaten Kernel'!D$3)</f>
        <v>0.58314507494646683</v>
      </c>
      <c r="E136" s="103">
        <f>('Grunddaten Kernel'!E136-'Grunddaten Kernel'!E$3)/('Grunddaten Kernel'!E$4-'Grunddaten Kernel'!E$3)</f>
        <v>0.2178649237472767</v>
      </c>
      <c r="F136" s="103">
        <f>('Grunddaten Kernel'!F136-'Grunddaten Kernel'!F$3)/('Grunddaten Kernel'!F$4-'Grunddaten Kernel'!F$3)</f>
        <v>0.23706896551724133</v>
      </c>
      <c r="G136" s="103">
        <f>('Grunddaten Kernel'!G136-'Grunddaten Kernel'!G$3)/('Grunddaten Kernel'!G$4-'Grunddaten Kernel'!G$3)</f>
        <v>0.27838827838827834</v>
      </c>
      <c r="H136" s="103">
        <f>('Grunddaten Kernel'!H136-'Grunddaten Kernel'!H$3)/('Grunddaten Kernel'!H$4-'Grunddaten Kernel'!H$3)</f>
        <v>0.16526610644257703</v>
      </c>
      <c r="I136" s="103">
        <f>('Grunddaten Kernel'!I136-'Grunddaten Kernel'!I$3)/('Grunddaten Kernel'!I$4-'Grunddaten Kernel'!I$3)</f>
        <v>0.1092267893072722</v>
      </c>
      <c r="J136" s="103">
        <f>('Grunddaten Kernel'!J136-'Grunddaten Kernel'!J$3)/('Grunddaten Kernel'!J$4-'Grunddaten Kernel'!J$3)</f>
        <v>0.38666666666666666</v>
      </c>
      <c r="K136" s="103">
        <f>('Grunddaten Kernel'!K136-'Grunddaten Kernel'!K$3)/('Grunddaten Kernel'!K$4-'Grunddaten Kernel'!K$3)</f>
        <v>0.16176978914621498</v>
      </c>
      <c r="L136" s="103">
        <f>('Grunddaten Kernel'!L136-'Grunddaten Kernel'!L$3)/('Grunddaten Kernel'!L$4-'Grunddaten Kernel'!L$3)</f>
        <v>6.0038638727894188E-2</v>
      </c>
      <c r="M136" s="103">
        <f>('Grunddaten Kernel'!M136-'Grunddaten Kernel'!M$3)/('Grunddaten Kernel'!M$4-'Grunddaten Kernel'!M$3)</f>
        <v>0.58363942548232395</v>
      </c>
      <c r="N136" s="103">
        <f>('Grunddaten Kernel'!N136-'Grunddaten Kernel'!N$3)/('Grunddaten Kernel'!N$4-'Grunddaten Kernel'!N$3)</f>
        <v>0.56308160760614578</v>
      </c>
      <c r="O136" s="103">
        <f>('Grunddaten Kernel'!O136-'Grunddaten Kernel'!O$3)/('Grunddaten Kernel'!O$4-'Grunddaten Kernel'!O$3)</f>
        <v>0.44918452581465429</v>
      </c>
      <c r="P136" s="103">
        <f>('Grunddaten Kernel'!P136-'Grunddaten Kernel'!P$3)/('Grunddaten Kernel'!P$4-'Grunddaten Kernel'!P$3)</f>
        <v>0.12548974856403819</v>
      </c>
      <c r="Q136" s="103">
        <f>('Grunddaten Kernel'!Q136-'Grunddaten Kernel'!Q$3)/('Grunddaten Kernel'!Q$4-'Grunddaten Kernel'!Q$3)</f>
        <v>0.17047817047817049</v>
      </c>
      <c r="R136" s="103">
        <f>('Grunddaten Kernel'!R136-'Grunddaten Kernel'!R$3)/('Grunddaten Kernel'!R$4-'Grunddaten Kernel'!R$3)</f>
        <v>0.64503166098392595</v>
      </c>
      <c r="S136" s="103">
        <f>('Grunddaten Kernel'!S136-'Grunddaten Kernel'!S$3)/('Grunddaten Kernel'!S$4-'Grunddaten Kernel'!S$3)</f>
        <v>0.28576062277002912</v>
      </c>
      <c r="T136" s="103">
        <f>'Grunddaten Kernel'!T136/(('Grunddaten Kernel'!T$4-'Grunddaten Kernel'!T$3)/2)</f>
        <v>-7.8870247298749932E-2</v>
      </c>
      <c r="U136" s="103">
        <f>'Grunddaten Kernel'!U136/(('Grunddaten Kernel'!U$4-'Grunddaten Kernel'!U$3)/2)</f>
        <v>-0.20700813535131801</v>
      </c>
      <c r="V136" s="103">
        <f>'Grunddaten Kernel'!V136/(('Grunddaten Kernel'!V$4-'Grunddaten Kernel'!V$3)/2)</f>
        <v>0.49643571465203418</v>
      </c>
      <c r="W136" s="103">
        <f>'Grunddaten Kernel'!W136/(('Grunddaten Kernel'!W$4-'Grunddaten Kernel'!W$3)/2)</f>
        <v>-9.090909090909062E-2</v>
      </c>
      <c r="X136" s="103">
        <f>'Grunddaten Kernel'!X136/(('Grunddaten Kernel'!X$4-'Grunddaten Kernel'!X$3)/2)</f>
        <v>-0.15444015444015527</v>
      </c>
      <c r="Y136" s="103">
        <f>'Grunddaten Kernel'!Y136/(('Grunddaten Kernel'!Y$4-'Grunddaten Kernel'!Y$3)/2)</f>
        <v>-8.2135523613963701E-2</v>
      </c>
      <c r="Z136" s="103">
        <f>'Grunddaten Kernel'!Z136/(('Grunddaten Kernel'!Z$4-'Grunddaten Kernel'!Z$3)/2)</f>
        <v>0.10144927536231878</v>
      </c>
      <c r="AA136" s="103">
        <f>'Grunddaten Kernel'!AA136/(('Grunddaten Kernel'!AA$4-'Grunddaten Kernel'!AA$3)/2)</f>
        <v>0</v>
      </c>
      <c r="AB136" s="103">
        <f>'Grunddaten Kernel'!AB136/(('Grunddaten Kernel'!AB$4-'Grunddaten Kernel'!AB$3)/2)</f>
        <v>0.12996750812296912</v>
      </c>
      <c r="AC136" s="103">
        <f>'Grunddaten Kernel'!AC136/(('Grunddaten Kernel'!AC$4-'Grunddaten Kernel'!AC$3)/2)</f>
        <v>6.6188637617209112E-2</v>
      </c>
      <c r="AD136" s="103">
        <f>'Grunddaten Kernel'!AD136/(('Grunddaten Kernel'!AD$4-'Grunddaten Kernel'!AD$3)/2)</f>
        <v>0.08</v>
      </c>
      <c r="AE136" s="103">
        <f>'Grunddaten Kernel'!AE136/(('Grunddaten Kernel'!AE$4-'Grunddaten Kernel'!AE$3)/2)</f>
        <v>0.23155577441126227</v>
      </c>
      <c r="AF136" s="103">
        <f>'Grunddaten Kernel'!AF136/(('Grunddaten Kernel'!AF$4-'Grunddaten Kernel'!AF$3)/2)</f>
        <v>0.19910371318822032</v>
      </c>
      <c r="AG136" s="103">
        <f>'Grunddaten Kernel'!AG136/(('Grunddaten Kernel'!AG$4-'Grunddaten Kernel'!AG$3)/2)</f>
        <v>0.21164247691627044</v>
      </c>
      <c r="AH136" s="103">
        <f>'Grunddaten Kernel'!AH136/(('Grunddaten Kernel'!AH$4-'Grunddaten Kernel'!AH$3)/2)</f>
        <v>3.2183445640148849E-2</v>
      </c>
      <c r="AI136" s="103">
        <f>'Grunddaten Kernel'!AI136/(('Grunddaten Kernel'!AI$4-'Grunddaten Kernel'!AI$3)/2)</f>
        <v>-0.4</v>
      </c>
      <c r="AJ136" s="103">
        <f>'Grunddaten Kernel'!AJ136/(('Grunddaten Kernel'!AJ$4-'Grunddaten Kernel'!AJ$3)/2)</f>
        <v>-0.23172103487064141</v>
      </c>
      <c r="AK136" s="103">
        <f>'Grunddaten Kernel'!AK136/(('Grunddaten Kernel'!AK$4-'Grunddaten Kernel'!AK$3)/2)</f>
        <v>-6.4285714285714488E-2</v>
      </c>
    </row>
    <row r="137" spans="1:37" x14ac:dyDescent="0.2">
      <c r="A137" s="9">
        <v>34333</v>
      </c>
      <c r="B137" s="103">
        <f>('Grunddaten Kernel'!B137-'Grunddaten Kernel'!B$3)/('Grunddaten Kernel'!B$4-'Grunddaten Kernel'!B$3)</f>
        <v>0.18476360582668488</v>
      </c>
      <c r="C137" s="103">
        <f>('Grunddaten Kernel'!C137-'Grunddaten Kernel'!C$3)/('Grunddaten Kernel'!C$4-'Grunddaten Kernel'!C$3)</f>
        <v>0.38229323722015462</v>
      </c>
      <c r="D137" s="103">
        <f>('Grunddaten Kernel'!D137-'Grunddaten Kernel'!D$3)/('Grunddaten Kernel'!D$4-'Grunddaten Kernel'!D$3)</f>
        <v>0.61673715203426116</v>
      </c>
      <c r="E137" s="103">
        <f>('Grunddaten Kernel'!E137-'Grunddaten Kernel'!E$3)/('Grunddaten Kernel'!E$4-'Grunddaten Kernel'!E$3)</f>
        <v>0.15032679738562091</v>
      </c>
      <c r="F137" s="103">
        <f>('Grunddaten Kernel'!F137-'Grunddaten Kernel'!F$3)/('Grunddaten Kernel'!F$4-'Grunddaten Kernel'!F$3)</f>
        <v>0.20689655172413793</v>
      </c>
      <c r="G137" s="103">
        <f>('Grunddaten Kernel'!G137-'Grunddaten Kernel'!G$3)/('Grunddaten Kernel'!G$4-'Grunddaten Kernel'!G$3)</f>
        <v>0.24542124542124544</v>
      </c>
      <c r="H137" s="103">
        <f>('Grunddaten Kernel'!H137-'Grunddaten Kernel'!H$3)/('Grunddaten Kernel'!H$4-'Grunddaten Kernel'!H$3)</f>
        <v>0.16246498599439776</v>
      </c>
      <c r="I137" s="103">
        <f>('Grunddaten Kernel'!I137-'Grunddaten Kernel'!I$3)/('Grunddaten Kernel'!I$4-'Grunddaten Kernel'!I$3)</f>
        <v>6.5536073584363336E-2</v>
      </c>
      <c r="J137" s="103">
        <f>('Grunddaten Kernel'!J137-'Grunddaten Kernel'!J$3)/('Grunddaten Kernel'!J$4-'Grunddaten Kernel'!J$3)</f>
        <v>0.36842105263157893</v>
      </c>
      <c r="K137" s="103">
        <f>('Grunddaten Kernel'!K137-'Grunddaten Kernel'!K$3)/('Grunddaten Kernel'!K$4-'Grunddaten Kernel'!K$3)</f>
        <v>0.14517801590044935</v>
      </c>
      <c r="L137" s="103">
        <f>('Grunddaten Kernel'!L137-'Grunddaten Kernel'!L$3)/('Grunddaten Kernel'!L$4-'Grunddaten Kernel'!L$3)</f>
        <v>8.1401694159607657E-2</v>
      </c>
      <c r="M137" s="103">
        <f>('Grunddaten Kernel'!M137-'Grunddaten Kernel'!M$3)/('Grunddaten Kernel'!M$4-'Grunddaten Kernel'!M$3)</f>
        <v>0.63723097449164301</v>
      </c>
      <c r="N137" s="103">
        <f>('Grunddaten Kernel'!N137-'Grunddaten Kernel'!N$3)/('Grunddaten Kernel'!N$4-'Grunddaten Kernel'!N$3)</f>
        <v>0.58094735043266166</v>
      </c>
      <c r="O137" s="103">
        <f>('Grunddaten Kernel'!O137-'Grunddaten Kernel'!O$3)/('Grunddaten Kernel'!O$4-'Grunddaten Kernel'!O$3)</f>
        <v>0.49398269185479748</v>
      </c>
      <c r="P137" s="103">
        <f>('Grunddaten Kernel'!P137-'Grunddaten Kernel'!P$3)/('Grunddaten Kernel'!P$4-'Grunddaten Kernel'!P$3)</f>
        <v>6.9572825135988434E-2</v>
      </c>
      <c r="Q137" s="103">
        <f>('Grunddaten Kernel'!Q137-'Grunddaten Kernel'!Q$3)/('Grunddaten Kernel'!Q$4-'Grunddaten Kernel'!Q$3)</f>
        <v>0.14345114345114346</v>
      </c>
      <c r="R137" s="103">
        <f>('Grunddaten Kernel'!R137-'Grunddaten Kernel'!R$3)/('Grunddaten Kernel'!R$4-'Grunddaten Kernel'!R$3)</f>
        <v>0.56246955674622501</v>
      </c>
      <c r="S137" s="103">
        <f>('Grunddaten Kernel'!S137-'Grunddaten Kernel'!S$3)/('Grunddaten Kernel'!S$4-'Grunddaten Kernel'!S$3)</f>
        <v>0.19915666558546871</v>
      </c>
      <c r="T137" s="103">
        <f>'Grunddaten Kernel'!T137/(('Grunddaten Kernel'!T$4-'Grunddaten Kernel'!T$3)/2)</f>
        <v>6.6030410080070531E-2</v>
      </c>
      <c r="U137" s="103">
        <f>'Grunddaten Kernel'!U137/(('Grunddaten Kernel'!U$4-'Grunddaten Kernel'!U$3)/2)</f>
        <v>-0.14394145570834385</v>
      </c>
      <c r="V137" s="103">
        <f>'Grunddaten Kernel'!V137/(('Grunddaten Kernel'!V$4-'Grunddaten Kernel'!V$3)/2)</f>
        <v>0.17163273330256204</v>
      </c>
      <c r="W137" s="103">
        <f>'Grunddaten Kernel'!W137/(('Grunddaten Kernel'!W$4-'Grunddaten Kernel'!W$3)/2)</f>
        <v>-0.56363636363636394</v>
      </c>
      <c r="X137" s="103">
        <f>'Grunddaten Kernel'!X137/(('Grunddaten Kernel'!X$4-'Grunddaten Kernel'!X$3)/2)</f>
        <v>-0.21621621621621573</v>
      </c>
      <c r="Y137" s="103">
        <f>'Grunddaten Kernel'!Y137/(('Grunddaten Kernel'!Y$4-'Grunddaten Kernel'!Y$3)/2)</f>
        <v>-0.24640657084188869</v>
      </c>
      <c r="Z137" s="103">
        <f>'Grunddaten Kernel'!Z137/(('Grunddaten Kernel'!Z$4-'Grunddaten Kernel'!Z$3)/2)</f>
        <v>-1.449275362318842E-2</v>
      </c>
      <c r="AA137" s="103">
        <f>'Grunddaten Kernel'!AA137/(('Grunddaten Kernel'!AA$4-'Grunddaten Kernel'!AA$3)/2)</f>
        <v>-0.27636363636363631</v>
      </c>
      <c r="AB137" s="103">
        <f>'Grunddaten Kernel'!AB137/(('Grunddaten Kernel'!AB$4-'Grunddaten Kernel'!AB$3)/2)</f>
        <v>-0.12996750812296912</v>
      </c>
      <c r="AC137" s="103">
        <f>'Grunddaten Kernel'!AC137/(('Grunddaten Kernel'!AC$4-'Grunddaten Kernel'!AC$3)/2)</f>
        <v>-0.13237727523441822</v>
      </c>
      <c r="AD137" s="103">
        <f>'Grunddaten Kernel'!AD137/(('Grunddaten Kernel'!AD$4-'Grunddaten Kernel'!AD$3)/2)</f>
        <v>0.23000320000000002</v>
      </c>
      <c r="AE137" s="103">
        <f>'Grunddaten Kernel'!AE137/(('Grunddaten Kernel'!AE$4-'Grunddaten Kernel'!AE$3)/2)</f>
        <v>0.38162963821220647</v>
      </c>
      <c r="AF137" s="103">
        <f>'Grunddaten Kernel'!AF137/(('Grunddaten Kernel'!AF$4-'Grunddaten Kernel'!AF$3)/2)</f>
        <v>0.14724711907810495</v>
      </c>
      <c r="AG137" s="103">
        <f>'Grunddaten Kernel'!AG137/(('Grunddaten Kernel'!AG$4-'Grunddaten Kernel'!AG$3)/2)</f>
        <v>0.28594806220357422</v>
      </c>
      <c r="AH137" s="103">
        <f>'Grunddaten Kernel'!AH137/(('Grunddaten Kernel'!AH$4-'Grunddaten Kernel'!AH$3)/2)</f>
        <v>-0.29568540681886757</v>
      </c>
      <c r="AI137" s="103">
        <f>'Grunddaten Kernel'!AI137/(('Grunddaten Kernel'!AI$4-'Grunddaten Kernel'!AI$3)/2)</f>
        <v>-0.14857142857142858</v>
      </c>
      <c r="AJ137" s="103">
        <f>'Grunddaten Kernel'!AJ137/(('Grunddaten Kernel'!AJ$4-'Grunddaten Kernel'!AJ$3)/2)</f>
        <v>-0.38132733408323966</v>
      </c>
      <c r="AK137" s="103">
        <f>'Grunddaten Kernel'!AK137/(('Grunddaten Kernel'!AK$4-'Grunddaten Kernel'!AK$3)/2)</f>
        <v>-0.23839285714285691</v>
      </c>
    </row>
    <row r="138" spans="1:37" x14ac:dyDescent="0.2">
      <c r="A138" s="9">
        <v>34363</v>
      </c>
      <c r="B138" s="103">
        <f>('Grunddaten Kernel'!B138-'Grunddaten Kernel'!B$3)/('Grunddaten Kernel'!B$4-'Grunddaten Kernel'!B$3)</f>
        <v>0.1531798362162364</v>
      </c>
      <c r="C138" s="103">
        <f>('Grunddaten Kernel'!C138-'Grunddaten Kernel'!C$3)/('Grunddaten Kernel'!C$4-'Grunddaten Kernel'!C$3)</f>
        <v>0.3459071859956574</v>
      </c>
      <c r="D138" s="103">
        <f>('Grunddaten Kernel'!D138-'Grunddaten Kernel'!D$3)/('Grunddaten Kernel'!D$4-'Grunddaten Kernel'!D$3)</f>
        <v>0.57752408993576021</v>
      </c>
      <c r="E138" s="103">
        <f>('Grunddaten Kernel'!E138-'Grunddaten Kernel'!E$3)/('Grunddaten Kernel'!E$4-'Grunddaten Kernel'!E$3)</f>
        <v>0.10239651416121999</v>
      </c>
      <c r="F138" s="103">
        <f>('Grunddaten Kernel'!F138-'Grunddaten Kernel'!F$3)/('Grunddaten Kernel'!F$4-'Grunddaten Kernel'!F$3)</f>
        <v>0.18318965517241373</v>
      </c>
      <c r="G138" s="103">
        <f>('Grunddaten Kernel'!G138-'Grunddaten Kernel'!G$3)/('Grunddaten Kernel'!G$4-'Grunddaten Kernel'!G$3)</f>
        <v>0.19413919413919409</v>
      </c>
      <c r="H138" s="103">
        <f>('Grunddaten Kernel'!H138-'Grunddaten Kernel'!H$3)/('Grunddaten Kernel'!H$4-'Grunddaten Kernel'!H$3)</f>
        <v>0.17927170868347339</v>
      </c>
      <c r="I138" s="103">
        <f>('Grunddaten Kernel'!I138-'Grunddaten Kernel'!I$3)/('Grunddaten Kernel'!I$4-'Grunddaten Kernel'!I$3)</f>
        <v>2.299511353837309E-2</v>
      </c>
      <c r="J138" s="103">
        <f>('Grunddaten Kernel'!J138-'Grunddaten Kernel'!J$3)/('Grunddaten Kernel'!J$4-'Grunddaten Kernel'!J$3)</f>
        <v>0.35157894736842105</v>
      </c>
      <c r="K138" s="103">
        <f>('Grunddaten Kernel'!K138-'Grunddaten Kernel'!K$3)/('Grunddaten Kernel'!K$4-'Grunddaten Kernel'!K$3)</f>
        <v>0.13135153819564463</v>
      </c>
      <c r="L138" s="103">
        <f>('Grunddaten Kernel'!L138-'Grunddaten Kernel'!L$3)/('Grunddaten Kernel'!L$4-'Grunddaten Kernel'!L$3)</f>
        <v>8.3258730866399164E-2</v>
      </c>
      <c r="M138" s="103">
        <f>('Grunddaten Kernel'!M138-'Grunddaten Kernel'!M$3)/('Grunddaten Kernel'!M$4-'Grunddaten Kernel'!M$3)</f>
        <v>0.67389288198469743</v>
      </c>
      <c r="N138" s="103">
        <f>('Grunddaten Kernel'!N138-'Grunddaten Kernel'!N$3)/('Grunddaten Kernel'!N$4-'Grunddaten Kernel'!N$3)</f>
        <v>0.58855971041961186</v>
      </c>
      <c r="O138" s="103">
        <f>('Grunddaten Kernel'!O138-'Grunddaten Kernel'!O$3)/('Grunddaten Kernel'!O$4-'Grunddaten Kernel'!O$3)</f>
        <v>0.52240579044802637</v>
      </c>
      <c r="P138" s="103">
        <f>('Grunddaten Kernel'!P138-'Grunddaten Kernel'!P$3)/('Grunddaten Kernel'!P$4-'Grunddaten Kernel'!P$3)</f>
        <v>0.1275818783521625</v>
      </c>
      <c r="Q138" s="103">
        <f>('Grunddaten Kernel'!Q138-'Grunddaten Kernel'!Q$3)/('Grunddaten Kernel'!Q$4-'Grunddaten Kernel'!Q$3)</f>
        <v>0.19542619542619544</v>
      </c>
      <c r="R138" s="103">
        <f>('Grunddaten Kernel'!R138-'Grunddaten Kernel'!R$3)/('Grunddaten Kernel'!R$4-'Grunddaten Kernel'!R$3)</f>
        <v>0.6250608865075501</v>
      </c>
      <c r="S138" s="103">
        <f>('Grunddaten Kernel'!S138-'Grunddaten Kernel'!S$3)/('Grunddaten Kernel'!S$4-'Grunddaten Kernel'!S$3)</f>
        <v>0.18034382095361662</v>
      </c>
      <c r="T138" s="103">
        <f>'Grunddaten Kernel'!T138/(('Grunddaten Kernel'!T$4-'Grunddaten Kernel'!T$3)/2)</f>
        <v>-0.10087464465396706</v>
      </c>
      <c r="U138" s="103">
        <f>'Grunddaten Kernel'!U138/(('Grunddaten Kernel'!U$4-'Grunddaten Kernel'!U$3)/2)</f>
        <v>-0.17466987424414274</v>
      </c>
      <c r="V138" s="103">
        <f>'Grunddaten Kernel'!V138/(('Grunddaten Kernel'!V$4-'Grunddaten Kernel'!V$3)/2)</f>
        <v>-0.20035215481135749</v>
      </c>
      <c r="W138" s="103">
        <f>'Grunddaten Kernel'!W138/(('Grunddaten Kernel'!W$4-'Grunddaten Kernel'!W$3)/2)</f>
        <v>-0.40000000000000047</v>
      </c>
      <c r="X138" s="103">
        <f>'Grunddaten Kernel'!X138/(('Grunddaten Kernel'!X$4-'Grunddaten Kernel'!X$3)/2)</f>
        <v>-0.16988416988417038</v>
      </c>
      <c r="Y138" s="103">
        <f>'Grunddaten Kernel'!Y138/(('Grunddaten Kernel'!Y$4-'Grunddaten Kernel'!Y$3)/2)</f>
        <v>-0.38329911019849444</v>
      </c>
      <c r="Z138" s="103">
        <f>'Grunddaten Kernel'!Z138/(('Grunddaten Kernel'!Z$4-'Grunddaten Kernel'!Z$3)/2)</f>
        <v>8.6956521739130516E-2</v>
      </c>
      <c r="AA138" s="103">
        <f>'Grunddaten Kernel'!AA138/(('Grunddaten Kernel'!AA$4-'Grunddaten Kernel'!AA$3)/2)</f>
        <v>-0.26909090909090916</v>
      </c>
      <c r="AB138" s="103">
        <f>'Grunddaten Kernel'!AB138/(('Grunddaten Kernel'!AB$4-'Grunddaten Kernel'!AB$3)/2)</f>
        <v>-0.11997000749812554</v>
      </c>
      <c r="AC138" s="103">
        <f>'Grunddaten Kernel'!AC138/(('Grunddaten Kernel'!AC$4-'Grunddaten Kernel'!AC$3)/2)</f>
        <v>-0.11031439602868186</v>
      </c>
      <c r="AD138" s="103">
        <f>'Grunddaten Kernel'!AD138/(('Grunddaten Kernel'!AD$4-'Grunddaten Kernel'!AD$3)/2)</f>
        <v>1.9993599999999959E-2</v>
      </c>
      <c r="AE138" s="103">
        <f>'Grunddaten Kernel'!AE138/(('Grunddaten Kernel'!AE$4-'Grunddaten Kernel'!AE$3)/2)</f>
        <v>0.26107232859253227</v>
      </c>
      <c r="AF138" s="103">
        <f>'Grunddaten Kernel'!AF138/(('Grunddaten Kernel'!AF$4-'Grunddaten Kernel'!AF$3)/2)</f>
        <v>6.274007682458356E-2</v>
      </c>
      <c r="AG138" s="103">
        <f>'Grunddaten Kernel'!AG138/(('Grunddaten Kernel'!AG$4-'Grunddaten Kernel'!AG$3)/2)</f>
        <v>0.18142550651006409</v>
      </c>
      <c r="AH138" s="103">
        <f>'Grunddaten Kernel'!AH138/(('Grunddaten Kernel'!AH$4-'Grunddaten Kernel'!AH$3)/2)</f>
        <v>0.30674846625766872</v>
      </c>
      <c r="AI138" s="103">
        <f>'Grunddaten Kernel'!AI138/(('Grunddaten Kernel'!AI$4-'Grunddaten Kernel'!AI$3)/2)</f>
        <v>0.2857142857142857</v>
      </c>
      <c r="AJ138" s="103">
        <f>'Grunddaten Kernel'!AJ138/(('Grunddaten Kernel'!AJ$4-'Grunddaten Kernel'!AJ$3)/2)</f>
        <v>0.28908886389201432</v>
      </c>
      <c r="AK138" s="103">
        <f>'Grunddaten Kernel'!AK138/(('Grunddaten Kernel'!AK$4-'Grunddaten Kernel'!AK$3)/2)</f>
        <v>-5.1785714285714282E-2</v>
      </c>
    </row>
    <row r="139" spans="1:37" x14ac:dyDescent="0.2">
      <c r="A139" s="9">
        <v>34391</v>
      </c>
      <c r="B139" s="103">
        <f>('Grunddaten Kernel'!B139-'Grunddaten Kernel'!B$3)/('Grunddaten Kernel'!B$4-'Grunddaten Kernel'!B$3)</f>
        <v>0.16539787592014565</v>
      </c>
      <c r="C139" s="103">
        <f>('Grunddaten Kernel'!C139-'Grunddaten Kernel'!C$3)/('Grunddaten Kernel'!C$4-'Grunddaten Kernel'!C$3)</f>
        <v>0.36003911854238346</v>
      </c>
      <c r="D139" s="103">
        <f>('Grunddaten Kernel'!D139-'Grunddaten Kernel'!D$3)/('Grunddaten Kernel'!D$4-'Grunddaten Kernel'!D$3)</f>
        <v>0.56467612419700197</v>
      </c>
      <c r="E139" s="103">
        <f>('Grunddaten Kernel'!E139-'Grunddaten Kernel'!E$3)/('Grunddaten Kernel'!E$4-'Grunddaten Kernel'!E$3)</f>
        <v>7.1895424836601329E-2</v>
      </c>
      <c r="F139" s="103">
        <f>('Grunddaten Kernel'!F139-'Grunddaten Kernel'!F$3)/('Grunddaten Kernel'!F$4-'Grunddaten Kernel'!F$3)</f>
        <v>0.20689655172413793</v>
      </c>
      <c r="G139" s="103">
        <f>('Grunddaten Kernel'!G139-'Grunddaten Kernel'!G$3)/('Grunddaten Kernel'!G$4-'Grunddaten Kernel'!G$3)</f>
        <v>0.17765567765567764</v>
      </c>
      <c r="H139" s="103">
        <f>('Grunddaten Kernel'!H139-'Grunddaten Kernel'!H$3)/('Grunddaten Kernel'!H$4-'Grunddaten Kernel'!H$3)</f>
        <v>0.15686274509803921</v>
      </c>
      <c r="I139" s="103">
        <f>('Grunddaten Kernel'!I139-'Grunddaten Kernel'!I$3)/('Grunddaten Kernel'!I$4-'Grunddaten Kernel'!I$3)</f>
        <v>1.1497556769186558E-3</v>
      </c>
      <c r="J139" s="103">
        <f>('Grunddaten Kernel'!J139-'Grunddaten Kernel'!J$3)/('Grunddaten Kernel'!J$4-'Grunddaten Kernel'!J$3)</f>
        <v>0.35578947368421054</v>
      </c>
      <c r="K139" s="103">
        <f>('Grunddaten Kernel'!K139-'Grunddaten Kernel'!K$3)/('Grunddaten Kernel'!K$4-'Grunddaten Kernel'!K$3)</f>
        <v>0.12720359488420324</v>
      </c>
      <c r="L139" s="103">
        <f>('Grunddaten Kernel'!L139-'Grunddaten Kernel'!L$3)/('Grunddaten Kernel'!L$4-'Grunddaten Kernel'!L$3)</f>
        <v>8.6045474810521619E-2</v>
      </c>
      <c r="M139" s="103">
        <f>('Grunddaten Kernel'!M139-'Grunddaten Kernel'!M$3)/('Grunddaten Kernel'!M$4-'Grunddaten Kernel'!M$3)</f>
        <v>0.7446154221631055</v>
      </c>
      <c r="N139" s="103">
        <f>('Grunddaten Kernel'!N139-'Grunddaten Kernel'!N$3)/('Grunddaten Kernel'!N$4-'Grunddaten Kernel'!N$3)</f>
        <v>0.63703024747937675</v>
      </c>
      <c r="O139" s="103">
        <f>('Grunddaten Kernel'!O139-'Grunddaten Kernel'!O$3)/('Grunddaten Kernel'!O$4-'Grunddaten Kernel'!O$3)</f>
        <v>0.56256837850164998</v>
      </c>
      <c r="P139" s="103">
        <f>('Grunddaten Kernel'!P139-'Grunddaten Kernel'!P$3)/('Grunddaten Kernel'!P$4-'Grunddaten Kernel'!P$3)</f>
        <v>0.13956407622960174</v>
      </c>
      <c r="Q139" s="103">
        <f>('Grunddaten Kernel'!Q139-'Grunddaten Kernel'!Q$3)/('Grunddaten Kernel'!Q$4-'Grunddaten Kernel'!Q$3)</f>
        <v>0.17047817047817049</v>
      </c>
      <c r="R139" s="103">
        <f>('Grunddaten Kernel'!R139-'Grunddaten Kernel'!R$3)/('Grunddaten Kernel'!R$4-'Grunddaten Kernel'!R$3)</f>
        <v>0.54432537749634702</v>
      </c>
      <c r="S139" s="103">
        <f>('Grunddaten Kernel'!S139-'Grunddaten Kernel'!S$3)/('Grunddaten Kernel'!S$4-'Grunddaten Kernel'!S$3)</f>
        <v>0.11255270840090822</v>
      </c>
      <c r="T139" s="103">
        <f>'Grunddaten Kernel'!T139/(('Grunddaten Kernel'!T$4-'Grunddaten Kernel'!T$3)/2)</f>
        <v>3.9022904127700354E-2</v>
      </c>
      <c r="U139" s="103">
        <f>'Grunddaten Kernel'!U139/(('Grunddaten Kernel'!U$4-'Grunddaten Kernel'!U$3)/2)</f>
        <v>6.7839812172348718E-2</v>
      </c>
      <c r="V139" s="103">
        <f>'Grunddaten Kernel'!V139/(('Grunddaten Kernel'!V$4-'Grunddaten Kernel'!V$3)/2)</f>
        <v>-6.5644392020104192E-2</v>
      </c>
      <c r="W139" s="103">
        <f>'Grunddaten Kernel'!W139/(('Grunddaten Kernel'!W$4-'Grunddaten Kernel'!W$3)/2)</f>
        <v>-0.25454545454545402</v>
      </c>
      <c r="X139" s="103">
        <f>'Grunddaten Kernel'!X139/(('Grunddaten Kernel'!X$4-'Grunddaten Kernel'!X$3)/2)</f>
        <v>0.16988416988417038</v>
      </c>
      <c r="Y139" s="103">
        <f>'Grunddaten Kernel'!Y139/(('Grunddaten Kernel'!Y$4-'Grunddaten Kernel'!Y$3)/2)</f>
        <v>-0.12320328542094434</v>
      </c>
      <c r="Z139" s="103">
        <f>'Grunddaten Kernel'!Z139/(('Grunddaten Kernel'!Z$4-'Grunddaten Kernel'!Z$3)/2)</f>
        <v>-0.11594202898550736</v>
      </c>
      <c r="AA139" s="103">
        <f>'Grunddaten Kernel'!AA139/(('Grunddaten Kernel'!AA$4-'Grunddaten Kernel'!AA$3)/2)</f>
        <v>-0.13818181818181816</v>
      </c>
      <c r="AB139" s="103">
        <f>'Grunddaten Kernel'!AB139/(('Grunddaten Kernel'!AB$4-'Grunddaten Kernel'!AB$3)/2)</f>
        <v>2.9992501874531608E-2</v>
      </c>
      <c r="AC139" s="103">
        <f>'Grunddaten Kernel'!AC139/(('Grunddaten Kernel'!AC$4-'Grunddaten Kernel'!AC$3)/2)</f>
        <v>-3.3094318808604313E-2</v>
      </c>
      <c r="AD139" s="103">
        <f>'Grunddaten Kernel'!AD139/(('Grunddaten Kernel'!AD$4-'Grunddaten Kernel'!AD$3)/2)</f>
        <v>3.0003200000000022E-2</v>
      </c>
      <c r="AE139" s="103">
        <f>'Grunddaten Kernel'!AE139/(('Grunddaten Kernel'!AE$4-'Grunddaten Kernel'!AE$3)/2)</f>
        <v>0.50362077455609389</v>
      </c>
      <c r="AF139" s="103">
        <f>'Grunddaten Kernel'!AF139/(('Grunddaten Kernel'!AF$4-'Grunddaten Kernel'!AF$3)/2)</f>
        <v>0.39948783610755489</v>
      </c>
      <c r="AG139" s="103">
        <f>'Grunddaten Kernel'!AG139/(('Grunddaten Kernel'!AG$4-'Grunddaten Kernel'!AG$3)/2)</f>
        <v>0.25635902632092195</v>
      </c>
      <c r="AH139" s="103">
        <f>'Grunddaten Kernel'!AH139/(('Grunddaten Kernel'!AH$4-'Grunddaten Kernel'!AH$3)/2)</f>
        <v>6.3361158604043039E-2</v>
      </c>
      <c r="AI139" s="103">
        <f>'Grunddaten Kernel'!AI139/(('Grunddaten Kernel'!AI$4-'Grunddaten Kernel'!AI$3)/2)</f>
        <v>-0.13714285714285715</v>
      </c>
      <c r="AJ139" s="103">
        <f>'Grunddaten Kernel'!AJ139/(('Grunddaten Kernel'!AJ$4-'Grunddaten Kernel'!AJ$3)/2)</f>
        <v>-0.37289088863891984</v>
      </c>
      <c r="AK139" s="103">
        <f>'Grunddaten Kernel'!AK139/(('Grunddaten Kernel'!AK$4-'Grunddaten Kernel'!AK$3)/2)</f>
        <v>-0.1866071428571428</v>
      </c>
    </row>
    <row r="140" spans="1:37" x14ac:dyDescent="0.2">
      <c r="A140" s="9">
        <v>34423</v>
      </c>
      <c r="B140" s="103">
        <f>('Grunddaten Kernel'!B140-'Grunddaten Kernel'!B$3)/('Grunddaten Kernel'!B$4-'Grunddaten Kernel'!B$3)</f>
        <v>0.25482572503237216</v>
      </c>
      <c r="C140" s="103">
        <f>('Grunddaten Kernel'!C140-'Grunddaten Kernel'!C$3)/('Grunddaten Kernel'!C$4-'Grunddaten Kernel'!C$3)</f>
        <v>0.32318309078988156</v>
      </c>
      <c r="D140" s="103">
        <f>('Grunddaten Kernel'!D140-'Grunddaten Kernel'!D$3)/('Grunddaten Kernel'!D$4-'Grunddaten Kernel'!D$3)</f>
        <v>0.65595021413276233</v>
      </c>
      <c r="E140" s="103">
        <f>('Grunddaten Kernel'!E140-'Grunddaten Kernel'!E$3)/('Grunddaten Kernel'!E$4-'Grunddaten Kernel'!E$3)</f>
        <v>0.10457516339869281</v>
      </c>
      <c r="F140" s="103">
        <f>('Grunddaten Kernel'!F140-'Grunddaten Kernel'!F$3)/('Grunddaten Kernel'!F$4-'Grunddaten Kernel'!F$3)</f>
        <v>0.21120689655172425</v>
      </c>
      <c r="G140" s="103">
        <f>('Grunddaten Kernel'!G140-'Grunddaten Kernel'!G$3)/('Grunddaten Kernel'!G$4-'Grunddaten Kernel'!G$3)</f>
        <v>0.19230769230769232</v>
      </c>
      <c r="H140" s="103">
        <f>('Grunddaten Kernel'!H140-'Grunddaten Kernel'!H$3)/('Grunddaten Kernel'!H$4-'Grunddaten Kernel'!H$3)</f>
        <v>0.15406162464985992</v>
      </c>
      <c r="I140" s="103">
        <f>('Grunddaten Kernel'!I140-'Grunddaten Kernel'!I$3)/('Grunddaten Kernel'!I$4-'Grunddaten Kernel'!I$3)</f>
        <v>5.6338028169014086E-2</v>
      </c>
      <c r="J140" s="103">
        <f>('Grunddaten Kernel'!J140-'Grunddaten Kernel'!J$3)/('Grunddaten Kernel'!J$4-'Grunddaten Kernel'!J$3)</f>
        <v>0.36280701754385963</v>
      </c>
      <c r="K140" s="103">
        <f>('Grunddaten Kernel'!K140-'Grunddaten Kernel'!K$3)/('Grunddaten Kernel'!K$4-'Grunddaten Kernel'!K$3)</f>
        <v>0.13964742481852746</v>
      </c>
      <c r="L140" s="103">
        <f>('Grunddaten Kernel'!L140-'Grunddaten Kernel'!L$3)/('Grunddaten Kernel'!L$4-'Grunddaten Kernel'!L$3)</f>
        <v>7.3506315945905787E-2</v>
      </c>
      <c r="M140" s="103">
        <f>('Grunddaten Kernel'!M140-'Grunddaten Kernel'!M$3)/('Grunddaten Kernel'!M$4-'Grunddaten Kernel'!M$3)</f>
        <v>0.80369832534036234</v>
      </c>
      <c r="N140" s="103">
        <f>('Grunddaten Kernel'!N140-'Grunddaten Kernel'!N$3)/('Grunddaten Kernel'!N$4-'Grunddaten Kernel'!N$3)</f>
        <v>0.68394724168466181</v>
      </c>
      <c r="O140" s="103">
        <f>('Grunddaten Kernel'!O140-'Grunddaten Kernel'!O$3)/('Grunddaten Kernel'!O$4-'Grunddaten Kernel'!O$3)</f>
        <v>0.62107503674179987</v>
      </c>
      <c r="P140" s="103">
        <f>('Grunddaten Kernel'!P140-'Grunddaten Kernel'!P$3)/('Grunddaten Kernel'!P$4-'Grunddaten Kernel'!P$3)</f>
        <v>0.11217619536688349</v>
      </c>
      <c r="Q140" s="103">
        <f>('Grunddaten Kernel'!Q140-'Grunddaten Kernel'!Q$3)/('Grunddaten Kernel'!Q$4-'Grunddaten Kernel'!Q$3)</f>
        <v>0.1891891891891892</v>
      </c>
      <c r="R140" s="103">
        <f>('Grunddaten Kernel'!R140-'Grunddaten Kernel'!R$3)/('Grunddaten Kernel'!R$4-'Grunddaten Kernel'!R$3)</f>
        <v>0.55930345835362894</v>
      </c>
      <c r="S140" s="103">
        <f>('Grunddaten Kernel'!S140-'Grunddaten Kernel'!S$3)/('Grunddaten Kernel'!S$4-'Grunddaten Kernel'!S$3)</f>
        <v>0.11839117742458645</v>
      </c>
      <c r="T140" s="103">
        <f>'Grunddaten Kernel'!T140/(('Grunddaten Kernel'!T$4-'Grunddaten Kernel'!T$3)/2)</f>
        <v>0.28562146357539669</v>
      </c>
      <c r="U140" s="103">
        <f>'Grunddaten Kernel'!U140/(('Grunddaten Kernel'!U$4-'Grunddaten Kernel'!U$3)/2)</f>
        <v>-0.17692597894035703</v>
      </c>
      <c r="V140" s="103">
        <f>'Grunddaten Kernel'!V140/(('Grunddaten Kernel'!V$4-'Grunddaten Kernel'!V$3)/2)</f>
        <v>0.46634870164282016</v>
      </c>
      <c r="W140" s="103">
        <f>'Grunddaten Kernel'!W140/(('Grunddaten Kernel'!W$4-'Grunddaten Kernel'!W$3)/2)</f>
        <v>0.27272727272727265</v>
      </c>
      <c r="X140" s="103">
        <f>'Grunddaten Kernel'!X140/(('Grunddaten Kernel'!X$4-'Grunddaten Kernel'!X$3)/2)</f>
        <v>3.0888030888031603E-2</v>
      </c>
      <c r="Y140" s="103">
        <f>'Grunddaten Kernel'!Y140/(('Grunddaten Kernel'!Y$4-'Grunddaten Kernel'!Y$3)/2)</f>
        <v>0.10951403148528413</v>
      </c>
      <c r="Z140" s="103">
        <f>'Grunddaten Kernel'!Z140/(('Grunddaten Kernel'!Z$4-'Grunddaten Kernel'!Z$3)/2)</f>
        <v>-1.449275362318842E-2</v>
      </c>
      <c r="AA140" s="103">
        <f>'Grunddaten Kernel'!AA140/(('Grunddaten Kernel'!AA$4-'Grunddaten Kernel'!AA$3)/2)</f>
        <v>0.34909090909090906</v>
      </c>
      <c r="AB140" s="103">
        <f>'Grunddaten Kernel'!AB140/(('Grunddaten Kernel'!AB$4-'Grunddaten Kernel'!AB$3)/2)</f>
        <v>4.9987503124218749E-2</v>
      </c>
      <c r="AC140" s="103">
        <f>'Grunddaten Kernel'!AC140/(('Grunddaten Kernel'!AC$4-'Grunddaten Kernel'!AC$3)/2)</f>
        <v>9.9282956425813432E-2</v>
      </c>
      <c r="AD140" s="103">
        <f>'Grunddaten Kernel'!AD140/(('Grunddaten Kernel'!AD$4-'Grunddaten Kernel'!AD$3)/2)</f>
        <v>-0.13500159999999994</v>
      </c>
      <c r="AE140" s="103">
        <f>'Grunddaten Kernel'!AE140/(('Grunddaten Kernel'!AE$4-'Grunddaten Kernel'!AE$3)/2)</f>
        <v>0.42073400341801132</v>
      </c>
      <c r="AF140" s="103">
        <f>'Grunddaten Kernel'!AF140/(('Grunddaten Kernel'!AF$4-'Grunddaten Kernel'!AF$3)/2)</f>
        <v>0.38668373879641388</v>
      </c>
      <c r="AG140" s="103">
        <f>'Grunddaten Kernel'!AG140/(('Grunddaten Kernel'!AG$4-'Grunddaten Kernel'!AG$3)/2)</f>
        <v>0.3734497866449748</v>
      </c>
      <c r="AH140" s="103">
        <f>'Grunddaten Kernel'!AH140/(('Grunddaten Kernel'!AH$4-'Grunddaten Kernel'!AH$3)/2)</f>
        <v>-0.14482550538066982</v>
      </c>
      <c r="AI140" s="103">
        <f>'Grunddaten Kernel'!AI140/(('Grunddaten Kernel'!AI$4-'Grunddaten Kernel'!AI$3)/2)</f>
        <v>0.10285714285714286</v>
      </c>
      <c r="AJ140" s="103">
        <f>'Grunddaten Kernel'!AJ140/(('Grunddaten Kernel'!AJ$4-'Grunddaten Kernel'!AJ$3)/2)</f>
        <v>6.9178852643418998E-2</v>
      </c>
      <c r="AK140" s="103">
        <f>'Grunddaten Kernel'!AK140/(('Grunddaten Kernel'!AK$4-'Grunddaten Kernel'!AK$3)/2)</f>
        <v>1.6071428571428542E-2</v>
      </c>
    </row>
    <row r="141" spans="1:37" x14ac:dyDescent="0.2">
      <c r="A141" s="9">
        <v>34453</v>
      </c>
      <c r="B141" s="103">
        <f>('Grunddaten Kernel'!B141-'Grunddaten Kernel'!B$3)/('Grunddaten Kernel'!B$4-'Grunddaten Kernel'!B$3)</f>
        <v>0.32110675894306928</v>
      </c>
      <c r="C141" s="103">
        <f>('Grunddaten Kernel'!C141-'Grunddaten Kernel'!C$3)/('Grunddaten Kernel'!C$4-'Grunddaten Kernel'!C$3)</f>
        <v>0.38005653497263309</v>
      </c>
      <c r="D141" s="103">
        <f>('Grunddaten Kernel'!D141-'Grunddaten Kernel'!D$3)/('Grunddaten Kernel'!D$4-'Grunddaten Kernel'!D$3)</f>
        <v>0.64189775160599549</v>
      </c>
      <c r="E141" s="103">
        <f>('Grunddaten Kernel'!E141-'Grunddaten Kernel'!E$3)/('Grunddaten Kernel'!E$4-'Grunddaten Kernel'!E$3)</f>
        <v>0.15686274509803916</v>
      </c>
      <c r="F141" s="103">
        <f>('Grunddaten Kernel'!F141-'Grunddaten Kernel'!F$3)/('Grunddaten Kernel'!F$4-'Grunddaten Kernel'!F$3)</f>
        <v>0.21336206896551729</v>
      </c>
      <c r="G141" s="103">
        <f>('Grunddaten Kernel'!G141-'Grunddaten Kernel'!G$3)/('Grunddaten Kernel'!G$4-'Grunddaten Kernel'!G$3)</f>
        <v>0.2179487179487179</v>
      </c>
      <c r="H141" s="103">
        <f>('Grunddaten Kernel'!H141-'Grunddaten Kernel'!H$3)/('Grunddaten Kernel'!H$4-'Grunddaten Kernel'!H$3)</f>
        <v>0.12885154061624648</v>
      </c>
      <c r="I141" s="103">
        <f>('Grunddaten Kernel'!I141-'Grunddaten Kernel'!I$3)/('Grunddaten Kernel'!I$4-'Grunddaten Kernel'!I$3)</f>
        <v>6.2086806553607363E-2</v>
      </c>
      <c r="J141" s="103">
        <f>('Grunddaten Kernel'!J141-'Grunddaten Kernel'!J$3)/('Grunddaten Kernel'!J$4-'Grunddaten Kernel'!J$3)</f>
        <v>0.36000000000000004</v>
      </c>
      <c r="K141" s="103">
        <f>('Grunddaten Kernel'!K141-'Grunddaten Kernel'!K$3)/('Grunddaten Kernel'!K$4-'Grunddaten Kernel'!K$3)</f>
        <v>0.14932595921189079</v>
      </c>
      <c r="L141" s="103">
        <f>('Grunddaten Kernel'!L141-'Grunddaten Kernel'!L$3)/('Grunddaten Kernel'!L$4-'Grunddaten Kernel'!L$3)</f>
        <v>6.2825382672016636E-2</v>
      </c>
      <c r="M141" s="103">
        <f>('Grunddaten Kernel'!M141-'Grunddaten Kernel'!M$3)/('Grunddaten Kernel'!M$4-'Grunddaten Kernel'!M$3)</f>
        <v>0.79169056422647166</v>
      </c>
      <c r="N141" s="103">
        <f>('Grunddaten Kernel'!N141-'Grunddaten Kernel'!N$3)/('Grunddaten Kernel'!N$4-'Grunddaten Kernel'!N$3)</f>
        <v>0.68985070453168451</v>
      </c>
      <c r="O141" s="103">
        <f>('Grunddaten Kernel'!O141-'Grunddaten Kernel'!O$3)/('Grunddaten Kernel'!O$4-'Grunddaten Kernel'!O$3)</f>
        <v>0.62183372137046167</v>
      </c>
      <c r="P141" s="103">
        <f>('Grunddaten Kernel'!P141-'Grunddaten Kernel'!P$3)/('Grunddaten Kernel'!P$4-'Grunddaten Kernel'!P$3)</f>
        <v>8.3076571950245356E-2</v>
      </c>
      <c r="Q141" s="103">
        <f>('Grunddaten Kernel'!Q141-'Grunddaten Kernel'!Q$3)/('Grunddaten Kernel'!Q$4-'Grunddaten Kernel'!Q$3)</f>
        <v>0.23492723492723494</v>
      </c>
      <c r="R141" s="103">
        <f>('Grunddaten Kernel'!R141-'Grunddaten Kernel'!R$3)/('Grunddaten Kernel'!R$4-'Grunddaten Kernel'!R$3)</f>
        <v>0.49975645396980051</v>
      </c>
      <c r="S141" s="103">
        <f>('Grunddaten Kernel'!S141-'Grunddaten Kernel'!S$3)/('Grunddaten Kernel'!S$4-'Grunddaten Kernel'!S$3)</f>
        <v>0.12812195913071686</v>
      </c>
      <c r="T141" s="103">
        <f>'Grunddaten Kernel'!T141/(('Grunddaten Kernel'!T$4-'Grunddaten Kernel'!T$3)/2)</f>
        <v>0.21169340536308992</v>
      </c>
      <c r="U141" s="103">
        <f>'Grunddaten Kernel'!U141/(('Grunddaten Kernel'!U$4-'Grunddaten Kernel'!U$3)/2)</f>
        <v>0.27301883576045433</v>
      </c>
      <c r="V141" s="103">
        <f>'Grunddaten Kernel'!V141/(('Grunddaten Kernel'!V$4-'Grunddaten Kernel'!V$3)/2)</f>
        <v>-7.179855377198914E-2</v>
      </c>
      <c r="W141" s="103">
        <f>'Grunddaten Kernel'!W141/(('Grunddaten Kernel'!W$4-'Grunddaten Kernel'!W$3)/2)</f>
        <v>0.43636363636363606</v>
      </c>
      <c r="X141" s="103">
        <f>'Grunddaten Kernel'!X141/(('Grunddaten Kernel'!X$4-'Grunddaten Kernel'!X$3)/2)</f>
        <v>1.5444015444015117E-2</v>
      </c>
      <c r="Y141" s="103">
        <f>'Grunddaten Kernel'!Y141/(('Grunddaten Kernel'!Y$4-'Grunddaten Kernel'!Y$3)/2)</f>
        <v>0.19164955509924661</v>
      </c>
      <c r="Z141" s="103">
        <f>'Grunddaten Kernel'!Z141/(('Grunddaten Kernel'!Z$4-'Grunddaten Kernel'!Z$3)/2)</f>
        <v>-0.13043478260869562</v>
      </c>
      <c r="AA141" s="103">
        <f>'Grunddaten Kernel'!AA141/(('Grunddaten Kernel'!AA$4-'Grunddaten Kernel'!AA$3)/2)</f>
        <v>3.6363636363636397E-2</v>
      </c>
      <c r="AB141" s="103">
        <f>'Grunddaten Kernel'!AB141/(('Grunddaten Kernel'!AB$4-'Grunddaten Kernel'!AB$3)/2)</f>
        <v>-1.9995001249687144E-2</v>
      </c>
      <c r="AC141" s="103">
        <f>'Grunddaten Kernel'!AC141/(('Grunddaten Kernel'!AC$4-'Grunddaten Kernel'!AC$3)/2)</f>
        <v>7.7220077220077551E-2</v>
      </c>
      <c r="AD141" s="103">
        <f>'Grunddaten Kernel'!AD141/(('Grunddaten Kernel'!AD$4-'Grunddaten Kernel'!AD$3)/2)</f>
        <v>-0.11499520000000003</v>
      </c>
      <c r="AE141" s="103">
        <f>'Grunddaten Kernel'!AE141/(('Grunddaten Kernel'!AE$4-'Grunddaten Kernel'!AE$3)/2)</f>
        <v>-8.5508211916693194E-2</v>
      </c>
      <c r="AF141" s="103">
        <f>'Grunddaten Kernel'!AF141/(('Grunddaten Kernel'!AF$4-'Grunddaten Kernel'!AF$3)/2)</f>
        <v>4.8655569782331202E-2</v>
      </c>
      <c r="AG141" s="103">
        <f>'Grunddaten Kernel'!AG141/(('Grunddaten Kernel'!AG$4-'Grunddaten Kernel'!AG$3)/2)</f>
        <v>4.8427071589285491E-3</v>
      </c>
      <c r="AH141" s="103">
        <f>'Grunddaten Kernel'!AH141/(('Grunddaten Kernel'!AH$4-'Grunddaten Kernel'!AH$3)/2)</f>
        <v>-0.15387709946696168</v>
      </c>
      <c r="AI141" s="103">
        <f>'Grunddaten Kernel'!AI141/(('Grunddaten Kernel'!AI$4-'Grunddaten Kernel'!AI$3)/2)</f>
        <v>0.25142857142857145</v>
      </c>
      <c r="AJ141" s="103">
        <f>'Grunddaten Kernel'!AJ141/(('Grunddaten Kernel'!AJ$4-'Grunddaten Kernel'!AJ$3)/2)</f>
        <v>-0.27502812148481359</v>
      </c>
      <c r="AK141" s="103">
        <f>'Grunddaten Kernel'!AK141/(('Grunddaten Kernel'!AK$4-'Grunddaten Kernel'!AK$3)/2)</f>
        <v>2.6785714285714343E-2</v>
      </c>
    </row>
    <row r="142" spans="1:37" x14ac:dyDescent="0.2">
      <c r="A142" s="9">
        <v>34482</v>
      </c>
      <c r="B142" s="103">
        <f>('Grunddaten Kernel'!B142-'Grunddaten Kernel'!B$3)/('Grunddaten Kernel'!B$4-'Grunddaten Kernel'!B$3)</f>
        <v>0.2869853863071129</v>
      </c>
      <c r="C142" s="103">
        <f>('Grunddaten Kernel'!C142-'Grunddaten Kernel'!C$3)/('Grunddaten Kernel'!C$4-'Grunddaten Kernel'!C$3)</f>
        <v>0.38858267299482324</v>
      </c>
      <c r="D142" s="103">
        <f>('Grunddaten Kernel'!D142-'Grunddaten Kernel'!D$3)/('Grunddaten Kernel'!D$4-'Grunddaten Kernel'!D$3)</f>
        <v>0.7315658458244112</v>
      </c>
      <c r="E142" s="103">
        <f>('Grunddaten Kernel'!E142-'Grunddaten Kernel'!E$3)/('Grunddaten Kernel'!E$4-'Grunddaten Kernel'!E$3)</f>
        <v>0.12200435729847496</v>
      </c>
      <c r="F142" s="103">
        <f>('Grunddaten Kernel'!F142-'Grunddaten Kernel'!F$3)/('Grunddaten Kernel'!F$4-'Grunddaten Kernel'!F$3)</f>
        <v>0.18103448275862066</v>
      </c>
      <c r="G142" s="103">
        <f>('Grunddaten Kernel'!G142-'Grunddaten Kernel'!G$3)/('Grunddaten Kernel'!G$4-'Grunddaten Kernel'!G$3)</f>
        <v>0.18498168498168496</v>
      </c>
      <c r="H142" s="103">
        <f>('Grunddaten Kernel'!H142-'Grunddaten Kernel'!H$3)/('Grunddaten Kernel'!H$4-'Grunddaten Kernel'!H$3)</f>
        <v>9.5238095238095233E-2</v>
      </c>
      <c r="I142" s="103">
        <f>('Grunddaten Kernel'!I142-'Grunddaten Kernel'!I$3)/('Grunddaten Kernel'!I$4-'Grunddaten Kernel'!I$3)</f>
        <v>8.0482897384305835E-2</v>
      </c>
      <c r="J142" s="103">
        <f>('Grunddaten Kernel'!J142-'Grunddaten Kernel'!J$3)/('Grunddaten Kernel'!J$4-'Grunddaten Kernel'!J$3)</f>
        <v>0.36000000000000004</v>
      </c>
      <c r="K142" s="103">
        <f>('Grunddaten Kernel'!K142-'Grunddaten Kernel'!K$3)/('Grunddaten Kernel'!K$4-'Grunddaten Kernel'!K$3)</f>
        <v>0.13964742481852746</v>
      </c>
      <c r="L142" s="103">
        <f>('Grunddaten Kernel'!L142-'Grunddaten Kernel'!L$3)/('Grunddaten Kernel'!L$4-'Grunddaten Kernel'!L$3)</f>
        <v>5.5394858076980233E-2</v>
      </c>
      <c r="M142" s="103">
        <f>('Grunddaten Kernel'!M142-'Grunddaten Kernel'!M$3)/('Grunddaten Kernel'!M$4-'Grunddaten Kernel'!M$3)</f>
        <v>0.82552544124047667</v>
      </c>
      <c r="N142" s="103">
        <f>('Grunddaten Kernel'!N142-'Grunddaten Kernel'!N$3)/('Grunddaten Kernel'!N$4-'Grunddaten Kernel'!N$3)</f>
        <v>0.66802342742624554</v>
      </c>
      <c r="O142" s="103">
        <f>('Grunddaten Kernel'!O142-'Grunddaten Kernel'!O$3)/('Grunddaten Kernel'!O$4-'Grunddaten Kernel'!O$3)</f>
        <v>0.69064298894913978</v>
      </c>
      <c r="P142" s="103">
        <f>('Grunddaten Kernel'!P142-'Grunddaten Kernel'!P$3)/('Grunddaten Kernel'!P$4-'Grunddaten Kernel'!P$3)</f>
        <v>8.8630225569629878E-2</v>
      </c>
      <c r="Q142" s="103">
        <f>('Grunddaten Kernel'!Q142-'Grunddaten Kernel'!Q$3)/('Grunddaten Kernel'!Q$4-'Grunddaten Kernel'!Q$3)</f>
        <v>0.15800415800415801</v>
      </c>
      <c r="R142" s="103">
        <f>('Grunddaten Kernel'!R142-'Grunddaten Kernel'!R$3)/('Grunddaten Kernel'!R$4-'Grunddaten Kernel'!R$3)</f>
        <v>0.40124208475401868</v>
      </c>
      <c r="S142" s="103">
        <f>('Grunddaten Kernel'!S142-'Grunddaten Kernel'!S$3)/('Grunddaten Kernel'!S$4-'Grunddaten Kernel'!S$3)</f>
        <v>0.13428478754459944</v>
      </c>
      <c r="T142" s="103">
        <f>'Grunddaten Kernel'!T142/(('Grunddaten Kernel'!T$4-'Grunddaten Kernel'!T$3)/2)</f>
        <v>-0.10897943412742672</v>
      </c>
      <c r="U142" s="103">
        <f>'Grunddaten Kernel'!U142/(('Grunddaten Kernel'!U$4-'Grunddaten Kernel'!U$3)/2)</f>
        <v>4.0929405802669128E-2</v>
      </c>
      <c r="V142" s="103">
        <f>'Grunddaten Kernel'!V142/(('Grunddaten Kernel'!V$4-'Grunddaten Kernel'!V$3)/2)</f>
        <v>0.45814315264030786</v>
      </c>
      <c r="W142" s="103">
        <f>'Grunddaten Kernel'!W142/(('Grunddaten Kernel'!W$4-'Grunddaten Kernel'!W$3)/2)</f>
        <v>-0.29090909090909045</v>
      </c>
      <c r="X142" s="103">
        <f>'Grunddaten Kernel'!X142/(('Grunddaten Kernel'!X$4-'Grunddaten Kernel'!X$3)/2)</f>
        <v>-0.23166023166023222</v>
      </c>
      <c r="Y142" s="103">
        <f>'Grunddaten Kernel'!Y142/(('Grunddaten Kernel'!Y$4-'Grunddaten Kernel'!Y$3)/2)</f>
        <v>-0.24640657084188869</v>
      </c>
      <c r="Z142" s="103">
        <f>'Grunddaten Kernel'!Z142/(('Grunddaten Kernel'!Z$4-'Grunddaten Kernel'!Z$3)/2)</f>
        <v>-0.17391304347826086</v>
      </c>
      <c r="AA142" s="103">
        <f>'Grunddaten Kernel'!AA142/(('Grunddaten Kernel'!AA$4-'Grunddaten Kernel'!AA$3)/2)</f>
        <v>0.11636363636363631</v>
      </c>
      <c r="AB142" s="103">
        <f>'Grunddaten Kernel'!AB142/(('Grunddaten Kernel'!AB$4-'Grunddaten Kernel'!AB$3)/2)</f>
        <v>0</v>
      </c>
      <c r="AC142" s="103">
        <f>'Grunddaten Kernel'!AC142/(('Grunddaten Kernel'!AC$4-'Grunddaten Kernel'!AC$3)/2)</f>
        <v>-7.7220077220077551E-2</v>
      </c>
      <c r="AD142" s="103">
        <f>'Grunddaten Kernel'!AD142/(('Grunddaten Kernel'!AD$4-'Grunddaten Kernel'!AD$3)/2)</f>
        <v>-0.08</v>
      </c>
      <c r="AE142" s="103">
        <f>'Grunddaten Kernel'!AE142/(('Grunddaten Kernel'!AE$4-'Grunddaten Kernel'!AE$3)/2)</f>
        <v>0.24094082206065481</v>
      </c>
      <c r="AF142" s="103">
        <f>'Grunddaten Kernel'!AF142/(('Grunddaten Kernel'!AF$4-'Grunddaten Kernel'!AF$3)/2)</f>
        <v>-0.17989756722151171</v>
      </c>
      <c r="AG142" s="103">
        <f>'Grunddaten Kernel'!AG142/(('Grunddaten Kernel'!AG$4-'Grunddaten Kernel'!AG$3)/2)</f>
        <v>0.43921165674815571</v>
      </c>
      <c r="AH142" s="103">
        <f>'Grunddaten Kernel'!AH142/(('Grunddaten Kernel'!AH$4-'Grunddaten Kernel'!AH$3)/2)</f>
        <v>2.9367394146635823E-2</v>
      </c>
      <c r="AI142" s="103">
        <f>'Grunddaten Kernel'!AI142/(('Grunddaten Kernel'!AI$4-'Grunddaten Kernel'!AI$3)/2)</f>
        <v>-0.42285714285714288</v>
      </c>
      <c r="AJ142" s="103">
        <f>'Grunddaten Kernel'!AJ142/(('Grunddaten Kernel'!AJ$4-'Grunddaten Kernel'!AJ$3)/2)</f>
        <v>-0.45500562429696306</v>
      </c>
      <c r="AK142" s="103">
        <f>'Grunddaten Kernel'!AK142/(('Grunddaten Kernel'!AK$4-'Grunddaten Kernel'!AK$3)/2)</f>
        <v>1.6964285714285664E-2</v>
      </c>
    </row>
    <row r="143" spans="1:37" x14ac:dyDescent="0.2">
      <c r="A143" s="9">
        <v>34514</v>
      </c>
      <c r="B143" s="103">
        <f>('Grunddaten Kernel'!B143-'Grunddaten Kernel'!B$3)/('Grunddaten Kernel'!B$4-'Grunddaten Kernel'!B$3)</f>
        <v>0.34441335286915181</v>
      </c>
      <c r="C143" s="103">
        <f>('Grunddaten Kernel'!C143-'Grunddaten Kernel'!C$3)/('Grunddaten Kernel'!C$4-'Grunddaten Kernel'!C$3)</f>
        <v>0.36256054057712056</v>
      </c>
      <c r="D143" s="103">
        <f>('Grunddaten Kernel'!D143-'Grunddaten Kernel'!D$3)/('Grunddaten Kernel'!D$4-'Grunddaten Kernel'!D$3)</f>
        <v>0.73785599571734473</v>
      </c>
      <c r="E143" s="103">
        <f>('Grunddaten Kernel'!E143-'Grunddaten Kernel'!E$3)/('Grunddaten Kernel'!E$4-'Grunddaten Kernel'!E$3)</f>
        <v>0.15032679738562091</v>
      </c>
      <c r="F143" s="103">
        <f>('Grunddaten Kernel'!F143-'Grunddaten Kernel'!F$3)/('Grunddaten Kernel'!F$4-'Grunddaten Kernel'!F$3)</f>
        <v>0.14439655172413793</v>
      </c>
      <c r="G143" s="103">
        <f>('Grunddaten Kernel'!G143-'Grunddaten Kernel'!G$3)/('Grunddaten Kernel'!G$4-'Grunddaten Kernel'!G$3)</f>
        <v>0.16849816849816851</v>
      </c>
      <c r="H143" s="103">
        <f>('Grunddaten Kernel'!H143-'Grunddaten Kernel'!H$3)/('Grunddaten Kernel'!H$4-'Grunddaten Kernel'!H$3)</f>
        <v>0.11764705882352942</v>
      </c>
      <c r="I143" s="103">
        <f>('Grunddaten Kernel'!I143-'Grunddaten Kernel'!I$3)/('Grunddaten Kernel'!I$4-'Grunddaten Kernel'!I$3)</f>
        <v>0.13452141419948263</v>
      </c>
      <c r="J143" s="103">
        <f>('Grunddaten Kernel'!J143-'Grunddaten Kernel'!J$3)/('Grunddaten Kernel'!J$4-'Grunddaten Kernel'!J$3)</f>
        <v>0.36421052631578943</v>
      </c>
      <c r="K143" s="103">
        <f>('Grunddaten Kernel'!K143-'Grunddaten Kernel'!K$3)/('Grunddaten Kernel'!K$4-'Grunddaten Kernel'!K$3)</f>
        <v>0.13549948150708607</v>
      </c>
      <c r="L143" s="103">
        <f>('Grunddaten Kernel'!L143-'Grunddaten Kernel'!L$3)/('Grunddaten Kernel'!L$4-'Grunddaten Kernel'!L$3)</f>
        <v>6.8397681676326344E-2</v>
      </c>
      <c r="M143" s="103">
        <f>('Grunddaten Kernel'!M143-'Grunddaten Kernel'!M$3)/('Grunddaten Kernel'!M$4-'Grunddaten Kernel'!M$3)</f>
        <v>0.84757221130730842</v>
      </c>
      <c r="N143" s="103">
        <f>('Grunddaten Kernel'!N143-'Grunddaten Kernel'!N$3)/('Grunddaten Kernel'!N$4-'Grunddaten Kernel'!N$3)</f>
        <v>0.70895928164178401</v>
      </c>
      <c r="O143" s="103">
        <f>('Grunddaten Kernel'!O143-'Grunddaten Kernel'!O$3)/('Grunddaten Kernel'!O$4-'Grunddaten Kernel'!O$3)</f>
        <v>0.73958634546533142</v>
      </c>
      <c r="P143" s="103">
        <f>('Grunddaten Kernel'!P143-'Grunddaten Kernel'!P$3)/('Grunddaten Kernel'!P$4-'Grunddaten Kernel'!P$3)</f>
        <v>8.9923542165924908E-2</v>
      </c>
      <c r="Q143" s="103">
        <f>('Grunddaten Kernel'!Q143-'Grunddaten Kernel'!Q$3)/('Grunddaten Kernel'!Q$4-'Grunddaten Kernel'!Q$3)</f>
        <v>0.17047817047817049</v>
      </c>
      <c r="R143" s="103">
        <f>('Grunddaten Kernel'!R143-'Grunddaten Kernel'!R$3)/('Grunddaten Kernel'!R$4-'Grunddaten Kernel'!R$3)</f>
        <v>0.38577691183633711</v>
      </c>
      <c r="S143" s="103">
        <f>('Grunddaten Kernel'!S143-'Grunddaten Kernel'!S$3)/('Grunddaten Kernel'!S$4-'Grunddaten Kernel'!S$3)</f>
        <v>6.0655205968212805E-2</v>
      </c>
      <c r="T143" s="103">
        <f>'Grunddaten Kernel'!T143/(('Grunddaten Kernel'!T$4-'Grunddaten Kernel'!T$3)/2)</f>
        <v>0.18341780577797578</v>
      </c>
      <c r="U143" s="103">
        <f>'Grunddaten Kernel'!U143/(('Grunddaten Kernel'!U$4-'Grunddaten Kernel'!U$3)/2)</f>
        <v>-0.12491827071095882</v>
      </c>
      <c r="V143" s="103">
        <f>'Grunddaten Kernel'!V143/(('Grunddaten Kernel'!V$4-'Grunddaten Kernel'!V$3)/2)</f>
        <v>3.2138400259842333E-2</v>
      </c>
      <c r="W143" s="103">
        <f>'Grunddaten Kernel'!W143/(('Grunddaten Kernel'!W$4-'Grunddaten Kernel'!W$3)/2)</f>
        <v>0.23636363636363625</v>
      </c>
      <c r="X143" s="103">
        <f>'Grunddaten Kernel'!X143/(('Grunddaten Kernel'!X$4-'Grunddaten Kernel'!X$3)/2)</f>
        <v>-0.26254826254826247</v>
      </c>
      <c r="Y143" s="103">
        <f>'Grunddaten Kernel'!Y143/(('Grunddaten Kernel'!Y$4-'Grunddaten Kernel'!Y$3)/2)</f>
        <v>-0.12320328542094434</v>
      </c>
      <c r="Z143" s="103">
        <f>'Grunddaten Kernel'!Z143/(('Grunddaten Kernel'!Z$4-'Grunddaten Kernel'!Z$3)/2)</f>
        <v>0.11594202898550736</v>
      </c>
      <c r="AA143" s="103">
        <f>'Grunddaten Kernel'!AA143/(('Grunddaten Kernel'!AA$4-'Grunddaten Kernel'!AA$3)/2)</f>
        <v>0.34181818181818197</v>
      </c>
      <c r="AB143" s="103">
        <f>'Grunddaten Kernel'!AB143/(('Grunddaten Kernel'!AB$4-'Grunddaten Kernel'!AB$3)/2)</f>
        <v>2.999250187453072E-2</v>
      </c>
      <c r="AC143" s="103">
        <f>'Grunddaten Kernel'!AC143/(('Grunddaten Kernel'!AC$4-'Grunddaten Kernel'!AC$3)/2)</f>
        <v>-3.3094318808604313E-2</v>
      </c>
      <c r="AD143" s="103">
        <f>'Grunddaten Kernel'!AD143/(('Grunddaten Kernel'!AD$4-'Grunddaten Kernel'!AD$3)/2)</f>
        <v>0.13999359999999997</v>
      </c>
      <c r="AE143" s="103">
        <f>'Grunddaten Kernel'!AE143/(('Grunddaten Kernel'!AE$4-'Grunddaten Kernel'!AE$3)/2)</f>
        <v>0.1569967847521937</v>
      </c>
      <c r="AF143" s="103">
        <f>'Grunddaten Kernel'!AF143/(('Grunddaten Kernel'!AF$4-'Grunddaten Kernel'!AF$3)/2)</f>
        <v>0.33738796414852773</v>
      </c>
      <c r="AG143" s="103">
        <f>'Grunddaten Kernel'!AG143/(('Grunddaten Kernel'!AG$4-'Grunddaten Kernel'!AG$3)/2)</f>
        <v>0.31240693962790089</v>
      </c>
      <c r="AH143" s="103">
        <f>'Grunddaten Kernel'!AH143/(('Grunddaten Kernel'!AH$4-'Grunddaten Kernel'!AH$3)/2)</f>
        <v>6.8389821985316299E-3</v>
      </c>
      <c r="AI143" s="103">
        <f>'Grunddaten Kernel'!AI143/(('Grunddaten Kernel'!AI$4-'Grunddaten Kernel'!AI$3)/2)</f>
        <v>6.8571428571428575E-2</v>
      </c>
      <c r="AJ143" s="103">
        <f>'Grunddaten Kernel'!AJ143/(('Grunddaten Kernel'!AJ$4-'Grunddaten Kernel'!AJ$3)/2)</f>
        <v>-7.1428571428571994E-2</v>
      </c>
      <c r="AK143" s="103">
        <f>'Grunddaten Kernel'!AK143/(('Grunddaten Kernel'!AK$4-'Grunddaten Kernel'!AK$3)/2)</f>
        <v>-0.20267857142857135</v>
      </c>
    </row>
    <row r="144" spans="1:37" x14ac:dyDescent="0.2">
      <c r="A144" s="9">
        <v>34545</v>
      </c>
      <c r="B144" s="103">
        <f>('Grunddaten Kernel'!B144-'Grunddaten Kernel'!B$3)/('Grunddaten Kernel'!B$4-'Grunddaten Kernel'!B$3)</f>
        <v>0.3340764774452315</v>
      </c>
      <c r="C144" s="103">
        <f>('Grunddaten Kernel'!C144-'Grunddaten Kernel'!C$3)/('Grunddaten Kernel'!C$4-'Grunddaten Kernel'!C$3)</f>
        <v>0.39343891522467644</v>
      </c>
      <c r="D144" s="103">
        <f>('Grunddaten Kernel'!D144-'Grunddaten Kernel'!D$3)/('Grunddaten Kernel'!D$4-'Grunddaten Kernel'!D$3)</f>
        <v>0.8087874732334045</v>
      </c>
      <c r="E144" s="103">
        <f>('Grunddaten Kernel'!E144-'Grunddaten Kernel'!E$3)/('Grunddaten Kernel'!E$4-'Grunddaten Kernel'!E$3)</f>
        <v>0.12418300653594769</v>
      </c>
      <c r="F144" s="103">
        <f>('Grunddaten Kernel'!F144-'Grunddaten Kernel'!F$3)/('Grunddaten Kernel'!F$4-'Grunddaten Kernel'!F$3)</f>
        <v>0.16163793103448276</v>
      </c>
      <c r="G144" s="103">
        <f>('Grunddaten Kernel'!G144-'Grunddaten Kernel'!G$3)/('Grunddaten Kernel'!G$4-'Grunddaten Kernel'!G$3)</f>
        <v>0.15201465201465206</v>
      </c>
      <c r="H144" s="103">
        <f>('Grunddaten Kernel'!H144-'Grunddaten Kernel'!H$3)/('Grunddaten Kernel'!H$4-'Grunddaten Kernel'!H$3)</f>
        <v>0.10784313725490197</v>
      </c>
      <c r="I144" s="103">
        <f>('Grunddaten Kernel'!I144-'Grunddaten Kernel'!I$3)/('Grunddaten Kernel'!I$4-'Grunddaten Kernel'!I$3)</f>
        <v>0.1092267893072722</v>
      </c>
      <c r="J144" s="103">
        <f>('Grunddaten Kernel'!J144-'Grunddaten Kernel'!J$3)/('Grunddaten Kernel'!J$4-'Grunddaten Kernel'!J$3)</f>
        <v>0.36000000000000004</v>
      </c>
      <c r="K144" s="103">
        <f>('Grunddaten Kernel'!K144-'Grunddaten Kernel'!K$3)/('Grunddaten Kernel'!K$4-'Grunddaten Kernel'!K$3)</f>
        <v>0.13135153819564463</v>
      </c>
      <c r="L144" s="103">
        <f>('Grunddaten Kernel'!L144-'Grunddaten Kernel'!L$3)/('Grunddaten Kernel'!L$4-'Grunddaten Kernel'!L$3)</f>
        <v>6.7004309704265116E-2</v>
      </c>
      <c r="M144" s="103">
        <f>('Grunddaten Kernel'!M144-'Grunddaten Kernel'!M$3)/('Grunddaten Kernel'!M$4-'Grunddaten Kernel'!M$3)</f>
        <v>0.89117356340073461</v>
      </c>
      <c r="N144" s="103">
        <f>('Grunddaten Kernel'!N144-'Grunddaten Kernel'!N$3)/('Grunddaten Kernel'!N$4-'Grunddaten Kernel'!N$3)</f>
        <v>0.69334617595426373</v>
      </c>
      <c r="O144" s="103">
        <f>('Grunddaten Kernel'!O144-'Grunddaten Kernel'!O$3)/('Grunddaten Kernel'!O$4-'Grunddaten Kernel'!O$3)</f>
        <v>0.73608059645430457</v>
      </c>
      <c r="P144" s="103">
        <f>('Grunddaten Kernel'!P144-'Grunddaten Kernel'!P$3)/('Grunddaten Kernel'!P$4-'Grunddaten Kernel'!P$3)</f>
        <v>0.11297500855871277</v>
      </c>
      <c r="Q144" s="103">
        <f>('Grunddaten Kernel'!Q144-'Grunddaten Kernel'!Q$3)/('Grunddaten Kernel'!Q$4-'Grunddaten Kernel'!Q$3)</f>
        <v>0.16008316008316009</v>
      </c>
      <c r="R144" s="103">
        <f>('Grunddaten Kernel'!R144-'Grunddaten Kernel'!R$3)/('Grunddaten Kernel'!R$4-'Grunddaten Kernel'!R$3)</f>
        <v>0.28068679980516331</v>
      </c>
      <c r="S144" s="103">
        <f>('Grunddaten Kernel'!S144-'Grunddaten Kernel'!S$3)/('Grunddaten Kernel'!S$4-'Grunddaten Kernel'!S$3)</f>
        <v>7.7521894258838805E-2</v>
      </c>
      <c r="T144" s="103">
        <f>'Grunddaten Kernel'!T144/(('Grunddaten Kernel'!T$4-'Grunddaten Kernel'!T$3)/2)</f>
        <v>-3.3014698627846222E-2</v>
      </c>
      <c r="U144" s="103">
        <f>'Grunddaten Kernel'!U144/(('Grunddaten Kernel'!U$4-'Grunddaten Kernel'!U$3)/2)</f>
        <v>0.14823047940197712</v>
      </c>
      <c r="V144" s="103">
        <f>'Grunddaten Kernel'!V144/(('Grunddaten Kernel'!V$4-'Grunddaten Kernel'!V$3)/2)</f>
        <v>0.36241174761098771</v>
      </c>
      <c r="W144" s="103">
        <f>'Grunddaten Kernel'!W144/(('Grunddaten Kernel'!W$4-'Grunddaten Kernel'!W$3)/2)</f>
        <v>-0.21818181818181845</v>
      </c>
      <c r="X144" s="103">
        <f>'Grunddaten Kernel'!X144/(('Grunddaten Kernel'!X$4-'Grunddaten Kernel'!X$3)/2)</f>
        <v>0.12355212355212367</v>
      </c>
      <c r="Y144" s="103">
        <f>'Grunddaten Kernel'!Y144/(('Grunddaten Kernel'!Y$4-'Grunddaten Kernel'!Y$3)/2)</f>
        <v>-0.12320328542094434</v>
      </c>
      <c r="Z144" s="103">
        <f>'Grunddaten Kernel'!Z144/(('Grunddaten Kernel'!Z$4-'Grunddaten Kernel'!Z$3)/2)</f>
        <v>-5.0724637681159472E-2</v>
      </c>
      <c r="AA144" s="103">
        <f>'Grunddaten Kernel'!AA144/(('Grunddaten Kernel'!AA$4-'Grunddaten Kernel'!AA$3)/2)</f>
        <v>-0.16000000000000014</v>
      </c>
      <c r="AB144" s="103">
        <f>'Grunddaten Kernel'!AB144/(('Grunddaten Kernel'!AB$4-'Grunddaten Kernel'!AB$3)/2)</f>
        <v>-2.999250187453072E-2</v>
      </c>
      <c r="AC144" s="103">
        <f>'Grunddaten Kernel'!AC144/(('Grunddaten Kernel'!AC$4-'Grunddaten Kernel'!AC$3)/2)</f>
        <v>-3.3094318808604806E-2</v>
      </c>
      <c r="AD144" s="103">
        <f>'Grunddaten Kernel'!AD144/(('Grunddaten Kernel'!AD$4-'Grunddaten Kernel'!AD$3)/2)</f>
        <v>-1.500159999999994E-2</v>
      </c>
      <c r="AE144" s="103">
        <f>'Grunddaten Kernel'!AE144/(('Grunddaten Kernel'!AE$4-'Grunddaten Kernel'!AE$3)/2)</f>
        <v>0.31048865973409057</v>
      </c>
      <c r="AF144" s="103">
        <f>'Grunddaten Kernel'!AF144/(('Grunddaten Kernel'!AF$4-'Grunddaten Kernel'!AF$3)/2)</f>
        <v>-0.128681177976952</v>
      </c>
      <c r="AG144" s="103">
        <f>'Grunddaten Kernel'!AG144/(('Grunddaten Kernel'!AG$4-'Grunddaten Kernel'!AG$3)/2)</f>
        <v>-2.237730302122088E-2</v>
      </c>
      <c r="AH144" s="103">
        <f>'Grunddaten Kernel'!AH144/(('Grunddaten Kernel'!AH$4-'Grunddaten Kernel'!AH$3)/2)</f>
        <v>0.12189480036206377</v>
      </c>
      <c r="AI144" s="103">
        <f>'Grunddaten Kernel'!AI144/(('Grunddaten Kernel'!AI$4-'Grunddaten Kernel'!AI$3)/2)</f>
        <v>-5.7142857142857141E-2</v>
      </c>
      <c r="AJ144" s="103">
        <f>'Grunddaten Kernel'!AJ144/(('Grunddaten Kernel'!AJ$4-'Grunddaten Kernel'!AJ$3)/2)</f>
        <v>-0.48537682789651265</v>
      </c>
      <c r="AK144" s="103">
        <f>'Grunddaten Kernel'!AK144/(('Grunddaten Kernel'!AK$4-'Grunddaten Kernel'!AK$3)/2)</f>
        <v>4.6428571428571382E-2</v>
      </c>
    </row>
    <row r="145" spans="1:38" x14ac:dyDescent="0.2">
      <c r="A145" s="9">
        <v>34576</v>
      </c>
      <c r="B145" s="103">
        <f>('Grunddaten Kernel'!B145-'Grunddaten Kernel'!B$3)/('Grunddaten Kernel'!B$4-'Grunddaten Kernel'!B$3)</f>
        <v>0.38137334065437123</v>
      </c>
      <c r="C145" s="103">
        <f>('Grunddaten Kernel'!C145-'Grunddaten Kernel'!C$3)/('Grunddaten Kernel'!C$4-'Grunddaten Kernel'!C$3)</f>
        <v>0.40964378604288199</v>
      </c>
      <c r="D145" s="103">
        <f>('Grunddaten Kernel'!D145-'Grunddaten Kernel'!D$3)/('Grunddaten Kernel'!D$4-'Grunddaten Kernel'!D$3)</f>
        <v>0.77198340471092053</v>
      </c>
      <c r="E145" s="103">
        <f>('Grunddaten Kernel'!E145-'Grunddaten Kernel'!E$3)/('Grunddaten Kernel'!E$4-'Grunddaten Kernel'!E$3)</f>
        <v>8.0610021786492306E-2</v>
      </c>
      <c r="F145" s="103">
        <f>('Grunddaten Kernel'!F145-'Grunddaten Kernel'!F$3)/('Grunddaten Kernel'!F$4-'Grunddaten Kernel'!F$3)</f>
        <v>7.7586206896551796E-2</v>
      </c>
      <c r="G145" s="103">
        <f>('Grunddaten Kernel'!G145-'Grunddaten Kernel'!G$3)/('Grunddaten Kernel'!G$4-'Grunddaten Kernel'!G$3)</f>
        <v>7.509157509157513E-2</v>
      </c>
      <c r="H145" s="103">
        <f>('Grunddaten Kernel'!H145-'Grunddaten Kernel'!H$3)/('Grunddaten Kernel'!H$4-'Grunddaten Kernel'!H$3)</f>
        <v>7.2829131652661069E-2</v>
      </c>
      <c r="I145" s="103">
        <f>('Grunddaten Kernel'!I145-'Grunddaten Kernel'!I$3)/('Grunddaten Kernel'!I$4-'Grunddaten Kernel'!I$3)</f>
        <v>7.1284851968956606E-2</v>
      </c>
      <c r="J145" s="103">
        <f>('Grunddaten Kernel'!J145-'Grunddaten Kernel'!J$3)/('Grunddaten Kernel'!J$4-'Grunddaten Kernel'!J$3)</f>
        <v>0.35157894736842105</v>
      </c>
      <c r="K145" s="103">
        <f>('Grunddaten Kernel'!K145-'Grunddaten Kernel'!K$3)/('Grunddaten Kernel'!K$4-'Grunddaten Kernel'!K$3)</f>
        <v>0.12720359488420324</v>
      </c>
      <c r="L145" s="103">
        <f>('Grunddaten Kernel'!L145-'Grunddaten Kernel'!L$3)/('Grunddaten Kernel'!L$4-'Grunddaten Kernel'!L$3)</f>
        <v>6.4682419378808143E-2</v>
      </c>
      <c r="M145" s="103">
        <f>('Grunddaten Kernel'!M145-'Grunddaten Kernel'!M$3)/('Grunddaten Kernel'!M$4-'Grunddaten Kernel'!M$3)</f>
        <v>0.70202081833380114</v>
      </c>
      <c r="N145" s="103">
        <f>('Grunddaten Kernel'!N145-'Grunddaten Kernel'!N$3)/('Grunddaten Kernel'!N$4-'Grunddaten Kernel'!N$3)</f>
        <v>0.56253786760707791</v>
      </c>
      <c r="O145" s="103">
        <f>('Grunddaten Kernel'!O145-'Grunddaten Kernel'!O$3)/('Grunddaten Kernel'!O$4-'Grunddaten Kernel'!O$3)</f>
        <v>0.58106001210318114</v>
      </c>
      <c r="P145" s="103">
        <f>('Grunddaten Kernel'!P145-'Grunddaten Kernel'!P$3)/('Grunddaten Kernel'!P$4-'Grunddaten Kernel'!P$3)</f>
        <v>2.6436912777207198E-2</v>
      </c>
      <c r="Q145" s="103">
        <f>('Grunddaten Kernel'!Q145-'Grunddaten Kernel'!Q$3)/('Grunddaten Kernel'!Q$4-'Grunddaten Kernel'!Q$3)</f>
        <v>8.7318087318087323E-2</v>
      </c>
      <c r="R145" s="103">
        <f>('Grunddaten Kernel'!R145-'Grunddaten Kernel'!R$3)/('Grunddaten Kernel'!R$4-'Grunddaten Kernel'!R$3)</f>
        <v>0.15501704822211418</v>
      </c>
      <c r="S145" s="103">
        <f>('Grunddaten Kernel'!S145-'Grunddaten Kernel'!S$3)/('Grunddaten Kernel'!S$4-'Grunddaten Kernel'!S$3)</f>
        <v>5.8709049626986712E-2</v>
      </c>
      <c r="T145" s="103">
        <f>'Grunddaten Kernel'!T145/(('Grunddaten Kernel'!T$4-'Grunddaten Kernel'!T$3)/2)</f>
        <v>0.15106031763513464</v>
      </c>
      <c r="U145" s="103">
        <f>'Grunddaten Kernel'!U145/(('Grunddaten Kernel'!U$4-'Grunddaten Kernel'!U$3)/2)</f>
        <v>7.7790874599024312E-2</v>
      </c>
      <c r="V145" s="103">
        <f>'Grunddaten Kernel'!V145/(('Grunddaten Kernel'!V$4-'Grunddaten Kernel'!V$3)/2)</f>
        <v>-0.18804383130758856</v>
      </c>
      <c r="W145" s="103">
        <f>'Grunddaten Kernel'!W145/(('Grunddaten Kernel'!W$4-'Grunddaten Kernel'!W$3)/2)</f>
        <v>-0.36363636363636409</v>
      </c>
      <c r="X145" s="103">
        <f>'Grunddaten Kernel'!X145/(('Grunddaten Kernel'!X$4-'Grunddaten Kernel'!X$3)/2)</f>
        <v>-0.60231660231660189</v>
      </c>
      <c r="Y145" s="103">
        <f>'Grunddaten Kernel'!Y145/(('Grunddaten Kernel'!Y$4-'Grunddaten Kernel'!Y$3)/2)</f>
        <v>-0.57494866529774102</v>
      </c>
      <c r="Z145" s="103">
        <f>'Grunddaten Kernel'!Z145/(('Grunddaten Kernel'!Z$4-'Grunddaten Kernel'!Z$3)/2)</f>
        <v>-0.1811594202898551</v>
      </c>
      <c r="AA145" s="103">
        <f>'Grunddaten Kernel'!AA145/(('Grunddaten Kernel'!AA$4-'Grunddaten Kernel'!AA$3)/2)</f>
        <v>-0.23999999999999988</v>
      </c>
      <c r="AB145" s="103">
        <f>'Grunddaten Kernel'!AB145/(('Grunddaten Kernel'!AB$4-'Grunddaten Kernel'!AB$3)/2)</f>
        <v>-5.9985003749063216E-2</v>
      </c>
      <c r="AC145" s="103">
        <f>'Grunddaten Kernel'!AC145/(('Grunddaten Kernel'!AC$4-'Grunddaten Kernel'!AC$3)/2)</f>
        <v>-3.3094318808604313E-2</v>
      </c>
      <c r="AD145" s="103">
        <f>'Grunddaten Kernel'!AD145/(('Grunddaten Kernel'!AD$4-'Grunddaten Kernel'!AD$3)/2)</f>
        <v>-2.4998400000000059E-2</v>
      </c>
      <c r="AE145" s="103">
        <f>'Grunddaten Kernel'!AE145/(('Grunddaten Kernel'!AE$4-'Grunddaten Kernel'!AE$3)/2)</f>
        <v>-1.3469715841612837</v>
      </c>
      <c r="AF145" s="103">
        <f>'Grunddaten Kernel'!AF145/(('Grunddaten Kernel'!AF$4-'Grunddaten Kernel'!AF$3)/2)</f>
        <v>-1.0781049935979516</v>
      </c>
      <c r="AG145" s="103">
        <f>'Grunddaten Kernel'!AG145/(('Grunddaten Kernel'!AG$4-'Grunddaten Kernel'!AG$3)/2)</f>
        <v>-0.98950112504935439</v>
      </c>
      <c r="AH145" s="103">
        <f>'Grunddaten Kernel'!AH145/(('Grunddaten Kernel'!AH$4-'Grunddaten Kernel'!AH$3)/2)</f>
        <v>-0.45760836769586644</v>
      </c>
      <c r="AI145" s="103">
        <f>'Grunddaten Kernel'!AI145/(('Grunddaten Kernel'!AI$4-'Grunddaten Kernel'!AI$3)/2)</f>
        <v>-0.4</v>
      </c>
      <c r="AJ145" s="103">
        <f>'Grunddaten Kernel'!AJ145/(('Grunddaten Kernel'!AJ$4-'Grunddaten Kernel'!AJ$3)/2)</f>
        <v>-0.58042744656917844</v>
      </c>
      <c r="AK145" s="103">
        <f>'Grunddaten Kernel'!AK145/(('Grunddaten Kernel'!AK$4-'Grunddaten Kernel'!AK$3)/2)</f>
        <v>-5.1785714285714282E-2</v>
      </c>
    </row>
    <row r="146" spans="1:38" x14ac:dyDescent="0.2">
      <c r="A146" s="9">
        <v>34606</v>
      </c>
      <c r="B146" s="103">
        <f>('Grunddaten Kernel'!B146-'Grunddaten Kernel'!B$3)/('Grunddaten Kernel'!B$4-'Grunddaten Kernel'!B$3)</f>
        <v>0.27549979299470528</v>
      </c>
      <c r="C146" s="103">
        <f>('Grunddaten Kernel'!C146-'Grunddaten Kernel'!C$3)/('Grunddaten Kernel'!C$4-'Grunddaten Kernel'!C$3)</f>
        <v>0.52129290601085898</v>
      </c>
      <c r="D146" s="103">
        <f>('Grunddaten Kernel'!D146-'Grunddaten Kernel'!D$3)/('Grunddaten Kernel'!D$4-'Grunddaten Kernel'!D$3)</f>
        <v>0.70118576017130607</v>
      </c>
      <c r="E146" s="103">
        <f>('Grunddaten Kernel'!E146-'Grunddaten Kernel'!E$3)/('Grunddaten Kernel'!E$4-'Grunddaten Kernel'!E$3)</f>
        <v>6.9716775599128505E-2</v>
      </c>
      <c r="F146" s="103">
        <f>('Grunddaten Kernel'!F146-'Grunddaten Kernel'!F$3)/('Grunddaten Kernel'!F$4-'Grunddaten Kernel'!F$3)</f>
        <v>0</v>
      </c>
      <c r="G146" s="103">
        <f>('Grunddaten Kernel'!G146-'Grunddaten Kernel'!G$3)/('Grunddaten Kernel'!G$4-'Grunddaten Kernel'!G$3)</f>
        <v>4.5787545787545798E-2</v>
      </c>
      <c r="H146" s="103">
        <f>('Grunddaten Kernel'!H146-'Grunddaten Kernel'!H$3)/('Grunddaten Kernel'!H$4-'Grunddaten Kernel'!H$3)</f>
        <v>0</v>
      </c>
      <c r="I146" s="103">
        <f>('Grunddaten Kernel'!I146-'Grunddaten Kernel'!I$3)/('Grunddaten Kernel'!I$4-'Grunddaten Kernel'!I$3)</f>
        <v>6.6685829261281984E-2</v>
      </c>
      <c r="J146" s="103">
        <f>('Grunddaten Kernel'!J146-'Grunddaten Kernel'!J$3)/('Grunddaten Kernel'!J$4-'Grunddaten Kernel'!J$3)</f>
        <v>0.30666666666666659</v>
      </c>
      <c r="K146" s="103">
        <f>('Grunddaten Kernel'!K146-'Grunddaten Kernel'!K$3)/('Grunddaten Kernel'!K$4-'Grunddaten Kernel'!K$3)</f>
        <v>0.13549948150708607</v>
      </c>
      <c r="L146" s="103">
        <f>('Grunddaten Kernel'!L146-'Grunddaten Kernel'!L$3)/('Grunddaten Kernel'!L$4-'Grunddaten Kernel'!L$3)</f>
        <v>4.2390845593698913E-2</v>
      </c>
      <c r="M146" s="103">
        <f>('Grunddaten Kernel'!M146-'Grunddaten Kernel'!M$3)/('Grunddaten Kernel'!M$4-'Grunddaten Kernel'!M$3)</f>
        <v>0.59539295723658792</v>
      </c>
      <c r="N146" s="103">
        <f>('Grunddaten Kernel'!N146-'Grunddaten Kernel'!N$3)/('Grunddaten Kernel'!N$4-'Grunddaten Kernel'!N$3)</f>
        <v>0.61730025322748527</v>
      </c>
      <c r="O146" s="103">
        <f>('Grunddaten Kernel'!O146-'Grunddaten Kernel'!O$3)/('Grunddaten Kernel'!O$4-'Grunddaten Kernel'!O$3)</f>
        <v>0.52749300191683379</v>
      </c>
      <c r="P146" s="103">
        <f>('Grunddaten Kernel'!P146-'Grunddaten Kernel'!P$3)/('Grunddaten Kernel'!P$4-'Grunddaten Kernel'!P$3)</f>
        <v>0</v>
      </c>
      <c r="Q146" s="103">
        <f>('Grunddaten Kernel'!Q146-'Grunddaten Kernel'!Q$3)/('Grunddaten Kernel'!Q$4-'Grunddaten Kernel'!Q$3)</f>
        <v>0.16216216216216217</v>
      </c>
      <c r="R146" s="103">
        <f>('Grunddaten Kernel'!R146-'Grunddaten Kernel'!R$3)/('Grunddaten Kernel'!R$4-'Grunddaten Kernel'!R$3)</f>
        <v>0.2478080857282029</v>
      </c>
      <c r="S146" s="103">
        <f>('Grunddaten Kernel'!S146-'Grunddaten Kernel'!S$3)/('Grunddaten Kernel'!S$4-'Grunddaten Kernel'!S$3)</f>
        <v>0.14758352254297763</v>
      </c>
      <c r="T146" s="103">
        <f>'Grunddaten Kernel'!T146/(('Grunddaten Kernel'!T$4-'Grunddaten Kernel'!T$3)/2)</f>
        <v>-0.33814698594085896</v>
      </c>
      <c r="U146" s="103">
        <f>'Grunddaten Kernel'!U146/(('Grunddaten Kernel'!U$4-'Grunddaten Kernel'!U$3)/2)</f>
        <v>0.53596741300540041</v>
      </c>
      <c r="V146" s="103">
        <f>'Grunddaten Kernel'!V146/(('Grunddaten Kernel'!V$4-'Grunddaten Kernel'!V$3)/2)</f>
        <v>-0.36172795186077888</v>
      </c>
      <c r="W146" s="103">
        <f>'Grunddaten Kernel'!W146/(('Grunddaten Kernel'!W$4-'Grunddaten Kernel'!W$3)/2)</f>
        <v>-9.090909090909062E-2</v>
      </c>
      <c r="X146" s="103">
        <f>'Grunddaten Kernel'!X146/(('Grunddaten Kernel'!X$4-'Grunddaten Kernel'!X$3)/2)</f>
        <v>-0.55598455598455654</v>
      </c>
      <c r="Y146" s="103">
        <f>'Grunddaten Kernel'!Y146/(('Grunddaten Kernel'!Y$4-'Grunddaten Kernel'!Y$3)/2)</f>
        <v>-0.21902806297056826</v>
      </c>
      <c r="Z146" s="103">
        <f>'Grunddaten Kernel'!Z146/(('Grunddaten Kernel'!Z$4-'Grunddaten Kernel'!Z$3)/2)</f>
        <v>-0.37681159420289861</v>
      </c>
      <c r="AA146" s="103">
        <f>'Grunddaten Kernel'!AA146/(('Grunddaten Kernel'!AA$4-'Grunddaten Kernel'!AA$3)/2)</f>
        <v>-2.9090909090909115E-2</v>
      </c>
      <c r="AB146" s="103">
        <f>'Grunddaten Kernel'!AB146/(('Grunddaten Kernel'!AB$4-'Grunddaten Kernel'!AB$3)/2)</f>
        <v>-0.31992001999500141</v>
      </c>
      <c r="AC146" s="103">
        <f>'Grunddaten Kernel'!AC146/(('Grunddaten Kernel'!AC$4-'Grunddaten Kernel'!AC$3)/2)</f>
        <v>6.6188637617209112E-2</v>
      </c>
      <c r="AD146" s="103">
        <f>'Grunddaten Kernel'!AD146/(('Grunddaten Kernel'!AD$4-'Grunddaten Kernel'!AD$3)/2)</f>
        <v>-0.24</v>
      </c>
      <c r="AE146" s="103">
        <f>'Grunddaten Kernel'!AE146/(('Grunddaten Kernel'!AE$4-'Grunddaten Kernel'!AE$3)/2)</f>
        <v>-0.75930539060915925</v>
      </c>
      <c r="AF146" s="103">
        <f>'Grunddaten Kernel'!AF146/(('Grunddaten Kernel'!AF$4-'Grunddaten Kernel'!AF$3)/2)</f>
        <v>0.45134443021766951</v>
      </c>
      <c r="AG146" s="103">
        <f>'Grunddaten Kernel'!AG146/(('Grunddaten Kernel'!AG$4-'Grunddaten Kernel'!AG$3)/2)</f>
        <v>-0.34191986223497128</v>
      </c>
      <c r="AH146" s="103">
        <f>'Grunddaten Kernel'!AH146/(('Grunddaten Kernel'!AH$4-'Grunddaten Kernel'!AH$3)/2)</f>
        <v>-0.13979684199939657</v>
      </c>
      <c r="AI146" s="103">
        <f>'Grunddaten Kernel'!AI146/(('Grunddaten Kernel'!AI$4-'Grunddaten Kernel'!AI$3)/2)</f>
        <v>0.41142857142857142</v>
      </c>
      <c r="AJ146" s="103">
        <f>'Grunddaten Kernel'!AJ146/(('Grunddaten Kernel'!AJ$4-'Grunddaten Kernel'!AJ$3)/2)</f>
        <v>0.42857142857142883</v>
      </c>
      <c r="AK146" s="103">
        <f>'Grunddaten Kernel'!AK146/(('Grunddaten Kernel'!AK$4-'Grunddaten Kernel'!AK$3)/2)</f>
        <v>0.24464285714285711</v>
      </c>
    </row>
    <row r="147" spans="1:38" x14ac:dyDescent="0.2">
      <c r="A147" s="9">
        <v>34636</v>
      </c>
      <c r="B147" s="103">
        <f>('Grunddaten Kernel'!B147-'Grunddaten Kernel'!B$3)/('Grunddaten Kernel'!B$4-'Grunddaten Kernel'!B$3)</f>
        <v>0.20773479245150081</v>
      </c>
      <c r="C147" s="103">
        <f>('Grunddaten Kernel'!C147-'Grunddaten Kernel'!C$3)/('Grunddaten Kernel'!C$4-'Grunddaten Kernel'!C$3)</f>
        <v>0.54760128854578305</v>
      </c>
      <c r="D147" s="103">
        <f>('Grunddaten Kernel'!D147-'Grunddaten Kernel'!D$3)/('Grunddaten Kernel'!D$4-'Grunddaten Kernel'!D$3)</f>
        <v>0.43713329764453968</v>
      </c>
      <c r="E147" s="103">
        <f>('Grunddaten Kernel'!E147-'Grunddaten Kernel'!E$3)/('Grunddaten Kernel'!E$4-'Grunddaten Kernel'!E$3)</f>
        <v>2.8322440087145948E-2</v>
      </c>
      <c r="F147" s="103">
        <f>('Grunddaten Kernel'!F147-'Grunddaten Kernel'!F$3)/('Grunddaten Kernel'!F$4-'Grunddaten Kernel'!F$3)</f>
        <v>4.0948275862069054E-2</v>
      </c>
      <c r="G147" s="103">
        <f>('Grunddaten Kernel'!G147-'Grunddaten Kernel'!G$3)/('Grunddaten Kernel'!G$4-'Grunddaten Kernel'!G$3)</f>
        <v>5.8608058608058587E-2</v>
      </c>
      <c r="H147" s="103">
        <f>('Grunddaten Kernel'!H147-'Grunddaten Kernel'!H$3)/('Grunddaten Kernel'!H$4-'Grunddaten Kernel'!H$3)</f>
        <v>8.4033613445378078E-3</v>
      </c>
      <c r="I147" s="103">
        <f>('Grunddaten Kernel'!I147-'Grunddaten Kernel'!I$3)/('Grunddaten Kernel'!I$4-'Grunddaten Kernel'!I$3)</f>
        <v>3.1043403276803681E-2</v>
      </c>
      <c r="J147" s="103">
        <f>('Grunddaten Kernel'!J147-'Grunddaten Kernel'!J$3)/('Grunddaten Kernel'!J$4-'Grunddaten Kernel'!J$3)</f>
        <v>0.2940350877192982</v>
      </c>
      <c r="K147" s="103">
        <f>('Grunddaten Kernel'!K147-'Grunddaten Kernel'!K$3)/('Grunddaten Kernel'!K$4-'Grunddaten Kernel'!K$3)</f>
        <v>0.14103007258900796</v>
      </c>
      <c r="L147" s="103">
        <f>('Grunddaten Kernel'!L147-'Grunddaten Kernel'!L$3)/('Grunddaten Kernel'!L$4-'Grunddaten Kernel'!L$3)</f>
        <v>3.741298855699212E-2</v>
      </c>
      <c r="M147" s="103">
        <f>('Grunddaten Kernel'!M147-'Grunddaten Kernel'!M$3)/('Grunddaten Kernel'!M$4-'Grunddaten Kernel'!M$3)</f>
        <v>0.68709653800627235</v>
      </c>
      <c r="N147" s="103">
        <f>('Grunddaten Kernel'!N147-'Grunddaten Kernel'!N$3)/('Grunddaten Kernel'!N$4-'Grunddaten Kernel'!N$3)</f>
        <v>0.67998570740573883</v>
      </c>
      <c r="O147" s="103">
        <f>('Grunddaten Kernel'!O147-'Grunddaten Kernel'!O$3)/('Grunddaten Kernel'!O$4-'Grunddaten Kernel'!O$3)</f>
        <v>0.55679849992100128</v>
      </c>
      <c r="P147" s="103">
        <f>('Grunddaten Kernel'!P147-'Grunddaten Kernel'!P$3)/('Grunddaten Kernel'!P$4-'Grunddaten Kernel'!P$3)</f>
        <v>6.0861957472707218E-3</v>
      </c>
      <c r="Q147" s="103">
        <f>('Grunddaten Kernel'!Q147-'Grunddaten Kernel'!Q$3)/('Grunddaten Kernel'!Q$4-'Grunddaten Kernel'!Q$3)</f>
        <v>0.16008316008316009</v>
      </c>
      <c r="R147" s="103">
        <f>('Grunddaten Kernel'!R147-'Grunddaten Kernel'!R$3)/('Grunddaten Kernel'!R$4-'Grunddaten Kernel'!R$3)</f>
        <v>0.24756453969800307</v>
      </c>
      <c r="S147" s="103">
        <f>('Grunddaten Kernel'!S147-'Grunddaten Kernel'!S$3)/('Grunddaten Kernel'!S$4-'Grunddaten Kernel'!S$3)</f>
        <v>6.9088550113525812E-2</v>
      </c>
      <c r="T147" s="103">
        <f>'Grunddaten Kernel'!T147/(('Grunddaten Kernel'!T$4-'Grunddaten Kernel'!T$3)/2)</f>
        <v>-0.21643301081800689</v>
      </c>
      <c r="U147" s="103">
        <f>'Grunddaten Kernel'!U147/(('Grunddaten Kernel'!U$4-'Grunddaten Kernel'!U$3)/2)</f>
        <v>0.12629240366286792</v>
      </c>
      <c r="V147" s="103">
        <f>'Grunddaten Kernel'!V147/(('Grunddaten Kernel'!V$4-'Grunddaten Kernel'!V$3)/2)</f>
        <v>-1.349129015163171</v>
      </c>
      <c r="W147" s="103">
        <f>'Grunddaten Kernel'!W147/(('Grunddaten Kernel'!W$4-'Grunddaten Kernel'!W$3)/2)</f>
        <v>-0.34545454545454546</v>
      </c>
      <c r="X147" s="103">
        <f>'Grunddaten Kernel'!X147/(('Grunddaten Kernel'!X$4-'Grunddaten Kernel'!X$3)/2)</f>
        <v>0.29343629343629407</v>
      </c>
      <c r="Y147" s="103">
        <f>'Grunddaten Kernel'!Y147/(('Grunddaten Kernel'!Y$4-'Grunddaten Kernel'!Y$3)/2)</f>
        <v>9.5824777549623305E-2</v>
      </c>
      <c r="Z147" s="103">
        <f>'Grunddaten Kernel'!Z147/(('Grunddaten Kernel'!Z$4-'Grunddaten Kernel'!Z$3)/2)</f>
        <v>4.3478260869565181E-2</v>
      </c>
      <c r="AA147" s="103">
        <f>'Grunddaten Kernel'!AA147/(('Grunddaten Kernel'!AA$4-'Grunddaten Kernel'!AA$3)/2)</f>
        <v>-0.22545454545454549</v>
      </c>
      <c r="AB147" s="103">
        <f>'Grunddaten Kernel'!AB147/(('Grunddaten Kernel'!AB$4-'Grunddaten Kernel'!AB$3)/2)</f>
        <v>-8.9977505623593926E-2</v>
      </c>
      <c r="AC147" s="103">
        <f>'Grunddaten Kernel'!AC147/(('Grunddaten Kernel'!AC$4-'Grunddaten Kernel'!AC$3)/2)</f>
        <v>4.4125758411472746E-2</v>
      </c>
      <c r="AD147" s="103">
        <f>'Grunddaten Kernel'!AD147/(('Grunddaten Kernel'!AD$4-'Grunddaten Kernel'!AD$3)/2)</f>
        <v>-5.359359999999995E-2</v>
      </c>
      <c r="AE147" s="103">
        <f>'Grunddaten Kernel'!AE147/(('Grunddaten Kernel'!AE$4-'Grunddaten Kernel'!AE$3)/2)</f>
        <v>0.65302841583871618</v>
      </c>
      <c r="AF147" s="103">
        <f>'Grunddaten Kernel'!AF147/(('Grunddaten Kernel'!AF$4-'Grunddaten Kernel'!AF$3)/2)</f>
        <v>0.51664532650448158</v>
      </c>
      <c r="AG147" s="103">
        <f>'Grunddaten Kernel'!AG147/(('Grunddaten Kernel'!AG$4-'Grunddaten Kernel'!AG$3)/2)</f>
        <v>0.1870578889031598</v>
      </c>
      <c r="AH147" s="103">
        <f>'Grunddaten Kernel'!AH147/(('Grunddaten Kernel'!AH$4-'Grunddaten Kernel'!AH$3)/2)</f>
        <v>3.2183445640148849E-2</v>
      </c>
      <c r="AI147" s="103">
        <f>'Grunddaten Kernel'!AI147/(('Grunddaten Kernel'!AI$4-'Grunddaten Kernel'!AI$3)/2)</f>
        <v>-1.1428571428571429E-2</v>
      </c>
      <c r="AJ147" s="103">
        <f>'Grunddaten Kernel'!AJ147/(('Grunddaten Kernel'!AJ$4-'Grunddaten Kernel'!AJ$3)/2)</f>
        <v>-1.1248593925765034E-3</v>
      </c>
      <c r="AK147" s="103">
        <f>'Grunddaten Kernel'!AK147/(('Grunddaten Kernel'!AK$4-'Grunddaten Kernel'!AK$3)/2)</f>
        <v>-0.2160714285714285</v>
      </c>
    </row>
    <row r="148" spans="1:38" x14ac:dyDescent="0.2">
      <c r="A148" s="9">
        <v>34667</v>
      </c>
      <c r="B148" s="103">
        <f>('Grunddaten Kernel'!B148-'Grunddaten Kernel'!B$3)/('Grunddaten Kernel'!B$4-'Grunddaten Kernel'!B$3)</f>
        <v>0.26621468063927933</v>
      </c>
      <c r="C148" s="103">
        <f>('Grunddaten Kernel'!C148-'Grunddaten Kernel'!C$3)/('Grunddaten Kernel'!C$4-'Grunddaten Kernel'!C$3)</f>
        <v>0.49573985369988105</v>
      </c>
      <c r="D148" s="103">
        <f>('Grunddaten Kernel'!D148-'Grunddaten Kernel'!D$3)/('Grunddaten Kernel'!D$4-'Grunddaten Kernel'!D$3)</f>
        <v>0.52118040685224831</v>
      </c>
      <c r="E148" s="103">
        <f>('Grunddaten Kernel'!E148-'Grunddaten Kernel'!E$3)/('Grunddaten Kernel'!E$4-'Grunddaten Kernel'!E$3)</f>
        <v>6.5359477124182584E-3</v>
      </c>
      <c r="F148" s="103">
        <f>('Grunddaten Kernel'!F148-'Grunddaten Kernel'!F$3)/('Grunddaten Kernel'!F$4-'Grunddaten Kernel'!F$3)</f>
        <v>2.370689655172421E-2</v>
      </c>
      <c r="G148" s="103">
        <f>('Grunddaten Kernel'!G148-'Grunddaten Kernel'!G$3)/('Grunddaten Kernel'!G$4-'Grunddaten Kernel'!G$3)</f>
        <v>3.2967032967032919E-2</v>
      </c>
      <c r="H148" s="103">
        <f>('Grunddaten Kernel'!H148-'Grunddaten Kernel'!H$3)/('Grunddaten Kernel'!H$4-'Grunddaten Kernel'!H$3)</f>
        <v>4.3417366946778724E-2</v>
      </c>
      <c r="I148" s="103">
        <f>('Grunddaten Kernel'!I148-'Grunddaten Kernel'!I$3)/('Grunddaten Kernel'!I$4-'Grunddaten Kernel'!I$3)</f>
        <v>8.7381431445817767E-2</v>
      </c>
      <c r="J148" s="103">
        <f>('Grunddaten Kernel'!J148-'Grunddaten Kernel'!J$3)/('Grunddaten Kernel'!J$4-'Grunddaten Kernel'!J$3)</f>
        <v>0.3024561403508772</v>
      </c>
      <c r="K148" s="103">
        <f>('Grunddaten Kernel'!K148-'Grunddaten Kernel'!K$3)/('Grunddaten Kernel'!K$4-'Grunddaten Kernel'!K$3)</f>
        <v>0.14794331144141029</v>
      </c>
      <c r="L148" s="103">
        <f>('Grunddaten Kernel'!L148-'Grunddaten Kernel'!L$3)/('Grunddaten Kernel'!L$4-'Grunddaten Kernel'!L$3)</f>
        <v>3.9214147718828946E-2</v>
      </c>
      <c r="M148" s="103">
        <f>('Grunddaten Kernel'!M148-'Grunddaten Kernel'!M$3)/('Grunddaten Kernel'!M$4-'Grunddaten Kernel'!M$3)</f>
        <v>0.752101968345394</v>
      </c>
      <c r="N148" s="103">
        <f>('Grunddaten Kernel'!N148-'Grunddaten Kernel'!N$3)/('Grunddaten Kernel'!N$4-'Grunddaten Kernel'!N$3)</f>
        <v>0.72371793875934065</v>
      </c>
      <c r="O148" s="103">
        <f>('Grunddaten Kernel'!O148-'Grunddaten Kernel'!O$3)/('Grunddaten Kernel'!O$4-'Grunddaten Kernel'!O$3)</f>
        <v>0.60920288926185495</v>
      </c>
      <c r="P148" s="103">
        <f>('Grunddaten Kernel'!P148-'Grunddaten Kernel'!P$3)/('Grunddaten Kernel'!P$4-'Grunddaten Kernel'!P$3)</f>
        <v>5.9150214918787324E-2</v>
      </c>
      <c r="Q148" s="103">
        <f>('Grunddaten Kernel'!Q148-'Grunddaten Kernel'!Q$3)/('Grunddaten Kernel'!Q$4-'Grunddaten Kernel'!Q$3)</f>
        <v>0.17047817047817049</v>
      </c>
      <c r="R148" s="103">
        <f>('Grunddaten Kernel'!R148-'Grunddaten Kernel'!R$3)/('Grunddaten Kernel'!R$4-'Grunddaten Kernel'!R$3)</f>
        <v>0.15185094982951775</v>
      </c>
      <c r="S148" s="103">
        <f>('Grunddaten Kernel'!S148-'Grunddaten Kernel'!S$3)/('Grunddaten Kernel'!S$4-'Grunddaten Kernel'!S$3)</f>
        <v>0</v>
      </c>
      <c r="T148" s="103">
        <f>'Grunddaten Kernel'!T148/(('Grunddaten Kernel'!T$4-'Grunddaten Kernel'!T$3)/2)</f>
        <v>0.18677751304246923</v>
      </c>
      <c r="U148" s="103">
        <f>'Grunddaten Kernel'!U148/(('Grunddaten Kernel'!U$4-'Grunddaten Kernel'!U$3)/2)</f>
        <v>-0.24895887291434665</v>
      </c>
      <c r="V148" s="103">
        <f>'Grunddaten Kernel'!V148/(('Grunddaten Kernel'!V$4-'Grunddaten Kernel'!V$3)/2)</f>
        <v>0.42942373113151044</v>
      </c>
      <c r="W148" s="103">
        <f>'Grunddaten Kernel'!W148/(('Grunddaten Kernel'!W$4-'Grunddaten Kernel'!W$3)/2)</f>
        <v>-0.18181818181818205</v>
      </c>
      <c r="X148" s="103">
        <f>'Grunddaten Kernel'!X148/(('Grunddaten Kernel'!X$4-'Grunddaten Kernel'!X$3)/2)</f>
        <v>-0.12355212355212367</v>
      </c>
      <c r="Y148" s="103">
        <f>'Grunddaten Kernel'!Y148/(('Grunddaten Kernel'!Y$4-'Grunddaten Kernel'!Y$3)/2)</f>
        <v>-0.19164955509924722</v>
      </c>
      <c r="Z148" s="103">
        <f>'Grunddaten Kernel'!Z148/(('Grunddaten Kernel'!Z$4-'Grunddaten Kernel'!Z$3)/2)</f>
        <v>0.18115942028985516</v>
      </c>
      <c r="AA148" s="103">
        <f>'Grunddaten Kernel'!AA148/(('Grunddaten Kernel'!AA$4-'Grunddaten Kernel'!AA$3)/2)</f>
        <v>0.35636363636363638</v>
      </c>
      <c r="AB148" s="103">
        <f>'Grunddaten Kernel'!AB148/(('Grunddaten Kernel'!AB$4-'Grunddaten Kernel'!AB$3)/2)</f>
        <v>5.9985003749063216E-2</v>
      </c>
      <c r="AC148" s="103">
        <f>'Grunddaten Kernel'!AC148/(('Grunddaten Kernel'!AC$4-'Grunddaten Kernel'!AC$3)/2)</f>
        <v>5.5157198014340686E-2</v>
      </c>
      <c r="AD148" s="103">
        <f>'Grunddaten Kernel'!AD148/(('Grunddaten Kernel'!AD$4-'Grunddaten Kernel'!AD$3)/2)</f>
        <v>1.9391999999999996E-2</v>
      </c>
      <c r="AE148" s="103">
        <f>'Grunddaten Kernel'!AE148/(('Grunddaten Kernel'!AE$4-'Grunddaten Kernel'!AE$3)/2)</f>
        <v>0.4629087854473829</v>
      </c>
      <c r="AF148" s="103">
        <f>'Grunddaten Kernel'!AF148/(('Grunddaten Kernel'!AF$4-'Grunddaten Kernel'!AF$3)/2)</f>
        <v>0.36043533930857835</v>
      </c>
      <c r="AG148" s="103">
        <f>'Grunddaten Kernel'!AG148/(('Grunddaten Kernel'!AG$4-'Grunddaten Kernel'!AG$3)/2)</f>
        <v>0.33449881786568852</v>
      </c>
      <c r="AH148" s="103">
        <f>'Grunddaten Kernel'!AH148/(('Grunddaten Kernel'!AH$4-'Grunddaten Kernel'!AH$3)/2)</f>
        <v>0.28059941667504779</v>
      </c>
      <c r="AI148" s="103">
        <f>'Grunddaten Kernel'!AI148/(('Grunddaten Kernel'!AI$4-'Grunddaten Kernel'!AI$3)/2)</f>
        <v>5.7142857142857141E-2</v>
      </c>
      <c r="AJ148" s="103">
        <f>'Grunddaten Kernel'!AJ148/(('Grunddaten Kernel'!AJ$4-'Grunddaten Kernel'!AJ$3)/2)</f>
        <v>-0.44206974128234044</v>
      </c>
      <c r="AK148" s="103">
        <f>'Grunddaten Kernel'!AK148/(('Grunddaten Kernel'!AK$4-'Grunddaten Kernel'!AK$3)/2)</f>
        <v>-0.19017857142857145</v>
      </c>
    </row>
    <row r="149" spans="1:38" x14ac:dyDescent="0.2">
      <c r="A149" s="9">
        <v>34698</v>
      </c>
      <c r="B149" s="103">
        <f>('Grunddaten Kernel'!B149-'Grunddaten Kernel'!B$3)/('Grunddaten Kernel'!B$4-'Grunddaten Kernel'!B$3)</f>
        <v>0.27194294288121973</v>
      </c>
      <c r="C149" s="103">
        <f>('Grunddaten Kernel'!C149-'Grunddaten Kernel'!C$3)/('Grunddaten Kernel'!C$4-'Grunddaten Kernel'!C$3)</f>
        <v>0.52270212388587989</v>
      </c>
      <c r="D149" s="103">
        <f>('Grunddaten Kernel'!D149-'Grunddaten Kernel'!D$3)/('Grunddaten Kernel'!D$4-'Grunddaten Kernel'!D$3)</f>
        <v>0.38252944325481791</v>
      </c>
      <c r="E149" s="103">
        <f>('Grunddaten Kernel'!E149-'Grunddaten Kernel'!E$3)/('Grunddaten Kernel'!E$4-'Grunddaten Kernel'!E$3)</f>
        <v>0</v>
      </c>
      <c r="F149" s="103">
        <f>('Grunddaten Kernel'!F149-'Grunddaten Kernel'!F$3)/('Grunddaten Kernel'!F$4-'Grunddaten Kernel'!F$3)</f>
        <v>2.8017241379310324E-2</v>
      </c>
      <c r="G149" s="103">
        <f>('Grunddaten Kernel'!G149-'Grunddaten Kernel'!G$3)/('Grunddaten Kernel'!G$4-'Grunddaten Kernel'!G$3)</f>
        <v>9.1575091575091267E-3</v>
      </c>
      <c r="H149" s="103">
        <f>('Grunddaten Kernel'!H149-'Grunddaten Kernel'!H$3)/('Grunddaten Kernel'!H$4-'Grunddaten Kernel'!H$3)</f>
        <v>0.2016806722689076</v>
      </c>
      <c r="I149" s="103">
        <f>('Grunddaten Kernel'!I149-'Grunddaten Kernel'!I$3)/('Grunddaten Kernel'!I$4-'Grunddaten Kernel'!I$3)</f>
        <v>4.8289738430583491E-2</v>
      </c>
      <c r="J149" s="103">
        <f>('Grunddaten Kernel'!J149-'Grunddaten Kernel'!J$3)/('Grunddaten Kernel'!J$4-'Grunddaten Kernel'!J$3)</f>
        <v>0.27298245614035094</v>
      </c>
      <c r="K149" s="103">
        <f>('Grunddaten Kernel'!K149-'Grunddaten Kernel'!K$3)/('Grunddaten Kernel'!K$4-'Grunddaten Kernel'!K$3)</f>
        <v>9.1254752851711043E-2</v>
      </c>
      <c r="L149" s="103">
        <f>('Grunddaten Kernel'!L149-'Grunddaten Kernel'!L$3)/('Grunddaten Kernel'!L$4-'Grunddaten Kernel'!L$3)</f>
        <v>5.348075494129885E-2</v>
      </c>
      <c r="M149" s="103">
        <f>('Grunddaten Kernel'!M149-'Grunddaten Kernel'!M$3)/('Grunddaten Kernel'!M$4-'Grunddaten Kernel'!M$3)</f>
        <v>0.75905158212015089</v>
      </c>
      <c r="N149" s="103">
        <f>('Grunddaten Kernel'!N149-'Grunddaten Kernel'!N$3)/('Grunddaten Kernel'!N$4-'Grunddaten Kernel'!N$3)</f>
        <v>0.7881899672202457</v>
      </c>
      <c r="O149" s="103">
        <f>('Grunddaten Kernel'!O149-'Grunddaten Kernel'!O$3)/('Grunddaten Kernel'!O$4-'Grunddaten Kernel'!O$3)</f>
        <v>0.60617560344493493</v>
      </c>
      <c r="P149" s="103">
        <f>('Grunddaten Kernel'!P149-'Grunddaten Kernel'!P$3)/('Grunddaten Kernel'!P$4-'Grunddaten Kernel'!P$3)</f>
        <v>1.3846095325040891E-2</v>
      </c>
      <c r="Q149" s="103">
        <f>('Grunddaten Kernel'!Q149-'Grunddaten Kernel'!Q$3)/('Grunddaten Kernel'!Q$4-'Grunddaten Kernel'!Q$3)</f>
        <v>0.13721413721413722</v>
      </c>
      <c r="R149" s="103">
        <f>('Grunddaten Kernel'!R149-'Grunddaten Kernel'!R$3)/('Grunddaten Kernel'!R$4-'Grunddaten Kernel'!R$3)</f>
        <v>0.10070628348757928</v>
      </c>
      <c r="S149" s="103">
        <f>('Grunddaten Kernel'!S149-'Grunddaten Kernel'!S$3)/('Grunddaten Kernel'!S$4-'Grunddaten Kernel'!S$3)</f>
        <v>6.8115471942913021E-3</v>
      </c>
      <c r="T149" s="103">
        <f>'Grunddaten Kernel'!T149/(('Grunddaten Kernel'!T$4-'Grunddaten Kernel'!T$3)/2)</f>
        <v>1.8295359460490549E-2</v>
      </c>
      <c r="U149" s="103">
        <f>'Grunddaten Kernel'!U149/(('Grunddaten Kernel'!U$4-'Grunddaten Kernel'!U$3)/2)</f>
        <v>0.12943136680779194</v>
      </c>
      <c r="V149" s="103">
        <f>'Grunddaten Kernel'!V149/(('Grunddaten Kernel'!V$4-'Grunddaten Kernel'!V$3)/2)</f>
        <v>-0.70841239721695182</v>
      </c>
      <c r="W149" s="103">
        <f>'Grunddaten Kernel'!W149/(('Grunddaten Kernel'!W$4-'Grunddaten Kernel'!W$3)/2)</f>
        <v>-5.454545454545421E-2</v>
      </c>
      <c r="X149" s="103">
        <f>'Grunddaten Kernel'!X149/(('Grunddaten Kernel'!X$4-'Grunddaten Kernel'!X$3)/2)</f>
        <v>3.0888030888030233E-2</v>
      </c>
      <c r="Y149" s="103">
        <f>'Grunddaten Kernel'!Y149/(('Grunddaten Kernel'!Y$4-'Grunddaten Kernel'!Y$3)/2)</f>
        <v>-0.17796030116358641</v>
      </c>
      <c r="Z149" s="103">
        <f>'Grunddaten Kernel'!Z149/(('Grunddaten Kernel'!Z$4-'Grunddaten Kernel'!Z$3)/2)</f>
        <v>0.81884057971014512</v>
      </c>
      <c r="AA149" s="103">
        <f>'Grunddaten Kernel'!AA149/(('Grunddaten Kernel'!AA$4-'Grunddaten Kernel'!AA$3)/2)</f>
        <v>-0.24727272727272734</v>
      </c>
      <c r="AB149" s="103">
        <f>'Grunddaten Kernel'!AB149/(('Grunddaten Kernel'!AB$4-'Grunddaten Kernel'!AB$3)/2)</f>
        <v>-0.20994751312171947</v>
      </c>
      <c r="AC149" s="103">
        <f>'Grunddaten Kernel'!AC149/(('Grunddaten Kernel'!AC$4-'Grunddaten Kernel'!AC$3)/2)</f>
        <v>-0.45228902371759488</v>
      </c>
      <c r="AD149" s="103">
        <f>'Grunddaten Kernel'!AD149/(('Grunddaten Kernel'!AD$4-'Grunddaten Kernel'!AD$3)/2)</f>
        <v>0.15359999999999999</v>
      </c>
      <c r="AE149" s="103">
        <f>'Grunddaten Kernel'!AE149/(('Grunddaten Kernel'!AE$4-'Grunddaten Kernel'!AE$3)/2)</f>
        <v>4.9488746632679784E-2</v>
      </c>
      <c r="AF149" s="103">
        <f>'Grunddaten Kernel'!AF149/(('Grunddaten Kernel'!AF$4-'Grunddaten Kernel'!AF$3)/2)</f>
        <v>0.5313700384122918</v>
      </c>
      <c r="AG149" s="103">
        <f>'Grunddaten Kernel'!AG149/(('Grunddaten Kernel'!AG$4-'Grunddaten Kernel'!AG$3)/2)</f>
        <v>-1.9323257838477631E-2</v>
      </c>
      <c r="AH149" s="103">
        <f>'Grunddaten Kernel'!AH149/(('Grunddaten Kernel'!AH$4-'Grunddaten Kernel'!AH$3)/2)</f>
        <v>-0.23956552348385798</v>
      </c>
      <c r="AI149" s="103">
        <f>'Grunddaten Kernel'!AI149/(('Grunddaten Kernel'!AI$4-'Grunddaten Kernel'!AI$3)/2)</f>
        <v>-0.18285714285714286</v>
      </c>
      <c r="AJ149" s="103">
        <f>'Grunddaten Kernel'!AJ149/(('Grunddaten Kernel'!AJ$4-'Grunddaten Kernel'!AJ$3)/2)</f>
        <v>-0.23622047244094424</v>
      </c>
      <c r="AK149" s="103">
        <f>'Grunddaten Kernel'!AK149/(('Grunddaten Kernel'!AK$4-'Grunddaten Kernel'!AK$3)/2)</f>
        <v>1.8750000000000072E-2</v>
      </c>
    </row>
    <row r="150" spans="1:38" x14ac:dyDescent="0.2">
      <c r="A150" s="9">
        <v>34727</v>
      </c>
      <c r="B150" s="103">
        <f>('Grunddaten Kernel'!B150-'Grunddaten Kernel'!B$3)/('Grunddaten Kernel'!B$4-'Grunddaten Kernel'!B$3)</f>
        <v>0.24752547926864019</v>
      </c>
      <c r="C150" s="103">
        <f>('Grunddaten Kernel'!C150-'Grunddaten Kernel'!C$3)/('Grunddaten Kernel'!C$4-'Grunddaten Kernel'!C$3)</f>
        <v>0.46199717219934167</v>
      </c>
      <c r="D150" s="103">
        <f>('Grunddaten Kernel'!D150-'Grunddaten Kernel'!D$3)/('Grunddaten Kernel'!D$4-'Grunddaten Kernel'!D$3)</f>
        <v>0.42789882226980719</v>
      </c>
      <c r="E150" s="103">
        <f>('Grunddaten Kernel'!E150-'Grunddaten Kernel'!E$3)/('Grunddaten Kernel'!E$4-'Grunddaten Kernel'!E$3)</f>
        <v>6.5359477124182584E-3</v>
      </c>
      <c r="F150" s="103">
        <f>('Grunddaten Kernel'!F150-'Grunddaten Kernel'!F$3)/('Grunddaten Kernel'!F$4-'Grunddaten Kernel'!F$3)</f>
        <v>3.017241379310338E-2</v>
      </c>
      <c r="G150" s="103">
        <f>('Grunddaten Kernel'!G150-'Grunddaten Kernel'!G$3)/('Grunddaten Kernel'!G$4-'Grunddaten Kernel'!G$3)</f>
        <v>0</v>
      </c>
      <c r="H150" s="103">
        <f>('Grunddaten Kernel'!H150-'Grunddaten Kernel'!H$3)/('Grunddaten Kernel'!H$4-'Grunddaten Kernel'!H$3)</f>
        <v>0.21848739495798317</v>
      </c>
      <c r="I150" s="103">
        <f>('Grunddaten Kernel'!I150-'Grunddaten Kernel'!I$3)/('Grunddaten Kernel'!I$4-'Grunddaten Kernel'!I$3)</f>
        <v>3.2193158953722337E-2</v>
      </c>
      <c r="J150" s="103">
        <f>('Grunddaten Kernel'!J150-'Grunddaten Kernel'!J$3)/('Grunddaten Kernel'!J$4-'Grunddaten Kernel'!J$3)</f>
        <v>0.25894736842105259</v>
      </c>
      <c r="K150" s="103">
        <f>('Grunddaten Kernel'!K150-'Grunddaten Kernel'!K$3)/('Grunddaten Kernel'!K$4-'Grunddaten Kernel'!K$3)</f>
        <v>6.7749740753543009E-2</v>
      </c>
      <c r="L150" s="103">
        <f>('Grunddaten Kernel'!L150-'Grunddaten Kernel'!L$3)/('Grunddaten Kernel'!L$4-'Grunddaten Kernel'!L$3)</f>
        <v>4.6292762669044432E-2</v>
      </c>
      <c r="M150" s="103">
        <f>('Grunddaten Kernel'!M150-'Grunddaten Kernel'!M$3)/('Grunddaten Kernel'!M$4-'Grunddaten Kernel'!M$3)</f>
        <v>0.76619441020822399</v>
      </c>
      <c r="N150" s="103">
        <f>('Grunddaten Kernel'!N150-'Grunddaten Kernel'!N$3)/('Grunddaten Kernel'!N$4-'Grunddaten Kernel'!N$3)</f>
        <v>0.81693051002811912</v>
      </c>
      <c r="O150" s="103">
        <f>('Grunddaten Kernel'!O150-'Grunddaten Kernel'!O$3)/('Grunddaten Kernel'!O$4-'Grunddaten Kernel'!O$3)</f>
        <v>0.63269230195946324</v>
      </c>
      <c r="P150" s="103">
        <f>('Grunddaten Kernel'!P150-'Grunddaten Kernel'!P$3)/('Grunddaten Kernel'!P$4-'Grunddaten Kernel'!P$3)</f>
        <v>5.0401308532085666E-2</v>
      </c>
      <c r="Q150" s="103">
        <f>('Grunddaten Kernel'!Q150-'Grunddaten Kernel'!Q$3)/('Grunddaten Kernel'!Q$4-'Grunddaten Kernel'!Q$3)</f>
        <v>0.12681912681912683</v>
      </c>
      <c r="R150" s="103">
        <f>('Grunddaten Kernel'!R150-'Grunddaten Kernel'!R$3)/('Grunddaten Kernel'!R$4-'Grunddaten Kernel'!R$3)</f>
        <v>8.2683877252801019E-2</v>
      </c>
      <c r="S150" s="103">
        <f>('Grunddaten Kernel'!S150-'Grunddaten Kernel'!S$3)/('Grunddaten Kernel'!S$4-'Grunddaten Kernel'!S$3)</f>
        <v>4.0869283165747637E-2</v>
      </c>
      <c r="T150" s="103">
        <f>'Grunddaten Kernel'!T150/(('Grunddaten Kernel'!T$4-'Grunddaten Kernel'!T$3)/2)</f>
        <v>-7.7986351713232302E-2</v>
      </c>
      <c r="U150" s="103">
        <f>'Grunddaten Kernel'!U150/(('Grunddaten Kernel'!U$4-'Grunddaten Kernel'!U$3)/2)</f>
        <v>-0.29141184383167151</v>
      </c>
      <c r="V150" s="103">
        <f>'Grunddaten Kernel'!V150/(('Grunddaten Kernel'!V$4-'Grunddaten Kernel'!V$3)/2)</f>
        <v>0.23180675932099104</v>
      </c>
      <c r="W150" s="103">
        <f>'Grunddaten Kernel'!W150/(('Grunddaten Kernel'!W$4-'Grunddaten Kernel'!W$3)/2)</f>
        <v>5.454545454545421E-2</v>
      </c>
      <c r="X150" s="103">
        <f>'Grunddaten Kernel'!X150/(('Grunddaten Kernel'!X$4-'Grunddaten Kernel'!X$3)/2)</f>
        <v>1.5444015444015117E-2</v>
      </c>
      <c r="Y150" s="103">
        <f>'Grunddaten Kernel'!Y150/(('Grunddaten Kernel'!Y$4-'Grunddaten Kernel'!Y$3)/2)</f>
        <v>-6.8446269678302279E-2</v>
      </c>
      <c r="Z150" s="103">
        <f>'Grunddaten Kernel'!Z150/(('Grunddaten Kernel'!Z$4-'Grunddaten Kernel'!Z$3)/2)</f>
        <v>8.6956521739130196E-2</v>
      </c>
      <c r="AA150" s="103">
        <f>'Grunddaten Kernel'!AA150/(('Grunddaten Kernel'!AA$4-'Grunddaten Kernel'!AA$3)/2)</f>
        <v>-0.10181818181818175</v>
      </c>
      <c r="AB150" s="103">
        <f>'Grunddaten Kernel'!AB150/(('Grunddaten Kernel'!AB$4-'Grunddaten Kernel'!AB$3)/2)</f>
        <v>-9.9975006248438386E-2</v>
      </c>
      <c r="AC150" s="103">
        <f>'Grunddaten Kernel'!AC150/(('Grunddaten Kernel'!AC$4-'Grunddaten Kernel'!AC$3)/2)</f>
        <v>-0.18753447324875941</v>
      </c>
      <c r="AD150" s="103">
        <f>'Grunddaten Kernel'!AD150/(('Grunddaten Kernel'!AD$4-'Grunddaten Kernel'!AD$3)/2)</f>
        <v>-7.7388800000000021E-2</v>
      </c>
      <c r="AE150" s="103">
        <f>'Grunddaten Kernel'!AE150/(('Grunddaten Kernel'!AE$4-'Grunddaten Kernel'!AE$3)/2)</f>
        <v>5.0864640963994873E-2</v>
      </c>
      <c r="AF150" s="103">
        <f>'Grunddaten Kernel'!AF150/(('Grunddaten Kernel'!AF$4-'Grunddaten Kernel'!AF$3)/2)</f>
        <v>0.23687580025608188</v>
      </c>
      <c r="AG150" s="103">
        <f>'Grunddaten Kernel'!AG150/(('Grunddaten Kernel'!AG$4-'Grunddaten Kernel'!AG$3)/2)</f>
        <v>0.16925689657632936</v>
      </c>
      <c r="AH150" s="103">
        <f>'Grunddaten Kernel'!AH150/(('Grunddaten Kernel'!AH$4-'Grunddaten Kernel'!AH$3)/2)</f>
        <v>0.19330182037614402</v>
      </c>
      <c r="AI150" s="103">
        <f>'Grunddaten Kernel'!AI150/(('Grunddaten Kernel'!AI$4-'Grunddaten Kernel'!AI$3)/2)</f>
        <v>-5.7142857142857141E-2</v>
      </c>
      <c r="AJ150" s="103">
        <f>'Grunddaten Kernel'!AJ150/(('Grunddaten Kernel'!AJ$4-'Grunddaten Kernel'!AJ$3)/2)</f>
        <v>-8.3239595050618093E-2</v>
      </c>
      <c r="AK150" s="103">
        <f>'Grunddaten Kernel'!AK150/(('Grunddaten Kernel'!AK$4-'Grunddaten Kernel'!AK$3)/2)</f>
        <v>9.3749999999999875E-2</v>
      </c>
    </row>
    <row r="151" spans="1:38" x14ac:dyDescent="0.2">
      <c r="A151" s="9">
        <v>34755</v>
      </c>
      <c r="B151" s="103">
        <f>('Grunddaten Kernel'!B151-'Grunddaten Kernel'!B$3)/('Grunddaten Kernel'!B$4-'Grunddaten Kernel'!B$3)</f>
        <v>0.188506948624516</v>
      </c>
      <c r="C151" s="103">
        <f>('Grunddaten Kernel'!C151-'Grunddaten Kernel'!C$3)/('Grunddaten Kernel'!C$4-'Grunddaten Kernel'!C$3)</f>
        <v>0.39355994216345846</v>
      </c>
      <c r="D151" s="103">
        <f>('Grunddaten Kernel'!D151-'Grunddaten Kernel'!D$3)/('Grunddaten Kernel'!D$4-'Grunddaten Kernel'!D$3)</f>
        <v>0.47581102783725898</v>
      </c>
      <c r="E151" s="103">
        <f>('Grunddaten Kernel'!E151-'Grunddaten Kernel'!E$3)/('Grunddaten Kernel'!E$4-'Grunddaten Kernel'!E$3)</f>
        <v>2.1786492374727207E-3</v>
      </c>
      <c r="F151" s="103">
        <f>('Grunddaten Kernel'!F151-'Grunddaten Kernel'!F$3)/('Grunddaten Kernel'!F$4-'Grunddaten Kernel'!F$3)</f>
        <v>0.13362068965517246</v>
      </c>
      <c r="G151" s="103">
        <f>('Grunddaten Kernel'!G151-'Grunddaten Kernel'!G$3)/('Grunddaten Kernel'!G$4-'Grunddaten Kernel'!G$3)</f>
        <v>4.5787545787545798E-2</v>
      </c>
      <c r="H151" s="103">
        <f>('Grunddaten Kernel'!H151-'Grunddaten Kernel'!H$3)/('Grunddaten Kernel'!H$4-'Grunddaten Kernel'!H$3)</f>
        <v>0.19747899159663865</v>
      </c>
      <c r="I151" s="103">
        <f>('Grunddaten Kernel'!I151-'Grunddaten Kernel'!I$3)/('Grunddaten Kernel'!I$4-'Grunddaten Kernel'!I$3)</f>
        <v>3.1043403276803681E-2</v>
      </c>
      <c r="J151" s="103">
        <f>('Grunddaten Kernel'!J151-'Grunddaten Kernel'!J$3)/('Grunddaten Kernel'!J$4-'Grunddaten Kernel'!J$3)</f>
        <v>0.26736842105263159</v>
      </c>
      <c r="K151" s="103">
        <f>('Grunddaten Kernel'!K151-'Grunddaten Kernel'!K$3)/('Grunddaten Kernel'!K$4-'Grunddaten Kernel'!K$3)</f>
        <v>7.1897684064984452E-2</v>
      </c>
      <c r="L151" s="103">
        <f>('Grunddaten Kernel'!L151-'Grunddaten Kernel'!L$3)/('Grunddaten Kernel'!L$4-'Grunddaten Kernel'!L$3)</f>
        <v>2.2069252489225741E-2</v>
      </c>
      <c r="M151" s="103">
        <f>('Grunddaten Kernel'!M151-'Grunddaten Kernel'!M$3)/('Grunddaten Kernel'!M$4-'Grunddaten Kernel'!M$3)</f>
        <v>0.75362124299852351</v>
      </c>
      <c r="N151" s="103">
        <f>('Grunddaten Kernel'!N151-'Grunddaten Kernel'!N$3)/('Grunddaten Kernel'!N$4-'Grunddaten Kernel'!N$3)</f>
        <v>0.78119902437508737</v>
      </c>
      <c r="O151" s="103">
        <f>('Grunddaten Kernel'!O151-'Grunddaten Kernel'!O$3)/('Grunddaten Kernel'!O$4-'Grunddaten Kernel'!O$3)</f>
        <v>0.59150422269853231</v>
      </c>
      <c r="P151" s="103">
        <f>('Grunddaten Kernel'!P151-'Grunddaten Kernel'!P$3)/('Grunddaten Kernel'!P$4-'Grunddaten Kernel'!P$3)</f>
        <v>3.9522233633839249E-2</v>
      </c>
      <c r="Q151" s="103">
        <f>('Grunddaten Kernel'!Q151-'Grunddaten Kernel'!Q$3)/('Grunddaten Kernel'!Q$4-'Grunddaten Kernel'!Q$3)</f>
        <v>0.13305613305613306</v>
      </c>
      <c r="R151" s="103">
        <f>('Grunddaten Kernel'!R151-'Grunddaten Kernel'!R$3)/('Grunddaten Kernel'!R$4-'Grunddaten Kernel'!R$3)</f>
        <v>0</v>
      </c>
      <c r="S151" s="103">
        <f>('Grunddaten Kernel'!S151-'Grunddaten Kernel'!S$3)/('Grunddaten Kernel'!S$4-'Grunddaten Kernel'!S$3)</f>
        <v>1.2325656827765189E-2</v>
      </c>
      <c r="T151" s="103">
        <f>'Grunddaten Kernel'!T151/(('Grunddaten Kernel'!T$4-'Grunddaten Kernel'!T$3)/2)</f>
        <v>-0.1884978702718175</v>
      </c>
      <c r="U151" s="103">
        <f>'Grunddaten Kernel'!U151/(('Grunddaten Kernel'!U$4-'Grunddaten Kernel'!U$3)/2)</f>
        <v>-0.32853035604855951</v>
      </c>
      <c r="V151" s="103">
        <f>'Grunddaten Kernel'!V151/(('Grunddaten Kernel'!V$4-'Grunddaten Kernel'!V$3)/2)</f>
        <v>0.24479887857496971</v>
      </c>
      <c r="W151" s="103">
        <f>'Grunddaten Kernel'!W151/(('Grunddaten Kernel'!W$4-'Grunddaten Kernel'!W$3)/2)</f>
        <v>-3.636363636363641E-2</v>
      </c>
      <c r="X151" s="103">
        <f>'Grunddaten Kernel'!X151/(('Grunddaten Kernel'!X$4-'Grunddaten Kernel'!X$3)/2)</f>
        <v>0.74131274131274205</v>
      </c>
      <c r="Y151" s="103">
        <f>'Grunddaten Kernel'!Y151/(('Grunddaten Kernel'!Y$4-'Grunddaten Kernel'!Y$3)/2)</f>
        <v>0.34223134839151259</v>
      </c>
      <c r="Z151" s="103">
        <f>'Grunddaten Kernel'!Z151/(('Grunddaten Kernel'!Z$4-'Grunddaten Kernel'!Z$3)/2)</f>
        <v>-0.10869565217391298</v>
      </c>
      <c r="AA151" s="103">
        <f>'Grunddaten Kernel'!AA151/(('Grunddaten Kernel'!AA$4-'Grunddaten Kernel'!AA$3)/2)</f>
        <v>-7.2727272727272788E-3</v>
      </c>
      <c r="AB151" s="103">
        <f>'Grunddaten Kernel'!AB151/(('Grunddaten Kernel'!AB$4-'Grunddaten Kernel'!AB$3)/2)</f>
        <v>5.9985003749063216E-2</v>
      </c>
      <c r="AC151" s="103">
        <f>'Grunddaten Kernel'!AC151/(('Grunddaten Kernel'!AC$4-'Grunddaten Kernel'!AC$3)/2)</f>
        <v>3.3094318808604806E-2</v>
      </c>
      <c r="AD151" s="103">
        <f>'Grunddaten Kernel'!AD151/(('Grunddaten Kernel'!AD$4-'Grunddaten Kernel'!AD$3)/2)</f>
        <v>-0.26079999999999998</v>
      </c>
      <c r="AE151" s="103">
        <f>'Grunddaten Kernel'!AE151/(('Grunddaten Kernel'!AE$4-'Grunddaten Kernel'!AE$3)/2)</f>
        <v>-8.9534513223068282E-2</v>
      </c>
      <c r="AF151" s="103">
        <f>'Grunddaten Kernel'!AF151/(('Grunddaten Kernel'!AF$4-'Grunddaten Kernel'!AF$3)/2)</f>
        <v>-0.2944942381562099</v>
      </c>
      <c r="AG151" s="103">
        <f>'Grunddaten Kernel'!AG151/(('Grunddaten Kernel'!AG$4-'Grunddaten Kernel'!AG$3)/2)</f>
        <v>-0.26290476802100721</v>
      </c>
      <c r="AH151" s="103">
        <f>'Grunddaten Kernel'!AH151/(('Grunddaten Kernel'!AH$4-'Grunddaten Kernel'!AH$3)/2)</f>
        <v>-5.7527909081766068E-2</v>
      </c>
      <c r="AI151" s="103">
        <f>'Grunddaten Kernel'!AI151/(('Grunddaten Kernel'!AI$4-'Grunddaten Kernel'!AI$3)/2)</f>
        <v>3.4285714285714287E-2</v>
      </c>
      <c r="AJ151" s="103">
        <f>'Grunddaten Kernel'!AJ151/(('Grunddaten Kernel'!AJ$4-'Grunddaten Kernel'!AJ$3)/2)</f>
        <v>-0.38188976377952871</v>
      </c>
      <c r="AK151" s="103">
        <f>'Grunddaten Kernel'!AK151/(('Grunddaten Kernel'!AK$4-'Grunddaten Kernel'!AK$3)/2)</f>
        <v>-7.8571428571428459E-2</v>
      </c>
    </row>
    <row r="152" spans="1:38" x14ac:dyDescent="0.2">
      <c r="A152" s="9">
        <v>34788</v>
      </c>
      <c r="B152" s="103">
        <f>('Grunddaten Kernel'!B152-'Grunddaten Kernel'!B$3)/('Grunddaten Kernel'!B$4-'Grunddaten Kernel'!B$3)</f>
        <v>0.21052878841709918</v>
      </c>
      <c r="C152" s="103">
        <f>('Grunddaten Kernel'!C152-'Grunddaten Kernel'!C$3)/('Grunddaten Kernel'!C$4-'Grunddaten Kernel'!C$3)</f>
        <v>0.36824000182846667</v>
      </c>
      <c r="D152" s="103">
        <f>('Grunddaten Kernel'!D152-'Grunddaten Kernel'!D$3)/('Grunddaten Kernel'!D$4-'Grunddaten Kernel'!D$3)</f>
        <v>0.4652382226980728</v>
      </c>
      <c r="E152" s="103">
        <f>('Grunddaten Kernel'!E152-'Grunddaten Kernel'!E$3)/('Grunddaten Kernel'!E$4-'Grunddaten Kernel'!E$3)</f>
        <v>1.3071895424836614E-2</v>
      </c>
      <c r="F152" s="103">
        <f>('Grunddaten Kernel'!F152-'Grunddaten Kernel'!F$3)/('Grunddaten Kernel'!F$4-'Grunddaten Kernel'!F$3)</f>
        <v>0.14439655172413793</v>
      </c>
      <c r="G152" s="103">
        <f>('Grunddaten Kernel'!G152-'Grunddaten Kernel'!G$3)/('Grunddaten Kernel'!G$4-'Grunddaten Kernel'!G$3)</f>
        <v>6.0439560439560461E-2</v>
      </c>
      <c r="H152" s="103">
        <f>('Grunddaten Kernel'!H152-'Grunddaten Kernel'!H$3)/('Grunddaten Kernel'!H$4-'Grunddaten Kernel'!H$3)</f>
        <v>0.16946778711484595</v>
      </c>
      <c r="I152" s="103">
        <f>('Grunddaten Kernel'!I152-'Grunddaten Kernel'!I$3)/('Grunddaten Kernel'!I$4-'Grunddaten Kernel'!I$3)</f>
        <v>2.9893647599885026E-2</v>
      </c>
      <c r="J152" s="103">
        <f>('Grunddaten Kernel'!J152-'Grunddaten Kernel'!J$3)/('Grunddaten Kernel'!J$4-'Grunddaten Kernel'!J$3)</f>
        <v>0.26315789473684209</v>
      </c>
      <c r="K152" s="103">
        <f>('Grunddaten Kernel'!K152-'Grunddaten Kernel'!K$3)/('Grunddaten Kernel'!K$4-'Grunddaten Kernel'!K$3)</f>
        <v>5.3923263048738353E-2</v>
      </c>
      <c r="L152" s="103">
        <f>('Grunddaten Kernel'!L152-'Grunddaten Kernel'!L$3)/('Grunddaten Kernel'!L$4-'Grunddaten Kernel'!L$3)</f>
        <v>1.1703373458166145E-2</v>
      </c>
      <c r="M152" s="103">
        <f>('Grunddaten Kernel'!M152-'Grunddaten Kernel'!M$3)/('Grunddaten Kernel'!M$4-'Grunddaten Kernel'!M$3)</f>
        <v>0.76762216229188796</v>
      </c>
      <c r="N152" s="103">
        <f>('Grunddaten Kernel'!N152-'Grunddaten Kernel'!N$3)/('Grunddaten Kernel'!N$4-'Grunddaten Kernel'!N$3)</f>
        <v>0.82664015286861681</v>
      </c>
      <c r="O152" s="103">
        <f>('Grunddaten Kernel'!O152-'Grunddaten Kernel'!O$3)/('Grunddaten Kernel'!O$4-'Grunddaten Kernel'!O$3)</f>
        <v>0.58573732519697475</v>
      </c>
      <c r="P152" s="103">
        <f>('Grunddaten Kernel'!P152-'Grunddaten Kernel'!P$3)/('Grunddaten Kernel'!P$4-'Grunddaten Kernel'!P$3)</f>
        <v>9.1673323443265245E-2</v>
      </c>
      <c r="Q152" s="103">
        <f>('Grunddaten Kernel'!Q152-'Grunddaten Kernel'!Q$3)/('Grunddaten Kernel'!Q$4-'Grunddaten Kernel'!Q$3)</f>
        <v>0.10395010395010396</v>
      </c>
      <c r="R152" s="103">
        <f>('Grunddaten Kernel'!R152-'Grunddaten Kernel'!R$3)/('Grunddaten Kernel'!R$4-'Grunddaten Kernel'!R$3)</f>
        <v>0.10813443740867053</v>
      </c>
      <c r="S152" s="103">
        <f>('Grunddaten Kernel'!S152-'Grunddaten Kernel'!S$3)/('Grunddaten Kernel'!S$4-'Grunddaten Kernel'!S$3)</f>
        <v>0.15342199156665587</v>
      </c>
      <c r="T152" s="103">
        <f>'Grunddaten Kernel'!T152/(('Grunddaten Kernel'!T$4-'Grunddaten Kernel'!T$3)/2)</f>
        <v>7.0335026220825908E-2</v>
      </c>
      <c r="U152" s="103">
        <f>'Grunddaten Kernel'!U152/(('Grunddaten Kernel'!U$4-'Grunddaten Kernel'!U$3)/2)</f>
        <v>-0.12154742395362322</v>
      </c>
      <c r="V152" s="103">
        <f>'Grunddaten Kernel'!V152/(('Grunddaten Kernel'!V$4-'Grunddaten Kernel'!V$3)/2)</f>
        <v>-5.401986426654308E-2</v>
      </c>
      <c r="W152" s="103">
        <f>'Grunddaten Kernel'!W152/(('Grunddaten Kernel'!W$4-'Grunddaten Kernel'!W$3)/2)</f>
        <v>9.0909090909091425E-2</v>
      </c>
      <c r="X152" s="103">
        <f>'Grunddaten Kernel'!X152/(('Grunddaten Kernel'!X$4-'Grunddaten Kernel'!X$3)/2)</f>
        <v>7.7220077220076955E-2</v>
      </c>
      <c r="Y152" s="103">
        <f>'Grunddaten Kernel'!Y152/(('Grunddaten Kernel'!Y$4-'Grunddaten Kernel'!Y$3)/2)</f>
        <v>0.10951403148528413</v>
      </c>
      <c r="Z152" s="103">
        <f>'Grunddaten Kernel'!Z152/(('Grunddaten Kernel'!Z$4-'Grunddaten Kernel'!Z$3)/2)</f>
        <v>-0.14492753623188404</v>
      </c>
      <c r="AA152" s="103">
        <f>'Grunddaten Kernel'!AA152/(('Grunddaten Kernel'!AA$4-'Grunddaten Kernel'!AA$3)/2)</f>
        <v>-7.2727272727272788E-3</v>
      </c>
      <c r="AB152" s="103">
        <f>'Grunddaten Kernel'!AB152/(('Grunddaten Kernel'!AB$4-'Grunddaten Kernel'!AB$3)/2)</f>
        <v>-2.9992501874531608E-2</v>
      </c>
      <c r="AC152" s="103">
        <f>'Grunddaten Kernel'!AC152/(('Grunddaten Kernel'!AC$4-'Grunddaten Kernel'!AC$3)/2)</f>
        <v>-0.14340871483728618</v>
      </c>
      <c r="AD152" s="103">
        <f>'Grunddaten Kernel'!AD152/(('Grunddaten Kernel'!AD$4-'Grunddaten Kernel'!AD$3)/2)</f>
        <v>-0.11160320000000003</v>
      </c>
      <c r="AE152" s="103">
        <f>'Grunddaten Kernel'!AE152/(('Grunddaten Kernel'!AE$4-'Grunddaten Kernel'!AE$3)/2)</f>
        <v>9.9701648176578173E-2</v>
      </c>
      <c r="AF152" s="103">
        <f>'Grunddaten Kernel'!AF152/(('Grunddaten Kernel'!AF$4-'Grunddaten Kernel'!AF$3)/2)</f>
        <v>0.37451984635083213</v>
      </c>
      <c r="AG152" s="103">
        <f>'Grunddaten Kernel'!AG152/(('Grunddaten Kernel'!AG$4-'Grunddaten Kernel'!AG$3)/2)</f>
        <v>-3.6810282903530799E-2</v>
      </c>
      <c r="AH152" s="103">
        <f>'Grunddaten Kernel'!AH152/(('Grunddaten Kernel'!AH$4-'Grunddaten Kernel'!AH$3)/2)</f>
        <v>0.27577189982902545</v>
      </c>
      <c r="AI152" s="103">
        <f>'Grunddaten Kernel'!AI152/(('Grunddaten Kernel'!AI$4-'Grunddaten Kernel'!AI$3)/2)</f>
        <v>-0.16</v>
      </c>
      <c r="AJ152" s="103">
        <f>'Grunddaten Kernel'!AJ152/(('Grunddaten Kernel'!AJ$4-'Grunddaten Kernel'!AJ$3)/2)</f>
        <v>0.49943757030371333</v>
      </c>
      <c r="AK152" s="103">
        <f>'Grunddaten Kernel'!AK152/(('Grunddaten Kernel'!AK$4-'Grunddaten Kernel'!AK$3)/2)</f>
        <v>0.38839285714285704</v>
      </c>
    </row>
    <row r="153" spans="1:38" x14ac:dyDescent="0.2">
      <c r="A153" s="9">
        <v>34818</v>
      </c>
      <c r="B153" s="103">
        <f>('Grunddaten Kernel'!B153-'Grunddaten Kernel'!B$3)/('Grunddaten Kernel'!B$4-'Grunddaten Kernel'!B$3)</f>
        <v>0.25134259816602089</v>
      </c>
      <c r="C153" s="103">
        <f>('Grunddaten Kernel'!C153-'Grunddaten Kernel'!C$3)/('Grunddaten Kernel'!C$4-'Grunddaten Kernel'!C$3)</f>
        <v>0.3181505546440267</v>
      </c>
      <c r="D153" s="103">
        <f>('Grunddaten Kernel'!D153-'Grunddaten Kernel'!D$3)/('Grunddaten Kernel'!D$4-'Grunddaten Kernel'!D$3)</f>
        <v>0.47554336188436824</v>
      </c>
      <c r="E153" s="103">
        <f>('Grunddaten Kernel'!E153-'Grunddaten Kernel'!E$3)/('Grunddaten Kernel'!E$4-'Grunddaten Kernel'!E$3)</f>
        <v>2.1786492374727207E-3</v>
      </c>
      <c r="F153" s="103">
        <f>('Grunddaten Kernel'!F153-'Grunddaten Kernel'!F$3)/('Grunddaten Kernel'!F$4-'Grunddaten Kernel'!F$3)</f>
        <v>0.15086206896551729</v>
      </c>
      <c r="G153" s="103">
        <f>('Grunddaten Kernel'!G153-'Grunddaten Kernel'!G$3)/('Grunddaten Kernel'!G$4-'Grunddaten Kernel'!G$3)</f>
        <v>3.4798534798534793E-2</v>
      </c>
      <c r="H153" s="103">
        <f>('Grunddaten Kernel'!H153-'Grunddaten Kernel'!H$3)/('Grunddaten Kernel'!H$4-'Grunddaten Kernel'!H$3)</f>
        <v>0.13305322128851541</v>
      </c>
      <c r="I153" s="103">
        <f>('Grunddaten Kernel'!I153-'Grunddaten Kernel'!I$3)/('Grunddaten Kernel'!I$4-'Grunddaten Kernel'!I$3)</f>
        <v>0</v>
      </c>
      <c r="J153" s="103">
        <f>('Grunddaten Kernel'!J153-'Grunddaten Kernel'!J$3)/('Grunddaten Kernel'!J$4-'Grunddaten Kernel'!J$3)</f>
        <v>0.2617543859649123</v>
      </c>
      <c r="K153" s="103">
        <f>('Grunddaten Kernel'!K153-'Grunddaten Kernel'!K$3)/('Grunddaten Kernel'!K$4-'Grunddaten Kernel'!K$3)</f>
        <v>0</v>
      </c>
      <c r="L153" s="103">
        <f>('Grunddaten Kernel'!L153-'Grunddaten Kernel'!L$3)/('Grunddaten Kernel'!L$4-'Grunddaten Kernel'!L$3)</f>
        <v>5.4985882003269438E-3</v>
      </c>
      <c r="M153" s="103">
        <f>('Grunddaten Kernel'!M153-'Grunddaten Kernel'!M$3)/('Grunddaten Kernel'!M$4-'Grunddaten Kernel'!M$3)</f>
        <v>0.80327732152082032</v>
      </c>
      <c r="N153" s="103">
        <f>('Grunddaten Kernel'!N153-'Grunddaten Kernel'!N$3)/('Grunddaten Kernel'!N$4-'Grunddaten Kernel'!N$3)</f>
        <v>0.85809939567182958</v>
      </c>
      <c r="O153" s="103">
        <f>('Grunddaten Kernel'!O153-'Grunddaten Kernel'!O$3)/('Grunddaten Kernel'!O$4-'Grunddaten Kernel'!O$3)</f>
        <v>0.6595443718717301</v>
      </c>
      <c r="P153" s="103">
        <f>('Grunddaten Kernel'!P153-'Grunddaten Kernel'!P$3)/('Grunddaten Kernel'!P$4-'Grunddaten Kernel'!P$3)</f>
        <v>0.13005439537449123</v>
      </c>
      <c r="Q153" s="103">
        <f>('Grunddaten Kernel'!Q153-'Grunddaten Kernel'!Q$3)/('Grunddaten Kernel'!Q$4-'Grunddaten Kernel'!Q$3)</f>
        <v>0.12058212058212059</v>
      </c>
      <c r="R153" s="103">
        <f>('Grunddaten Kernel'!R153-'Grunddaten Kernel'!R$3)/('Grunddaten Kernel'!R$4-'Grunddaten Kernel'!R$3)</f>
        <v>0.11483195323916227</v>
      </c>
      <c r="S153" s="103">
        <f>('Grunddaten Kernel'!S153-'Grunddaten Kernel'!S$3)/('Grunddaten Kernel'!S$4-'Grunddaten Kernel'!S$3)</f>
        <v>0.21148232241323384</v>
      </c>
      <c r="T153" s="103">
        <f>'Grunddaten Kernel'!T153/(('Grunddaten Kernel'!T$4-'Grunddaten Kernel'!T$3)/2)</f>
        <v>0.13035424859593367</v>
      </c>
      <c r="U153" s="103">
        <f>'Grunddaten Kernel'!U153/(('Grunddaten Kernel'!U$4-'Grunddaten Kernel'!U$3)/2)</f>
        <v>-0.24045251260390516</v>
      </c>
      <c r="V153" s="103">
        <f>'Grunddaten Kernel'!V153/(('Grunddaten Kernel'!V$4-'Grunddaten Kernel'!V$3)/2)</f>
        <v>5.2652272766124525E-2</v>
      </c>
      <c r="W153" s="103">
        <f>'Grunddaten Kernel'!W153/(('Grunddaten Kernel'!W$4-'Grunddaten Kernel'!W$3)/2)</f>
        <v>-9.0909090909091425E-2</v>
      </c>
      <c r="X153" s="103">
        <f>'Grunddaten Kernel'!X153/(('Grunddaten Kernel'!X$4-'Grunddaten Kernel'!X$3)/2)</f>
        <v>4.6332046332046718E-2</v>
      </c>
      <c r="Y153" s="103">
        <f>'Grunddaten Kernel'!Y153/(('Grunddaten Kernel'!Y$4-'Grunddaten Kernel'!Y$3)/2)</f>
        <v>-0.19164955509924722</v>
      </c>
      <c r="Z153" s="103">
        <f>'Grunddaten Kernel'!Z153/(('Grunddaten Kernel'!Z$4-'Grunddaten Kernel'!Z$3)/2)</f>
        <v>-0.18840579710144931</v>
      </c>
      <c r="AA153" s="103">
        <f>'Grunddaten Kernel'!AA153/(('Grunddaten Kernel'!AA$4-'Grunddaten Kernel'!AA$3)/2)</f>
        <v>-0.18909090909090909</v>
      </c>
      <c r="AB153" s="103">
        <f>'Grunddaten Kernel'!AB153/(('Grunddaten Kernel'!AB$4-'Grunddaten Kernel'!AB$3)/2)</f>
        <v>-9.9975006248435722E-3</v>
      </c>
      <c r="AC153" s="103">
        <f>'Grunddaten Kernel'!AC153/(('Grunddaten Kernel'!AC$4-'Grunddaten Kernel'!AC$3)/2)</f>
        <v>-0.43022614451185898</v>
      </c>
      <c r="AD153" s="103">
        <f>'Grunddaten Kernel'!AD153/(('Grunddaten Kernel'!AD$4-'Grunddaten Kernel'!AD$3)/2)</f>
        <v>-6.6803199999999979E-2</v>
      </c>
      <c r="AE153" s="103">
        <f>'Grunddaten Kernel'!AE153/(('Grunddaten Kernel'!AE$4-'Grunddaten Kernel'!AE$3)/2)</f>
        <v>0.25390319497146763</v>
      </c>
      <c r="AF153" s="103">
        <f>'Grunddaten Kernel'!AF153/(('Grunddaten Kernel'!AF$4-'Grunddaten Kernel'!AF$3)/2)</f>
        <v>0.25928297055057609</v>
      </c>
      <c r="AG153" s="103">
        <f>'Grunddaten Kernel'!AG153/(('Grunddaten Kernel'!AG$4-'Grunddaten Kernel'!AG$3)/2)</f>
        <v>0.47111263337662196</v>
      </c>
      <c r="AH153" s="103">
        <f>'Grunddaten Kernel'!AH153/(('Grunddaten Kernel'!AH$4-'Grunddaten Kernel'!AH$3)/2)</f>
        <v>0.20295685406818867</v>
      </c>
      <c r="AI153" s="103">
        <f>'Grunddaten Kernel'!AI153/(('Grunddaten Kernel'!AI$4-'Grunddaten Kernel'!AI$3)/2)</f>
        <v>9.1428571428571428E-2</v>
      </c>
      <c r="AJ153" s="103">
        <f>'Grunddaten Kernel'!AJ153/(('Grunddaten Kernel'!AJ$4-'Grunddaten Kernel'!AJ$3)/2)</f>
        <v>3.0933633295837058E-2</v>
      </c>
      <c r="AK153" s="103">
        <f>'Grunddaten Kernel'!AK153/(('Grunddaten Kernel'!AK$4-'Grunddaten Kernel'!AK$3)/2)</f>
        <v>0.15982142857142845</v>
      </c>
      <c r="AL153" s="105"/>
    </row>
    <row r="154" spans="1:38" x14ac:dyDescent="0.2">
      <c r="A154" s="9">
        <v>34849</v>
      </c>
      <c r="B154" s="103">
        <f>('Grunddaten Kernel'!B154-'Grunddaten Kernel'!B$3)/('Grunddaten Kernel'!B$4-'Grunddaten Kernel'!B$3)</f>
        <v>0.1993710562555234</v>
      </c>
      <c r="C154" s="103">
        <f>('Grunddaten Kernel'!C154-'Grunddaten Kernel'!C$3)/('Grunddaten Kernel'!C$4-'Grunddaten Kernel'!C$3)</f>
        <v>0.29062888036686158</v>
      </c>
      <c r="D154" s="103">
        <f>('Grunddaten Kernel'!D154-'Grunddaten Kernel'!D$3)/('Grunddaten Kernel'!D$4-'Grunddaten Kernel'!D$3)</f>
        <v>0.50217612419700219</v>
      </c>
      <c r="E154" s="103">
        <f>('Grunddaten Kernel'!E154-'Grunddaten Kernel'!E$3)/('Grunddaten Kernel'!E$4-'Grunddaten Kernel'!E$3)</f>
        <v>3.7037037037037021E-2</v>
      </c>
      <c r="F154" s="103">
        <f>('Grunddaten Kernel'!F154-'Grunddaten Kernel'!F$3)/('Grunddaten Kernel'!F$4-'Grunddaten Kernel'!F$3)</f>
        <v>0.18750000000000003</v>
      </c>
      <c r="G154" s="103">
        <f>('Grunddaten Kernel'!G154-'Grunddaten Kernel'!G$3)/('Grunddaten Kernel'!G$4-'Grunddaten Kernel'!G$3)</f>
        <v>7.509157509157513E-2</v>
      </c>
      <c r="H154" s="103">
        <f>('Grunddaten Kernel'!H154-'Grunddaten Kernel'!H$3)/('Grunddaten Kernel'!H$4-'Grunddaten Kernel'!H$3)</f>
        <v>0.14705882352941177</v>
      </c>
      <c r="I154" s="103">
        <f>('Grunddaten Kernel'!I154-'Grunddaten Kernel'!I$3)/('Grunddaten Kernel'!I$4-'Grunddaten Kernel'!I$3)</f>
        <v>3.4492670307559674E-3</v>
      </c>
      <c r="J154" s="103">
        <f>('Grunddaten Kernel'!J154-'Grunddaten Kernel'!J$3)/('Grunddaten Kernel'!J$4-'Grunddaten Kernel'!J$3)</f>
        <v>0.27298245614035094</v>
      </c>
      <c r="K154" s="103">
        <f>('Grunddaten Kernel'!K154-'Grunddaten Kernel'!K$3)/('Grunddaten Kernel'!K$4-'Grunddaten Kernel'!K$3)</f>
        <v>0</v>
      </c>
      <c r="L154" s="103">
        <f>('Grunddaten Kernel'!L154-'Grunddaten Kernel'!L$3)/('Grunddaten Kernel'!L$4-'Grunddaten Kernel'!L$3)</f>
        <v>5.9444196760291329E-4</v>
      </c>
      <c r="M154" s="103">
        <f>('Grunddaten Kernel'!M154-'Grunddaten Kernel'!M$3)/('Grunddaten Kernel'!M$4-'Grunddaten Kernel'!M$3)</f>
        <v>0.75847600684995586</v>
      </c>
      <c r="N154" s="103">
        <f>('Grunddaten Kernel'!N154-'Grunddaten Kernel'!N$3)/('Grunddaten Kernel'!N$4-'Grunddaten Kernel'!N$3)</f>
        <v>0.82780531000947655</v>
      </c>
      <c r="O154" s="103">
        <f>('Grunddaten Kernel'!O154-'Grunddaten Kernel'!O$3)/('Grunddaten Kernel'!O$4-'Grunddaten Kernel'!O$3)</f>
        <v>0.61604297523617602</v>
      </c>
      <c r="P154" s="103">
        <f>('Grunddaten Kernel'!P154-'Grunddaten Kernel'!P$3)/('Grunddaten Kernel'!P$4-'Grunddaten Kernel'!P$3)</f>
        <v>0.10190574004336414</v>
      </c>
      <c r="Q154" s="103">
        <f>('Grunddaten Kernel'!Q154-'Grunddaten Kernel'!Q$3)/('Grunddaten Kernel'!Q$4-'Grunddaten Kernel'!Q$3)</f>
        <v>6.2370062370062374E-2</v>
      </c>
      <c r="R154" s="103">
        <f>('Grunddaten Kernel'!R154-'Grunddaten Kernel'!R$3)/('Grunddaten Kernel'!R$4-'Grunddaten Kernel'!R$3)</f>
        <v>4.5908426692645034E-2</v>
      </c>
      <c r="S154" s="103">
        <f>('Grunddaten Kernel'!S154-'Grunddaten Kernel'!S$3)/('Grunddaten Kernel'!S$4-'Grunddaten Kernel'!S$3)</f>
        <v>0.15017839766461241</v>
      </c>
      <c r="T154" s="103">
        <f>'Grunddaten Kernel'!T154/(('Grunddaten Kernel'!T$4-'Grunddaten Kernel'!T$3)/2)</f>
        <v>-0.16599066188115313</v>
      </c>
      <c r="U154" s="103">
        <f>'Grunddaten Kernel'!U154/(('Grunddaten Kernel'!U$4-'Grunddaten Kernel'!U$3)/2)</f>
        <v>-0.13211676516698254</v>
      </c>
      <c r="V154" s="103">
        <f>'Grunddaten Kernel'!V154/(('Grunddaten Kernel'!V$4-'Grunddaten Kernel'!V$3)/2)</f>
        <v>0.13607535429167381</v>
      </c>
      <c r="W154" s="103">
        <f>'Grunddaten Kernel'!W154/(('Grunddaten Kernel'!W$4-'Grunddaten Kernel'!W$3)/2)</f>
        <v>0.29090909090909128</v>
      </c>
      <c r="X154" s="103">
        <f>'Grunddaten Kernel'!X154/(('Grunddaten Kernel'!X$4-'Grunddaten Kernel'!X$3)/2)</f>
        <v>0.26254826254826247</v>
      </c>
      <c r="Y154" s="103">
        <f>'Grunddaten Kernel'!Y154/(('Grunddaten Kernel'!Y$4-'Grunddaten Kernel'!Y$3)/2)</f>
        <v>0.30116358658453135</v>
      </c>
      <c r="Z154" s="103">
        <f>'Grunddaten Kernel'!Z154/(('Grunddaten Kernel'!Z$4-'Grunddaten Kernel'!Z$3)/2)</f>
        <v>7.2463768115942101E-2</v>
      </c>
      <c r="AA154" s="103">
        <f>'Grunddaten Kernel'!AA154/(('Grunddaten Kernel'!AA$4-'Grunddaten Kernel'!AA$3)/2)</f>
        <v>2.1818181818181837E-2</v>
      </c>
      <c r="AB154" s="103">
        <f>'Grunddaten Kernel'!AB154/(('Grunddaten Kernel'!AB$4-'Grunddaten Kernel'!AB$3)/2)</f>
        <v>7.9980004998750354E-2</v>
      </c>
      <c r="AC154" s="103">
        <f>'Grunddaten Kernel'!AC154/(('Grunddaten Kernel'!AC$4-'Grunddaten Kernel'!AC$3)/2)</f>
        <v>0</v>
      </c>
      <c r="AD154" s="103">
        <f>'Grunddaten Kernel'!AD154/(('Grunddaten Kernel'!AD$4-'Grunddaten Kernel'!AD$3)/2)</f>
        <v>-5.2800000000000014E-2</v>
      </c>
      <c r="AE154" s="103">
        <f>'Grunddaten Kernel'!AE154/(('Grunddaten Kernel'!AE$4-'Grunddaten Kernel'!AE$3)/2)</f>
        <v>-0.31903368768646961</v>
      </c>
      <c r="AF154" s="103">
        <f>'Grunddaten Kernel'!AF154/(('Grunddaten Kernel'!AF$4-'Grunddaten Kernel'!AF$3)/2)</f>
        <v>-0.24967989756722145</v>
      </c>
      <c r="AG154" s="103">
        <f>'Grunddaten Kernel'!AG154/(('Grunddaten Kernel'!AG$4-'Grunddaten Kernel'!AG$3)/2)</f>
        <v>-0.27767074348398951</v>
      </c>
      <c r="AH154" s="103">
        <f>'Grunddaten Kernel'!AH154/(('Grunddaten Kernel'!AH$4-'Grunddaten Kernel'!AH$3)/2)</f>
        <v>-0.14884843608568843</v>
      </c>
      <c r="AI154" s="103">
        <f>'Grunddaten Kernel'!AI154/(('Grunddaten Kernel'!AI$4-'Grunddaten Kernel'!AI$3)/2)</f>
        <v>-0.32</v>
      </c>
      <c r="AJ154" s="103">
        <f>'Grunddaten Kernel'!AJ154/(('Grunddaten Kernel'!AJ$4-'Grunddaten Kernel'!AJ$3)/2)</f>
        <v>-0.31833520809898741</v>
      </c>
      <c r="AK154" s="103">
        <f>'Grunddaten Kernel'!AK154/(('Grunddaten Kernel'!AK$4-'Grunddaten Kernel'!AK$3)/2)</f>
        <v>-0.16874999999999984</v>
      </c>
      <c r="AL154" s="105"/>
    </row>
    <row r="155" spans="1:38" x14ac:dyDescent="0.2">
      <c r="A155" s="9">
        <v>34879</v>
      </c>
      <c r="B155" s="103">
        <f>('Grunddaten Kernel'!B155-'Grunddaten Kernel'!B$3)/('Grunddaten Kernel'!B$4-'Grunddaten Kernel'!B$3)</f>
        <v>0.22843988478173385</v>
      </c>
      <c r="C155" s="103">
        <f>('Grunddaten Kernel'!C155-'Grunddaten Kernel'!C$3)/('Grunddaten Kernel'!C$4-'Grunddaten Kernel'!C$3)</f>
        <v>0.27906977717045234</v>
      </c>
      <c r="D155" s="103">
        <f>('Grunddaten Kernel'!D155-'Grunddaten Kernel'!D$3)/('Grunddaten Kernel'!D$4-'Grunddaten Kernel'!D$3)</f>
        <v>0.49695663811563173</v>
      </c>
      <c r="E155" s="103">
        <f>('Grunddaten Kernel'!E155-'Grunddaten Kernel'!E$3)/('Grunddaten Kernel'!E$4-'Grunddaten Kernel'!E$3)</f>
        <v>0.10457516339869281</v>
      </c>
      <c r="F155" s="103">
        <f>('Grunddaten Kernel'!F155-'Grunddaten Kernel'!F$3)/('Grunddaten Kernel'!F$4-'Grunddaten Kernel'!F$3)</f>
        <v>0.21982758620689666</v>
      </c>
      <c r="G155" s="103">
        <f>('Grunddaten Kernel'!G155-'Grunddaten Kernel'!G$3)/('Grunddaten Kernel'!G$4-'Grunddaten Kernel'!G$3)</f>
        <v>0.15750915750915742</v>
      </c>
      <c r="H155" s="103">
        <f>('Grunddaten Kernel'!H155-'Grunddaten Kernel'!H$3)/('Grunddaten Kernel'!H$4-'Grunddaten Kernel'!H$3)</f>
        <v>0.21848739495798317</v>
      </c>
      <c r="I155" s="103">
        <f>('Grunddaten Kernel'!I155-'Grunddaten Kernel'!I$3)/('Grunddaten Kernel'!I$4-'Grunddaten Kernel'!I$3)</f>
        <v>2.644438056912906E-2</v>
      </c>
      <c r="J155" s="103">
        <f>('Grunddaten Kernel'!J155-'Grunddaten Kernel'!J$3)/('Grunddaten Kernel'!J$4-'Grunddaten Kernel'!J$3)</f>
        <v>0.31508771929824564</v>
      </c>
      <c r="K155" s="103">
        <f>('Grunddaten Kernel'!K155-'Grunddaten Kernel'!K$3)/('Grunddaten Kernel'!K$4-'Grunddaten Kernel'!K$3)</f>
        <v>1.2443829934324212E-2</v>
      </c>
      <c r="L155" s="103">
        <f>('Grunddaten Kernel'!L155-'Grunddaten Kernel'!L$3)/('Grunddaten Kernel'!L$4-'Grunddaten Kernel'!L$3)</f>
        <v>4.3097042651211179E-3</v>
      </c>
      <c r="M155" s="103">
        <f>('Grunddaten Kernel'!M155-'Grunddaten Kernel'!M$3)/('Grunddaten Kernel'!M$4-'Grunddaten Kernel'!M$3)</f>
        <v>0.7659117071603192</v>
      </c>
      <c r="N155" s="103">
        <f>('Grunddaten Kernel'!N155-'Grunddaten Kernel'!N$3)/('Grunddaten Kernel'!N$4-'Grunddaten Kernel'!N$3)</f>
        <v>0.89499603846572107</v>
      </c>
      <c r="O155" s="103">
        <f>('Grunddaten Kernel'!O155-'Grunddaten Kernel'!O$3)/('Grunddaten Kernel'!O$4-'Grunddaten Kernel'!O$3)</f>
        <v>0.6622392673700026</v>
      </c>
      <c r="P155" s="103">
        <f>('Grunddaten Kernel'!P155-'Grunddaten Kernel'!P$3)/('Grunddaten Kernel'!P$4-'Grunddaten Kernel'!P$3)</f>
        <v>0.15858343793982274</v>
      </c>
      <c r="Q155" s="103">
        <f>('Grunddaten Kernel'!Q155-'Grunddaten Kernel'!Q$3)/('Grunddaten Kernel'!Q$4-'Grunddaten Kernel'!Q$3)</f>
        <v>2.7027027027027029E-2</v>
      </c>
      <c r="R155" s="103">
        <f>('Grunddaten Kernel'!R155-'Grunddaten Kernel'!R$3)/('Grunddaten Kernel'!R$4-'Grunddaten Kernel'!R$3)</f>
        <v>0.10460301997077451</v>
      </c>
      <c r="S155" s="103">
        <f>('Grunddaten Kernel'!S155-'Grunddaten Kernel'!S$3)/('Grunddaten Kernel'!S$4-'Grunddaten Kernel'!S$3)</f>
        <v>0.23386312033733378</v>
      </c>
      <c r="T155" s="103">
        <f>'Grunddaten Kernel'!T155/(('Grunddaten Kernel'!T$4-'Grunddaten Kernel'!T$3)/2)</f>
        <v>9.2842234611492352E-2</v>
      </c>
      <c r="U155" s="103">
        <f>'Grunddaten Kernel'!U155/(('Grunddaten Kernel'!U$4-'Grunddaten Kernel'!U$3)/2)</f>
        <v>-5.5489041370131956E-2</v>
      </c>
      <c r="V155" s="103">
        <f>'Grunddaten Kernel'!V155/(('Grunddaten Kernel'!V$4-'Grunddaten Kernel'!V$3)/2)</f>
        <v>-2.6668034258167144E-2</v>
      </c>
      <c r="W155" s="103">
        <f>'Grunddaten Kernel'!W155/(('Grunddaten Kernel'!W$4-'Grunddaten Kernel'!W$3)/2)</f>
        <v>0.56363636363636394</v>
      </c>
      <c r="X155" s="103">
        <f>'Grunddaten Kernel'!X155/(('Grunddaten Kernel'!X$4-'Grunddaten Kernel'!X$3)/2)</f>
        <v>0.23166023166023222</v>
      </c>
      <c r="Y155" s="103">
        <f>'Grunddaten Kernel'!Y155/(('Grunddaten Kernel'!Y$4-'Grunddaten Kernel'!Y$3)/2)</f>
        <v>0.61601642710472171</v>
      </c>
      <c r="Z155" s="103">
        <f>'Grunddaten Kernel'!Z155/(('Grunddaten Kernel'!Z$4-'Grunddaten Kernel'!Z$3)/2)</f>
        <v>0.36956521739130421</v>
      </c>
      <c r="AA155" s="103">
        <f>'Grunddaten Kernel'!AA155/(('Grunddaten Kernel'!AA$4-'Grunddaten Kernel'!AA$3)/2)</f>
        <v>0.14545454545454542</v>
      </c>
      <c r="AB155" s="103">
        <f>'Grunddaten Kernel'!AB155/(('Grunddaten Kernel'!AB$4-'Grunddaten Kernel'!AB$3)/2)</f>
        <v>0.29992501874531341</v>
      </c>
      <c r="AC155" s="103">
        <f>'Grunddaten Kernel'!AC155/(('Grunddaten Kernel'!AC$4-'Grunddaten Kernel'!AC$3)/2)</f>
        <v>9.9282956425813432E-2</v>
      </c>
      <c r="AD155" s="103">
        <f>'Grunddaten Kernel'!AD155/(('Grunddaten Kernel'!AD$4-'Grunddaten Kernel'!AD$3)/2)</f>
        <v>0.04</v>
      </c>
      <c r="AE155" s="103">
        <f>'Grunddaten Kernel'!AE155/(('Grunddaten Kernel'!AE$4-'Grunddaten Kernel'!AE$3)/2)</f>
        <v>5.2950207108305204E-2</v>
      </c>
      <c r="AF155" s="103">
        <f>'Grunddaten Kernel'!AF155/(('Grunddaten Kernel'!AF$4-'Grunddaten Kernel'!AF$3)/2)</f>
        <v>0.55377720870678604</v>
      </c>
      <c r="AG155" s="103">
        <f>'Grunddaten Kernel'!AG155/(('Grunddaten Kernel'!AG$4-'Grunddaten Kernel'!AG$3)/2)</f>
        <v>0.29487234376560945</v>
      </c>
      <c r="AH155" s="103">
        <f>'Grunddaten Kernel'!AH155/(('Grunddaten Kernel'!AH$4-'Grunddaten Kernel'!AH$3)/2)</f>
        <v>0.29970833752388615</v>
      </c>
      <c r="AI155" s="103">
        <f>'Grunddaten Kernel'!AI155/(('Grunddaten Kernel'!AI$4-'Grunddaten Kernel'!AI$3)/2)</f>
        <v>-0.19428571428571428</v>
      </c>
      <c r="AJ155" s="103">
        <f>'Grunddaten Kernel'!AJ155/(('Grunddaten Kernel'!AJ$4-'Grunddaten Kernel'!AJ$3)/2)</f>
        <v>0.27109111361079824</v>
      </c>
      <c r="AK155" s="103">
        <f>'Grunddaten Kernel'!AK155/(('Grunddaten Kernel'!AK$4-'Grunddaten Kernel'!AK$3)/2)</f>
        <v>0.23035714285714282</v>
      </c>
      <c r="AL155" s="105"/>
    </row>
    <row r="156" spans="1:38" x14ac:dyDescent="0.2">
      <c r="A156" s="9">
        <v>34909</v>
      </c>
      <c r="B156" s="103">
        <f>('Grunddaten Kernel'!B156-'Grunddaten Kernel'!B$3)/('Grunddaten Kernel'!B$4-'Grunddaten Kernel'!B$3)</f>
        <v>0.21229053560050631</v>
      </c>
      <c r="C156" s="103">
        <f>('Grunddaten Kernel'!C156-'Grunddaten Kernel'!C$3)/('Grunddaten Kernel'!C$4-'Grunddaten Kernel'!C$3)</f>
        <v>0.33961746058021502</v>
      </c>
      <c r="D156" s="103">
        <f>('Grunddaten Kernel'!D156-'Grunddaten Kernel'!D$3)/('Grunddaten Kernel'!D$4-'Grunddaten Kernel'!D$3)</f>
        <v>0.41812901498929345</v>
      </c>
      <c r="E156" s="103">
        <f>('Grunddaten Kernel'!E156-'Grunddaten Kernel'!E$3)/('Grunddaten Kernel'!E$4-'Grunddaten Kernel'!E$3)</f>
        <v>0.11111111111111106</v>
      </c>
      <c r="F156" s="103">
        <f>('Grunddaten Kernel'!F156-'Grunddaten Kernel'!F$3)/('Grunddaten Kernel'!F$4-'Grunddaten Kernel'!F$3)</f>
        <v>0.24568965517241373</v>
      </c>
      <c r="G156" s="103">
        <f>('Grunddaten Kernel'!G156-'Grunddaten Kernel'!G$3)/('Grunddaten Kernel'!G$4-'Grunddaten Kernel'!G$3)</f>
        <v>0.19780219780219785</v>
      </c>
      <c r="H156" s="103">
        <f>('Grunddaten Kernel'!H156-'Grunddaten Kernel'!H$3)/('Grunddaten Kernel'!H$4-'Grunddaten Kernel'!H$3)</f>
        <v>0.20868347338935575</v>
      </c>
      <c r="I156" s="103">
        <f>('Grunddaten Kernel'!I156-'Grunddaten Kernel'!I$3)/('Grunddaten Kernel'!I$4-'Grunddaten Kernel'!I$3)</f>
        <v>1.4946823799942525E-2</v>
      </c>
      <c r="J156" s="103">
        <f>('Grunddaten Kernel'!J156-'Grunddaten Kernel'!J$3)/('Grunddaten Kernel'!J$4-'Grunddaten Kernel'!J$3)</f>
        <v>0.31087719298245614</v>
      </c>
      <c r="K156" s="103">
        <f>('Grunddaten Kernel'!K156-'Grunddaten Kernel'!K$3)/('Grunddaten Kernel'!K$4-'Grunddaten Kernel'!K$3)</f>
        <v>1.5209125475285154E-2</v>
      </c>
      <c r="L156" s="103">
        <f>('Grunddaten Kernel'!L156-'Grunddaten Kernel'!L$3)/('Grunddaten Kernel'!L$4-'Grunddaten Kernel'!L$3)</f>
        <v>1.783325902808738E-3</v>
      </c>
      <c r="M156" s="103">
        <f>('Grunddaten Kernel'!M156-'Grunddaten Kernel'!M$3)/('Grunddaten Kernel'!M$4-'Grunddaten Kernel'!M$3)</f>
        <v>0.76604594026220207</v>
      </c>
      <c r="N156" s="103">
        <f>('Grunddaten Kernel'!N156-'Grunddaten Kernel'!N$3)/('Grunddaten Kernel'!N$4-'Grunddaten Kernel'!N$3)</f>
        <v>0.85499230996287023</v>
      </c>
      <c r="O156" s="103">
        <f>('Grunddaten Kernel'!O156-'Grunddaten Kernel'!O$3)/('Grunddaten Kernel'!O$4-'Grunddaten Kernel'!O$3)</f>
        <v>0.6210034908436155</v>
      </c>
      <c r="P156" s="103">
        <f>('Grunddaten Kernel'!P156-'Grunddaten Kernel'!P$3)/('Grunddaten Kernel'!P$4-'Grunddaten Kernel'!P$3)</f>
        <v>0.16581079538970672</v>
      </c>
      <c r="Q156" s="103">
        <f>('Grunddaten Kernel'!Q156-'Grunddaten Kernel'!Q$3)/('Grunddaten Kernel'!Q$4-'Grunddaten Kernel'!Q$3)</f>
        <v>8.3160083160083165E-3</v>
      </c>
      <c r="R156" s="103">
        <f>('Grunddaten Kernel'!R156-'Grunddaten Kernel'!R$3)/('Grunddaten Kernel'!R$4-'Grunddaten Kernel'!R$3)</f>
        <v>9.0233804188992017E-2</v>
      </c>
      <c r="S156" s="103">
        <f>('Grunddaten Kernel'!S156-'Grunddaten Kernel'!S$3)/('Grunddaten Kernel'!S$4-'Grunddaten Kernel'!S$3)</f>
        <v>0.30197859228024643</v>
      </c>
      <c r="T156" s="103">
        <f>'Grunddaten Kernel'!T156/(('Grunddaten Kernel'!T$4-'Grunddaten Kernel'!T$3)/2)</f>
        <v>-5.1579019228605243E-2</v>
      </c>
      <c r="U156" s="103">
        <f>'Grunddaten Kernel'!U156/(('Grunddaten Kernel'!U$4-'Grunddaten Kernel'!U$3)/2)</f>
        <v>0.29065688336735845</v>
      </c>
      <c r="V156" s="103">
        <f>'Grunddaten Kernel'!V156/(('Grunddaten Kernel'!V$4-'Grunddaten Kernel'!V$3)/2)</f>
        <v>-0.40275569687334428</v>
      </c>
      <c r="W156" s="103">
        <f>'Grunddaten Kernel'!W156/(('Grunddaten Kernel'!W$4-'Grunddaten Kernel'!W$3)/2)</f>
        <v>5.454545454545421E-2</v>
      </c>
      <c r="X156" s="103">
        <f>'Grunddaten Kernel'!X156/(('Grunddaten Kernel'!X$4-'Grunddaten Kernel'!X$3)/2)</f>
        <v>0.18532818532818413</v>
      </c>
      <c r="Y156" s="103">
        <f>'Grunddaten Kernel'!Y156/(('Grunddaten Kernel'!Y$4-'Grunddaten Kernel'!Y$3)/2)</f>
        <v>0.30116358658453196</v>
      </c>
      <c r="Z156" s="103">
        <f>'Grunddaten Kernel'!Z156/(('Grunddaten Kernel'!Z$4-'Grunddaten Kernel'!Z$3)/2)</f>
        <v>-5.0724637681159306E-2</v>
      </c>
      <c r="AA156" s="103">
        <f>'Grunddaten Kernel'!AA156/(('Grunddaten Kernel'!AA$4-'Grunddaten Kernel'!AA$3)/2)</f>
        <v>-7.2727272727272627E-2</v>
      </c>
      <c r="AB156" s="103">
        <f>'Grunddaten Kernel'!AB156/(('Grunddaten Kernel'!AB$4-'Grunddaten Kernel'!AB$3)/2)</f>
        <v>-2.9992501874531608E-2</v>
      </c>
      <c r="AC156" s="103">
        <f>'Grunddaten Kernel'!AC156/(('Grunddaten Kernel'!AC$4-'Grunddaten Kernel'!AC$3)/2)</f>
        <v>2.2062879205736373E-2</v>
      </c>
      <c r="AD156" s="103">
        <f>'Grunddaten Kernel'!AD156/(('Grunddaten Kernel'!AD$4-'Grunddaten Kernel'!AD$3)/2)</f>
        <v>-2.7200000000000005E-2</v>
      </c>
      <c r="AE156" s="103">
        <f>'Grunddaten Kernel'!AE156/(('Grunddaten Kernel'!AE$4-'Grunddaten Kernel'!AE$3)/2)</f>
        <v>9.5588448280835194E-4</v>
      </c>
      <c r="AF156" s="103">
        <f>'Grunddaten Kernel'!AF156/(('Grunddaten Kernel'!AF$4-'Grunddaten Kernel'!AF$3)/2)</f>
        <v>-0.32970550576184371</v>
      </c>
      <c r="AG156" s="103">
        <f>'Grunddaten Kernel'!AG156/(('Grunddaten Kernel'!AG$4-'Grunddaten Kernel'!AG$3)/2)</f>
        <v>-0.26320922112333733</v>
      </c>
      <c r="AH156" s="103">
        <f>'Grunddaten Kernel'!AH156/(('Grunddaten Kernel'!AH$4-'Grunddaten Kernel'!AH$3)/2)</f>
        <v>3.8217841697676759E-2</v>
      </c>
      <c r="AI156" s="103">
        <f>'Grunddaten Kernel'!AI156/(('Grunddaten Kernel'!AI$4-'Grunddaten Kernel'!AI$3)/2)</f>
        <v>-0.10285714285714286</v>
      </c>
      <c r="AJ156" s="103">
        <f>'Grunddaten Kernel'!AJ156/(('Grunddaten Kernel'!AJ$4-'Grunddaten Kernel'!AJ$3)/2)</f>
        <v>-6.636670416197854E-2</v>
      </c>
      <c r="AK156" s="103">
        <f>'Grunddaten Kernel'!AK156/(('Grunddaten Kernel'!AK$4-'Grunddaten Kernel'!AK$3)/2)</f>
        <v>0.18749999999999975</v>
      </c>
      <c r="AL156" s="105"/>
    </row>
    <row r="157" spans="1:38" x14ac:dyDescent="0.2">
      <c r="A157" s="9">
        <v>34941</v>
      </c>
      <c r="B157" s="103">
        <f>('Grunddaten Kernel'!B157-'Grunddaten Kernel'!B$3)/('Grunddaten Kernel'!B$4-'Grunddaten Kernel'!B$3)</f>
        <v>0.22550363947605637</v>
      </c>
      <c r="C157" s="103">
        <f>('Grunddaten Kernel'!C157-'Grunddaten Kernel'!C$3)/('Grunddaten Kernel'!C$4-'Grunddaten Kernel'!C$3)</f>
        <v>0.31704968767293984</v>
      </c>
      <c r="D157" s="103">
        <f>('Grunddaten Kernel'!D157-'Grunddaten Kernel'!D$3)/('Grunddaten Kernel'!D$4-'Grunddaten Kernel'!D$3)</f>
        <v>0.34318254817987148</v>
      </c>
      <c r="E157" s="103">
        <f>('Grunddaten Kernel'!E157-'Grunddaten Kernel'!E$3)/('Grunddaten Kernel'!E$4-'Grunddaten Kernel'!E$3)</f>
        <v>0.14161220043572983</v>
      </c>
      <c r="F157" s="103">
        <f>('Grunddaten Kernel'!F157-'Grunddaten Kernel'!F$3)/('Grunddaten Kernel'!F$4-'Grunddaten Kernel'!F$3)</f>
        <v>0.23922413793103456</v>
      </c>
      <c r="G157" s="103">
        <f>('Grunddaten Kernel'!G157-'Grunddaten Kernel'!G$3)/('Grunddaten Kernel'!G$4-'Grunddaten Kernel'!G$3)</f>
        <v>0.2161172161172161</v>
      </c>
      <c r="H157" s="103">
        <f>('Grunddaten Kernel'!H157-'Grunddaten Kernel'!H$3)/('Grunddaten Kernel'!H$4-'Grunddaten Kernel'!H$3)</f>
        <v>0.22128851540616246</v>
      </c>
      <c r="I157" s="103">
        <f>('Grunddaten Kernel'!I157-'Grunddaten Kernel'!I$3)/('Grunddaten Kernel'!I$4-'Grunddaten Kernel'!I$3)</f>
        <v>1.2647312446105214E-2</v>
      </c>
      <c r="J157" s="103">
        <f>('Grunddaten Kernel'!J157-'Grunddaten Kernel'!J$3)/('Grunddaten Kernel'!J$4-'Grunddaten Kernel'!J$3)</f>
        <v>0.33614035087719291</v>
      </c>
      <c r="K157" s="103">
        <f>('Grunddaten Kernel'!K157-'Grunddaten Kernel'!K$3)/('Grunddaten Kernel'!K$4-'Grunddaten Kernel'!K$3)</f>
        <v>1.6591773245765655E-2</v>
      </c>
      <c r="L157" s="103">
        <f>('Grunddaten Kernel'!L157-'Grunddaten Kernel'!L$3)/('Grunddaten Kernel'!L$4-'Grunddaten Kernel'!L$3)</f>
        <v>0</v>
      </c>
      <c r="M157" s="103">
        <f>('Grunddaten Kernel'!M157-'Grunddaten Kernel'!M$3)/('Grunddaten Kernel'!M$4-'Grunddaten Kernel'!M$3)</f>
        <v>0.78144207028119805</v>
      </c>
      <c r="N157" s="103">
        <f>('Grunddaten Kernel'!N157-'Grunddaten Kernel'!N$3)/('Grunddaten Kernel'!N$4-'Grunddaten Kernel'!N$3)</f>
        <v>0.84652550140595617</v>
      </c>
      <c r="O157" s="103">
        <f>('Grunddaten Kernel'!O157-'Grunddaten Kernel'!O$3)/('Grunddaten Kernel'!O$4-'Grunddaten Kernel'!O$3)</f>
        <v>0.64617870376718967</v>
      </c>
      <c r="P157" s="103">
        <f>('Grunddaten Kernel'!P157-'Grunddaten Kernel'!P$3)/('Grunddaten Kernel'!P$4-'Grunddaten Kernel'!P$3)</f>
        <v>0.16086576134504926</v>
      </c>
      <c r="Q157" s="103">
        <f>('Grunddaten Kernel'!Q157-'Grunddaten Kernel'!Q$3)/('Grunddaten Kernel'!Q$4-'Grunddaten Kernel'!Q$3)</f>
        <v>0</v>
      </c>
      <c r="R157" s="103">
        <f>('Grunddaten Kernel'!R157-'Grunddaten Kernel'!R$3)/('Grunddaten Kernel'!R$4-'Grunddaten Kernel'!R$3)</f>
        <v>0.19970774476376041</v>
      </c>
      <c r="S157" s="103">
        <f>('Grunddaten Kernel'!S157-'Grunddaten Kernel'!S$3)/('Grunddaten Kernel'!S$4-'Grunddaten Kernel'!S$3)</f>
        <v>0.35939020434641589</v>
      </c>
      <c r="T157" s="103">
        <f>'Grunddaten Kernel'!T157/(('Grunddaten Kernel'!T$4-'Grunddaten Kernel'!T$3)/2)</f>
        <v>4.2201015732495961E-2</v>
      </c>
      <c r="U157" s="103">
        <f>'Grunddaten Kernel'!U157/(('Grunddaten Kernel'!U$4-'Grunddaten Kernel'!U$3)/2)</f>
        <v>-0.10833574743692458</v>
      </c>
      <c r="V157" s="103">
        <f>'Grunddaten Kernel'!V157/(('Grunddaten Kernel'!V$4-'Grunddaten Kernel'!V$3)/2)</f>
        <v>-0.38292562011727183</v>
      </c>
      <c r="W157" s="103">
        <f>'Grunddaten Kernel'!W157/(('Grunddaten Kernel'!W$4-'Grunddaten Kernel'!W$3)/2)</f>
        <v>0.25454545454545485</v>
      </c>
      <c r="X157" s="103">
        <f>'Grunddaten Kernel'!X157/(('Grunddaten Kernel'!X$4-'Grunddaten Kernel'!X$3)/2)</f>
        <v>-4.6332046332045344E-2</v>
      </c>
      <c r="Y157" s="103">
        <f>'Grunddaten Kernel'!Y157/(('Grunddaten Kernel'!Y$4-'Grunddaten Kernel'!Y$3)/2)</f>
        <v>0.13689253935660456</v>
      </c>
      <c r="Z157" s="103">
        <f>'Grunddaten Kernel'!Z157/(('Grunddaten Kernel'!Z$4-'Grunddaten Kernel'!Z$3)/2)</f>
        <v>6.5217391304347727E-2</v>
      </c>
      <c r="AA157" s="103">
        <f>'Grunddaten Kernel'!AA157/(('Grunddaten Kernel'!AA$4-'Grunddaten Kernel'!AA$3)/2)</f>
        <v>-1.4545454545454558E-2</v>
      </c>
      <c r="AB157" s="103">
        <f>'Grunddaten Kernel'!AB157/(('Grunddaten Kernel'!AB$4-'Grunddaten Kernel'!AB$3)/2)</f>
        <v>0.17995501124718785</v>
      </c>
      <c r="AC157" s="103">
        <f>'Grunddaten Kernel'!AC157/(('Grunddaten Kernel'!AC$4-'Grunddaten Kernel'!AC$3)/2)</f>
        <v>1.1031439602868431E-2</v>
      </c>
      <c r="AD157" s="103">
        <f>'Grunddaten Kernel'!AD157/(('Grunddaten Kernel'!AD$4-'Grunddaten Kernel'!AD$3)/2)</f>
        <v>-1.9199999999999998E-2</v>
      </c>
      <c r="AE157" s="103">
        <f>'Grunddaten Kernel'!AE157/(('Grunddaten Kernel'!AE$4-'Grunddaten Kernel'!AE$3)/2)</f>
        <v>0.109637053558497</v>
      </c>
      <c r="AF157" s="103">
        <f>'Grunddaten Kernel'!AF157/(('Grunddaten Kernel'!AF$4-'Grunddaten Kernel'!AF$3)/2)</f>
        <v>-6.9782330345711185E-2</v>
      </c>
      <c r="AG157" s="103">
        <f>'Grunddaten Kernel'!AG157/(('Grunddaten Kernel'!AG$4-'Grunddaten Kernel'!AG$3)/2)</f>
        <v>0.16069415307331186</v>
      </c>
      <c r="AH157" s="103">
        <f>'Grunddaten Kernel'!AH157/(('Grunddaten Kernel'!AH$4-'Grunddaten Kernel'!AH$3)/2)</f>
        <v>-2.6149049582620938E-2</v>
      </c>
      <c r="AI157" s="103">
        <f>'Grunddaten Kernel'!AI157/(('Grunddaten Kernel'!AI$4-'Grunddaten Kernel'!AI$3)/2)</f>
        <v>-4.5714285714285714E-2</v>
      </c>
      <c r="AJ157" s="103">
        <f>'Grunddaten Kernel'!AJ157/(('Grunddaten Kernel'!AJ$4-'Grunddaten Kernel'!AJ$3)/2)</f>
        <v>0.50562429696287847</v>
      </c>
      <c r="AK157" s="103">
        <f>'Grunddaten Kernel'!AK157/(('Grunddaten Kernel'!AK$4-'Grunddaten Kernel'!AK$3)/2)</f>
        <v>0.15803571428571453</v>
      </c>
      <c r="AL157" s="105"/>
    </row>
    <row r="158" spans="1:38" x14ac:dyDescent="0.2">
      <c r="A158" s="9">
        <v>34971</v>
      </c>
      <c r="B158" s="103">
        <f>('Grunddaten Kernel'!B158-'Grunddaten Kernel'!B$3)/('Grunddaten Kernel'!B$4-'Grunddaten Kernel'!B$3)</f>
        <v>0.21199691106993857</v>
      </c>
      <c r="C158" s="103">
        <f>('Grunddaten Kernel'!C158-'Grunddaten Kernel'!C$3)/('Grunddaten Kernel'!C$4-'Grunddaten Kernel'!C$3)</f>
        <v>0.33099400264003681</v>
      </c>
      <c r="D158" s="103">
        <f>('Grunddaten Kernel'!D158-'Grunddaten Kernel'!D$3)/('Grunddaten Kernel'!D$4-'Grunddaten Kernel'!D$3)</f>
        <v>0.29232601713062101</v>
      </c>
      <c r="E158" s="103">
        <f>('Grunddaten Kernel'!E158-'Grunddaten Kernel'!E$3)/('Grunddaten Kernel'!E$4-'Grunddaten Kernel'!E$3)</f>
        <v>0.18736383442265794</v>
      </c>
      <c r="F158" s="103">
        <f>('Grunddaten Kernel'!F158-'Grunddaten Kernel'!F$3)/('Grunddaten Kernel'!F$4-'Grunddaten Kernel'!F$3)</f>
        <v>0.23491379310344826</v>
      </c>
      <c r="G158" s="103">
        <f>('Grunddaten Kernel'!G158-'Grunddaten Kernel'!G$3)/('Grunddaten Kernel'!G$4-'Grunddaten Kernel'!G$3)</f>
        <v>0.26373626373626369</v>
      </c>
      <c r="H158" s="103">
        <f>('Grunddaten Kernel'!H158-'Grunddaten Kernel'!H$3)/('Grunddaten Kernel'!H$4-'Grunddaten Kernel'!H$3)</f>
        <v>0.19327731092436978</v>
      </c>
      <c r="I158" s="103">
        <f>('Grunddaten Kernel'!I158-'Grunddaten Kernel'!I$3)/('Grunddaten Kernel'!I$4-'Grunddaten Kernel'!I$3)</f>
        <v>0.10692727795343489</v>
      </c>
      <c r="J158" s="103">
        <f>('Grunddaten Kernel'!J158-'Grunddaten Kernel'!J$3)/('Grunddaten Kernel'!J$4-'Grunddaten Kernel'!J$3)</f>
        <v>0.41473684210526318</v>
      </c>
      <c r="K158" s="103">
        <f>('Grunddaten Kernel'!K158-'Grunddaten Kernel'!K$3)/('Grunddaten Kernel'!K$4-'Grunddaten Kernel'!K$3)</f>
        <v>7.0515036294503952E-2</v>
      </c>
      <c r="L158" s="103">
        <f>('Grunddaten Kernel'!L158-'Grunddaten Kernel'!L$3)/('Grunddaten Kernel'!L$4-'Grunddaten Kernel'!L$3)</f>
        <v>1.7536038044285922E-2</v>
      </c>
      <c r="M158" s="103">
        <f>('Grunddaten Kernel'!M158-'Grunddaten Kernel'!M$3)/('Grunddaten Kernel'!M$4-'Grunddaten Kernel'!M$3)</f>
        <v>0.77399823463132678</v>
      </c>
      <c r="N158" s="103">
        <f>('Grunddaten Kernel'!N158-'Grunddaten Kernel'!N$3)/('Grunddaten Kernel'!N$4-'Grunddaten Kernel'!N$3)</f>
        <v>0.82640712144044493</v>
      </c>
      <c r="O158" s="103">
        <f>('Grunddaten Kernel'!O158-'Grunddaten Kernel'!O$3)/('Grunddaten Kernel'!O$4-'Grunddaten Kernel'!O$3)</f>
        <v>0.62815211850385599</v>
      </c>
      <c r="P158" s="103">
        <f>('Grunddaten Kernel'!P158-'Grunddaten Kernel'!P$3)/('Grunddaten Kernel'!P$4-'Grunddaten Kernel'!P$3)</f>
        <v>0.16048537411084485</v>
      </c>
      <c r="Q158" s="103">
        <f>('Grunddaten Kernel'!Q158-'Grunddaten Kernel'!Q$3)/('Grunddaten Kernel'!Q$4-'Grunddaten Kernel'!Q$3)</f>
        <v>0.18503118503118504</v>
      </c>
      <c r="R158" s="103">
        <f>('Grunddaten Kernel'!R158-'Grunddaten Kernel'!R$3)/('Grunddaten Kernel'!R$4-'Grunddaten Kernel'!R$3)</f>
        <v>0.27082318558207513</v>
      </c>
      <c r="S158" s="103">
        <f>('Grunddaten Kernel'!S158-'Grunddaten Kernel'!S$3)/('Grunddaten Kernel'!S$4-'Grunddaten Kernel'!S$3)</f>
        <v>0.44664288031138499</v>
      </c>
      <c r="T158" s="103">
        <f>'Grunddaten Kernel'!T158/(('Grunddaten Kernel'!T$4-'Grunddaten Kernel'!T$3)/2)</f>
        <v>-4.3138816082106887E-2</v>
      </c>
      <c r="U158" s="103">
        <f>'Grunddaten Kernel'!U158/(('Grunddaten Kernel'!U$4-'Grunddaten Kernel'!U$3)/2)</f>
        <v>6.6939161017937704E-2</v>
      </c>
      <c r="V158" s="103">
        <f>'Grunddaten Kernel'!V158/(('Grunddaten Kernel'!V$4-'Grunddaten Kernel'!V$3)/2)</f>
        <v>-0.25984238507957674</v>
      </c>
      <c r="W158" s="103">
        <f>'Grunddaten Kernel'!W158/(('Grunddaten Kernel'!W$4-'Grunddaten Kernel'!W$3)/2)</f>
        <v>0.38181818181818189</v>
      </c>
      <c r="X158" s="103">
        <f>'Grunddaten Kernel'!X158/(('Grunddaten Kernel'!X$4-'Grunddaten Kernel'!X$3)/2)</f>
        <v>-3.0888030888031603E-2</v>
      </c>
      <c r="Y158" s="103">
        <f>'Grunddaten Kernel'!Y158/(('Grunddaten Kernel'!Y$4-'Grunddaten Kernel'!Y$3)/2)</f>
        <v>0.35592060232717282</v>
      </c>
      <c r="Z158" s="103">
        <f>'Grunddaten Kernel'!Z158/(('Grunddaten Kernel'!Z$4-'Grunddaten Kernel'!Z$3)/2)</f>
        <v>-0.14492753623188387</v>
      </c>
      <c r="AA158" s="103">
        <f>'Grunddaten Kernel'!AA158/(('Grunddaten Kernel'!AA$4-'Grunddaten Kernel'!AA$3)/2)</f>
        <v>0.59636363636363621</v>
      </c>
      <c r="AB158" s="103">
        <f>'Grunddaten Kernel'!AB158/(('Grunddaten Kernel'!AB$4-'Grunddaten Kernel'!AB$3)/2)</f>
        <v>0.55986003499125248</v>
      </c>
      <c r="AC158" s="103">
        <f>'Grunddaten Kernel'!AC158/(('Grunddaten Kernel'!AC$4-'Grunddaten Kernel'!AC$3)/2)</f>
        <v>0.43022614451185853</v>
      </c>
      <c r="AD158" s="103">
        <f>'Grunddaten Kernel'!AD158/(('Grunddaten Kernel'!AD$4-'Grunddaten Kernel'!AD$3)/2)</f>
        <v>0.1888</v>
      </c>
      <c r="AE158" s="103">
        <f>'Grunddaten Kernel'!AE158/(('Grunddaten Kernel'!AE$4-'Grunddaten Kernel'!AE$3)/2)</f>
        <v>-5.3008139501202638E-2</v>
      </c>
      <c r="AF158" s="103">
        <f>'Grunddaten Kernel'!AF158/(('Grunddaten Kernel'!AF$4-'Grunddaten Kernel'!AF$3)/2)</f>
        <v>-0.16581306017925643</v>
      </c>
      <c r="AG158" s="103">
        <f>'Grunddaten Kernel'!AG158/(('Grunddaten Kernel'!AG$4-'Grunddaten Kernel'!AG$3)/2)</f>
        <v>-0.11506424436167173</v>
      </c>
      <c r="AH158" s="103">
        <f>'Grunddaten Kernel'!AH158/(('Grunddaten Kernel'!AH$4-'Grunddaten Kernel'!AH$3)/2)</f>
        <v>-2.011465352509303E-3</v>
      </c>
      <c r="AI158" s="103">
        <f>'Grunddaten Kernel'!AI158/(('Grunddaten Kernel'!AI$4-'Grunddaten Kernel'!AI$3)/2)</f>
        <v>1.0171428571428571</v>
      </c>
      <c r="AJ158" s="103">
        <f>'Grunddaten Kernel'!AJ158/(('Grunddaten Kernel'!AJ$4-'Grunddaten Kernel'!AJ$3)/2)</f>
        <v>0.32845894263217112</v>
      </c>
      <c r="AK158" s="103">
        <f>'Grunddaten Kernel'!AK158/(('Grunddaten Kernel'!AK$4-'Grunddaten Kernel'!AK$3)/2)</f>
        <v>0.24017857142857116</v>
      </c>
      <c r="AL158" s="105"/>
    </row>
    <row r="159" spans="1:38" x14ac:dyDescent="0.2">
      <c r="A159" s="9">
        <v>35000</v>
      </c>
      <c r="B159" s="103">
        <f>('Grunddaten Kernel'!B159-'Grunddaten Kernel'!B$3)/('Grunddaten Kernel'!B$4-'Grunddaten Kernel'!B$3)</f>
        <v>0.22315464323151371</v>
      </c>
      <c r="C159" s="103">
        <f>('Grunddaten Kernel'!C159-'Grunddaten Kernel'!C$3)/('Grunddaten Kernel'!C$4-'Grunddaten Kernel'!C$3)</f>
        <v>0.30163755007772752</v>
      </c>
      <c r="D159" s="103">
        <f>('Grunddaten Kernel'!D159-'Grunddaten Kernel'!D$3)/('Grunddaten Kernel'!D$4-'Grunddaten Kernel'!D$3)</f>
        <v>0.26917291220556744</v>
      </c>
      <c r="E159" s="103">
        <f>('Grunddaten Kernel'!E159-'Grunddaten Kernel'!E$3)/('Grunddaten Kernel'!E$4-'Grunddaten Kernel'!E$3)</f>
        <v>0.22004357298474941</v>
      </c>
      <c r="F159" s="103">
        <f>('Grunddaten Kernel'!F159-'Grunddaten Kernel'!F$3)/('Grunddaten Kernel'!F$4-'Grunddaten Kernel'!F$3)</f>
        <v>0.25862068965517249</v>
      </c>
      <c r="G159" s="103">
        <f>('Grunddaten Kernel'!G159-'Grunddaten Kernel'!G$3)/('Grunddaten Kernel'!G$4-'Grunddaten Kernel'!G$3)</f>
        <v>0.28937728937728946</v>
      </c>
      <c r="H159" s="103">
        <f>('Grunddaten Kernel'!H159-'Grunddaten Kernel'!H$3)/('Grunddaten Kernel'!H$4-'Grunddaten Kernel'!H$3)</f>
        <v>0.14425770308123251</v>
      </c>
      <c r="I159" s="103">
        <f>('Grunddaten Kernel'!I159-'Grunddaten Kernel'!I$3)/('Grunddaten Kernel'!I$4-'Grunddaten Kernel'!I$3)</f>
        <v>0.12072434607645877</v>
      </c>
      <c r="J159" s="103">
        <f>('Grunddaten Kernel'!J159-'Grunddaten Kernel'!J$3)/('Grunddaten Kernel'!J$4-'Grunddaten Kernel'!J$3)</f>
        <v>0.42877192982456136</v>
      </c>
      <c r="K159" s="103">
        <f>('Grunddaten Kernel'!K159-'Grunddaten Kernel'!K$3)/('Grunddaten Kernel'!K$4-'Grunddaten Kernel'!K$3)</f>
        <v>0.1258209471137228</v>
      </c>
      <c r="L159" s="103">
        <f>('Grunddaten Kernel'!L159-'Grunddaten Kernel'!L$3)/('Grunddaten Kernel'!L$4-'Grunddaten Kernel'!L$3)</f>
        <v>2.2960915440630111E-2</v>
      </c>
      <c r="M159" s="103">
        <f>('Grunddaten Kernel'!M159-'Grunddaten Kernel'!M$3)/('Grunddaten Kernel'!M$4-'Grunddaten Kernel'!M$3)</f>
        <v>0.80137975358056635</v>
      </c>
      <c r="N159" s="103">
        <f>('Grunddaten Kernel'!N159-'Grunddaten Kernel'!N$3)/('Grunddaten Kernel'!N$4-'Grunddaten Kernel'!N$3)</f>
        <v>0.88955863847504224</v>
      </c>
      <c r="O159" s="103">
        <f>('Grunddaten Kernel'!O159-'Grunddaten Kernel'!O$3)/('Grunddaten Kernel'!O$4-'Grunddaten Kernel'!O$3)</f>
        <v>0.68413231221437532</v>
      </c>
      <c r="P159" s="103">
        <f>('Grunddaten Kernel'!P159-'Grunddaten Kernel'!P$3)/('Grunddaten Kernel'!P$4-'Grunddaten Kernel'!P$3)</f>
        <v>0.17836357411845258</v>
      </c>
      <c r="Q159" s="103">
        <f>('Grunddaten Kernel'!Q159-'Grunddaten Kernel'!Q$3)/('Grunddaten Kernel'!Q$4-'Grunddaten Kernel'!Q$3)</f>
        <v>0.17359667359667361</v>
      </c>
      <c r="R159" s="103">
        <f>('Grunddaten Kernel'!R159-'Grunddaten Kernel'!R$3)/('Grunddaten Kernel'!R$4-'Grunddaten Kernel'!R$3)</f>
        <v>0.2261324890404289</v>
      </c>
      <c r="S159" s="103">
        <f>('Grunddaten Kernel'!S159-'Grunddaten Kernel'!S$3)/('Grunddaten Kernel'!S$4-'Grunddaten Kernel'!S$3)</f>
        <v>0.3684722672721375</v>
      </c>
      <c r="T159" s="103">
        <f>'Grunddaten Kernel'!T159/(('Grunddaten Kernel'!T$4-'Grunddaten Kernel'!T$3)/2)</f>
        <v>3.5636413285217376E-2</v>
      </c>
      <c r="U159" s="103">
        <f>'Grunddaten Kernel'!U159/(('Grunddaten Kernel'!U$4-'Grunddaten Kernel'!U$3)/2)</f>
        <v>-0.14092454951144698</v>
      </c>
      <c r="V159" s="103">
        <f>'Grunddaten Kernel'!V159/(('Grunddaten Kernel'!V$4-'Grunddaten Kernel'!V$3)/2)</f>
        <v>-0.11829666478622872</v>
      </c>
      <c r="W159" s="103">
        <f>'Grunddaten Kernel'!W159/(('Grunddaten Kernel'!W$4-'Grunddaten Kernel'!W$3)/2)</f>
        <v>0.27272727272727265</v>
      </c>
      <c r="X159" s="103">
        <f>'Grunddaten Kernel'!X159/(('Grunddaten Kernel'!X$4-'Grunddaten Kernel'!X$3)/2)</f>
        <v>0.16988416988417038</v>
      </c>
      <c r="Y159" s="103">
        <f>'Grunddaten Kernel'!Y159/(('Grunddaten Kernel'!Y$4-'Grunddaten Kernel'!Y$3)/2)</f>
        <v>0.19164955509924783</v>
      </c>
      <c r="Z159" s="103">
        <f>'Grunddaten Kernel'!Z159/(('Grunddaten Kernel'!Z$4-'Grunddaten Kernel'!Z$3)/2)</f>
        <v>-0.25362318840579717</v>
      </c>
      <c r="AA159" s="103">
        <f>'Grunddaten Kernel'!AA159/(('Grunddaten Kernel'!AA$4-'Grunddaten Kernel'!AA$3)/2)</f>
        <v>8.7272727272727349E-2</v>
      </c>
      <c r="AB159" s="103">
        <f>'Grunddaten Kernel'!AB159/(('Grunddaten Kernel'!AB$4-'Grunddaten Kernel'!AB$3)/2)</f>
        <v>9.9975006248437498E-2</v>
      </c>
      <c r="AC159" s="103">
        <f>'Grunddaten Kernel'!AC159/(('Grunddaten Kernel'!AC$4-'Grunddaten Kernel'!AC$3)/2)</f>
        <v>0.44125758411472743</v>
      </c>
      <c r="AD159" s="103">
        <f>'Grunddaten Kernel'!AD159/(('Grunddaten Kernel'!AD$4-'Grunddaten Kernel'!AD$3)/2)</f>
        <v>5.8406400000000039E-2</v>
      </c>
      <c r="AE159" s="103">
        <f>'Grunddaten Kernel'!AE159/(('Grunddaten Kernel'!AE$4-'Grunddaten Kernel'!AE$3)/2)</f>
        <v>0.19498595139472258</v>
      </c>
      <c r="AF159" s="103">
        <f>'Grunddaten Kernel'!AF159/(('Grunddaten Kernel'!AF$4-'Grunddaten Kernel'!AF$3)/2)</f>
        <v>0.52048655569782287</v>
      </c>
      <c r="AG159" s="103">
        <f>'Grunddaten Kernel'!AG159/(('Grunddaten Kernel'!AG$4-'Grunddaten Kernel'!AG$3)/2)</f>
        <v>0.35732328638095617</v>
      </c>
      <c r="AH159" s="103">
        <f>'Grunddaten Kernel'!AH159/(('Grunddaten Kernel'!AH$4-'Grunddaten Kernel'!AH$3)/2)</f>
        <v>9.4538871567937235E-2</v>
      </c>
      <c r="AI159" s="103">
        <f>'Grunddaten Kernel'!AI159/(('Grunddaten Kernel'!AI$4-'Grunddaten Kernel'!AI$3)/2)</f>
        <v>-6.2857142857142861E-2</v>
      </c>
      <c r="AJ159" s="103">
        <f>'Grunddaten Kernel'!AJ159/(('Grunddaten Kernel'!AJ$4-'Grunddaten Kernel'!AJ$3)/2)</f>
        <v>-0.20641169853768207</v>
      </c>
      <c r="AK159" s="103">
        <f>'Grunddaten Kernel'!AK159/(('Grunddaten Kernel'!AK$4-'Grunddaten Kernel'!AK$3)/2)</f>
        <v>-0.21517857142857139</v>
      </c>
      <c r="AL159" s="105"/>
    </row>
    <row r="160" spans="1:38" x14ac:dyDescent="0.2">
      <c r="A160" s="9">
        <v>35032</v>
      </c>
      <c r="B160" s="103">
        <f>('Grunddaten Kernel'!B160-'Grunddaten Kernel'!B$3)/('Grunddaten Kernel'!B$4-'Grunddaten Kernel'!B$3)</f>
        <v>0.22785263572059836</v>
      </c>
      <c r="C160" s="103">
        <f>('Grunddaten Kernel'!C160-'Grunddaten Kernel'!C$3)/('Grunddaten Kernel'!C$4-'Grunddaten Kernel'!C$3)</f>
        <v>0.22402642861612246</v>
      </c>
      <c r="D160" s="103">
        <f>('Grunddaten Kernel'!D160-'Grunddaten Kernel'!D$3)/('Grunddaten Kernel'!D$4-'Grunddaten Kernel'!D$3)</f>
        <v>0.24160331905781579</v>
      </c>
      <c r="E160" s="103">
        <f>('Grunddaten Kernel'!E160-'Grunddaten Kernel'!E$3)/('Grunddaten Kernel'!E$4-'Grunddaten Kernel'!E$3)</f>
        <v>0.22875816993464049</v>
      </c>
      <c r="F160" s="103">
        <f>('Grunddaten Kernel'!F160-'Grunddaten Kernel'!F$3)/('Grunddaten Kernel'!F$4-'Grunddaten Kernel'!F$3)</f>
        <v>0.28879310344827586</v>
      </c>
      <c r="G160" s="103">
        <f>('Grunddaten Kernel'!G160-'Grunddaten Kernel'!G$3)/('Grunddaten Kernel'!G$4-'Grunddaten Kernel'!G$3)</f>
        <v>0.2820512820512821</v>
      </c>
      <c r="H160" s="103">
        <f>('Grunddaten Kernel'!H160-'Grunddaten Kernel'!H$3)/('Grunddaten Kernel'!H$4-'Grunddaten Kernel'!H$3)</f>
        <v>0.15266106442577032</v>
      </c>
      <c r="I160" s="103">
        <f>('Grunddaten Kernel'!I160-'Grunddaten Kernel'!I$3)/('Grunddaten Kernel'!I$4-'Grunddaten Kernel'!I$3)</f>
        <v>0.10002874389192298</v>
      </c>
      <c r="J160" s="103">
        <f>('Grunddaten Kernel'!J160-'Grunddaten Kernel'!J$3)/('Grunddaten Kernel'!J$4-'Grunddaten Kernel'!J$3)</f>
        <v>0.42035087719298247</v>
      </c>
      <c r="K160" s="103">
        <f>('Grunddaten Kernel'!K160-'Grunddaten Kernel'!K$3)/('Grunddaten Kernel'!K$4-'Grunddaten Kernel'!K$3)</f>
        <v>0.12029035603180091</v>
      </c>
      <c r="L160" s="103">
        <f>('Grunddaten Kernel'!L160-'Grunddaten Kernel'!L$3)/('Grunddaten Kernel'!L$4-'Grunddaten Kernel'!L$3)</f>
        <v>2.8087382969237629E-2</v>
      </c>
      <c r="M160" s="103">
        <f>('Grunddaten Kernel'!M160-'Grunddaten Kernel'!M$3)/('Grunddaten Kernel'!M$4-'Grunddaten Kernel'!M$3)</f>
        <v>0.83641459317200961</v>
      </c>
      <c r="N160" s="103">
        <f>('Grunddaten Kernel'!N160-'Grunddaten Kernel'!N$3)/('Grunddaten Kernel'!N$4-'Grunddaten Kernel'!N$3)</f>
        <v>0.90121020988363965</v>
      </c>
      <c r="O160" s="103">
        <f>('Grunddaten Kernel'!O160-'Grunddaten Kernel'!O$3)/('Grunddaten Kernel'!O$4-'Grunddaten Kernel'!O$3)</f>
        <v>0.73937766992896092</v>
      </c>
      <c r="P160" s="103">
        <f>('Grunddaten Kernel'!P160-'Grunddaten Kernel'!P$3)/('Grunddaten Kernel'!P$4-'Grunddaten Kernel'!P$3)</f>
        <v>0.19833390391418465</v>
      </c>
      <c r="Q160" s="103">
        <f>('Grunddaten Kernel'!Q160-'Grunddaten Kernel'!Q$3)/('Grunddaten Kernel'!Q$4-'Grunddaten Kernel'!Q$3)</f>
        <v>0.14719334719334709</v>
      </c>
      <c r="R160" s="103">
        <f>('Grunddaten Kernel'!R160-'Grunddaten Kernel'!R$3)/('Grunddaten Kernel'!R$4-'Grunddaten Kernel'!R$3)</f>
        <v>0.25718460789089143</v>
      </c>
      <c r="S160" s="103">
        <f>('Grunddaten Kernel'!S160-'Grunddaten Kernel'!S$3)/('Grunddaten Kernel'!S$4-'Grunddaten Kernel'!S$3)</f>
        <v>0.47713266299059359</v>
      </c>
      <c r="T160" s="103">
        <f>'Grunddaten Kernel'!T160/(('Grunddaten Kernel'!T$4-'Grunddaten Kernel'!T$3)/2)</f>
        <v>1.5004805593776942E-2</v>
      </c>
      <c r="U160" s="103">
        <f>'Grunddaten Kernel'!U160/(('Grunddaten Kernel'!U$4-'Grunddaten Kernel'!U$3)/2)</f>
        <v>-0.37256927777088766</v>
      </c>
      <c r="V160" s="103">
        <f>'Grunddaten Kernel'!V160/(('Grunddaten Kernel'!V$4-'Grunddaten Kernel'!V$3)/2)</f>
        <v>-0.14086192454313923</v>
      </c>
      <c r="W160" s="103">
        <f>'Grunddaten Kernel'!W160/(('Grunddaten Kernel'!W$4-'Grunddaten Kernel'!W$3)/2)</f>
        <v>7.2727272727272821E-2</v>
      </c>
      <c r="X160" s="103">
        <f>'Grunddaten Kernel'!X160/(('Grunddaten Kernel'!X$4-'Grunddaten Kernel'!X$3)/2)</f>
        <v>0.21621621621621573</v>
      </c>
      <c r="Y160" s="103">
        <f>'Grunddaten Kernel'!Y160/(('Grunddaten Kernel'!Y$4-'Grunddaten Kernel'!Y$3)/2)</f>
        <v>-5.4757015742642065E-2</v>
      </c>
      <c r="Z160" s="103">
        <f>'Grunddaten Kernel'!Z160/(('Grunddaten Kernel'!Z$4-'Grunddaten Kernel'!Z$3)/2)</f>
        <v>4.3478260869565258E-2</v>
      </c>
      <c r="AA160" s="103">
        <f>'Grunddaten Kernel'!AA160/(('Grunddaten Kernel'!AA$4-'Grunddaten Kernel'!AA$3)/2)</f>
        <v>-0.13090909090909086</v>
      </c>
      <c r="AB160" s="103">
        <f>'Grunddaten Kernel'!AB160/(('Grunddaten Kernel'!AB$4-'Grunddaten Kernel'!AB$3)/2)</f>
        <v>-5.9985003749062328E-2</v>
      </c>
      <c r="AC160" s="103">
        <f>'Grunddaten Kernel'!AC160/(('Grunddaten Kernel'!AC$4-'Grunddaten Kernel'!AC$3)/2)</f>
        <v>-4.4125758411472746E-2</v>
      </c>
      <c r="AD160" s="103">
        <f>'Grunddaten Kernel'!AD160/(('Grunddaten Kernel'!AD$4-'Grunddaten Kernel'!AD$3)/2)</f>
        <v>5.5193599999999989E-2</v>
      </c>
      <c r="AE160" s="103">
        <f>'Grunddaten Kernel'!AE160/(('Grunddaten Kernel'!AE$4-'Grunddaten Kernel'!AE$3)/2)</f>
        <v>0.24948585001303517</v>
      </c>
      <c r="AF160" s="103">
        <f>'Grunddaten Kernel'!AF160/(('Grunddaten Kernel'!AF$4-'Grunddaten Kernel'!AF$3)/2)</f>
        <v>9.6030729833546713E-2</v>
      </c>
      <c r="AG160" s="103">
        <f>'Grunddaten Kernel'!AG160/(('Grunddaten Kernel'!AG$4-'Grunddaten Kernel'!AG$3)/2)</f>
        <v>0.35263280577319223</v>
      </c>
      <c r="AH160" s="103">
        <f>'Grunddaten Kernel'!AH160/(('Grunddaten Kernel'!AH$4-'Grunddaten Kernel'!AH$3)/2)</f>
        <v>0.10560193100673841</v>
      </c>
      <c r="AI160" s="103">
        <f>'Grunddaten Kernel'!AI160/(('Grunddaten Kernel'!AI$4-'Grunddaten Kernel'!AI$3)/2)</f>
        <v>-0.14514285714285766</v>
      </c>
      <c r="AJ160" s="103">
        <f>'Grunddaten Kernel'!AJ160/(('Grunddaten Kernel'!AJ$4-'Grunddaten Kernel'!AJ$3)/2)</f>
        <v>0.14341957255342985</v>
      </c>
      <c r="AK160" s="103">
        <f>'Grunddaten Kernel'!AK160/(('Grunddaten Kernel'!AK$4-'Grunddaten Kernel'!AK$3)/2)</f>
        <v>0.2991071428571429</v>
      </c>
      <c r="AL160" s="105"/>
    </row>
    <row r="161" spans="1:38" x14ac:dyDescent="0.2">
      <c r="A161" s="9">
        <v>35063</v>
      </c>
      <c r="B161" s="103">
        <f>('Grunddaten Kernel'!B161-'Grunddaten Kernel'!B$3)/('Grunddaten Kernel'!B$4-'Grunddaten Kernel'!B$3)</f>
        <v>0.2369549961681999</v>
      </c>
      <c r="C161" s="103">
        <f>('Grunddaten Kernel'!C161-'Grunddaten Kernel'!C$3)/('Grunddaten Kernel'!C$4-'Grunddaten Kernel'!C$3)</f>
        <v>0.22035687204583379</v>
      </c>
      <c r="D161" s="103">
        <f>('Grunddaten Kernel'!D161-'Grunddaten Kernel'!D$3)/('Grunddaten Kernel'!D$4-'Grunddaten Kernel'!D$3)</f>
        <v>0.24468147751605995</v>
      </c>
      <c r="E161" s="103">
        <f>('Grunddaten Kernel'!E161-'Grunddaten Kernel'!E$3)/('Grunddaten Kernel'!E$4-'Grunddaten Kernel'!E$3)</f>
        <v>0.24400871459694984</v>
      </c>
      <c r="F161" s="103">
        <f>('Grunddaten Kernel'!F161-'Grunddaten Kernel'!F$3)/('Grunddaten Kernel'!F$4-'Grunddaten Kernel'!F$3)</f>
        <v>0.31681034482758619</v>
      </c>
      <c r="G161" s="103">
        <f>('Grunddaten Kernel'!G161-'Grunddaten Kernel'!G$3)/('Grunddaten Kernel'!G$4-'Grunddaten Kernel'!G$3)</f>
        <v>0.29670329670329676</v>
      </c>
      <c r="H161" s="103">
        <f>('Grunddaten Kernel'!H161-'Grunddaten Kernel'!H$3)/('Grunddaten Kernel'!H$4-'Grunddaten Kernel'!H$3)</f>
        <v>0.13305322128851541</v>
      </c>
      <c r="I161" s="103">
        <f>('Grunddaten Kernel'!I161-'Grunddaten Kernel'!I$3)/('Grunddaten Kernel'!I$4-'Grunddaten Kernel'!I$3)</f>
        <v>9.8878988215004321E-2</v>
      </c>
      <c r="J161" s="103">
        <f>('Grunddaten Kernel'!J161-'Grunddaten Kernel'!J$3)/('Grunddaten Kernel'!J$4-'Grunddaten Kernel'!J$3)</f>
        <v>0.40350877192982454</v>
      </c>
      <c r="K161" s="103">
        <f>('Grunddaten Kernel'!K161-'Grunddaten Kernel'!K$3)/('Grunddaten Kernel'!K$4-'Grunddaten Kernel'!K$3)</f>
        <v>0.10508123055651569</v>
      </c>
      <c r="L161" s="103">
        <f>('Grunddaten Kernel'!L161-'Grunddaten Kernel'!L$3)/('Grunddaten Kernel'!L$4-'Grunddaten Kernel'!L$3)</f>
        <v>1.2483281319661168E-2</v>
      </c>
      <c r="M161" s="103">
        <f>('Grunddaten Kernel'!M161-'Grunddaten Kernel'!M$3)/('Grunddaten Kernel'!M$4-'Grunddaten Kernel'!M$3)</f>
        <v>0.86597841694428512</v>
      </c>
      <c r="N161" s="103">
        <f>('Grunddaten Kernel'!N161-'Grunddaten Kernel'!N$3)/('Grunddaten Kernel'!N$4-'Grunddaten Kernel'!N$3)</f>
        <v>0.97383833833056277</v>
      </c>
      <c r="O161" s="103">
        <f>('Grunddaten Kernel'!O161-'Grunddaten Kernel'!O$3)/('Grunddaten Kernel'!O$4-'Grunddaten Kernel'!O$3)</f>
        <v>0.8976878750570132</v>
      </c>
      <c r="P161" s="103">
        <f>('Grunddaten Kernel'!P161-'Grunddaten Kernel'!P$3)/('Grunddaten Kernel'!P$4-'Grunddaten Kernel'!P$3)</f>
        <v>0.18178705922629237</v>
      </c>
      <c r="Q161" s="103">
        <f>('Grunddaten Kernel'!Q161-'Grunddaten Kernel'!Q$3)/('Grunddaten Kernel'!Q$4-'Grunddaten Kernel'!Q$3)</f>
        <v>0.14553014553014554</v>
      </c>
      <c r="R161" s="103">
        <f>('Grunddaten Kernel'!R161-'Grunddaten Kernel'!R$3)/('Grunddaten Kernel'!R$4-'Grunddaten Kernel'!R$3)</f>
        <v>0.27021432050657568</v>
      </c>
      <c r="S161" s="103">
        <f>('Grunddaten Kernel'!S161-'Grunddaten Kernel'!S$3)/('Grunddaten Kernel'!S$4-'Grunddaten Kernel'!S$3)</f>
        <v>0.50145961725591959</v>
      </c>
      <c r="T161" s="103">
        <f>'Grunddaten Kernel'!T161/(('Grunddaten Kernel'!T$4-'Grunddaten Kernel'!T$3)/2)</f>
        <v>2.9071810837942955E-2</v>
      </c>
      <c r="U161" s="103">
        <f>'Grunddaten Kernel'!U161/(('Grunddaten Kernel'!U$4-'Grunddaten Kernel'!U$3)/2)</f>
        <v>-1.7615568688930872E-2</v>
      </c>
      <c r="V161" s="103">
        <f>'Grunddaten Kernel'!V161/(('Grunddaten Kernel'!V$4-'Grunddaten Kernel'!V$3)/2)</f>
        <v>1.572730225481677E-2</v>
      </c>
      <c r="W161" s="103">
        <f>'Grunddaten Kernel'!W161/(('Grunddaten Kernel'!W$4-'Grunddaten Kernel'!W$3)/2)</f>
        <v>0.12727272727272701</v>
      </c>
      <c r="X161" s="103">
        <f>'Grunddaten Kernel'!X161/(('Grunddaten Kernel'!X$4-'Grunddaten Kernel'!X$3)/2)</f>
        <v>0.20077220077220062</v>
      </c>
      <c r="Y161" s="103">
        <f>'Grunddaten Kernel'!Y161/(('Grunddaten Kernel'!Y$4-'Grunddaten Kernel'!Y$3)/2)</f>
        <v>0.10951403148528413</v>
      </c>
      <c r="Z161" s="103">
        <f>'Grunddaten Kernel'!Z161/(('Grunddaten Kernel'!Z$4-'Grunddaten Kernel'!Z$3)/2)</f>
        <v>-0.10144927536231894</v>
      </c>
      <c r="AA161" s="103">
        <f>'Grunddaten Kernel'!AA161/(('Grunddaten Kernel'!AA$4-'Grunddaten Kernel'!AA$3)/2)</f>
        <v>-7.2727272727272788E-3</v>
      </c>
      <c r="AB161" s="103">
        <f>'Grunddaten Kernel'!AB161/(('Grunddaten Kernel'!AB$4-'Grunddaten Kernel'!AB$3)/2)</f>
        <v>-0.11997000749812554</v>
      </c>
      <c r="AC161" s="103">
        <f>'Grunddaten Kernel'!AC161/(('Grunddaten Kernel'!AC$4-'Grunddaten Kernel'!AC$3)/2)</f>
        <v>-0.12134583563155028</v>
      </c>
      <c r="AD161" s="103">
        <f>'Grunddaten Kernel'!AD161/(('Grunddaten Kernel'!AD$4-'Grunddaten Kernel'!AD$3)/2)</f>
        <v>-0.16800000000000001</v>
      </c>
      <c r="AE161" s="103">
        <f>'Grunddaten Kernel'!AE161/(('Grunddaten Kernel'!AE$4-'Grunddaten Kernel'!AE$3)/2)</f>
        <v>0.21052631578947326</v>
      </c>
      <c r="AF161" s="103">
        <f>'Grunddaten Kernel'!AF161/(('Grunddaten Kernel'!AF$4-'Grunddaten Kernel'!AF$3)/2)</f>
        <v>0.59859154929577452</v>
      </c>
      <c r="AG161" s="103">
        <f>'Grunddaten Kernel'!AG161/(('Grunddaten Kernel'!AG$4-'Grunddaten Kernel'!AG$3)/2)</f>
        <v>1.0104988749506456</v>
      </c>
      <c r="AH161" s="103">
        <f>'Grunddaten Kernel'!AH161/(('Grunddaten Kernel'!AH$4-'Grunddaten Kernel'!AH$3)/2)</f>
        <v>-8.749874283415468E-2</v>
      </c>
      <c r="AI161" s="103">
        <f>'Grunddaten Kernel'!AI161/(('Grunddaten Kernel'!AI$4-'Grunddaten Kernel'!AI$3)/2)</f>
        <v>-9.1428571428566231E-3</v>
      </c>
      <c r="AJ161" s="103">
        <f>'Grunddaten Kernel'!AJ161/(('Grunddaten Kernel'!AJ$4-'Grunddaten Kernel'!AJ$3)/2)</f>
        <v>6.017997750281176E-2</v>
      </c>
      <c r="AK161" s="103">
        <f>'Grunddaten Kernel'!AK161/(('Grunddaten Kernel'!AK$4-'Grunddaten Kernel'!AK$3)/2)</f>
        <v>6.6964285714285698E-2</v>
      </c>
      <c r="AL161" s="105"/>
    </row>
    <row r="162" spans="1:38" x14ac:dyDescent="0.2">
      <c r="A162" s="9">
        <v>35094</v>
      </c>
      <c r="B162" s="103">
        <f>('Grunddaten Kernel'!B162-'Grunddaten Kernel'!B$3)/('Grunddaten Kernel'!B$4-'Grunddaten Kernel'!B$3)</f>
        <v>0.24605735661580078</v>
      </c>
      <c r="C162" s="103">
        <f>('Grunddaten Kernel'!C162-'Grunddaten Kernel'!C$3)/('Grunddaten Kernel'!C$4-'Grunddaten Kernel'!C$3)</f>
        <v>0.16843264657624932</v>
      </c>
      <c r="D162" s="103">
        <f>('Grunddaten Kernel'!D162-'Grunddaten Kernel'!D$3)/('Grunddaten Kernel'!D$4-'Grunddaten Kernel'!D$3)</f>
        <v>0.3119994646680942</v>
      </c>
      <c r="E162" s="103">
        <f>('Grunddaten Kernel'!E162-'Grunddaten Kernel'!E$3)/('Grunddaten Kernel'!E$4-'Grunddaten Kernel'!E$3)</f>
        <v>0.30065359477124182</v>
      </c>
      <c r="F162" s="103">
        <f>('Grunddaten Kernel'!F162-'Grunddaten Kernel'!F$3)/('Grunddaten Kernel'!F$4-'Grunddaten Kernel'!F$3)</f>
        <v>0.32974137931034492</v>
      </c>
      <c r="G162" s="103">
        <f>('Grunddaten Kernel'!G162-'Grunddaten Kernel'!G$3)/('Grunddaten Kernel'!G$4-'Grunddaten Kernel'!G$3)</f>
        <v>0.3608058608058608</v>
      </c>
      <c r="H162" s="103">
        <f>('Grunddaten Kernel'!H162-'Grunddaten Kernel'!H$3)/('Grunddaten Kernel'!H$4-'Grunddaten Kernel'!H$3)</f>
        <v>0.17086834733893558</v>
      </c>
      <c r="I162" s="103">
        <f>('Grunddaten Kernel'!I162-'Grunddaten Kernel'!I$3)/('Grunddaten Kernel'!I$4-'Grunddaten Kernel'!I$3)</f>
        <v>0.13107214716872664</v>
      </c>
      <c r="J162" s="103">
        <f>('Grunddaten Kernel'!J162-'Grunddaten Kernel'!J$3)/('Grunddaten Kernel'!J$4-'Grunddaten Kernel'!J$3)</f>
        <v>0.41473684210526318</v>
      </c>
      <c r="K162" s="103">
        <f>('Grunddaten Kernel'!K162-'Grunddaten Kernel'!K$3)/('Grunddaten Kernel'!K$4-'Grunddaten Kernel'!K$3)</f>
        <v>0.1258209471137228</v>
      </c>
      <c r="L162" s="103">
        <f>('Grunddaten Kernel'!L162-'Grunddaten Kernel'!L$3)/('Grunddaten Kernel'!L$4-'Grunddaten Kernel'!L$3)</f>
        <v>4.606925248922574E-3</v>
      </c>
      <c r="M162" s="103">
        <f>('Grunddaten Kernel'!M162-'Grunddaten Kernel'!M$3)/('Grunddaten Kernel'!M$4-'Grunddaten Kernel'!M$3)</f>
        <v>0.80381628776322922</v>
      </c>
      <c r="N162" s="103">
        <f>('Grunddaten Kernel'!N162-'Grunddaten Kernel'!N$3)/('Grunddaten Kernel'!N$4-'Grunddaten Kernel'!N$3)</f>
        <v>0.90858953844241785</v>
      </c>
      <c r="O162" s="103">
        <f>('Grunddaten Kernel'!O162-'Grunddaten Kernel'!O$3)/('Grunddaten Kernel'!O$4-'Grunddaten Kernel'!O$3)</f>
        <v>0.87942280346639878</v>
      </c>
      <c r="P162" s="103">
        <f>('Grunddaten Kernel'!P162-'Grunddaten Kernel'!P$3)/('Grunddaten Kernel'!P$4-'Grunddaten Kernel'!P$3)</f>
        <v>0.23351972307809349</v>
      </c>
      <c r="Q162" s="103">
        <f>('Grunddaten Kernel'!Q162-'Grunddaten Kernel'!Q$3)/('Grunddaten Kernel'!Q$4-'Grunddaten Kernel'!Q$3)</f>
        <v>0.1145530145530146</v>
      </c>
      <c r="R162" s="103">
        <f>('Grunddaten Kernel'!R162-'Grunddaten Kernel'!R$3)/('Grunddaten Kernel'!R$4-'Grunddaten Kernel'!R$3)</f>
        <v>0.3349975645396982</v>
      </c>
      <c r="S162" s="103">
        <f>('Grunddaten Kernel'!S162-'Grunddaten Kernel'!S$3)/('Grunddaten Kernel'!S$4-'Grunddaten Kernel'!S$3)</f>
        <v>0.53973402530003245</v>
      </c>
      <c r="T162" s="103">
        <f>'Grunddaten Kernel'!T162/(('Grunddaten Kernel'!T$4-'Grunddaten Kernel'!T$3)/2)</f>
        <v>2.9071810837940873E-2</v>
      </c>
      <c r="U162" s="103">
        <f>'Grunddaten Kernel'!U162/(('Grunddaten Kernel'!U$4-'Grunddaten Kernel'!U$3)/2)</f>
        <v>-0.24926029694837157</v>
      </c>
      <c r="V162" s="103">
        <f>'Grunddaten Kernel'!V162/(('Grunddaten Kernel'!V$4-'Grunddaten Kernel'!V$3)/2)</f>
        <v>0.34394926235533479</v>
      </c>
      <c r="W162" s="103">
        <f>'Grunddaten Kernel'!W162/(('Grunddaten Kernel'!W$4-'Grunddaten Kernel'!W$3)/2)</f>
        <v>0.47272727272727327</v>
      </c>
      <c r="X162" s="103">
        <f>'Grunddaten Kernel'!X162/(('Grunddaten Kernel'!X$4-'Grunddaten Kernel'!X$3)/2)</f>
        <v>9.2664092664093436E-2</v>
      </c>
      <c r="Y162" s="103">
        <f>'Grunddaten Kernel'!Y162/(('Grunddaten Kernel'!Y$4-'Grunddaten Kernel'!Y$3)/2)</f>
        <v>0.47912388774811715</v>
      </c>
      <c r="Z162" s="103">
        <f>'Grunddaten Kernel'!Z162/(('Grunddaten Kernel'!Z$4-'Grunddaten Kernel'!Z$3)/2)</f>
        <v>0.19565217391304351</v>
      </c>
      <c r="AA162" s="103">
        <f>'Grunddaten Kernel'!AA162/(('Grunddaten Kernel'!AA$4-'Grunddaten Kernel'!AA$3)/2)</f>
        <v>0.2036363636363635</v>
      </c>
      <c r="AB162" s="103">
        <f>'Grunddaten Kernel'!AB162/(('Grunddaten Kernel'!AB$4-'Grunddaten Kernel'!AB$3)/2)</f>
        <v>7.9980004998750354E-2</v>
      </c>
      <c r="AC162" s="103">
        <f>'Grunddaten Kernel'!AC162/(('Grunddaten Kernel'!AC$4-'Grunddaten Kernel'!AC$3)/2)</f>
        <v>0.16547159404302303</v>
      </c>
      <c r="AD162" s="103">
        <f>'Grunddaten Kernel'!AD162/(('Grunddaten Kernel'!AD$4-'Grunddaten Kernel'!AD$3)/2)</f>
        <v>-8.48E-2</v>
      </c>
      <c r="AE162" s="103">
        <f>'Grunddaten Kernel'!AE162/(('Grunddaten Kernel'!AE$4-'Grunddaten Kernel'!AE$3)/2)</f>
        <v>-0.44266141412970988</v>
      </c>
      <c r="AF162" s="103">
        <f>'Grunddaten Kernel'!AF162/(('Grunddaten Kernel'!AF$4-'Grunddaten Kernel'!AF$3)/2)</f>
        <v>-0.5377720870678615</v>
      </c>
      <c r="AG162" s="103">
        <f>'Grunddaten Kernel'!AG162/(('Grunddaten Kernel'!AG$4-'Grunddaten Kernel'!AG$3)/2)</f>
        <v>-0.11658650987331892</v>
      </c>
      <c r="AH162" s="103">
        <f>'Grunddaten Kernel'!AH162/(('Grunddaten Kernel'!AH$4-'Grunddaten Kernel'!AH$3)/2)</f>
        <v>0.27355928794126522</v>
      </c>
      <c r="AI162" s="103">
        <f>'Grunddaten Kernel'!AI162/(('Grunddaten Kernel'!AI$4-'Grunddaten Kernel'!AI$3)/2)</f>
        <v>-0.17028571428571401</v>
      </c>
      <c r="AJ162" s="103">
        <f>'Grunddaten Kernel'!AJ162/(('Grunddaten Kernel'!AJ$4-'Grunddaten Kernel'!AJ$3)/2)</f>
        <v>0.29921259842519804</v>
      </c>
      <c r="AK162" s="103">
        <f>'Grunddaten Kernel'!AK162/(('Grunddaten Kernel'!AK$4-'Grunddaten Kernel'!AK$3)/2)</f>
        <v>0.1053571428571428</v>
      </c>
      <c r="AL162" s="105"/>
    </row>
    <row r="163" spans="1:38" x14ac:dyDescent="0.2">
      <c r="A163" s="9">
        <v>35123</v>
      </c>
      <c r="B163" s="103">
        <f>('Grunddaten Kernel'!B163-'Grunddaten Kernel'!B$3)/('Grunddaten Kernel'!B$4-'Grunddaten Kernel'!B$3)</f>
        <v>0.23783586975990315</v>
      </c>
      <c r="C163" s="103">
        <f>('Grunddaten Kernel'!C163-'Grunddaten Kernel'!C$3)/('Grunddaten Kernel'!C$4-'Grunddaten Kernel'!C$3)</f>
        <v>0.14733269629708962</v>
      </c>
      <c r="D163" s="103">
        <f>('Grunddaten Kernel'!D163-'Grunddaten Kernel'!D$3)/('Grunddaten Kernel'!D$4-'Grunddaten Kernel'!D$3)</f>
        <v>0.34612687366167016</v>
      </c>
      <c r="E163" s="103">
        <f>('Grunddaten Kernel'!E163-'Grunddaten Kernel'!E$3)/('Grunddaten Kernel'!E$4-'Grunddaten Kernel'!E$3)</f>
        <v>0.31590413943355117</v>
      </c>
      <c r="F163" s="103">
        <f>('Grunddaten Kernel'!F163-'Grunddaten Kernel'!F$3)/('Grunddaten Kernel'!F$4-'Grunddaten Kernel'!F$3)</f>
        <v>0.25646551724137939</v>
      </c>
      <c r="G163" s="103">
        <f>('Grunddaten Kernel'!G163-'Grunddaten Kernel'!G$3)/('Grunddaten Kernel'!G$4-'Grunddaten Kernel'!G$3)</f>
        <v>0.33150183150183149</v>
      </c>
      <c r="H163" s="103">
        <f>('Grunddaten Kernel'!H163-'Grunddaten Kernel'!H$3)/('Grunddaten Kernel'!H$4-'Grunddaten Kernel'!H$3)</f>
        <v>0.19607843137254904</v>
      </c>
      <c r="I163" s="103">
        <f>('Grunddaten Kernel'!I163-'Grunddaten Kernel'!I$3)/('Grunddaten Kernel'!I$4-'Grunddaten Kernel'!I$3)</f>
        <v>0.16671457315320495</v>
      </c>
      <c r="J163" s="103">
        <f>('Grunddaten Kernel'!J163-'Grunddaten Kernel'!J$3)/('Grunddaten Kernel'!J$4-'Grunddaten Kernel'!J$3)</f>
        <v>0.41894736842105268</v>
      </c>
      <c r="K163" s="103">
        <f>('Grunddaten Kernel'!K163-'Grunddaten Kernel'!K$3)/('Grunddaten Kernel'!K$4-'Grunddaten Kernel'!K$3)</f>
        <v>0.14517801590044935</v>
      </c>
      <c r="L163" s="103">
        <f>('Grunddaten Kernel'!L163-'Grunddaten Kernel'!L$3)/('Grunddaten Kernel'!L$4-'Grunddaten Kernel'!L$3)</f>
        <v>4.9041462327240309E-3</v>
      </c>
      <c r="M163" s="103">
        <f>('Grunddaten Kernel'!M163-'Grunddaten Kernel'!M$3)/('Grunddaten Kernel'!M$4-'Grunddaten Kernel'!M$3)</f>
        <v>0.81067031129876632</v>
      </c>
      <c r="N163" s="103">
        <f>('Grunddaten Kernel'!N163-'Grunddaten Kernel'!N$3)/('Grunddaten Kernel'!N$4-'Grunddaten Kernel'!N$3)</f>
        <v>0.88761670990694275</v>
      </c>
      <c r="O163" s="103">
        <f>('Grunddaten Kernel'!O163-'Grunddaten Kernel'!O$3)/('Grunddaten Kernel'!O$4-'Grunddaten Kernel'!O$3)</f>
        <v>1</v>
      </c>
      <c r="P163" s="103">
        <f>('Grunddaten Kernel'!P163-'Grunddaten Kernel'!P$3)/('Grunddaten Kernel'!P$4-'Grunddaten Kernel'!P$3)</f>
        <v>0.25063714861729242</v>
      </c>
      <c r="Q163" s="103">
        <f>('Grunddaten Kernel'!Q163-'Grunddaten Kernel'!Q$3)/('Grunddaten Kernel'!Q$4-'Grunddaten Kernel'!Q$3)</f>
        <v>0.15592515592515593</v>
      </c>
      <c r="R163" s="103">
        <f>('Grunddaten Kernel'!R163-'Grunddaten Kernel'!R$3)/('Grunddaten Kernel'!R$4-'Grunddaten Kernel'!R$3)</f>
        <v>0.3145396980029227</v>
      </c>
      <c r="S163" s="103">
        <f>('Grunddaten Kernel'!S163-'Grunddaten Kernel'!S$3)/('Grunddaten Kernel'!S$4-'Grunddaten Kernel'!S$3)</f>
        <v>0.60784949724294524</v>
      </c>
      <c r="T163" s="103">
        <f>'Grunddaten Kernel'!T163/(('Grunddaten Kernel'!T$4-'Grunddaten Kernel'!T$3)/2)</f>
        <v>-2.6258409789108088E-2</v>
      </c>
      <c r="U163" s="103">
        <f>'Grunddaten Kernel'!U163/(('Grunddaten Kernel'!U$4-'Grunddaten Kernel'!U$3)/2)</f>
        <v>-0.10128951996135203</v>
      </c>
      <c r="V163" s="103">
        <f>'Grunddaten Kernel'!V163/(('Grunddaten Kernel'!V$4-'Grunddaten Kernel'!V$3)/2)</f>
        <v>0.17436791630340009</v>
      </c>
      <c r="W163" s="103">
        <f>'Grunddaten Kernel'!W163/(('Grunddaten Kernel'!W$4-'Grunddaten Kernel'!W$3)/2)</f>
        <v>0.12727272727272701</v>
      </c>
      <c r="X163" s="103">
        <f>'Grunddaten Kernel'!X163/(('Grunddaten Kernel'!X$4-'Grunddaten Kernel'!X$3)/2)</f>
        <v>-0.52509652509652494</v>
      </c>
      <c r="Y163" s="103">
        <f>'Grunddaten Kernel'!Y163/(('Grunddaten Kernel'!Y$4-'Grunddaten Kernel'!Y$3)/2)</f>
        <v>-0.21902806297056826</v>
      </c>
      <c r="Z163" s="103">
        <f>'Grunddaten Kernel'!Z163/(('Grunddaten Kernel'!Z$4-'Grunddaten Kernel'!Z$3)/2)</f>
        <v>0.13043478260869579</v>
      </c>
      <c r="AA163" s="103">
        <f>'Grunddaten Kernel'!AA163/(('Grunddaten Kernel'!AA$4-'Grunddaten Kernel'!AA$3)/2)</f>
        <v>0.22545454545454549</v>
      </c>
      <c r="AB163" s="103">
        <f>'Grunddaten Kernel'!AB163/(('Grunddaten Kernel'!AB$4-'Grunddaten Kernel'!AB$3)/2)</f>
        <v>2.9992501874531608E-2</v>
      </c>
      <c r="AC163" s="103">
        <f>'Grunddaten Kernel'!AC163/(('Grunddaten Kernel'!AC$4-'Grunddaten Kernel'!AC$3)/2)</f>
        <v>0.1544401544401541</v>
      </c>
      <c r="AD163" s="103">
        <f>'Grunddaten Kernel'!AD163/(('Grunddaten Kernel'!AD$4-'Grunddaten Kernel'!AD$3)/2)</f>
        <v>3.2000000000000028E-3</v>
      </c>
      <c r="AE163" s="103">
        <f>'Grunddaten Kernel'!AE163/(('Grunddaten Kernel'!AE$4-'Grunddaten Kernel'!AE$3)/2)</f>
        <v>4.8808041016133924E-2</v>
      </c>
      <c r="AF163" s="103">
        <f>'Grunddaten Kernel'!AF163/(('Grunddaten Kernel'!AF$4-'Grunddaten Kernel'!AF$3)/2)</f>
        <v>-0.17285531370038407</v>
      </c>
      <c r="AG163" s="103">
        <f>'Grunddaten Kernel'!AG163/(('Grunddaten Kernel'!AG$4-'Grunddaten Kernel'!AG$3)/2)</f>
        <v>0.76964792852963404</v>
      </c>
      <c r="AH163" s="103">
        <f>'Grunddaten Kernel'!AH163/(('Grunddaten Kernel'!AH$4-'Grunddaten Kernel'!AH$3)/2)</f>
        <v>9.0515940862918642E-2</v>
      </c>
      <c r="AI163" s="103">
        <f>'Grunddaten Kernel'!AI163/(('Grunddaten Kernel'!AI$4-'Grunddaten Kernel'!AI$3)/2)</f>
        <v>0.22742857142857117</v>
      </c>
      <c r="AJ163" s="103">
        <f>'Grunddaten Kernel'!AJ163/(('Grunddaten Kernel'!AJ$4-'Grunddaten Kernel'!AJ$3)/2)</f>
        <v>-9.4488188976378326E-2</v>
      </c>
      <c r="AK163" s="103">
        <f>'Grunddaten Kernel'!AK163/(('Grunddaten Kernel'!AK$4-'Grunddaten Kernel'!AK$3)/2)</f>
        <v>0.18750000000000008</v>
      </c>
      <c r="AL163" s="105"/>
    </row>
    <row r="164" spans="1:38" x14ac:dyDescent="0.2">
      <c r="A164" s="9">
        <v>35154</v>
      </c>
      <c r="B164" s="103">
        <f>('Grunddaten Kernel'!B164-'Grunddaten Kernel'!B$3)/('Grunddaten Kernel'!B$4-'Grunddaten Kernel'!B$3)</f>
        <v>0.19320494111360001</v>
      </c>
      <c r="C164" s="103">
        <f>('Grunddaten Kernel'!C164-'Grunddaten Kernel'!C$3)/('Grunddaten Kernel'!C$4-'Grunddaten Kernel'!C$3)</f>
        <v>0.13485620395810813</v>
      </c>
      <c r="D164" s="103">
        <f>('Grunddaten Kernel'!D164-'Grunddaten Kernel'!D$3)/('Grunddaten Kernel'!D$4-'Grunddaten Kernel'!D$3)</f>
        <v>0.2469566381156317</v>
      </c>
      <c r="E164" s="103">
        <f>('Grunddaten Kernel'!E164-'Grunddaten Kernel'!E$3)/('Grunddaten Kernel'!E$4-'Grunddaten Kernel'!E$3)</f>
        <v>0.38344226579520702</v>
      </c>
      <c r="F164" s="103">
        <f>('Grunddaten Kernel'!F164-'Grunddaten Kernel'!F$3)/('Grunddaten Kernel'!F$4-'Grunddaten Kernel'!F$3)</f>
        <v>0.22844827586206889</v>
      </c>
      <c r="G164" s="103">
        <f>('Grunddaten Kernel'!G164-'Grunddaten Kernel'!G$3)/('Grunddaten Kernel'!G$4-'Grunddaten Kernel'!G$3)</f>
        <v>0.29120879120879123</v>
      </c>
      <c r="H164" s="103">
        <f>('Grunddaten Kernel'!H164-'Grunddaten Kernel'!H$3)/('Grunddaten Kernel'!H$4-'Grunddaten Kernel'!H$3)</f>
        <v>0.18347338935574228</v>
      </c>
      <c r="I164" s="103">
        <f>('Grunddaten Kernel'!I164-'Grunddaten Kernel'!I$3)/('Grunddaten Kernel'!I$4-'Grunddaten Kernel'!I$3)</f>
        <v>0.21500431158378844</v>
      </c>
      <c r="J164" s="103">
        <f>('Grunddaten Kernel'!J164-'Grunddaten Kernel'!J$3)/('Grunddaten Kernel'!J$4-'Grunddaten Kernel'!J$3)</f>
        <v>0.4442105263157895</v>
      </c>
      <c r="K164" s="103">
        <f>('Grunddaten Kernel'!K164-'Grunddaten Kernel'!K$3)/('Grunddaten Kernel'!K$4-'Grunddaten Kernel'!K$3)</f>
        <v>0.17283097131005876</v>
      </c>
      <c r="L164" s="103">
        <f>('Grunddaten Kernel'!L164-'Grunddaten Kernel'!L$3)/('Grunddaten Kernel'!L$4-'Grunddaten Kernel'!L$3)</f>
        <v>3.418041313716748E-3</v>
      </c>
      <c r="M164" s="103">
        <f>('Grunddaten Kernel'!M164-'Grunddaten Kernel'!M$3)/('Grunddaten Kernel'!M$4-'Grunddaten Kernel'!M$3)</f>
        <v>0.87674147111344325</v>
      </c>
      <c r="N164" s="103">
        <f>('Grunddaten Kernel'!N164-'Grunddaten Kernel'!N$3)/('Grunddaten Kernel'!N$4-'Grunddaten Kernel'!N$3)</f>
        <v>0.99947179542947684</v>
      </c>
      <c r="O164" s="103">
        <f>('Grunddaten Kernel'!O164-'Grunddaten Kernel'!O$3)/('Grunddaten Kernel'!O$4-'Grunddaten Kernel'!O$3)</f>
        <v>0.99326872341250083</v>
      </c>
      <c r="P164" s="103">
        <f>('Grunddaten Kernel'!P164-'Grunddaten Kernel'!P$3)/('Grunddaten Kernel'!P$4-'Grunddaten Kernel'!P$3)</f>
        <v>0.26775457415649129</v>
      </c>
      <c r="Q164" s="103">
        <f>('Grunddaten Kernel'!Q164-'Grunddaten Kernel'!Q$3)/('Grunddaten Kernel'!Q$4-'Grunddaten Kernel'!Q$3)</f>
        <v>8.4615384615384703E-2</v>
      </c>
      <c r="R164" s="103">
        <f>('Grunddaten Kernel'!R164-'Grunddaten Kernel'!R$3)/('Grunddaten Kernel'!R$4-'Grunddaten Kernel'!R$3)</f>
        <v>0.38261081344374104</v>
      </c>
      <c r="S164" s="103">
        <f>('Grunddaten Kernel'!S164-'Grunddaten Kernel'!S$3)/('Grunddaten Kernel'!S$4-'Grunddaten Kernel'!S$3)</f>
        <v>0.4725916315277327</v>
      </c>
      <c r="T164" s="103">
        <f>'Grunddaten Kernel'!T164/(('Grunddaten Kernel'!T$4-'Grunddaten Kernel'!T$3)/2)</f>
        <v>-0.14254565314087783</v>
      </c>
      <c r="U164" s="103">
        <f>'Grunddaten Kernel'!U164/(('Grunddaten Kernel'!U$4-'Grunddaten Kernel'!U$3)/2)</f>
        <v>-5.9892933542365162E-2</v>
      </c>
      <c r="V164" s="103">
        <f>'Grunddaten Kernel'!V164/(('Grunddaten Kernel'!V$4-'Grunddaten Kernel'!V$3)/2)</f>
        <v>-0.50669265090517479</v>
      </c>
      <c r="W164" s="103">
        <f>'Grunddaten Kernel'!W164/(('Grunddaten Kernel'!W$4-'Grunddaten Kernel'!W$3)/2)</f>
        <v>0.56363636363636471</v>
      </c>
      <c r="X164" s="103">
        <f>'Grunddaten Kernel'!X164/(('Grunddaten Kernel'!X$4-'Grunddaten Kernel'!X$3)/2)</f>
        <v>-0.20077220077220198</v>
      </c>
      <c r="Y164" s="103">
        <f>'Grunddaten Kernel'!Y164/(('Grunddaten Kernel'!Y$4-'Grunddaten Kernel'!Y$3)/2)</f>
        <v>-0.30116358658453074</v>
      </c>
      <c r="Z164" s="103">
        <f>'Grunddaten Kernel'!Z164/(('Grunddaten Kernel'!Z$4-'Grunddaten Kernel'!Z$3)/2)</f>
        <v>-6.5217391304348046E-2</v>
      </c>
      <c r="AA164" s="103">
        <f>'Grunddaten Kernel'!AA164/(('Grunddaten Kernel'!AA$4-'Grunddaten Kernel'!AA$3)/2)</f>
        <v>0.30545454545454542</v>
      </c>
      <c r="AB164" s="103">
        <f>'Grunddaten Kernel'!AB164/(('Grunddaten Kernel'!AB$4-'Grunddaten Kernel'!AB$3)/2)</f>
        <v>0.17995501124718785</v>
      </c>
      <c r="AC164" s="103">
        <f>'Grunddaten Kernel'!AC164/(('Grunddaten Kernel'!AC$4-'Grunddaten Kernel'!AC$3)/2)</f>
        <v>0.22062879205736372</v>
      </c>
      <c r="AD164" s="103">
        <f>'Grunddaten Kernel'!AD164/(('Grunddaten Kernel'!AD$4-'Grunddaten Kernel'!AD$3)/2)</f>
        <v>-1.6000000000000014E-2</v>
      </c>
      <c r="AE164" s="103">
        <f>'Grunddaten Kernel'!AE164/(('Grunddaten Kernel'!AE$4-'Grunddaten Kernel'!AE$3)/2)</f>
        <v>0.47049792891695358</v>
      </c>
      <c r="AF164" s="103">
        <f>'Grunddaten Kernel'!AF164/(('Grunddaten Kernel'!AF$4-'Grunddaten Kernel'!AF$3)/2)</f>
        <v>0.92189500640204836</v>
      </c>
      <c r="AG164" s="103">
        <f>'Grunddaten Kernel'!AG164/(('Grunddaten Kernel'!AG$4-'Grunddaten Kernel'!AG$3)/2)</f>
        <v>-4.2965944066256465E-2</v>
      </c>
      <c r="AH164" s="103">
        <f>'Grunddaten Kernel'!AH164/(('Grunddaten Kernel'!AH$4-'Grunddaten Kernel'!AH$3)/2)</f>
        <v>9.0515940862918642E-2</v>
      </c>
      <c r="AI164" s="103">
        <f>'Grunddaten Kernel'!AI164/(('Grunddaten Kernel'!AI$4-'Grunddaten Kernel'!AI$3)/2)</f>
        <v>-0.39199999999999946</v>
      </c>
      <c r="AJ164" s="103">
        <f>'Grunddaten Kernel'!AJ164/(('Grunddaten Kernel'!AJ$4-'Grunddaten Kernel'!AJ$3)/2)</f>
        <v>0.31439820022497206</v>
      </c>
      <c r="AK164" s="103">
        <f>'Grunddaten Kernel'!AK164/(('Grunddaten Kernel'!AK$4-'Grunddaten Kernel'!AK$3)/2)</f>
        <v>-0.37232142857142864</v>
      </c>
      <c r="AL164" s="105"/>
    </row>
    <row r="165" spans="1:38" x14ac:dyDescent="0.2">
      <c r="A165" s="9">
        <v>35182</v>
      </c>
      <c r="B165" s="103">
        <f>('Grunddaten Kernel'!B165-'Grunddaten Kernel'!B$3)/('Grunddaten Kernel'!B$4-'Grunddaten Kernel'!B$3)</f>
        <v>0.17588109381010084</v>
      </c>
      <c r="C165" s="103">
        <f>('Grunddaten Kernel'!C165-'Grunddaten Kernel'!C$3)/('Grunddaten Kernel'!C$4-'Grunddaten Kernel'!C$3)</f>
        <v>6.3850284323022713E-2</v>
      </c>
      <c r="D165" s="103">
        <f>('Grunddaten Kernel'!D165-'Grunddaten Kernel'!D$3)/('Grunddaten Kernel'!D$4-'Grunddaten Kernel'!D$3)</f>
        <v>0.32096627408993578</v>
      </c>
      <c r="E165" s="103">
        <f>('Grunddaten Kernel'!E165-'Grunddaten Kernel'!E$3)/('Grunddaten Kernel'!E$4-'Grunddaten Kernel'!E$3)</f>
        <v>0.36601307189542487</v>
      </c>
      <c r="F165" s="103">
        <f>('Grunddaten Kernel'!F165-'Grunddaten Kernel'!F$3)/('Grunddaten Kernel'!F$4-'Grunddaten Kernel'!F$3)</f>
        <v>0.27155172413793099</v>
      </c>
      <c r="G165" s="103">
        <f>('Grunddaten Kernel'!G165-'Grunddaten Kernel'!G$3)/('Grunddaten Kernel'!G$4-'Grunddaten Kernel'!G$3)</f>
        <v>0.29670329670329676</v>
      </c>
      <c r="H165" s="103">
        <f>('Grunddaten Kernel'!H165-'Grunddaten Kernel'!H$3)/('Grunddaten Kernel'!H$4-'Grunddaten Kernel'!H$3)</f>
        <v>0.18067226890756299</v>
      </c>
      <c r="I165" s="103">
        <f>('Grunddaten Kernel'!I165-'Grunddaten Kernel'!I$3)/('Grunddaten Kernel'!I$4-'Grunddaten Kernel'!I$3)</f>
        <v>0.25869502730669736</v>
      </c>
      <c r="J165" s="103">
        <f>('Grunddaten Kernel'!J165-'Grunddaten Kernel'!J$3)/('Grunddaten Kernel'!J$4-'Grunddaten Kernel'!J$3)</f>
        <v>0.47368421052631576</v>
      </c>
      <c r="K165" s="103">
        <f>('Grunddaten Kernel'!K165-'Grunddaten Kernel'!K$3)/('Grunddaten Kernel'!K$4-'Grunddaten Kernel'!K$3)</f>
        <v>0.20877981334255097</v>
      </c>
      <c r="L165" s="103">
        <f>('Grunddaten Kernel'!L165-'Grunddaten Kernel'!L$3)/('Grunddaten Kernel'!L$4-'Grunddaten Kernel'!L$3)</f>
        <v>2.8235993461138364E-3</v>
      </c>
      <c r="M165" s="103">
        <f>('Grunddaten Kernel'!M165-'Grunddaten Kernel'!M$3)/('Grunddaten Kernel'!M$4-'Grunddaten Kernel'!M$3)</f>
        <v>0.87674553878319739</v>
      </c>
      <c r="N165" s="103">
        <f>('Grunddaten Kernel'!N165-'Grunddaten Kernel'!N$3)/('Grunddaten Kernel'!N$4-'Grunddaten Kernel'!N$3)</f>
        <v>0.9559725955040469</v>
      </c>
      <c r="O165" s="103">
        <f>('Grunddaten Kernel'!O165-'Grunddaten Kernel'!O$3)/('Grunddaten Kernel'!O$4-'Grunddaten Kernel'!O$3)</f>
        <v>0.96573696746748394</v>
      </c>
      <c r="P165" s="103">
        <f>('Grunddaten Kernel'!P165-'Grunddaten Kernel'!P$3)/('Grunddaten Kernel'!P$4-'Grunddaten Kernel'!P$3)</f>
        <v>0.18026551028947468</v>
      </c>
      <c r="Q165" s="103">
        <f>('Grunddaten Kernel'!Q165-'Grunddaten Kernel'!Q$3)/('Grunddaten Kernel'!Q$4-'Grunddaten Kernel'!Q$3)</f>
        <v>8.711018711018706E-2</v>
      </c>
      <c r="R165" s="103">
        <f>('Grunddaten Kernel'!R165-'Grunddaten Kernel'!R$3)/('Grunddaten Kernel'!R$4-'Grunddaten Kernel'!R$3)</f>
        <v>0.3419386264003898</v>
      </c>
      <c r="S165" s="103">
        <f>('Grunddaten Kernel'!S165-'Grunddaten Kernel'!S$3)/('Grunddaten Kernel'!S$4-'Grunddaten Kernel'!S$3)</f>
        <v>0.44858903665261113</v>
      </c>
      <c r="T165" s="103">
        <f>'Grunddaten Kernel'!T165/(('Grunddaten Kernel'!T$4-'Grunddaten Kernel'!T$3)/2)</f>
        <v>-5.5330220627051042E-2</v>
      </c>
      <c r="U165" s="103">
        <f>'Grunddaten Kernel'!U165/(('Grunddaten Kernel'!U$4-'Grunddaten Kernel'!U$3)/2)</f>
        <v>-0.3408612541308117</v>
      </c>
      <c r="V165" s="103">
        <f>'Grunddaten Kernel'!V165/(('Grunddaten Kernel'!V$4-'Grunddaten Kernel'!V$3)/2)</f>
        <v>0.37813904986580543</v>
      </c>
      <c r="W165" s="103">
        <f>'Grunddaten Kernel'!W165/(('Grunddaten Kernel'!W$4-'Grunddaten Kernel'!W$3)/2)</f>
        <v>-0.14545454545454564</v>
      </c>
      <c r="X165" s="103">
        <f>'Grunddaten Kernel'!X165/(('Grunddaten Kernel'!X$4-'Grunddaten Kernel'!X$3)/2)</f>
        <v>0.30888030888030915</v>
      </c>
      <c r="Y165" s="103">
        <f>'Grunddaten Kernel'!Y165/(('Grunddaten Kernel'!Y$4-'Grunddaten Kernel'!Y$3)/2)</f>
        <v>4.1067761806981851E-2</v>
      </c>
      <c r="Z165" s="103">
        <f>'Grunddaten Kernel'!Z165/(('Grunddaten Kernel'!Z$4-'Grunddaten Kernel'!Z$3)/2)</f>
        <v>-1.449275362318842E-2</v>
      </c>
      <c r="AA165" s="103">
        <f>'Grunddaten Kernel'!AA165/(('Grunddaten Kernel'!AA$4-'Grunddaten Kernel'!AA$3)/2)</f>
        <v>0.27636363636363659</v>
      </c>
      <c r="AB165" s="103">
        <f>'Grunddaten Kernel'!AB165/(('Grunddaten Kernel'!AB$4-'Grunddaten Kernel'!AB$3)/2)</f>
        <v>0.20994751312171947</v>
      </c>
      <c r="AC165" s="103">
        <f>'Grunddaten Kernel'!AC165/(('Grunddaten Kernel'!AC$4-'Grunddaten Kernel'!AC$3)/2)</f>
        <v>0.28681742967457236</v>
      </c>
      <c r="AD165" s="103">
        <f>'Grunddaten Kernel'!AD165/(('Grunddaten Kernel'!AD$4-'Grunddaten Kernel'!AD$3)/2)</f>
        <v>-6.3999999999999882E-3</v>
      </c>
      <c r="AE165" s="103">
        <f>'Grunddaten Kernel'!AE165/(('Grunddaten Kernel'!AE$4-'Grunddaten Kernel'!AE$3)/2)</f>
        <v>2.8966196449376592E-5</v>
      </c>
      <c r="AF165" s="103">
        <f>'Grunddaten Kernel'!AF165/(('Grunddaten Kernel'!AF$4-'Grunddaten Kernel'!AF$3)/2)</f>
        <v>-0.35851472471190771</v>
      </c>
      <c r="AG165" s="103">
        <f>'Grunddaten Kernel'!AG165/(('Grunddaten Kernel'!AG$4-'Grunddaten Kernel'!AG$3)/2)</f>
        <v>-0.1757360391602803</v>
      </c>
      <c r="AH165" s="103">
        <f>'Grunddaten Kernel'!AH165/(('Grunddaten Kernel'!AH$4-'Grunddaten Kernel'!AH$3)/2)</f>
        <v>-0.46263703107713972</v>
      </c>
      <c r="AI165" s="103">
        <f>'Grunddaten Kernel'!AI165/(('Grunddaten Kernel'!AI$4-'Grunddaten Kernel'!AI$3)/2)</f>
        <v>1.3714285714284935E-2</v>
      </c>
      <c r="AJ165" s="103">
        <f>'Grunddaten Kernel'!AJ165/(('Grunddaten Kernel'!AJ$4-'Grunddaten Kernel'!AJ$3)/2)</f>
        <v>-0.18785151856018015</v>
      </c>
      <c r="AK165" s="103">
        <f>'Grunddaten Kernel'!AK165/(('Grunddaten Kernel'!AK$4-'Grunddaten Kernel'!AK$3)/2)</f>
        <v>-6.607142857142842E-2</v>
      </c>
      <c r="AL165" s="105"/>
    </row>
    <row r="166" spans="1:38" x14ac:dyDescent="0.2">
      <c r="A166" s="9">
        <v>35215</v>
      </c>
      <c r="B166" s="103">
        <f>('Grunddaten Kernel'!B166-'Grunddaten Kernel'!B$3)/('Grunddaten Kernel'!B$4-'Grunddaten Kernel'!B$3)</f>
        <v>0.13301191234720486</v>
      </c>
      <c r="C166" s="103">
        <f>('Grunddaten Kernel'!C166-'Grunddaten Kernel'!C$3)/('Grunddaten Kernel'!C$4-'Grunddaten Kernel'!C$3)</f>
        <v>8.605110157326909E-2</v>
      </c>
      <c r="D166" s="103">
        <f>('Grunddaten Kernel'!D166-'Grunddaten Kernel'!D$3)/('Grunddaten Kernel'!D$4-'Grunddaten Kernel'!D$3)</f>
        <v>0.33046841541755884</v>
      </c>
      <c r="E166" s="103">
        <f>('Grunddaten Kernel'!E166-'Grunddaten Kernel'!E$3)/('Grunddaten Kernel'!E$4-'Grunddaten Kernel'!E$3)</f>
        <v>0.38344226579520702</v>
      </c>
      <c r="F166" s="103">
        <f>('Grunddaten Kernel'!F166-'Grunddaten Kernel'!F$3)/('Grunddaten Kernel'!F$4-'Grunddaten Kernel'!F$3)</f>
        <v>0.29094827586206889</v>
      </c>
      <c r="G166" s="103">
        <f>('Grunddaten Kernel'!G166-'Grunddaten Kernel'!G$3)/('Grunddaten Kernel'!G$4-'Grunddaten Kernel'!G$3)</f>
        <v>0.28937728937728946</v>
      </c>
      <c r="H166" s="103">
        <f>('Grunddaten Kernel'!H166-'Grunddaten Kernel'!H$3)/('Grunddaten Kernel'!H$4-'Grunddaten Kernel'!H$3)</f>
        <v>0.12605042016806722</v>
      </c>
      <c r="I166" s="103">
        <f>('Grunddaten Kernel'!I166-'Grunddaten Kernel'!I$3)/('Grunddaten Kernel'!I$4-'Grunddaten Kernel'!I$3)</f>
        <v>0.24949698189134809</v>
      </c>
      <c r="J166" s="103">
        <f>('Grunddaten Kernel'!J166-'Grunddaten Kernel'!J$3)/('Grunddaten Kernel'!J$4-'Grunddaten Kernel'!J$3)</f>
        <v>0.52421052631578957</v>
      </c>
      <c r="K166" s="103">
        <f>('Grunddaten Kernel'!K166-'Grunddaten Kernel'!K$3)/('Grunddaten Kernel'!K$4-'Grunddaten Kernel'!K$3)</f>
        <v>0.2585551330798479</v>
      </c>
      <c r="L166" s="103">
        <f>('Grunddaten Kernel'!L166-'Grunddaten Kernel'!L$3)/('Grunddaten Kernel'!L$4-'Grunddaten Kernel'!L$3)</f>
        <v>1.6347154109080098E-3</v>
      </c>
      <c r="M166" s="103">
        <f>('Grunddaten Kernel'!M166-'Grunddaten Kernel'!M$3)/('Grunddaten Kernel'!M$4-'Grunddaten Kernel'!M$3)</f>
        <v>0.91617346170899083</v>
      </c>
      <c r="N166" s="103">
        <f>('Grunddaten Kernel'!N166-'Grunddaten Kernel'!N$3)/('Grunddaten Kernel'!N$4-'Grunddaten Kernel'!N$3)</f>
        <v>0.92629992698348573</v>
      </c>
      <c r="O166" s="103">
        <f>('Grunddaten Kernel'!O166-'Grunddaten Kernel'!O$3)/('Grunddaten Kernel'!O$4-'Grunddaten Kernel'!O$3)</f>
        <v>0.92027402079004561</v>
      </c>
      <c r="P166" s="103">
        <f>('Grunddaten Kernel'!P166-'Grunddaten Kernel'!P$3)/('Grunddaten Kernel'!P$4-'Grunddaten Kernel'!P$3)</f>
        <v>0.11331735706949675</v>
      </c>
      <c r="Q166" s="103">
        <f>('Grunddaten Kernel'!Q166-'Grunddaten Kernel'!Q$3)/('Grunddaten Kernel'!Q$4-'Grunddaten Kernel'!Q$3)</f>
        <v>6.964656964656965E-2</v>
      </c>
      <c r="R166" s="103">
        <f>('Grunddaten Kernel'!R166-'Grunddaten Kernel'!R$3)/('Grunddaten Kernel'!R$4-'Grunddaten Kernel'!R$3)</f>
        <v>0.47881149537262568</v>
      </c>
      <c r="S166" s="103">
        <f>('Grunddaten Kernel'!S166-'Grunddaten Kernel'!S$3)/('Grunddaten Kernel'!S$4-'Grunddaten Kernel'!S$3)</f>
        <v>0.5913071683425235</v>
      </c>
      <c r="T166" s="103">
        <f>'Grunddaten Kernel'!T166/(('Grunddaten Kernel'!T$4-'Grunddaten Kernel'!T$3)/2)</f>
        <v>-0.13691885104321017</v>
      </c>
      <c r="U166" s="103">
        <f>'Grunddaten Kernel'!U166/(('Grunddaten Kernel'!U$4-'Grunddaten Kernel'!U$3)/2)</f>
        <v>0.10657419056803169</v>
      </c>
      <c r="V166" s="103">
        <f>'Grunddaten Kernel'!V166/(('Grunddaten Kernel'!V$4-'Grunddaten Kernel'!V$3)/2)</f>
        <v>4.8549498264867895E-2</v>
      </c>
      <c r="W166" s="103">
        <f>'Grunddaten Kernel'!W166/(('Grunddaten Kernel'!W$4-'Grunddaten Kernel'!W$3)/2)</f>
        <v>0.14545454545454564</v>
      </c>
      <c r="X166" s="103">
        <f>'Grunddaten Kernel'!X166/(('Grunddaten Kernel'!X$4-'Grunddaten Kernel'!X$3)/2)</f>
        <v>0.13899613899613877</v>
      </c>
      <c r="Y166" s="103">
        <f>'Grunddaten Kernel'!Y166/(('Grunddaten Kernel'!Y$4-'Grunddaten Kernel'!Y$3)/2)</f>
        <v>-5.4757015742642065E-2</v>
      </c>
      <c r="Z166" s="103">
        <f>'Grunddaten Kernel'!Z166/(('Grunddaten Kernel'!Z$4-'Grunddaten Kernel'!Z$3)/2)</f>
        <v>-0.28260869565217389</v>
      </c>
      <c r="AA166" s="103">
        <f>'Grunddaten Kernel'!AA166/(('Grunddaten Kernel'!AA$4-'Grunddaten Kernel'!AA$3)/2)</f>
        <v>-5.818181818181823E-2</v>
      </c>
      <c r="AB166" s="103">
        <f>'Grunddaten Kernel'!AB166/(('Grunddaten Kernel'!AB$4-'Grunddaten Kernel'!AB$3)/2)</f>
        <v>0.35991002249437659</v>
      </c>
      <c r="AC166" s="103">
        <f>'Grunddaten Kernel'!AC166/(('Grunddaten Kernel'!AC$4-'Grunddaten Kernel'!AC$3)/2)</f>
        <v>0.39713182570325467</v>
      </c>
      <c r="AD166" s="103">
        <f>'Grunddaten Kernel'!AD166/(('Grunddaten Kernel'!AD$4-'Grunddaten Kernel'!AD$3)/2)</f>
        <v>-1.2800000000000011E-2</v>
      </c>
      <c r="AE166" s="103">
        <f>'Grunddaten Kernel'!AE166/(('Grunddaten Kernel'!AE$4-'Grunddaten Kernel'!AE$3)/2)</f>
        <v>0.28076934217767824</v>
      </c>
      <c r="AF166" s="103">
        <f>'Grunddaten Kernel'!AF166/(('Grunddaten Kernel'!AF$4-'Grunddaten Kernel'!AF$3)/2)</f>
        <v>-0.2445582586427659</v>
      </c>
      <c r="AG166" s="103">
        <f>'Grunddaten Kernel'!AG166/(('Grunddaten Kernel'!AG$4-'Grunddaten Kernel'!AG$3)/2)</f>
        <v>-0.29019137731729266</v>
      </c>
      <c r="AH166" s="103">
        <f>'Grunddaten Kernel'!AH166/(('Grunddaten Kernel'!AH$4-'Grunddaten Kernel'!AH$3)/2)</f>
        <v>-0.35401790204163736</v>
      </c>
      <c r="AI166" s="103">
        <f>'Grunddaten Kernel'!AI166/(('Grunddaten Kernel'!AI$4-'Grunddaten Kernel'!AI$3)/2)</f>
        <v>-9.5999999999999738E-2</v>
      </c>
      <c r="AJ166" s="103">
        <f>'Grunddaten Kernel'!AJ166/(('Grunddaten Kernel'!AJ$4-'Grunddaten Kernel'!AJ$3)/2)</f>
        <v>0.63217097862767202</v>
      </c>
      <c r="AK166" s="103">
        <f>'Grunddaten Kernel'!AK166/(('Grunddaten Kernel'!AK$4-'Grunddaten Kernel'!AK$3)/2)</f>
        <v>0.39285714285714263</v>
      </c>
      <c r="AL166" s="105"/>
    </row>
    <row r="167" spans="1:38" x14ac:dyDescent="0.2">
      <c r="A167" s="9">
        <v>35245</v>
      </c>
      <c r="B167" s="103">
        <f>('Grunddaten Kernel'!B167-'Grunddaten Kernel'!B$3)/('Grunddaten Kernel'!B$4-'Grunddaten Kernel'!B$3)</f>
        <v>9.3666225251122504E-2</v>
      </c>
      <c r="C167" s="103">
        <f>('Grunddaten Kernel'!C167-'Grunddaten Kernel'!C$3)/('Grunddaten Kernel'!C$4-'Grunddaten Kernel'!C$3)</f>
        <v>0.12953534693118957</v>
      </c>
      <c r="D167" s="103">
        <f>('Grunddaten Kernel'!D167-'Grunddaten Kernel'!D$3)/('Grunddaten Kernel'!D$4-'Grunddaten Kernel'!D$3)</f>
        <v>0.29527034261241969</v>
      </c>
      <c r="E167" s="103">
        <f>('Grunddaten Kernel'!E167-'Grunddaten Kernel'!E$3)/('Grunddaten Kernel'!E$4-'Grunddaten Kernel'!E$3)</f>
        <v>0.34858387799564272</v>
      </c>
      <c r="F167" s="103">
        <f>('Grunddaten Kernel'!F167-'Grunddaten Kernel'!F$3)/('Grunddaten Kernel'!F$4-'Grunddaten Kernel'!F$3)</f>
        <v>0.23060344827586216</v>
      </c>
      <c r="G167" s="103">
        <f>('Grunddaten Kernel'!G167-'Grunddaten Kernel'!G$3)/('Grunddaten Kernel'!G$4-'Grunddaten Kernel'!G$3)</f>
        <v>0.293040293040293</v>
      </c>
      <c r="H167" s="103">
        <f>('Grunddaten Kernel'!H167-'Grunddaten Kernel'!H$3)/('Grunddaten Kernel'!H$4-'Grunddaten Kernel'!H$3)</f>
        <v>0.13025210084033614</v>
      </c>
      <c r="I167" s="103">
        <f>('Grunddaten Kernel'!I167-'Grunddaten Kernel'!I$3)/('Grunddaten Kernel'!I$4-'Grunddaten Kernel'!I$3)</f>
        <v>0.27709111813739584</v>
      </c>
      <c r="J167" s="103">
        <f>('Grunddaten Kernel'!J167-'Grunddaten Kernel'!J$3)/('Grunddaten Kernel'!J$4-'Grunddaten Kernel'!J$3)</f>
        <v>0.51157894736842102</v>
      </c>
      <c r="K167" s="103">
        <f>('Grunddaten Kernel'!K167-'Grunddaten Kernel'!K$3)/('Grunddaten Kernel'!K$4-'Grunddaten Kernel'!K$3)</f>
        <v>0.27238161078465256</v>
      </c>
      <c r="L167" s="103">
        <f>('Grunddaten Kernel'!L167-'Grunddaten Kernel'!L$3)/('Grunddaten Kernel'!L$4-'Grunddaten Kernel'!L$3)</f>
        <v>1.7387427552385197E-2</v>
      </c>
      <c r="M167" s="103">
        <f>('Grunddaten Kernel'!M167-'Grunddaten Kernel'!M$3)/('Grunddaten Kernel'!M$4-'Grunddaten Kernel'!M$3)</f>
        <v>0.92098958269775999</v>
      </c>
      <c r="N167" s="103">
        <f>('Grunddaten Kernel'!N167-'Grunddaten Kernel'!N$3)/('Grunddaten Kernel'!N$4-'Grunddaten Kernel'!N$3)</f>
        <v>0.96296353834920534</v>
      </c>
      <c r="O167" s="103">
        <f>('Grunddaten Kernel'!O167-'Grunddaten Kernel'!O$3)/('Grunddaten Kernel'!O$4-'Grunddaten Kernel'!O$3)</f>
        <v>0.88875507156080358</v>
      </c>
      <c r="P167" s="103">
        <f>('Grunddaten Kernel'!P167-'Grunddaten Kernel'!P$3)/('Grunddaten Kernel'!P$4-'Grunddaten Kernel'!P$3)</f>
        <v>0.1540187911293697</v>
      </c>
      <c r="Q167" s="103">
        <f>('Grunddaten Kernel'!Q167-'Grunddaten Kernel'!Q$3)/('Grunddaten Kernel'!Q$4-'Grunddaten Kernel'!Q$3)</f>
        <v>0.13679833679833669</v>
      </c>
      <c r="R167" s="103">
        <f>('Grunddaten Kernel'!R167-'Grunddaten Kernel'!R$3)/('Grunddaten Kernel'!R$4-'Grunddaten Kernel'!R$3)</f>
        <v>0.49902581587920136</v>
      </c>
      <c r="S167" s="103">
        <f>('Grunddaten Kernel'!S167-'Grunddaten Kernel'!S$3)/('Grunddaten Kernel'!S$4-'Grunddaten Kernel'!S$3)</f>
        <v>0.70937398637690563</v>
      </c>
      <c r="T167" s="103">
        <f>'Grunddaten Kernel'!T167/(('Grunddaten Kernel'!T$4-'Grunddaten Kernel'!T$3)/2)</f>
        <v>-0.12566524684787694</v>
      </c>
      <c r="U167" s="103">
        <f>'Grunddaten Kernel'!U167/(('Grunddaten Kernel'!U$4-'Grunddaten Kernel'!U$3)/2)</f>
        <v>0.20874448896383016</v>
      </c>
      <c r="V167" s="103">
        <f>'Grunddaten Kernel'!V167/(('Grunddaten Kernel'!V$4-'Grunddaten Kernel'!V$3)/2)</f>
        <v>-0.17983828230507529</v>
      </c>
      <c r="W167" s="103">
        <f>'Grunddaten Kernel'!W167/(('Grunddaten Kernel'!W$4-'Grunddaten Kernel'!W$3)/2)</f>
        <v>-0.29090909090909128</v>
      </c>
      <c r="X167" s="103">
        <f>'Grunddaten Kernel'!X167/(('Grunddaten Kernel'!X$4-'Grunddaten Kernel'!X$3)/2)</f>
        <v>-0.43243243243243146</v>
      </c>
      <c r="Y167" s="103">
        <f>'Grunddaten Kernel'!Y167/(('Grunddaten Kernel'!Y$4-'Grunddaten Kernel'!Y$3)/2)</f>
        <v>2.7378507871320425E-2</v>
      </c>
      <c r="Z167" s="103">
        <f>'Grunddaten Kernel'!Z167/(('Grunddaten Kernel'!Z$4-'Grunddaten Kernel'!Z$3)/2)</f>
        <v>2.1739130434782629E-2</v>
      </c>
      <c r="AA167" s="103">
        <f>'Grunddaten Kernel'!AA167/(('Grunddaten Kernel'!AA$4-'Grunddaten Kernel'!AA$3)/2)</f>
        <v>0.17454545454545436</v>
      </c>
      <c r="AB167" s="103">
        <f>'Grunddaten Kernel'!AB167/(('Grunddaten Kernel'!AB$4-'Grunddaten Kernel'!AB$3)/2)</f>
        <v>-8.9977505623594814E-2</v>
      </c>
      <c r="AC167" s="103">
        <f>'Grunddaten Kernel'!AC167/(('Grunddaten Kernel'!AC$4-'Grunddaten Kernel'!AC$3)/2)</f>
        <v>0.11031439602868137</v>
      </c>
      <c r="AD167" s="103">
        <f>'Grunddaten Kernel'!AD167/(('Grunddaten Kernel'!AD$4-'Grunddaten Kernel'!AD$3)/2)</f>
        <v>0.1696</v>
      </c>
      <c r="AE167" s="103">
        <f>'Grunddaten Kernel'!AE167/(('Grunddaten Kernel'!AE$4-'Grunddaten Kernel'!AE$3)/2)</f>
        <v>3.42959765953137E-2</v>
      </c>
      <c r="AF167" s="103">
        <f>'Grunddaten Kernel'!AF167/(('Grunddaten Kernel'!AF$4-'Grunddaten Kernel'!AF$3)/2)</f>
        <v>0.30217669654289392</v>
      </c>
      <c r="AG167" s="103">
        <f>'Grunddaten Kernel'!AG167/(('Grunddaten Kernel'!AG$4-'Grunddaten Kernel'!AG$3)/2)</f>
        <v>-0.20118641568314047</v>
      </c>
      <c r="AH167" s="103">
        <f>'Grunddaten Kernel'!AH167/(('Grunddaten Kernel'!AH$4-'Grunddaten Kernel'!AH$3)/2)</f>
        <v>0.21522679271849543</v>
      </c>
      <c r="AI167" s="103">
        <f>'Grunddaten Kernel'!AI167/(('Grunddaten Kernel'!AI$4-'Grunddaten Kernel'!AI$3)/2)</f>
        <v>0.36914285714285661</v>
      </c>
      <c r="AJ167" s="103">
        <f>'Grunddaten Kernel'!AJ167/(('Grunddaten Kernel'!AJ$4-'Grunddaten Kernel'!AJ$3)/2)</f>
        <v>9.3363329583801821E-2</v>
      </c>
      <c r="AK167" s="103">
        <f>'Grunddaten Kernel'!AK167/(('Grunddaten Kernel'!AK$4-'Grunddaten Kernel'!AK$3)/2)</f>
        <v>0.32499999999999996</v>
      </c>
      <c r="AL167" s="105"/>
    </row>
    <row r="168" spans="1:38" x14ac:dyDescent="0.2">
      <c r="A168" s="9">
        <v>35276</v>
      </c>
      <c r="B168" s="103">
        <f>('Grunddaten Kernel'!B168-'Grunddaten Kernel'!B$3)/('Grunddaten Kernel'!B$4-'Grunddaten Kernel'!B$3)</f>
        <v>6.1367526888666153E-2</v>
      </c>
      <c r="C168" s="103">
        <f>('Grunddaten Kernel'!C168-'Grunddaten Kernel'!C$3)/('Grunddaten Kernel'!C$4-'Grunddaten Kernel'!C$3)</f>
        <v>7.8711988432691768E-2</v>
      </c>
      <c r="D168" s="103">
        <f>('Grunddaten Kernel'!D168-'Grunddaten Kernel'!D$3)/('Grunddaten Kernel'!D$4-'Grunddaten Kernel'!D$3)</f>
        <v>0.34331638115631696</v>
      </c>
      <c r="E168" s="103">
        <f>('Grunddaten Kernel'!E168-'Grunddaten Kernel'!E$3)/('Grunddaten Kernel'!E$4-'Grunddaten Kernel'!E$3)</f>
        <v>0.32679738562091504</v>
      </c>
      <c r="F168" s="103">
        <f>('Grunddaten Kernel'!F168-'Grunddaten Kernel'!F$3)/('Grunddaten Kernel'!F$4-'Grunddaten Kernel'!F$3)</f>
        <v>0.22629310344827583</v>
      </c>
      <c r="G168" s="103">
        <f>('Grunddaten Kernel'!G168-'Grunddaten Kernel'!G$3)/('Grunddaten Kernel'!G$4-'Grunddaten Kernel'!G$3)</f>
        <v>0.2857142857142857</v>
      </c>
      <c r="H168" s="103">
        <f>('Grunddaten Kernel'!H168-'Grunddaten Kernel'!H$3)/('Grunddaten Kernel'!H$4-'Grunddaten Kernel'!H$3)</f>
        <v>0.12044817927170867</v>
      </c>
      <c r="I168" s="103">
        <f>('Grunddaten Kernel'!I168-'Grunddaten Kernel'!I$3)/('Grunddaten Kernel'!I$4-'Grunddaten Kernel'!I$3)</f>
        <v>0.28169014084507044</v>
      </c>
      <c r="J168" s="103">
        <f>('Grunddaten Kernel'!J168-'Grunddaten Kernel'!J$3)/('Grunddaten Kernel'!J$4-'Grunddaten Kernel'!J$3)</f>
        <v>0.50456140350877188</v>
      </c>
      <c r="K168" s="103">
        <f>('Grunddaten Kernel'!K168-'Grunddaten Kernel'!K$3)/('Grunddaten Kernel'!K$4-'Grunddaten Kernel'!K$3)</f>
        <v>0.28482544071897681</v>
      </c>
      <c r="L168" s="103">
        <f>('Grunddaten Kernel'!L168-'Grunddaten Kernel'!L$3)/('Grunddaten Kernel'!L$4-'Grunddaten Kernel'!L$3)</f>
        <v>1.3004012483281318E-2</v>
      </c>
      <c r="M168" s="103">
        <f>('Grunddaten Kernel'!M168-'Grunddaten Kernel'!M$3)/('Grunddaten Kernel'!M$4-'Grunddaten Kernel'!M$3)</f>
        <v>0.96386282190521533</v>
      </c>
      <c r="N168" s="103">
        <f>('Grunddaten Kernel'!N168-'Grunddaten Kernel'!N$3)/('Grunddaten Kernel'!N$4-'Grunddaten Kernel'!N$3)</f>
        <v>0.93810685267753102</v>
      </c>
      <c r="O168" s="103">
        <f>('Grunddaten Kernel'!O168-'Grunddaten Kernel'!O$3)/('Grunddaten Kernel'!O$4-'Grunddaten Kernel'!O$3)</f>
        <v>0.93230267492226837</v>
      </c>
      <c r="P168" s="103">
        <f>('Grunddaten Kernel'!P168-'Grunddaten Kernel'!P$3)/('Grunddaten Kernel'!P$4-'Grunddaten Kernel'!P$3)</f>
        <v>9.5439157061889004E-2</v>
      </c>
      <c r="Q168" s="103">
        <f>('Grunddaten Kernel'!Q168-'Grunddaten Kernel'!Q$3)/('Grunddaten Kernel'!Q$4-'Grunddaten Kernel'!Q$3)</f>
        <v>9.0852390852390941E-2</v>
      </c>
      <c r="R168" s="103">
        <f>('Grunddaten Kernel'!R168-'Grunddaten Kernel'!R$3)/('Grunddaten Kernel'!R$4-'Grunddaten Kernel'!R$3)</f>
        <v>0.43424257184607917</v>
      </c>
      <c r="S168" s="103">
        <f>('Grunddaten Kernel'!S168-'Grunddaten Kernel'!S$3)/('Grunddaten Kernel'!S$4-'Grunddaten Kernel'!S$3)</f>
        <v>0.52546221213104116</v>
      </c>
      <c r="T168" s="103">
        <f>'Grunddaten Kernel'!T168/(('Grunddaten Kernel'!T$4-'Grunddaten Kernel'!T$3)/2)</f>
        <v>-0.10315803845721465</v>
      </c>
      <c r="U168" s="103">
        <f>'Grunddaten Kernel'!U168/(('Grunddaten Kernel'!U$4-'Grunddaten Kernel'!U$3)/2)</f>
        <v>-0.2439756263416919</v>
      </c>
      <c r="V168" s="103">
        <f>'Grunddaten Kernel'!V168/(('Grunddaten Kernel'!V$4-'Grunddaten Kernel'!V$3)/2)</f>
        <v>0.24548267432517948</v>
      </c>
      <c r="W168" s="103">
        <f>'Grunddaten Kernel'!W168/(('Grunddaten Kernel'!W$4-'Grunddaten Kernel'!W$3)/2)</f>
        <v>-0.18181818181818205</v>
      </c>
      <c r="X168" s="103">
        <f>'Grunddaten Kernel'!X168/(('Grunddaten Kernel'!X$4-'Grunddaten Kernel'!X$3)/2)</f>
        <v>-3.0888030888031603E-2</v>
      </c>
      <c r="Y168" s="103">
        <f>'Grunddaten Kernel'!Y168/(('Grunddaten Kernel'!Y$4-'Grunddaten Kernel'!Y$3)/2)</f>
        <v>-5.4757015742642065E-2</v>
      </c>
      <c r="Z168" s="103">
        <f>'Grunddaten Kernel'!Z168/(('Grunddaten Kernel'!Z$4-'Grunddaten Kernel'!Z$3)/2)</f>
        <v>-5.0724637681159472E-2</v>
      </c>
      <c r="AA168" s="103">
        <f>'Grunddaten Kernel'!AA168/(('Grunddaten Kernel'!AA$4-'Grunddaten Kernel'!AA$3)/2)</f>
        <v>2.9090909090909115E-2</v>
      </c>
      <c r="AB168" s="103">
        <f>'Grunddaten Kernel'!AB168/(('Grunddaten Kernel'!AB$4-'Grunddaten Kernel'!AB$3)/2)</f>
        <v>-4.9987503124218749E-2</v>
      </c>
      <c r="AC168" s="103">
        <f>'Grunddaten Kernel'!AC168/(('Grunddaten Kernel'!AC$4-'Grunddaten Kernel'!AC$3)/2)</f>
        <v>9.9282956425813432E-2</v>
      </c>
      <c r="AD168" s="103">
        <f>'Grunddaten Kernel'!AD168/(('Grunddaten Kernel'!AD$4-'Grunddaten Kernel'!AD$3)/2)</f>
        <v>-4.7193599999999981E-2</v>
      </c>
      <c r="AE168" s="103">
        <f>'Grunddaten Kernel'!AE168/(('Grunddaten Kernel'!AE$4-'Grunddaten Kernel'!AE$3)/2)</f>
        <v>0.30530371056976541</v>
      </c>
      <c r="AF168" s="103">
        <f>'Grunddaten Kernel'!AF168/(('Grunddaten Kernel'!AF$4-'Grunddaten Kernel'!AF$3)/2)</f>
        <v>-0.20486555697823297</v>
      </c>
      <c r="AG168" s="103">
        <f>'Grunddaten Kernel'!AG168/(('Grunddaten Kernel'!AG$4-'Grunddaten Kernel'!AG$3)/2)</f>
        <v>0.27796568242687164</v>
      </c>
      <c r="AH168" s="103">
        <f>'Grunddaten Kernel'!AH168/(('Grunddaten Kernel'!AH$4-'Grunddaten Kernel'!AH$3)/2)</f>
        <v>-0.30976566428643265</v>
      </c>
      <c r="AI168" s="103">
        <f>'Grunddaten Kernel'!AI168/(('Grunddaten Kernel'!AI$4-'Grunddaten Kernel'!AI$3)/2)</f>
        <v>-0.25257142857142756</v>
      </c>
      <c r="AJ168" s="103">
        <f>'Grunddaten Kernel'!AJ168/(('Grunddaten Kernel'!AJ$4-'Grunddaten Kernel'!AJ$3)/2)</f>
        <v>-0.29921259842519643</v>
      </c>
      <c r="AK168" s="103">
        <f>'Grunddaten Kernel'!AK168/(('Grunddaten Kernel'!AK$4-'Grunddaten Kernel'!AK$3)/2)</f>
        <v>-0.50624999999999998</v>
      </c>
      <c r="AL168" s="105"/>
    </row>
    <row r="169" spans="1:38" x14ac:dyDescent="0.2">
      <c r="A169" s="9">
        <v>35307</v>
      </c>
      <c r="B169" s="103">
        <f>('Grunddaten Kernel'!B169-'Grunddaten Kernel'!B$3)/('Grunddaten Kernel'!B$4-'Grunddaten Kernel'!B$3)</f>
        <v>6.2248400480369406E-2</v>
      </c>
      <c r="C169" s="103">
        <f>('Grunddaten Kernel'!C169-'Grunddaten Kernel'!C$3)/('Grunddaten Kernel'!C$4-'Grunddaten Kernel'!C$3)</f>
        <v>7.3391131405773193E-3</v>
      </c>
      <c r="D169" s="103">
        <f>('Grunddaten Kernel'!D169-'Grunddaten Kernel'!D$3)/('Grunddaten Kernel'!D$4-'Grunddaten Kernel'!D$3)</f>
        <v>0.30316648822269809</v>
      </c>
      <c r="E169" s="103">
        <f>('Grunddaten Kernel'!E169-'Grunddaten Kernel'!E$3)/('Grunddaten Kernel'!E$4-'Grunddaten Kernel'!E$3)</f>
        <v>0.31590413943355117</v>
      </c>
      <c r="F169" s="103">
        <f>('Grunddaten Kernel'!F169-'Grunddaten Kernel'!F$3)/('Grunddaten Kernel'!F$4-'Grunddaten Kernel'!F$3)</f>
        <v>0.16163793103448276</v>
      </c>
      <c r="G169" s="103">
        <f>('Grunddaten Kernel'!G169-'Grunddaten Kernel'!G$3)/('Grunddaten Kernel'!G$4-'Grunddaten Kernel'!G$3)</f>
        <v>0.30036630036630035</v>
      </c>
      <c r="H169" s="103">
        <f>('Grunddaten Kernel'!H169-'Grunddaten Kernel'!H$3)/('Grunddaten Kernel'!H$4-'Grunddaten Kernel'!H$3)</f>
        <v>0.15406162464985992</v>
      </c>
      <c r="I169" s="103">
        <f>('Grunddaten Kernel'!I169-'Grunddaten Kernel'!I$3)/('Grunddaten Kernel'!I$4-'Grunddaten Kernel'!I$3)</f>
        <v>0.28743891922966369</v>
      </c>
      <c r="J169" s="103">
        <f>('Grunddaten Kernel'!J169-'Grunddaten Kernel'!J$3)/('Grunddaten Kernel'!J$4-'Grunddaten Kernel'!J$3)</f>
        <v>0.49894736842105258</v>
      </c>
      <c r="K169" s="103">
        <f>('Grunddaten Kernel'!K169-'Grunddaten Kernel'!K$3)/('Grunddaten Kernel'!K$4-'Grunddaten Kernel'!K$3)</f>
        <v>0.31939163498098855</v>
      </c>
      <c r="L169" s="103">
        <f>('Grunddaten Kernel'!L169-'Grunddaten Kernel'!L$3)/('Grunddaten Kernel'!L$4-'Grunddaten Kernel'!L$3)</f>
        <v>3.7004012483281321E-2</v>
      </c>
      <c r="M169" s="103">
        <f>('Grunddaten Kernel'!M169-'Grunddaten Kernel'!M$3)/('Grunddaten Kernel'!M$4-'Grunddaten Kernel'!M$3)</f>
        <v>1</v>
      </c>
      <c r="N169" s="103">
        <f>('Grunddaten Kernel'!N169-'Grunddaten Kernel'!N$3)/('Grunddaten Kernel'!N$4-'Grunddaten Kernel'!N$3)</f>
        <v>1</v>
      </c>
      <c r="O169" s="103">
        <f>('Grunddaten Kernel'!O169-'Grunddaten Kernel'!O$3)/('Grunddaten Kernel'!O$4-'Grunddaten Kernel'!O$3)</f>
        <v>0.93619000205694447</v>
      </c>
      <c r="P169" s="103">
        <f>('Grunddaten Kernel'!P169-'Grunddaten Kernel'!P$3)/('Grunddaten Kernel'!P$4-'Grunddaten Kernel'!P$3)</f>
        <v>0.13271710601392217</v>
      </c>
      <c r="Q169" s="103">
        <f>('Grunddaten Kernel'!Q169-'Grunddaten Kernel'!Q$3)/('Grunddaten Kernel'!Q$4-'Grunddaten Kernel'!Q$3)</f>
        <v>8.0457380457380545E-2</v>
      </c>
      <c r="R169" s="103">
        <f>('Grunddaten Kernel'!R169-'Grunddaten Kernel'!R$3)/('Grunddaten Kernel'!R$4-'Grunddaten Kernel'!R$3)</f>
        <v>0.54140282513395044</v>
      </c>
      <c r="S169" s="103">
        <f>('Grunddaten Kernel'!S169-'Grunddaten Kernel'!S$3)/('Grunddaten Kernel'!S$4-'Grunddaten Kernel'!S$3)</f>
        <v>0.79403178722024004</v>
      </c>
      <c r="T169" s="103">
        <f>'Grunddaten Kernel'!T169/(('Grunddaten Kernel'!T$4-'Grunddaten Kernel'!T$3)/2)</f>
        <v>2.813401048832786E-3</v>
      </c>
      <c r="U169" s="103">
        <f>'Grunddaten Kernel'!U169/(('Grunddaten Kernel'!U$4-'Grunddaten Kernel'!U$3)/2)</f>
        <v>-0.3426228109997056</v>
      </c>
      <c r="V169" s="103">
        <f>'Grunddaten Kernel'!V169/(('Grunddaten Kernel'!V$4-'Grunddaten Kernel'!V$3)/2)</f>
        <v>-0.20513872506282388</v>
      </c>
      <c r="W169" s="103">
        <f>'Grunddaten Kernel'!W169/(('Grunddaten Kernel'!W$4-'Grunddaten Kernel'!W$3)/2)</f>
        <v>-9.0909090909091425E-2</v>
      </c>
      <c r="X169" s="103">
        <f>'Grunddaten Kernel'!X169/(('Grunddaten Kernel'!X$4-'Grunddaten Kernel'!X$3)/2)</f>
        <v>-0.46332046332046306</v>
      </c>
      <c r="Y169" s="103">
        <f>'Grunddaten Kernel'!Y169/(('Grunddaten Kernel'!Y$4-'Grunddaten Kernel'!Y$3)/2)</f>
        <v>0.10951403148528413</v>
      </c>
      <c r="Z169" s="103">
        <f>'Grunddaten Kernel'!Z169/(('Grunddaten Kernel'!Z$4-'Grunddaten Kernel'!Z$3)/2)</f>
        <v>0.17391304347826086</v>
      </c>
      <c r="AA169" s="103">
        <f>'Grunddaten Kernel'!AA169/(('Grunddaten Kernel'!AA$4-'Grunddaten Kernel'!AA$3)/2)</f>
        <v>3.6363636363636556E-2</v>
      </c>
      <c r="AB169" s="103">
        <f>'Grunddaten Kernel'!AB169/(('Grunddaten Kernel'!AB$4-'Grunddaten Kernel'!AB$3)/2)</f>
        <v>-3.9990002499375177E-2</v>
      </c>
      <c r="AC169" s="103">
        <f>'Grunddaten Kernel'!AC169/(('Grunddaten Kernel'!AC$4-'Grunddaten Kernel'!AC$3)/2)</f>
        <v>0.2757859900717044</v>
      </c>
      <c r="AD169" s="103">
        <f>'Grunddaten Kernel'!AD169/(('Grunddaten Kernel'!AD$4-'Grunddaten Kernel'!AD$3)/2)</f>
        <v>0.2583936</v>
      </c>
      <c r="AE169" s="103">
        <f>'Grunddaten Kernel'!AE169/(('Grunddaten Kernel'!AE$4-'Grunddaten Kernel'!AE$3)/2)</f>
        <v>0.25733568925064365</v>
      </c>
      <c r="AF169" s="103">
        <f>'Grunddaten Kernel'!AF169/(('Grunddaten Kernel'!AF$4-'Grunddaten Kernel'!AF$3)/2)</f>
        <v>0.51011523687580052</v>
      </c>
      <c r="AG169" s="103">
        <f>'Grunddaten Kernel'!AG169/(('Grunddaten Kernel'!AG$4-'Grunddaten Kernel'!AG$3)/2)</f>
        <v>2.4812927839857599E-2</v>
      </c>
      <c r="AH169" s="103">
        <f>'Grunddaten Kernel'!AH169/(('Grunddaten Kernel'!AH$4-'Grunddaten Kernel'!AH$3)/2)</f>
        <v>0.19712360454591168</v>
      </c>
      <c r="AI169" s="103">
        <f>'Grunddaten Kernel'!AI169/(('Grunddaten Kernel'!AI$4-'Grunddaten Kernel'!AI$3)/2)</f>
        <v>-5.7142857142857141E-2</v>
      </c>
      <c r="AJ169" s="103">
        <f>'Grunddaten Kernel'!AJ169/(('Grunddaten Kernel'!AJ$4-'Grunddaten Kernel'!AJ$3)/2)</f>
        <v>0.49493813273340731</v>
      </c>
      <c r="AK169" s="103">
        <f>'Grunddaten Kernel'!AK169/(('Grunddaten Kernel'!AK$4-'Grunddaten Kernel'!AK$3)/2)</f>
        <v>0.73928571428571421</v>
      </c>
      <c r="AL169" s="105"/>
    </row>
    <row r="170" spans="1:38" x14ac:dyDescent="0.2">
      <c r="A170" s="9">
        <v>35336</v>
      </c>
      <c r="B170" s="103">
        <f>('Grunddaten Kernel'!B170-'Grunddaten Kernel'!B$3)/('Grunddaten Kernel'!B$4-'Grunddaten Kernel'!B$3)</f>
        <v>0</v>
      </c>
      <c r="C170" s="103">
        <f>('Grunddaten Kernel'!C170-'Grunddaten Kernel'!C$3)/('Grunddaten Kernel'!C$4-'Grunddaten Kernel'!C$3)</f>
        <v>0</v>
      </c>
      <c r="D170" s="103">
        <f>('Grunddaten Kernel'!D170-'Grunddaten Kernel'!D$3)/('Grunddaten Kernel'!D$4-'Grunddaten Kernel'!D$3)</f>
        <v>0.31909261241970022</v>
      </c>
      <c r="E170" s="103">
        <f>('Grunddaten Kernel'!E170-'Grunddaten Kernel'!E$3)/('Grunddaten Kernel'!E$4-'Grunddaten Kernel'!E$3)</f>
        <v>0.32897603485838778</v>
      </c>
      <c r="F170" s="103">
        <f>('Grunddaten Kernel'!F170-'Grunddaten Kernel'!F$3)/('Grunddaten Kernel'!F$4-'Grunddaten Kernel'!F$3)</f>
        <v>0.18103448275862066</v>
      </c>
      <c r="G170" s="103">
        <f>('Grunddaten Kernel'!G170-'Grunddaten Kernel'!G$3)/('Grunddaten Kernel'!G$4-'Grunddaten Kernel'!G$3)</f>
        <v>0.29120879120879123</v>
      </c>
      <c r="H170" s="103">
        <f>('Grunddaten Kernel'!H170-'Grunddaten Kernel'!H$3)/('Grunddaten Kernel'!H$4-'Grunddaten Kernel'!H$3)</f>
        <v>0.14705882352941177</v>
      </c>
      <c r="I170" s="103">
        <f>('Grunddaten Kernel'!I170-'Grunddaten Kernel'!I$3)/('Grunddaten Kernel'!I$4-'Grunddaten Kernel'!I$3)</f>
        <v>0.2989364759988502</v>
      </c>
      <c r="J170" s="103">
        <f>('Grunddaten Kernel'!J170-'Grunddaten Kernel'!J$3)/('Grunddaten Kernel'!J$4-'Grunddaten Kernel'!J$3)</f>
        <v>0.51719298245614032</v>
      </c>
      <c r="K170" s="103">
        <f>('Grunddaten Kernel'!K170-'Grunddaten Kernel'!K$3)/('Grunddaten Kernel'!K$4-'Grunddaten Kernel'!K$3)</f>
        <v>0.33460076045627374</v>
      </c>
      <c r="L170" s="103">
        <f>('Grunddaten Kernel'!L170-'Grunddaten Kernel'!L$3)/('Grunddaten Kernel'!L$4-'Grunddaten Kernel'!L$3)</f>
        <v>3.4626244612869665E-2</v>
      </c>
      <c r="M170" s="103">
        <f>('Grunddaten Kernel'!M170-'Grunddaten Kernel'!M$3)/('Grunddaten Kernel'!M$4-'Grunddaten Kernel'!M$3)</f>
        <v>0.94748231580574449</v>
      </c>
      <c r="N170" s="103">
        <f>('Grunddaten Kernel'!N170-'Grunddaten Kernel'!N$3)/('Grunddaten Kernel'!N$4-'Grunddaten Kernel'!N$3)</f>
        <v>0.95131196694060804</v>
      </c>
      <c r="O170" s="103">
        <f>('Grunddaten Kernel'!O170-'Grunddaten Kernel'!O$3)/('Grunddaten Kernel'!O$4-'Grunddaten Kernel'!O$3)</f>
        <v>0.87383626124984715</v>
      </c>
      <c r="P170" s="103">
        <f>('Grunddaten Kernel'!P170-'Grunddaten Kernel'!P$3)/('Grunddaten Kernel'!P$4-'Grunddaten Kernel'!P$3)</f>
        <v>9.1254897485640377E-2</v>
      </c>
      <c r="Q170" s="103">
        <f>('Grunddaten Kernel'!Q170-'Grunddaten Kernel'!Q$3)/('Grunddaten Kernel'!Q$4-'Grunddaten Kernel'!Q$3)</f>
        <v>7.9417879417879506E-2</v>
      </c>
      <c r="R170" s="103">
        <f>('Grunddaten Kernel'!R170-'Grunddaten Kernel'!R$3)/('Grunddaten Kernel'!R$4-'Grunddaten Kernel'!R$3)</f>
        <v>0.53117389186556263</v>
      </c>
      <c r="S170" s="103">
        <f>('Grunddaten Kernel'!S170-'Grunddaten Kernel'!S$3)/('Grunddaten Kernel'!S$4-'Grunddaten Kernel'!S$3)</f>
        <v>0.62374310736295813</v>
      </c>
      <c r="T170" s="103">
        <f>'Grunddaten Kernel'!T170/(('Grunddaten Kernel'!T$4-'Grunddaten Kernel'!T$3)/2)</f>
        <v>-0.19881367411753773</v>
      </c>
      <c r="U170" s="103">
        <f>'Grunddaten Kernel'!U170/(('Grunddaten Kernel'!U$4-'Grunddaten Kernel'!U$3)/2)</f>
        <v>-3.5231137377861745E-2</v>
      </c>
      <c r="V170" s="103">
        <f>'Grunddaten Kernel'!V170/(('Grunddaten Kernel'!V$4-'Grunddaten Kernel'!V$3)/2)</f>
        <v>8.1371694274919984E-2</v>
      </c>
      <c r="W170" s="103">
        <f>'Grunddaten Kernel'!W170/(('Grunddaten Kernel'!W$4-'Grunddaten Kernel'!W$3)/2)</f>
        <v>0.10909090909090922</v>
      </c>
      <c r="X170" s="103">
        <f>'Grunddaten Kernel'!X170/(('Grunddaten Kernel'!X$4-'Grunddaten Kernel'!X$3)/2)</f>
        <v>0.13899613899613877</v>
      </c>
      <c r="Y170" s="103">
        <f>'Grunddaten Kernel'!Y170/(('Grunddaten Kernel'!Y$4-'Grunddaten Kernel'!Y$3)/2)</f>
        <v>-6.8446269678302279E-2</v>
      </c>
      <c r="Z170" s="103">
        <f>'Grunddaten Kernel'!Z170/(('Grunddaten Kernel'!Z$4-'Grunddaten Kernel'!Z$3)/2)</f>
        <v>-3.6231884057970891E-2</v>
      </c>
      <c r="AA170" s="103">
        <f>'Grunddaten Kernel'!AA170/(('Grunddaten Kernel'!AA$4-'Grunddaten Kernel'!AA$3)/2)</f>
        <v>7.2727272727272474E-2</v>
      </c>
      <c r="AB170" s="103">
        <f>'Grunddaten Kernel'!AB170/(('Grunddaten Kernel'!AB$4-'Grunddaten Kernel'!AB$3)/2)</f>
        <v>0.12996750812296912</v>
      </c>
      <c r="AC170" s="103">
        <f>'Grunddaten Kernel'!AC170/(('Grunddaten Kernel'!AC$4-'Grunddaten Kernel'!AC$3)/2)</f>
        <v>0.12134583563155028</v>
      </c>
      <c r="AD170" s="103">
        <f>'Grunddaten Kernel'!AD170/(('Grunddaten Kernel'!AD$4-'Grunddaten Kernel'!AD$3)/2)</f>
        <v>-2.5600000000000022E-2</v>
      </c>
      <c r="AE170" s="103">
        <f>'Grunddaten Kernel'!AE170/(('Grunddaten Kernel'!AE$4-'Grunddaten Kernel'!AE$3)/2)</f>
        <v>-0.37398256234973704</v>
      </c>
      <c r="AF170" s="103">
        <f>'Grunddaten Kernel'!AF170/(('Grunddaten Kernel'!AF$4-'Grunddaten Kernel'!AF$3)/2)</f>
        <v>-0.40128040973111423</v>
      </c>
      <c r="AG170" s="103">
        <f>'Grunddaten Kernel'!AG170/(('Grunddaten Kernel'!AG$4-'Grunddaten Kernel'!AG$3)/2)</f>
        <v>-0.39800583217974139</v>
      </c>
      <c r="AH170" s="103">
        <f>'Grunddaten Kernel'!AH170/(('Grunddaten Kernel'!AH$4-'Grunddaten Kernel'!AH$3)/2)</f>
        <v>-0.21924972342351404</v>
      </c>
      <c r="AI170" s="103">
        <f>'Grunddaten Kernel'!AI170/(('Grunddaten Kernel'!AI$4-'Grunddaten Kernel'!AI$3)/2)</f>
        <v>-5.7142857142857143E-3</v>
      </c>
      <c r="AJ170" s="103">
        <f>'Grunddaten Kernel'!AJ170/(('Grunddaten Kernel'!AJ$4-'Grunddaten Kernel'!AJ$3)/2)</f>
        <v>-4.7244094488189163E-2</v>
      </c>
      <c r="AK170" s="103">
        <f>'Grunddaten Kernel'!AK170/(('Grunddaten Kernel'!AK$4-'Grunddaten Kernel'!AK$3)/2)</f>
        <v>-0.46874999999999989</v>
      </c>
      <c r="AL170" s="105"/>
    </row>
    <row r="171" spans="1:38" x14ac:dyDescent="0.2">
      <c r="A171" s="9">
        <v>35368</v>
      </c>
      <c r="B171" s="103">
        <f>('Grunddaten Kernel'!B171-'Grunddaten Kernel'!B$3)/('Grunddaten Kernel'!B$4-'Grunddaten Kernel'!B$3)</f>
        <v>-5.8724906113549887E-4</v>
      </c>
      <c r="C171" s="103">
        <f>('Grunddaten Kernel'!C171-'Grunddaten Kernel'!C$3)/('Grunddaten Kernel'!C$4-'Grunddaten Kernel'!C$3)</f>
        <v>-6.5134629122623605E-2</v>
      </c>
      <c r="D171" s="103">
        <f>('Grunddaten Kernel'!D171-'Grunddaten Kernel'!D$3)/('Grunddaten Kernel'!D$4-'Grunddaten Kernel'!D$3)</f>
        <v>0.3359555674518202</v>
      </c>
      <c r="E171" s="103">
        <f>('Grunddaten Kernel'!E171-'Grunddaten Kernel'!E$3)/('Grunddaten Kernel'!E$4-'Grunddaten Kernel'!E$3)</f>
        <v>0.31808278867102396</v>
      </c>
      <c r="F171" s="103">
        <f>('Grunddaten Kernel'!F171-'Grunddaten Kernel'!F$3)/('Grunddaten Kernel'!F$4-'Grunddaten Kernel'!F$3)</f>
        <v>0.17241379310344826</v>
      </c>
      <c r="G171" s="103">
        <f>('Grunddaten Kernel'!G171-'Grunddaten Kernel'!G$3)/('Grunddaten Kernel'!G$4-'Grunddaten Kernel'!G$3)</f>
        <v>0.28388278388278387</v>
      </c>
      <c r="H171" s="103">
        <f>('Grunddaten Kernel'!H171-'Grunddaten Kernel'!H$3)/('Grunddaten Kernel'!H$4-'Grunddaten Kernel'!H$3)</f>
        <v>0.13725490196078433</v>
      </c>
      <c r="I171" s="103">
        <f>('Grunddaten Kernel'!I171-'Grunddaten Kernel'!I$3)/('Grunddaten Kernel'!I$4-'Grunddaten Kernel'!I$3)</f>
        <v>0.28743891922966369</v>
      </c>
      <c r="J171" s="103">
        <f>('Grunddaten Kernel'!J171-'Grunddaten Kernel'!J$3)/('Grunddaten Kernel'!J$4-'Grunddaten Kernel'!J$3)</f>
        <v>0.51017543859649117</v>
      </c>
      <c r="K171" s="103">
        <f>('Grunddaten Kernel'!K171-'Grunddaten Kernel'!K$3)/('Grunddaten Kernel'!K$4-'Grunddaten Kernel'!K$3)</f>
        <v>0.35395782924300029</v>
      </c>
      <c r="L171" s="103">
        <f>('Grunddaten Kernel'!L171-'Grunddaten Kernel'!L$3)/('Grunddaten Kernel'!L$4-'Grunddaten Kernel'!L$3)</f>
        <v>5.1270619705751225E-2</v>
      </c>
      <c r="M171" s="103">
        <f>('Grunddaten Kernel'!M171-'Grunddaten Kernel'!M$3)/('Grunddaten Kernel'!M$4-'Grunddaten Kernel'!M$3)</f>
        <v>0.97784747051956344</v>
      </c>
      <c r="N171" s="103">
        <f>('Grunddaten Kernel'!N171-'Grunddaten Kernel'!N$3)/('Grunddaten Kernel'!N$4-'Grunddaten Kernel'!N$3)</f>
        <v>0.91589118985847229</v>
      </c>
      <c r="O171" s="103">
        <f>('Grunddaten Kernel'!O171-'Grunddaten Kernel'!O$3)/('Grunddaten Kernel'!O$4-'Grunddaten Kernel'!O$3)</f>
        <v>0.91547001183488386</v>
      </c>
      <c r="P171" s="103">
        <f>('Grunddaten Kernel'!P171-'Grunddaten Kernel'!P$3)/('Grunddaten Kernel'!P$4-'Grunddaten Kernel'!P$3)</f>
        <v>4.3326105975883447E-2</v>
      </c>
      <c r="Q171" s="103">
        <f>('Grunddaten Kernel'!Q171-'Grunddaten Kernel'!Q$3)/('Grunddaten Kernel'!Q$4-'Grunddaten Kernel'!Q$3)</f>
        <v>3.4927234927234832E-2</v>
      </c>
      <c r="R171" s="103">
        <f>('Grunddaten Kernel'!R171-'Grunddaten Kernel'!R$3)/('Grunddaten Kernel'!R$4-'Grunddaten Kernel'!R$3)</f>
        <v>0.44240136385776924</v>
      </c>
      <c r="S171" s="103">
        <f>('Grunddaten Kernel'!S171-'Grunddaten Kernel'!S$3)/('Grunddaten Kernel'!S$4-'Grunddaten Kernel'!S$3)</f>
        <v>0.6805060006487188</v>
      </c>
      <c r="T171" s="103">
        <f>'Grunddaten Kernel'!T171/(('Grunddaten Kernel'!T$4-'Grunddaten Kernel'!T$3)/2)</f>
        <v>-1.8756006992218576E-3</v>
      </c>
      <c r="U171" s="103">
        <f>'Grunddaten Kernel'!U171/(('Grunddaten Kernel'!U$4-'Grunddaten Kernel'!U$3)/2)</f>
        <v>-0.31267634422852253</v>
      </c>
      <c r="V171" s="103">
        <f>'Grunddaten Kernel'!V171/(('Grunddaten Kernel'!V$4-'Grunddaten Kernel'!V$3)/2)</f>
        <v>8.6158264526386377E-2</v>
      </c>
      <c r="W171" s="103">
        <f>'Grunddaten Kernel'!W171/(('Grunddaten Kernel'!W$4-'Grunddaten Kernel'!W$3)/2)</f>
        <v>-9.090909090909062E-2</v>
      </c>
      <c r="X171" s="103">
        <f>'Grunddaten Kernel'!X171/(('Grunddaten Kernel'!X$4-'Grunddaten Kernel'!X$3)/2)</f>
        <v>-6.1776061776061833E-2</v>
      </c>
      <c r="Y171" s="103">
        <f>'Grunddaten Kernel'!Y171/(('Grunddaten Kernel'!Y$4-'Grunddaten Kernel'!Y$3)/2)</f>
        <v>-5.4757015742642065E-2</v>
      </c>
      <c r="Z171" s="103">
        <f>'Grunddaten Kernel'!Z171/(('Grunddaten Kernel'!Z$4-'Grunddaten Kernel'!Z$3)/2)</f>
        <v>-5.0724637681159472E-2</v>
      </c>
      <c r="AA171" s="103">
        <f>'Grunddaten Kernel'!AA171/(('Grunddaten Kernel'!AA$4-'Grunddaten Kernel'!AA$3)/2)</f>
        <v>-7.2727272727272474E-2</v>
      </c>
      <c r="AB171" s="103">
        <f>'Grunddaten Kernel'!AB171/(('Grunddaten Kernel'!AB$4-'Grunddaten Kernel'!AB$3)/2)</f>
        <v>-4.9987503124218749E-2</v>
      </c>
      <c r="AC171" s="103">
        <f>'Grunddaten Kernel'!AC171/(('Grunddaten Kernel'!AC$4-'Grunddaten Kernel'!AC$3)/2)</f>
        <v>0.1544401544401541</v>
      </c>
      <c r="AD171" s="103">
        <f>'Grunddaten Kernel'!AD171/(('Grunddaten Kernel'!AD$4-'Grunddaten Kernel'!AD$3)/2)</f>
        <v>0.17920000000000003</v>
      </c>
      <c r="AE171" s="103">
        <f>'Grunddaten Kernel'!AE171/(('Grunddaten Kernel'!AE$4-'Grunddaten Kernel'!AE$3)/2)</f>
        <v>0.21623265648987533</v>
      </c>
      <c r="AF171" s="103">
        <f>'Grunddaten Kernel'!AF171/(('Grunddaten Kernel'!AF$4-'Grunddaten Kernel'!AF$3)/2)</f>
        <v>-0.29193341869398143</v>
      </c>
      <c r="AG171" s="103">
        <f>'Grunddaten Kernel'!AG171/(('Grunddaten Kernel'!AG$4-'Grunddaten Kernel'!AG$3)/2)</f>
        <v>0.26574950169589862</v>
      </c>
      <c r="AH171" s="103">
        <f>'Grunddaten Kernel'!AH171/(('Grunddaten Kernel'!AH$4-'Grunddaten Kernel'!AH$3)/2)</f>
        <v>-0.25344463441617215</v>
      </c>
      <c r="AI171" s="103">
        <f>'Grunddaten Kernel'!AI171/(('Grunddaten Kernel'!AI$4-'Grunddaten Kernel'!AI$3)/2)</f>
        <v>-0.24457142857142961</v>
      </c>
      <c r="AJ171" s="103">
        <f>'Grunddaten Kernel'!AJ171/(('Grunddaten Kernel'!AJ$4-'Grunddaten Kernel'!AJ$3)/2)</f>
        <v>-0.41001124859392529</v>
      </c>
      <c r="AK171" s="103">
        <f>'Grunddaten Kernel'!AK171/(('Grunddaten Kernel'!AK$4-'Grunddaten Kernel'!AK$3)/2)</f>
        <v>0.15624999999999997</v>
      </c>
      <c r="AL171" s="105"/>
    </row>
    <row r="172" spans="1:38" x14ac:dyDescent="0.2">
      <c r="A172" s="9">
        <v>35398</v>
      </c>
      <c r="B172" s="103">
        <f>('Grunddaten Kernel'!B172-'Grunddaten Kernel'!B$3)/('Grunddaten Kernel'!B$4-'Grunddaten Kernel'!B$3)</f>
        <v>-4.609905129914188E-2</v>
      </c>
      <c r="C172" s="103">
        <f>('Grunddaten Kernel'!C172-'Grunddaten Kernel'!C$3)/('Grunddaten Kernel'!C$4-'Grunddaten Kernel'!C$3)</f>
        <v>-2.7154718620136121E-2</v>
      </c>
      <c r="D172" s="103">
        <f>('Grunddaten Kernel'!D172-'Grunddaten Kernel'!D$3)/('Grunddaten Kernel'!D$4-'Grunddaten Kernel'!D$3)</f>
        <v>0.36017933618843695</v>
      </c>
      <c r="E172" s="103">
        <f>('Grunddaten Kernel'!E172-'Grunddaten Kernel'!E$3)/('Grunddaten Kernel'!E$4-'Grunddaten Kernel'!E$3)</f>
        <v>0.28540305010893247</v>
      </c>
      <c r="F172" s="103">
        <f>('Grunddaten Kernel'!F172-'Grunddaten Kernel'!F$3)/('Grunddaten Kernel'!F$4-'Grunddaten Kernel'!F$3)</f>
        <v>0.10560344827586213</v>
      </c>
      <c r="G172" s="103">
        <f>('Grunddaten Kernel'!G172-'Grunddaten Kernel'!G$3)/('Grunddaten Kernel'!G$4-'Grunddaten Kernel'!G$3)</f>
        <v>0.26739926739926745</v>
      </c>
      <c r="H172" s="103">
        <f>('Grunddaten Kernel'!H172-'Grunddaten Kernel'!H$3)/('Grunddaten Kernel'!H$4-'Grunddaten Kernel'!H$3)</f>
        <v>0.11064425770308124</v>
      </c>
      <c r="I172" s="103">
        <f>('Grunddaten Kernel'!I172-'Grunddaten Kernel'!I$3)/('Grunddaten Kernel'!I$4-'Grunddaten Kernel'!I$3)</f>
        <v>0.28628916355274509</v>
      </c>
      <c r="J172" s="103">
        <f>('Grunddaten Kernel'!J172-'Grunddaten Kernel'!J$3)/('Grunddaten Kernel'!J$4-'Grunddaten Kernel'!J$3)</f>
        <v>0.50315789473684214</v>
      </c>
      <c r="K172" s="103">
        <f>('Grunddaten Kernel'!K172-'Grunddaten Kernel'!K$3)/('Grunddaten Kernel'!K$4-'Grunddaten Kernel'!K$3)</f>
        <v>0.3415139993086761</v>
      </c>
      <c r="L172" s="103">
        <f>('Grunddaten Kernel'!L172-'Grunddaten Kernel'!L$3)/('Grunddaten Kernel'!L$4-'Grunddaten Kernel'!L$3)</f>
        <v>5.6026155446574528E-2</v>
      </c>
      <c r="M172" s="103">
        <f>('Grunddaten Kernel'!M172-'Grunddaten Kernel'!M$3)/('Grunddaten Kernel'!M$4-'Grunddaten Kernel'!M$3)</f>
        <v>0.96977517989269491</v>
      </c>
      <c r="N172" s="103">
        <f>('Grunddaten Kernel'!N172-'Grunddaten Kernel'!N$3)/('Grunddaten Kernel'!N$4-'Grunddaten Kernel'!N$3)</f>
        <v>0.8480013671177119</v>
      </c>
      <c r="O172" s="103">
        <f>('Grunddaten Kernel'!O172-'Grunddaten Kernel'!O$3)/('Grunddaten Kernel'!O$4-'Grunddaten Kernel'!O$3)</f>
        <v>0.81037057794180334</v>
      </c>
      <c r="P172" s="103">
        <f>('Grunddaten Kernel'!P172-'Grunddaten Kernel'!P$3)/('Grunddaten Kernel'!P$4-'Grunddaten Kernel'!P$3)</f>
        <v>4.8271140020540913E-2</v>
      </c>
      <c r="Q172" s="103">
        <f>('Grunddaten Kernel'!Q172-'Grunddaten Kernel'!Q$3)/('Grunddaten Kernel'!Q$4-'Grunddaten Kernel'!Q$3)</f>
        <v>4.8440748440748346E-2</v>
      </c>
      <c r="R172" s="103">
        <f>('Grunddaten Kernel'!R172-'Grunddaten Kernel'!R$3)/('Grunddaten Kernel'!R$4-'Grunddaten Kernel'!R$3)</f>
        <v>0.57038480272771552</v>
      </c>
      <c r="S172" s="103">
        <f>('Grunddaten Kernel'!S172-'Grunddaten Kernel'!S$3)/('Grunddaten Kernel'!S$4-'Grunddaten Kernel'!S$3)</f>
        <v>0.72169964320467084</v>
      </c>
      <c r="T172" s="103">
        <f>'Grunddaten Kernel'!T172/(('Grunddaten Kernel'!T$4-'Grunddaten Kernel'!T$3)/2)</f>
        <v>-0.14535905418971062</v>
      </c>
      <c r="U172" s="103">
        <f>'Grunddaten Kernel'!U172/(('Grunddaten Kernel'!U$4-'Grunddaten Kernel'!U$3)/2)</f>
        <v>0.18232113593043386</v>
      </c>
      <c r="V172" s="103">
        <f>'Grunddaten Kernel'!V172/(('Grunddaten Kernel'!V$4-'Grunddaten Kernel'!V$3)/2)</f>
        <v>0.1237670307879039</v>
      </c>
      <c r="W172" s="103">
        <f>'Grunddaten Kernel'!W172/(('Grunddaten Kernel'!W$4-'Grunddaten Kernel'!W$3)/2)</f>
        <v>-0.27272727272727265</v>
      </c>
      <c r="X172" s="103">
        <f>'Grunddaten Kernel'!X172/(('Grunddaten Kernel'!X$4-'Grunddaten Kernel'!X$3)/2)</f>
        <v>-0.4787644787644782</v>
      </c>
      <c r="Y172" s="103">
        <f>'Grunddaten Kernel'!Y172/(('Grunddaten Kernel'!Y$4-'Grunddaten Kernel'!Y$3)/2)</f>
        <v>-0.12320328542094434</v>
      </c>
      <c r="Z172" s="103">
        <f>'Grunddaten Kernel'!Z172/(('Grunddaten Kernel'!Z$4-'Grunddaten Kernel'!Z$3)/2)</f>
        <v>-0.13768115942028983</v>
      </c>
      <c r="AA172" s="103">
        <f>'Grunddaten Kernel'!AA172/(('Grunddaten Kernel'!AA$4-'Grunddaten Kernel'!AA$3)/2)</f>
        <v>-7.272727272727441E-3</v>
      </c>
      <c r="AB172" s="103">
        <f>'Grunddaten Kernel'!AB172/(('Grunddaten Kernel'!AB$4-'Grunddaten Kernel'!AB$3)/2)</f>
        <v>-4.9987503124218749E-2</v>
      </c>
      <c r="AC172" s="103">
        <f>'Grunddaten Kernel'!AC172/(('Grunddaten Kernel'!AC$4-'Grunddaten Kernel'!AC$3)/2)</f>
        <v>-9.9282956425813432E-2</v>
      </c>
      <c r="AD172" s="103">
        <f>'Grunddaten Kernel'!AD172/(('Grunddaten Kernel'!AD$4-'Grunddaten Kernel'!AD$3)/2)</f>
        <v>5.1200000000000044E-2</v>
      </c>
      <c r="AE172" s="103">
        <f>'Grunddaten Kernel'!AE172/(('Grunddaten Kernel'!AE$4-'Grunddaten Kernel'!AE$3)/2)</f>
        <v>-5.7483416852532533E-2</v>
      </c>
      <c r="AF172" s="103">
        <f>'Grunddaten Kernel'!AF172/(('Grunddaten Kernel'!AF$4-'Grunddaten Kernel'!AF$3)/2)</f>
        <v>-0.55953905249679936</v>
      </c>
      <c r="AG172" s="103">
        <f>'Grunddaten Kernel'!AG172/(('Grunddaten Kernel'!AG$4-'Grunddaten Kernel'!AG$3)/2)</f>
        <v>-0.67085289682369753</v>
      </c>
      <c r="AH172" s="103">
        <f>'Grunddaten Kernel'!AH172/(('Grunddaten Kernel'!AH$4-'Grunddaten Kernel'!AH$3)/2)</f>
        <v>2.6149049582620938E-2</v>
      </c>
      <c r="AI172" s="103">
        <f>'Grunddaten Kernel'!AI172/(('Grunddaten Kernel'!AI$4-'Grunddaten Kernel'!AI$3)/2)</f>
        <v>7.4285714285714288E-2</v>
      </c>
      <c r="AJ172" s="103">
        <f>'Grunddaten Kernel'!AJ172/(('Grunddaten Kernel'!AJ$4-'Grunddaten Kernel'!AJ$3)/2)</f>
        <v>0.59111361079864966</v>
      </c>
      <c r="AK172" s="103">
        <f>'Grunddaten Kernel'!AK172/(('Grunddaten Kernel'!AK$4-'Grunddaten Kernel'!AK$3)/2)</f>
        <v>0.11339285714285739</v>
      </c>
      <c r="AL172" s="105"/>
    </row>
    <row r="173" spans="1:38" x14ac:dyDescent="0.2">
      <c r="A173" s="9">
        <v>35429</v>
      </c>
      <c r="B173" s="103">
        <f>('Grunddaten Kernel'!B173-'Grunddaten Kernel'!B$3)/('Grunddaten Kernel'!B$4-'Grunddaten Kernel'!B$3)</f>
        <v>-1.1744981222711282E-2</v>
      </c>
      <c r="C173" s="103">
        <f>('Grunddaten Kernel'!C173-'Grunddaten Kernel'!C$3)/('Grunddaten Kernel'!C$4-'Grunddaten Kernel'!C$3)</f>
        <v>0.10054585002590911</v>
      </c>
      <c r="D173" s="103">
        <f>('Grunddaten Kernel'!D173-'Grunddaten Kernel'!D$3)/('Grunddaten Kernel'!D$4-'Grunddaten Kernel'!D$3)</f>
        <v>0.40568254817987148</v>
      </c>
      <c r="E173" s="103">
        <f>('Grunddaten Kernel'!E173-'Grunddaten Kernel'!E$3)/('Grunddaten Kernel'!E$4-'Grunddaten Kernel'!E$3)</f>
        <v>0.23311546840958602</v>
      </c>
      <c r="F173" s="103">
        <f>('Grunddaten Kernel'!F173-'Grunddaten Kernel'!F$3)/('Grunddaten Kernel'!F$4-'Grunddaten Kernel'!F$3)</f>
        <v>3.232758620689663E-2</v>
      </c>
      <c r="G173" s="103">
        <f>('Grunddaten Kernel'!G173-'Grunddaten Kernel'!G$3)/('Grunddaten Kernel'!G$4-'Grunddaten Kernel'!G$3)</f>
        <v>0.22893772893772898</v>
      </c>
      <c r="H173" s="103">
        <f>('Grunddaten Kernel'!H173-'Grunddaten Kernel'!H$3)/('Grunddaten Kernel'!H$4-'Grunddaten Kernel'!H$3)</f>
        <v>0.11764705882352942</v>
      </c>
      <c r="I173" s="103">
        <f>('Grunddaten Kernel'!I173-'Grunddaten Kernel'!I$3)/('Grunddaten Kernel'!I$4-'Grunddaten Kernel'!I$3)</f>
        <v>0.27364185110663986</v>
      </c>
      <c r="J173" s="103">
        <f>('Grunddaten Kernel'!J173-'Grunddaten Kernel'!J$3)/('Grunddaten Kernel'!J$4-'Grunddaten Kernel'!J$3)</f>
        <v>0.45964912280701758</v>
      </c>
      <c r="K173" s="103">
        <f>('Grunddaten Kernel'!K173-'Grunddaten Kernel'!K$3)/('Grunddaten Kernel'!K$4-'Grunddaten Kernel'!K$3)</f>
        <v>0.31524369166954724</v>
      </c>
      <c r="L173" s="103">
        <f>('Grunddaten Kernel'!L173-'Grunddaten Kernel'!L$3)/('Grunddaten Kernel'!L$4-'Grunddaten Kernel'!L$3)</f>
        <v>5.4837271511368704E-2</v>
      </c>
      <c r="M173" s="103">
        <f>('Grunddaten Kernel'!M173-'Grunddaten Kernel'!M$3)/('Grunddaten Kernel'!M$4-'Grunddaten Kernel'!M$3)</f>
        <v>0.98765665613140208</v>
      </c>
      <c r="N173" s="103">
        <f>('Grunddaten Kernel'!N173-'Grunddaten Kernel'!N$3)/('Grunddaten Kernel'!N$4-'Grunddaten Kernel'!N$3)</f>
        <v>0.85421553853563048</v>
      </c>
      <c r="O173" s="103">
        <f>('Grunddaten Kernel'!O173-'Grunddaten Kernel'!O$3)/('Grunddaten Kernel'!O$4-'Grunddaten Kernel'!O$3)</f>
        <v>0.81950460427665595</v>
      </c>
      <c r="P173" s="103">
        <f>('Grunddaten Kernel'!P173-'Grunddaten Kernel'!P$3)/('Grunddaten Kernel'!P$4-'Grunddaten Kernel'!P$3)</f>
        <v>1.5177450644756361E-2</v>
      </c>
      <c r="Q173" s="103">
        <f>('Grunddaten Kernel'!Q173-'Grunddaten Kernel'!Q$3)/('Grunddaten Kernel'!Q$4-'Grunddaten Kernel'!Q$3)</f>
        <v>7.3388773388773296E-2</v>
      </c>
      <c r="R173" s="103">
        <f>('Grunddaten Kernel'!R173-'Grunddaten Kernel'!R$3)/('Grunddaten Kernel'!R$4-'Grunddaten Kernel'!R$3)</f>
        <v>0.54651729176814445</v>
      </c>
      <c r="S173" s="103">
        <f>('Grunddaten Kernel'!S173-'Grunddaten Kernel'!S$3)/('Grunddaten Kernel'!S$4-'Grunddaten Kernel'!S$3)</f>
        <v>0.39279922153746349</v>
      </c>
      <c r="T173" s="103">
        <f>'Grunddaten Kernel'!T173/(('Grunddaten Kernel'!T$4-'Grunddaten Kernel'!T$3)/2)</f>
        <v>0.10972264090449116</v>
      </c>
      <c r="U173" s="103">
        <f>'Grunddaten Kernel'!U173/(('Grunddaten Kernel'!U$4-'Grunddaten Kernel'!U$3)/2)</f>
        <v>0.61302179037479376</v>
      </c>
      <c r="V173" s="103">
        <f>'Grunddaten Kernel'!V173/(('Grunddaten Kernel'!V$4-'Grunddaten Kernel'!V$3)/2)</f>
        <v>0.23249055507119981</v>
      </c>
      <c r="W173" s="103">
        <f>'Grunddaten Kernel'!W173/(('Grunddaten Kernel'!W$4-'Grunddaten Kernel'!W$3)/2)</f>
        <v>-0.4363636363636369</v>
      </c>
      <c r="X173" s="103">
        <f>'Grunddaten Kernel'!X173/(('Grunddaten Kernel'!X$4-'Grunddaten Kernel'!X$3)/2)</f>
        <v>-0.52509652509652494</v>
      </c>
      <c r="Y173" s="103">
        <f>'Grunddaten Kernel'!Y173/(('Grunddaten Kernel'!Y$4-'Grunddaten Kernel'!Y$3)/2)</f>
        <v>-0.28747433264887051</v>
      </c>
      <c r="Z173" s="103">
        <f>'Grunddaten Kernel'!Z173/(('Grunddaten Kernel'!Z$4-'Grunddaten Kernel'!Z$3)/2)</f>
        <v>3.623188405797105E-2</v>
      </c>
      <c r="AA173" s="103">
        <f>'Grunddaten Kernel'!AA173/(('Grunddaten Kernel'!AA$4-'Grunddaten Kernel'!AA$3)/2)</f>
        <v>-7.9999999999999905E-2</v>
      </c>
      <c r="AB173" s="103">
        <f>'Grunddaten Kernel'!AB173/(('Grunddaten Kernel'!AB$4-'Grunddaten Kernel'!AB$3)/2)</f>
        <v>-0.30992251937015697</v>
      </c>
      <c r="AC173" s="103">
        <f>'Grunddaten Kernel'!AC173/(('Grunddaten Kernel'!AC$4-'Grunddaten Kernel'!AC$3)/2)</f>
        <v>-0.20959735245449479</v>
      </c>
      <c r="AD173" s="103">
        <f>'Grunddaten Kernel'!AD173/(('Grunddaten Kernel'!AD$4-'Grunddaten Kernel'!AD$3)/2)</f>
        <v>-1.2800000000000011E-2</v>
      </c>
      <c r="AE173" s="103">
        <f>'Grunddaten Kernel'!AE173/(('Grunddaten Kernel'!AE$4-'Grunddaten Kernel'!AE$3)/2)</f>
        <v>0.12733539958868015</v>
      </c>
      <c r="AF173" s="103">
        <f>'Grunddaten Kernel'!AF173/(('Grunddaten Kernel'!AF$4-'Grunddaten Kernel'!AF$3)/2)</f>
        <v>5.1216389244558243E-2</v>
      </c>
      <c r="AG173" s="103">
        <f>'Grunddaten Kernel'!AG173/(('Grunddaten Kernel'!AG$4-'Grunddaten Kernel'!AG$3)/2)</f>
        <v>5.8302769096107036E-2</v>
      </c>
      <c r="AH173" s="103">
        <f>'Grunddaten Kernel'!AH173/(('Grunddaten Kernel'!AH$4-'Grunddaten Kernel'!AH$3)/2)</f>
        <v>-0.17499748566830936</v>
      </c>
      <c r="AI173" s="103">
        <f>'Grunddaten Kernel'!AI173/(('Grunddaten Kernel'!AI$4-'Grunddaten Kernel'!AI$3)/2)</f>
        <v>0.13714285714285715</v>
      </c>
      <c r="AJ173" s="103">
        <f>'Grunddaten Kernel'!AJ173/(('Grunddaten Kernel'!AJ$4-'Grunddaten Kernel'!AJ$3)/2)</f>
        <v>-0.11023622047243979</v>
      </c>
      <c r="AK173" s="103">
        <f>'Grunddaten Kernel'!AK173/(('Grunddaten Kernel'!AK$4-'Grunddaten Kernel'!AK$3)/2)</f>
        <v>-0.90535714285714297</v>
      </c>
      <c r="AL173" s="105"/>
    </row>
    <row r="174" spans="1:38" x14ac:dyDescent="0.2">
      <c r="A174" s="9">
        <v>35460</v>
      </c>
      <c r="B174" s="103">
        <f>('Grunddaten Kernel'!B174-'Grunddaten Kernel'!B$3)/('Grunddaten Kernel'!B$4-'Grunddaten Kernel'!B$3)</f>
        <v>9.6896095087363847E-3</v>
      </c>
      <c r="C174" s="103">
        <f>('Grunddaten Kernel'!C174-'Grunddaten Kernel'!C$3)/('Grunddaten Kernel'!C$4-'Grunddaten Kernel'!C$3)</f>
        <v>8.6418057230297912E-2</v>
      </c>
      <c r="D174" s="103">
        <f>('Grunddaten Kernel'!D174-'Grunddaten Kernel'!D$3)/('Grunddaten Kernel'!D$4-'Grunddaten Kernel'!D$3)</f>
        <v>0.43285064239828691</v>
      </c>
      <c r="E174" s="103">
        <f>('Grunddaten Kernel'!E174-'Grunddaten Kernel'!E$3)/('Grunddaten Kernel'!E$4-'Grunddaten Kernel'!E$3)</f>
        <v>0.22440087145969495</v>
      </c>
      <c r="F174" s="103">
        <f>('Grunddaten Kernel'!F174-'Grunddaten Kernel'!F$3)/('Grunddaten Kernel'!F$4-'Grunddaten Kernel'!F$3)</f>
        <v>3.8793103448275801E-2</v>
      </c>
      <c r="G174" s="103">
        <f>('Grunddaten Kernel'!G174-'Grunddaten Kernel'!G$3)/('Grunddaten Kernel'!G$4-'Grunddaten Kernel'!G$3)</f>
        <v>0.2124542124542125</v>
      </c>
      <c r="H174" s="103">
        <f>('Grunddaten Kernel'!H174-'Grunddaten Kernel'!H$3)/('Grunddaten Kernel'!H$4-'Grunddaten Kernel'!H$3)</f>
        <v>8.5434173669467775E-2</v>
      </c>
      <c r="I174" s="103">
        <f>('Grunddaten Kernel'!I174-'Grunddaten Kernel'!I$3)/('Grunddaten Kernel'!I$4-'Grunddaten Kernel'!I$3)</f>
        <v>0.27939062949123311</v>
      </c>
      <c r="J174" s="103">
        <f>('Grunddaten Kernel'!J174-'Grunddaten Kernel'!J$3)/('Grunddaten Kernel'!J$4-'Grunddaten Kernel'!J$3)</f>
        <v>0.32210526315789473</v>
      </c>
      <c r="K174" s="103">
        <f>('Grunddaten Kernel'!K174-'Grunddaten Kernel'!K$3)/('Grunddaten Kernel'!K$4-'Grunddaten Kernel'!K$3)</f>
        <v>0.29865191842378158</v>
      </c>
      <c r="L174" s="103">
        <f>('Grunddaten Kernel'!L174-'Grunddaten Kernel'!L$3)/('Grunddaten Kernel'!L$4-'Grunddaten Kernel'!L$3)</f>
        <v>4.532620002972209E-2</v>
      </c>
      <c r="M174" s="103">
        <f>('Grunddaten Kernel'!M174-'Grunddaten Kernel'!M$3)/('Grunddaten Kernel'!M$4-'Grunddaten Kernel'!M$3)</f>
        <v>0.97605566199291416</v>
      </c>
      <c r="N174" s="103">
        <f>('Grunddaten Kernel'!N174-'Grunddaten Kernel'!N$3)/('Grunddaten Kernel'!N$4-'Grunddaten Kernel'!N$3)</f>
        <v>0.88722832419332287</v>
      </c>
      <c r="O174" s="103">
        <f>('Grunddaten Kernel'!O174-'Grunddaten Kernel'!O$3)/('Grunddaten Kernel'!O$4-'Grunddaten Kernel'!O$3)</f>
        <v>0.87339208046528682</v>
      </c>
      <c r="P174" s="103">
        <f>('Grunddaten Kernel'!P174-'Grunddaten Kernel'!P$3)/('Grunddaten Kernel'!P$4-'Grunddaten Kernel'!P$3)</f>
        <v>1.8981322986800563E-2</v>
      </c>
      <c r="Q174" s="103">
        <f>('Grunddaten Kernel'!Q174-'Grunddaten Kernel'!Q$3)/('Grunddaten Kernel'!Q$4-'Grunddaten Kernel'!Q$3)</f>
        <v>4.4698544698544701E-2</v>
      </c>
      <c r="R174" s="103">
        <f>('Grunddaten Kernel'!R174-'Grunddaten Kernel'!R$3)/('Grunddaten Kernel'!R$4-'Grunddaten Kernel'!R$3)</f>
        <v>0.50133950316609854</v>
      </c>
      <c r="S174" s="103">
        <f>('Grunddaten Kernel'!S174-'Grunddaten Kernel'!S$3)/('Grunddaten Kernel'!S$4-'Grunddaten Kernel'!S$3)</f>
        <v>0.54395069737268886</v>
      </c>
      <c r="T174" s="103">
        <f>'Grunddaten Kernel'!T174/(('Grunddaten Kernel'!T$4-'Grunddaten Kernel'!T$3)/2)</f>
        <v>6.8459425521604042E-2</v>
      </c>
      <c r="U174" s="103">
        <f>'Grunddaten Kernel'!U174/(('Grunddaten Kernel'!U$4-'Grunddaten Kernel'!U$3)/2)</f>
        <v>-6.7819939452383182E-2</v>
      </c>
      <c r="V174" s="103">
        <f>'Grunddaten Kernel'!V174/(('Grunddaten Kernel'!V$4-'Grunddaten Kernel'!V$3)/2)</f>
        <v>0.13881053729251092</v>
      </c>
      <c r="W174" s="103">
        <f>'Grunddaten Kernel'!W174/(('Grunddaten Kernel'!W$4-'Grunddaten Kernel'!W$3)/2)</f>
        <v>-7.2727272727272821E-2</v>
      </c>
      <c r="X174" s="103">
        <f>'Grunddaten Kernel'!X174/(('Grunddaten Kernel'!X$4-'Grunddaten Kernel'!X$3)/2)</f>
        <v>4.6332046332045344E-2</v>
      </c>
      <c r="Y174" s="103">
        <f>'Grunddaten Kernel'!Y174/(('Grunddaten Kernel'!Y$4-'Grunddaten Kernel'!Y$3)/2)</f>
        <v>-0.12320328542094434</v>
      </c>
      <c r="Z174" s="103">
        <f>'Grunddaten Kernel'!Z174/(('Grunddaten Kernel'!Z$4-'Grunddaten Kernel'!Z$3)/2)</f>
        <v>-0.16666666666666682</v>
      </c>
      <c r="AA174" s="103">
        <f>'Grunddaten Kernel'!AA174/(('Grunddaten Kernel'!AA$4-'Grunddaten Kernel'!AA$3)/2)</f>
        <v>3.6363636363636237E-2</v>
      </c>
      <c r="AB174" s="103">
        <f>'Grunddaten Kernel'!AB174/(('Grunddaten Kernel'!AB$4-'Grunddaten Kernel'!AB$3)/2)</f>
        <v>-0.97975506123469147</v>
      </c>
      <c r="AC174" s="103">
        <f>'Grunddaten Kernel'!AC174/(('Grunddaten Kernel'!AC$4-'Grunddaten Kernel'!AC$3)/2)</f>
        <v>-0.13237727523441822</v>
      </c>
      <c r="AD174" s="103">
        <f>'Grunddaten Kernel'!AD174/(('Grunddaten Kernel'!AD$4-'Grunddaten Kernel'!AD$3)/2)</f>
        <v>-0.10240000000000009</v>
      </c>
      <c r="AE174" s="103">
        <f>'Grunddaten Kernel'!AE174/(('Grunddaten Kernel'!AE$4-'Grunddaten Kernel'!AE$3)/2)</f>
        <v>-8.261159227181876E-2</v>
      </c>
      <c r="AF174" s="103">
        <f>'Grunddaten Kernel'!AF174/(('Grunddaten Kernel'!AF$4-'Grunddaten Kernel'!AF$3)/2)</f>
        <v>0.27208706786171566</v>
      </c>
      <c r="AG174" s="103">
        <f>'Grunddaten Kernel'!AG174/(('Grunddaten Kernel'!AG$4-'Grunddaten Kernel'!AG$3)/2)</f>
        <v>0.34396540651624841</v>
      </c>
      <c r="AH174" s="103">
        <f>'Grunddaten Kernel'!AH174/(('Grunddaten Kernel'!AH$4-'Grunddaten Kernel'!AH$3)/2)</f>
        <v>2.0114653525093031E-2</v>
      </c>
      <c r="AI174" s="103">
        <f>'Grunddaten Kernel'!AI174/(('Grunddaten Kernel'!AI$4-'Grunddaten Kernel'!AI$3)/2)</f>
        <v>-0.1577142857142852</v>
      </c>
      <c r="AJ174" s="103">
        <f>'Grunddaten Kernel'!AJ174/(('Grunddaten Kernel'!AJ$4-'Grunddaten Kernel'!AJ$3)/2)</f>
        <v>-0.20866141732283508</v>
      </c>
      <c r="AK174" s="103">
        <f>'Grunddaten Kernel'!AK174/(('Grunddaten Kernel'!AK$4-'Grunddaten Kernel'!AK$3)/2)</f>
        <v>0.41607142857142848</v>
      </c>
      <c r="AL174" s="105"/>
    </row>
    <row r="175" spans="1:38" x14ac:dyDescent="0.2">
      <c r="A175" s="9">
        <v>35488</v>
      </c>
      <c r="B175" s="103">
        <f>('Grunddaten Kernel'!B175-'Grunddaten Kernel'!B$3)/('Grunddaten Kernel'!B$4-'Grunddaten Kernel'!B$3)</f>
        <v>4.2281932401760487E-2</v>
      </c>
      <c r="C175" s="103">
        <f>('Grunddaten Kernel'!C175-'Grunddaten Kernel'!C$3)/('Grunddaten Kernel'!C$4-'Grunddaten Kernel'!C$3)</f>
        <v>6.6602451750739117E-2</v>
      </c>
      <c r="D175" s="103">
        <f>('Grunddaten Kernel'!D175-'Grunddaten Kernel'!D$3)/('Grunddaten Kernel'!D$4-'Grunddaten Kernel'!D$3)</f>
        <v>0.44556477516059961</v>
      </c>
      <c r="E175" s="103">
        <f>('Grunddaten Kernel'!E175-'Grunddaten Kernel'!E$3)/('Grunddaten Kernel'!E$4-'Grunddaten Kernel'!E$3)</f>
        <v>0.23747276688453156</v>
      </c>
      <c r="F175" s="103">
        <f>('Grunddaten Kernel'!F175-'Grunddaten Kernel'!F$3)/('Grunddaten Kernel'!F$4-'Grunddaten Kernel'!F$3)</f>
        <v>-1.077586206896548E-2</v>
      </c>
      <c r="G175" s="103">
        <f>('Grunddaten Kernel'!G175-'Grunddaten Kernel'!G$3)/('Grunddaten Kernel'!G$4-'Grunddaten Kernel'!G$3)</f>
        <v>0.19597069597069605</v>
      </c>
      <c r="H175" s="103">
        <f>('Grunddaten Kernel'!H175-'Grunddaten Kernel'!H$3)/('Grunddaten Kernel'!H$4-'Grunddaten Kernel'!H$3)</f>
        <v>6.3025210084033612E-2</v>
      </c>
      <c r="I175" s="103">
        <f>('Grunddaten Kernel'!I175-'Grunddaten Kernel'!I$3)/('Grunddaten Kernel'!I$4-'Grunddaten Kernel'!I$3)</f>
        <v>0.28054038516815183</v>
      </c>
      <c r="J175" s="103">
        <f>('Grunddaten Kernel'!J175-'Grunddaten Kernel'!J$3)/('Grunddaten Kernel'!J$4-'Grunddaten Kernel'!J$3)</f>
        <v>0.27017543859649118</v>
      </c>
      <c r="K175" s="103">
        <f>('Grunddaten Kernel'!K175-'Grunddaten Kernel'!K$3)/('Grunddaten Kernel'!K$4-'Grunddaten Kernel'!K$3)</f>
        <v>0.30279986173522289</v>
      </c>
      <c r="L175" s="103">
        <f>('Grunddaten Kernel'!L175-'Grunddaten Kernel'!L$3)/('Grunddaten Kernel'!L$4-'Grunddaten Kernel'!L$3)</f>
        <v>2.5115173131223061E-2</v>
      </c>
      <c r="M175" s="103">
        <f>('Grunddaten Kernel'!M175-'Grunddaten Kernel'!M$3)/('Grunddaten Kernel'!M$4-'Grunddaten Kernel'!M$3)</f>
        <v>0.9265785609397944</v>
      </c>
      <c r="N175" s="103">
        <f>('Grunddaten Kernel'!N175-'Grunddaten Kernel'!N$3)/('Grunddaten Kernel'!N$4-'Grunddaten Kernel'!N$3)</f>
        <v>0.78275256722956699</v>
      </c>
      <c r="O175" s="103">
        <f>('Grunddaten Kernel'!O175-'Grunddaten Kernel'!O$3)/('Grunddaten Kernel'!O$4-'Grunddaten Kernel'!O$3)</f>
        <v>0.78591231453961696</v>
      </c>
      <c r="P175" s="103">
        <f>('Grunddaten Kernel'!P175-'Grunddaten Kernel'!P$3)/('Grunddaten Kernel'!P$4-'Grunddaten Kernel'!P$3)</f>
        <v>-1.8296625965232606E-2</v>
      </c>
      <c r="Q175" s="103">
        <f>('Grunddaten Kernel'!Q175-'Grunddaten Kernel'!Q$3)/('Grunddaten Kernel'!Q$4-'Grunddaten Kernel'!Q$3)</f>
        <v>4.3451143451143405E-2</v>
      </c>
      <c r="R175" s="103">
        <f>('Grunddaten Kernel'!R175-'Grunddaten Kernel'!R$3)/('Grunddaten Kernel'!R$4-'Grunddaten Kernel'!R$3)</f>
        <v>0.47284461763273272</v>
      </c>
      <c r="S175" s="103">
        <f>('Grunddaten Kernel'!S175-'Grunddaten Kernel'!S$3)/('Grunddaten Kernel'!S$4-'Grunddaten Kernel'!S$3)</f>
        <v>0.49237755433019781</v>
      </c>
      <c r="T175" s="103">
        <f>'Grunddaten Kernel'!T175/(('Grunddaten Kernel'!T$4-'Grunddaten Kernel'!T$3)/2)</f>
        <v>0.10409583880682559</v>
      </c>
      <c r="U175" s="103">
        <f>'Grunddaten Kernel'!U175/(('Grunddaten Kernel'!U$4-'Grunddaten Kernel'!U$3)/2)</f>
        <v>-9.5124070920226914E-2</v>
      </c>
      <c r="V175" s="103">
        <f>'Grunddaten Kernel'!V175/(('Grunddaten Kernel'!V$4-'Grunddaten Kernel'!V$3)/2)</f>
        <v>6.4960596269894422E-2</v>
      </c>
      <c r="W175" s="103">
        <f>'Grunddaten Kernel'!W175/(('Grunddaten Kernel'!W$4-'Grunddaten Kernel'!W$3)/2)</f>
        <v>0.10909090909090922</v>
      </c>
      <c r="X175" s="103">
        <f>'Grunddaten Kernel'!X175/(('Grunddaten Kernel'!X$4-'Grunddaten Kernel'!X$3)/2)</f>
        <v>-0.3552123552123545</v>
      </c>
      <c r="Y175" s="103">
        <f>'Grunddaten Kernel'!Y175/(('Grunddaten Kernel'!Y$4-'Grunddaten Kernel'!Y$3)/2)</f>
        <v>-0.12320328542094434</v>
      </c>
      <c r="Z175" s="103">
        <f>'Grunddaten Kernel'!Z175/(('Grunddaten Kernel'!Z$4-'Grunddaten Kernel'!Z$3)/2)</f>
        <v>-0.11594202898550719</v>
      </c>
      <c r="AA175" s="103">
        <f>'Grunddaten Kernel'!AA175/(('Grunddaten Kernel'!AA$4-'Grunddaten Kernel'!AA$3)/2)</f>
        <v>7.272727272727441E-3</v>
      </c>
      <c r="AB175" s="103">
        <f>'Grunddaten Kernel'!AB175/(('Grunddaten Kernel'!AB$4-'Grunddaten Kernel'!AB$3)/2)</f>
        <v>-0.36990752311922021</v>
      </c>
      <c r="AC175" s="103">
        <f>'Grunddaten Kernel'!AC175/(('Grunddaten Kernel'!AC$4-'Grunddaten Kernel'!AC$3)/2)</f>
        <v>3.309431880860382E-2</v>
      </c>
      <c r="AD175" s="103">
        <f>'Grunddaten Kernel'!AD175/(('Grunddaten Kernel'!AD$4-'Grunddaten Kernel'!AD$3)/2)</f>
        <v>-0.21759999999999999</v>
      </c>
      <c r="AE175" s="103">
        <f>'Grunddaten Kernel'!AE175/(('Grunddaten Kernel'!AE$4-'Grunddaten Kernel'!AE$3)/2)</f>
        <v>-0.35233033050430224</v>
      </c>
      <c r="AF175" s="103">
        <f>'Grunddaten Kernel'!AF175/(('Grunddaten Kernel'!AF$4-'Grunddaten Kernel'!AF$3)/2)</f>
        <v>-0.86107554417413545</v>
      </c>
      <c r="AG175" s="103">
        <f>'Grunddaten Kernel'!AG175/(('Grunddaten Kernel'!AG$4-'Grunddaten Kernel'!AG$3)/2)</f>
        <v>-0.55838601799127596</v>
      </c>
      <c r="AH175" s="103">
        <f>'Grunddaten Kernel'!AH175/(('Grunddaten Kernel'!AH$4-'Grunddaten Kernel'!AH$3)/2)</f>
        <v>-0.19712360454591168</v>
      </c>
      <c r="AI175" s="103">
        <f>'Grunddaten Kernel'!AI175/(('Grunddaten Kernel'!AI$4-'Grunddaten Kernel'!AI$3)/2)</f>
        <v>-6.857142857143117E-3</v>
      </c>
      <c r="AJ175" s="103">
        <f>'Grunddaten Kernel'!AJ175/(('Grunddaten Kernel'!AJ$4-'Grunddaten Kernel'!AJ$3)/2)</f>
        <v>-0.13160854893138377</v>
      </c>
      <c r="AK175" s="103">
        <f>'Grunddaten Kernel'!AK175/(('Grunddaten Kernel'!AK$4-'Grunddaten Kernel'!AK$3)/2)</f>
        <v>-0.14196428571428565</v>
      </c>
      <c r="AL175" s="106"/>
    </row>
    <row r="176" spans="1:38" x14ac:dyDescent="0.2">
      <c r="A176" s="9">
        <v>35519</v>
      </c>
      <c r="B176" s="103">
        <f>('Grunddaten Kernel'!B176-'Grunddaten Kernel'!B$3)/('Grunddaten Kernel'!B$4-'Grunddaten Kernel'!B$3)</f>
        <v>-2.6426207751103969E-3</v>
      </c>
      <c r="C176" s="103">
        <f>('Grunddaten Kernel'!C176-'Grunddaten Kernel'!C$3)/('Grunddaten Kernel'!C$4-'Grunddaten Kernel'!C$3)</f>
        <v>-9.7243249112648877E-3</v>
      </c>
      <c r="D176" s="103">
        <f>('Grunddaten Kernel'!D176-'Grunddaten Kernel'!D$3)/('Grunddaten Kernel'!D$4-'Grunddaten Kernel'!D$3)</f>
        <v>0.55570931477516061</v>
      </c>
      <c r="E176" s="103">
        <f>('Grunddaten Kernel'!E176-'Grunddaten Kernel'!E$3)/('Grunddaten Kernel'!E$4-'Grunddaten Kernel'!E$3)</f>
        <v>0.19389978213507619</v>
      </c>
      <c r="F176" s="103">
        <f>('Grunddaten Kernel'!F176-'Grunddaten Kernel'!F$3)/('Grunddaten Kernel'!F$4-'Grunddaten Kernel'!F$3)</f>
        <v>-1.077586206896548E-2</v>
      </c>
      <c r="G176" s="103">
        <f>('Grunddaten Kernel'!G176-'Grunddaten Kernel'!G$3)/('Grunddaten Kernel'!G$4-'Grunddaten Kernel'!G$3)</f>
        <v>0.17032967032967031</v>
      </c>
      <c r="H176" s="103">
        <f>('Grunddaten Kernel'!H176-'Grunddaten Kernel'!H$3)/('Grunddaten Kernel'!H$4-'Grunddaten Kernel'!H$3)</f>
        <v>5.8823529411764698E-2</v>
      </c>
      <c r="I176" s="103">
        <f>('Grunddaten Kernel'!I176-'Grunddaten Kernel'!I$3)/('Grunddaten Kernel'!I$4-'Grunddaten Kernel'!I$3)</f>
        <v>0.26904282839896521</v>
      </c>
      <c r="J176" s="103">
        <f>('Grunddaten Kernel'!J176-'Grunddaten Kernel'!J$3)/('Grunddaten Kernel'!J$4-'Grunddaten Kernel'!J$3)</f>
        <v>0.24631578947368418</v>
      </c>
      <c r="K176" s="103">
        <f>('Grunddaten Kernel'!K176-'Grunddaten Kernel'!K$3)/('Grunddaten Kernel'!K$4-'Grunddaten Kernel'!K$3)</f>
        <v>0.27376425855513303</v>
      </c>
      <c r="L176" s="103">
        <f>('Grunddaten Kernel'!L176-'Grunddaten Kernel'!L$3)/('Grunddaten Kernel'!L$4-'Grunddaten Kernel'!L$3)</f>
        <v>4.9041462327240309E-3</v>
      </c>
      <c r="M176" s="103">
        <f>('Grunddaten Kernel'!M176-'Grunddaten Kernel'!M$3)/('Grunddaten Kernel'!M$4-'Grunddaten Kernel'!M$3)</f>
        <v>0.85162361038232026</v>
      </c>
      <c r="N176" s="103">
        <f>('Grunddaten Kernel'!N176-'Grunddaten Kernel'!N$3)/('Grunddaten Kernel'!N$4-'Grunddaten Kernel'!N$3)</f>
        <v>0.73536951016793795</v>
      </c>
      <c r="O176" s="103">
        <f>('Grunddaten Kernel'!O176-'Grunddaten Kernel'!O$3)/('Grunddaten Kernel'!O$4-'Grunddaten Kernel'!O$3)</f>
        <v>0.72952669407272042</v>
      </c>
      <c r="P176" s="103">
        <f>('Grunddaten Kernel'!P176-'Grunddaten Kernel'!P$3)/('Grunddaten Kernel'!P$4-'Grunddaten Kernel'!P$3)</f>
        <v>-1.4492753623188406E-2</v>
      </c>
      <c r="Q176" s="103">
        <f>('Grunddaten Kernel'!Q176-'Grunddaten Kernel'!Q$3)/('Grunddaten Kernel'!Q$4-'Grunddaten Kernel'!Q$3)</f>
        <v>1.4968814968815063E-2</v>
      </c>
      <c r="R176" s="103">
        <f>('Grunddaten Kernel'!R176-'Grunddaten Kernel'!R$3)/('Grunddaten Kernel'!R$4-'Grunddaten Kernel'!R$3)</f>
        <v>0.33256210423770094</v>
      </c>
      <c r="S176" s="103">
        <f>('Grunddaten Kernel'!S176-'Grunddaten Kernel'!S$3)/('Grunddaten Kernel'!S$4-'Grunddaten Kernel'!S$3)</f>
        <v>0.45702238079792407</v>
      </c>
      <c r="T176" s="103">
        <f>'Grunddaten Kernel'!T176/(('Grunddaten Kernel'!T$4-'Grunddaten Kernel'!T$3)/2)</f>
        <v>-0.14348345349048874</v>
      </c>
      <c r="U176" s="103">
        <f>'Grunddaten Kernel'!U176/(('Grunddaten Kernel'!U$4-'Grunddaten Kernel'!U$3)/2)</f>
        <v>-0.36640382872976157</v>
      </c>
      <c r="V176" s="103">
        <f>'Grunddaten Kernel'!V176/(('Grunddaten Kernel'!V$4-'Grunddaten Kernel'!V$3)/2)</f>
        <v>0.56276390242234708</v>
      </c>
      <c r="W176" s="103">
        <f>'Grunddaten Kernel'!W176/(('Grunddaten Kernel'!W$4-'Grunddaten Kernel'!W$3)/2)</f>
        <v>-0.36363636363636409</v>
      </c>
      <c r="X176" s="103">
        <f>'Grunddaten Kernel'!X176/(('Grunddaten Kernel'!X$4-'Grunddaten Kernel'!X$3)/2)</f>
        <v>0</v>
      </c>
      <c r="Y176" s="103">
        <f>'Grunddaten Kernel'!Y176/(('Grunddaten Kernel'!Y$4-'Grunddaten Kernel'!Y$3)/2)</f>
        <v>-0.19164955509924783</v>
      </c>
      <c r="Z176" s="103">
        <f>'Grunddaten Kernel'!Z176/(('Grunddaten Kernel'!Z$4-'Grunddaten Kernel'!Z$3)/2)</f>
        <v>-2.1739130434782629E-2</v>
      </c>
      <c r="AA176" s="103">
        <f>'Grunddaten Kernel'!AA176/(('Grunddaten Kernel'!AA$4-'Grunddaten Kernel'!AA$3)/2)</f>
        <v>-7.2727272727272793E-2</v>
      </c>
      <c r="AB176" s="103">
        <f>'Grunddaten Kernel'!AB176/(('Grunddaten Kernel'!AB$4-'Grunddaten Kernel'!AB$3)/2)</f>
        <v>-0.16995751062234429</v>
      </c>
      <c r="AC176" s="103">
        <f>'Grunddaten Kernel'!AC176/(('Grunddaten Kernel'!AC$4-'Grunddaten Kernel'!AC$3)/2)</f>
        <v>-0.23166023166023167</v>
      </c>
      <c r="AD176" s="103">
        <f>'Grunddaten Kernel'!AD176/(('Grunddaten Kernel'!AD$4-'Grunddaten Kernel'!AD$3)/2)</f>
        <v>-0.21759999999999999</v>
      </c>
      <c r="AE176" s="103">
        <f>'Grunddaten Kernel'!AE176/(('Grunddaten Kernel'!AE$4-'Grunddaten Kernel'!AE$3)/2)</f>
        <v>-0.53376010196101165</v>
      </c>
      <c r="AF176" s="103">
        <f>'Grunddaten Kernel'!AF176/(('Grunddaten Kernel'!AF$4-'Grunddaten Kernel'!AF$3)/2)</f>
        <v>-0.39052496798975661</v>
      </c>
      <c r="AG176" s="103">
        <f>'Grunddaten Kernel'!AG176/(('Grunddaten Kernel'!AG$4-'Grunddaten Kernel'!AG$3)/2)</f>
        <v>-0.3599111377507575</v>
      </c>
      <c r="AH176" s="103">
        <f>'Grunddaten Kernel'!AH176/(('Grunddaten Kernel'!AH$4-'Grunddaten Kernel'!AH$3)/2)</f>
        <v>2.0114653525093031E-2</v>
      </c>
      <c r="AI176" s="103">
        <f>'Grunddaten Kernel'!AI176/(('Grunddaten Kernel'!AI$4-'Grunddaten Kernel'!AI$3)/2)</f>
        <v>-0.15657142857142778</v>
      </c>
      <c r="AJ176" s="103">
        <f>'Grunddaten Kernel'!AJ176/(('Grunddaten Kernel'!AJ$4-'Grunddaten Kernel'!AJ$3)/2)</f>
        <v>-0.6479190101237351</v>
      </c>
      <c r="AK176" s="103">
        <f>'Grunddaten Kernel'!AK176/(('Grunddaten Kernel'!AK$4-'Grunddaten Kernel'!AK$3)/2)</f>
        <v>-9.7321428571428531E-2</v>
      </c>
      <c r="AL176" s="106"/>
    </row>
    <row r="177" spans="1:38" x14ac:dyDescent="0.2">
      <c r="A177" s="9">
        <v>35549</v>
      </c>
      <c r="B177" s="103">
        <f>('Grunddaten Kernel'!B177-'Grunddaten Kernel'!B$3)/('Grunddaten Kernel'!B$4-'Grunddaten Kernel'!B$3)</f>
        <v>2.1728215262015415E-2</v>
      </c>
      <c r="C177" s="103">
        <f>('Grunddaten Kernel'!C177-'Grunddaten Kernel'!C$3)/('Grunddaten Kernel'!C$4-'Grunddaten Kernel'!C$3)</f>
        <v>3.4860787417742472E-3</v>
      </c>
      <c r="D177" s="103">
        <f>('Grunddaten Kernel'!D177-'Grunddaten Kernel'!D$3)/('Grunddaten Kernel'!D$4-'Grunddaten Kernel'!D$3)</f>
        <v>0.53001338329764458</v>
      </c>
      <c r="E177" s="103">
        <f>('Grunddaten Kernel'!E177-'Grunddaten Kernel'!E$3)/('Grunddaten Kernel'!E$4-'Grunddaten Kernel'!E$3)</f>
        <v>0.24836601307189538</v>
      </c>
      <c r="F177" s="103">
        <f>('Grunddaten Kernel'!F177-'Grunddaten Kernel'!F$3)/('Grunddaten Kernel'!F$4-'Grunddaten Kernel'!F$3)</f>
        <v>7.9741379310344862E-2</v>
      </c>
      <c r="G177" s="103">
        <f>('Grunddaten Kernel'!G177-'Grunddaten Kernel'!G$3)/('Grunddaten Kernel'!G$4-'Grunddaten Kernel'!G$3)</f>
        <v>0.24908424908424903</v>
      </c>
      <c r="H177" s="103">
        <f>('Grunddaten Kernel'!H177-'Grunddaten Kernel'!H$3)/('Grunddaten Kernel'!H$4-'Grunddaten Kernel'!H$3)</f>
        <v>7.2829131652661069E-2</v>
      </c>
      <c r="I177" s="103">
        <f>('Grunddaten Kernel'!I177-'Grunddaten Kernel'!I$3)/('Grunddaten Kernel'!I$4-'Grunddaten Kernel'!I$3)</f>
        <v>0.25064673756826672</v>
      </c>
      <c r="J177" s="103">
        <f>('Grunddaten Kernel'!J177-'Grunddaten Kernel'!J$3)/('Grunddaten Kernel'!J$4-'Grunddaten Kernel'!J$3)</f>
        <v>0.17052631578947366</v>
      </c>
      <c r="K177" s="103">
        <f>('Grunddaten Kernel'!K177-'Grunddaten Kernel'!K$3)/('Grunddaten Kernel'!K$4-'Grunddaten Kernel'!K$3)</f>
        <v>0.30833045281714477</v>
      </c>
      <c r="L177" s="103">
        <f>('Grunddaten Kernel'!L177-'Grunddaten Kernel'!L$3)/('Grunddaten Kernel'!L$4-'Grunddaten Kernel'!L$3)</f>
        <v>-1.0402734433050966E-3</v>
      </c>
      <c r="M177" s="103">
        <f>('Grunddaten Kernel'!M177-'Grunddaten Kernel'!M$3)/('Grunddaten Kernel'!M$4-'Grunddaten Kernel'!M$3)</f>
        <v>0.87436798581196784</v>
      </c>
      <c r="N177" s="103">
        <f>('Grunddaten Kernel'!N177-'Grunddaten Kernel'!N$3)/('Grunddaten Kernel'!N$4-'Grunddaten Kernel'!N$3)</f>
        <v>0.79409343006726829</v>
      </c>
      <c r="O177" s="103">
        <f>('Grunddaten Kernel'!O177-'Grunddaten Kernel'!O$3)/('Grunddaten Kernel'!O$4-'Grunddaten Kernel'!O$3)</f>
        <v>0.79429958056217187</v>
      </c>
      <c r="P177" s="103">
        <f>('Grunddaten Kernel'!P177-'Grunddaten Kernel'!P$3)/('Grunddaten Kernel'!P$4-'Grunddaten Kernel'!P$3)</f>
        <v>2.1807600136939376E-2</v>
      </c>
      <c r="Q177" s="103">
        <f>('Grunddaten Kernel'!Q177-'Grunddaten Kernel'!Q$3)/('Grunddaten Kernel'!Q$4-'Grunddaten Kernel'!Q$3)</f>
        <v>3.3679833679833772E-2</v>
      </c>
      <c r="R177" s="103">
        <f>('Grunddaten Kernel'!R177-'Grunddaten Kernel'!R$3)/('Grunddaten Kernel'!R$4-'Grunddaten Kernel'!R$3)</f>
        <v>0.38419386264003907</v>
      </c>
      <c r="S177" s="103">
        <f>('Grunddaten Kernel'!S177-'Grunddaten Kernel'!S$3)/('Grunddaten Kernel'!S$4-'Grunddaten Kernel'!S$3)</f>
        <v>0.55465455724943236</v>
      </c>
      <c r="T177" s="103">
        <f>'Grunddaten Kernel'!T177/(('Grunddaten Kernel'!T$4-'Grunddaten Kernel'!T$3)/2)</f>
        <v>7.7837429017715412E-2</v>
      </c>
      <c r="U177" s="103">
        <f>'Grunddaten Kernel'!U177/(('Grunddaten Kernel'!U$4-'Grunddaten Kernel'!U$3)/2)</f>
        <v>6.3416047280150947E-2</v>
      </c>
      <c r="V177" s="103">
        <f>'Grunddaten Kernel'!V177/(('Grunddaten Kernel'!V$4-'Grunddaten Kernel'!V$3)/2)</f>
        <v>-0.13128878404020741</v>
      </c>
      <c r="W177" s="103">
        <f>'Grunddaten Kernel'!W177/(('Grunddaten Kernel'!W$4-'Grunddaten Kernel'!W$3)/2)</f>
        <v>0.4545454545454547</v>
      </c>
      <c r="X177" s="103">
        <f>'Grunddaten Kernel'!X177/(('Grunddaten Kernel'!X$4-'Grunddaten Kernel'!X$3)/2)</f>
        <v>0.64864864864864857</v>
      </c>
      <c r="Y177" s="103">
        <f>'Grunddaten Kernel'!Y177/(('Grunddaten Kernel'!Y$4-'Grunddaten Kernel'!Y$3)/2)</f>
        <v>0.58863791923340125</v>
      </c>
      <c r="Z177" s="103">
        <f>'Grunddaten Kernel'!Z177/(('Grunddaten Kernel'!Z$4-'Grunddaten Kernel'!Z$3)/2)</f>
        <v>7.2463768115942101E-2</v>
      </c>
      <c r="AA177" s="103">
        <f>'Grunddaten Kernel'!AA177/(('Grunddaten Kernel'!AA$4-'Grunddaten Kernel'!AA$3)/2)</f>
        <v>-0.11636363636363646</v>
      </c>
      <c r="AB177" s="103">
        <f>'Grunddaten Kernel'!AB177/(('Grunddaten Kernel'!AB$4-'Grunddaten Kernel'!AB$3)/2)</f>
        <v>-0.53986503374156447</v>
      </c>
      <c r="AC177" s="103">
        <f>'Grunddaten Kernel'!AC177/(('Grunddaten Kernel'!AC$4-'Grunddaten Kernel'!AC$3)/2)</f>
        <v>0.2757859900717044</v>
      </c>
      <c r="AD177" s="103">
        <f>'Grunddaten Kernel'!AD177/(('Grunddaten Kernel'!AD$4-'Grunddaten Kernel'!AD$3)/2)</f>
        <v>-6.4000000000000001E-2</v>
      </c>
      <c r="AE177" s="103">
        <f>'Grunddaten Kernel'!AE177/(('Grunddaten Kernel'!AE$4-'Grunddaten Kernel'!AE$3)/2)</f>
        <v>0.16196448744315378</v>
      </c>
      <c r="AF177" s="103">
        <f>'Grunddaten Kernel'!AF177/(('Grunddaten Kernel'!AF$4-'Grunddaten Kernel'!AF$3)/2)</f>
        <v>0.4839948783610748</v>
      </c>
      <c r="AG177" s="103">
        <f>'Grunddaten Kernel'!AG177/(('Grunddaten Kernel'!AG$4-'Grunddaten Kernel'!AG$3)/2)</f>
        <v>0.41344731296351833</v>
      </c>
      <c r="AH177" s="103">
        <f>'Grunddaten Kernel'!AH177/(('Grunddaten Kernel'!AH$4-'Grunddaten Kernel'!AH$3)/2)</f>
        <v>0.19195413858996263</v>
      </c>
      <c r="AI177" s="103">
        <f>'Grunddaten Kernel'!AI177/(('Grunddaten Kernel'!AI$4-'Grunddaten Kernel'!AI$3)/2)</f>
        <v>0.10285714285714286</v>
      </c>
      <c r="AJ177" s="103">
        <f>'Grunddaten Kernel'!AJ177/(('Grunddaten Kernel'!AJ$4-'Grunddaten Kernel'!AJ$3)/2)</f>
        <v>0.23847019122609722</v>
      </c>
      <c r="AK177" s="103">
        <f>'Grunddaten Kernel'!AK177/(('Grunddaten Kernel'!AK$4-'Grunddaten Kernel'!AK$3)/2)</f>
        <v>0.26875000000000004</v>
      </c>
      <c r="AL177" s="106"/>
    </row>
    <row r="178" spans="1:38" x14ac:dyDescent="0.2">
      <c r="A178" s="9">
        <v>35580</v>
      </c>
      <c r="B178" s="103">
        <f>('Grunddaten Kernel'!B178-'Grunddaten Kernel'!B$3)/('Grunddaten Kernel'!B$4-'Grunddaten Kernel'!B$3)</f>
        <v>-1.5268475589524927E-2</v>
      </c>
      <c r="C178" s="103">
        <f>('Grunddaten Kernel'!C178-'Grunddaten Kernel'!C$3)/('Grunddaten Kernel'!C$4-'Grunddaten Kernel'!C$3)</f>
        <v>-7.0638963978056593E-2</v>
      </c>
      <c r="D178" s="103">
        <f>('Grunddaten Kernel'!D178-'Grunddaten Kernel'!D$3)/('Grunddaten Kernel'!D$4-'Grunddaten Kernel'!D$3)</f>
        <v>0.4664427194860814</v>
      </c>
      <c r="E178" s="103">
        <f>('Grunddaten Kernel'!E178-'Grunddaten Kernel'!E$3)/('Grunddaten Kernel'!E$4-'Grunddaten Kernel'!E$3)</f>
        <v>0.2418300653594771</v>
      </c>
      <c r="F178" s="103">
        <f>('Grunddaten Kernel'!F178-'Grunddaten Kernel'!F$3)/('Grunddaten Kernel'!F$4-'Grunddaten Kernel'!F$3)</f>
        <v>9.2672413793103398E-2</v>
      </c>
      <c r="G178" s="103">
        <f>('Grunddaten Kernel'!G178-'Grunddaten Kernel'!G$3)/('Grunddaten Kernel'!G$4-'Grunddaten Kernel'!G$3)</f>
        <v>0.27655677655677657</v>
      </c>
      <c r="H178" s="103">
        <f>('Grunddaten Kernel'!H178-'Grunddaten Kernel'!H$3)/('Grunddaten Kernel'!H$4-'Grunddaten Kernel'!H$3)</f>
        <v>6.7226890756302518E-2</v>
      </c>
      <c r="I178" s="103">
        <f>('Grunddaten Kernel'!I178-'Grunddaten Kernel'!I$3)/('Grunddaten Kernel'!I$4-'Grunddaten Kernel'!I$3)</f>
        <v>0.25524576027594131</v>
      </c>
      <c r="J178" s="103">
        <f>('Grunddaten Kernel'!J178-'Grunddaten Kernel'!J$3)/('Grunddaten Kernel'!J$4-'Grunddaten Kernel'!J$3)</f>
        <v>0.12982456140350876</v>
      </c>
      <c r="K178" s="103">
        <f>('Grunddaten Kernel'!K178-'Grunddaten Kernel'!K$3)/('Grunddaten Kernel'!K$4-'Grunddaten Kernel'!K$3)</f>
        <v>0.26961631524369167</v>
      </c>
      <c r="L178" s="103">
        <f>('Grunddaten Kernel'!L178-'Grunddaten Kernel'!L$3)/('Grunddaten Kernel'!L$4-'Grunddaten Kernel'!L$3)</f>
        <v>-2.2291573785109212E-3</v>
      </c>
      <c r="M178" s="103">
        <f>('Grunddaten Kernel'!M178-'Grunddaten Kernel'!M$3)/('Grunddaten Kernel'!M$4-'Grunddaten Kernel'!M$3)</f>
        <v>0.89863977123425309</v>
      </c>
      <c r="N178" s="103">
        <f>('Grunddaten Kernel'!N178-'Grunddaten Kernel'!N$3)/('Grunddaten Kernel'!N$4-'Grunddaten Kernel'!N$3)</f>
        <v>0.79634606720626389</v>
      </c>
      <c r="O178" s="103">
        <f>('Grunddaten Kernel'!O178-'Grunddaten Kernel'!O$3)/('Grunddaten Kernel'!O$4-'Grunddaten Kernel'!O$3)</f>
        <v>0.77324570948191829</v>
      </c>
      <c r="P178" s="103">
        <f>('Grunddaten Kernel'!P178-'Grunddaten Kernel'!P$3)/('Grunddaten Kernel'!P$4-'Grunddaten Kernel'!P$3)</f>
        <v>-2.3203621286469627E-3</v>
      </c>
      <c r="Q178" s="103">
        <f>('Grunddaten Kernel'!Q178-'Grunddaten Kernel'!Q$3)/('Grunddaten Kernel'!Q$4-'Grunddaten Kernel'!Q$3)</f>
        <v>4.2411642411642365E-2</v>
      </c>
      <c r="R178" s="103">
        <f>('Grunddaten Kernel'!R178-'Grunddaten Kernel'!R$3)/('Grunddaten Kernel'!R$4-'Grunddaten Kernel'!R$3)</f>
        <v>0.31721870433511945</v>
      </c>
      <c r="S178" s="103">
        <f>('Grunddaten Kernel'!S178-'Grunddaten Kernel'!S$3)/('Grunddaten Kernel'!S$4-'Grunddaten Kernel'!S$3)</f>
        <v>0.60849821602335386</v>
      </c>
      <c r="T178" s="103">
        <f>'Grunddaten Kernel'!T178/(('Grunddaten Kernel'!T$4-'Grunddaten Kernel'!T$3)/2)</f>
        <v>-0.11816284405098952</v>
      </c>
      <c r="U178" s="103">
        <f>'Grunddaten Kernel'!U178/(('Grunddaten Kernel'!U$4-'Grunddaten Kernel'!U$3)/2)</f>
        <v>-0.35583448751640323</v>
      </c>
      <c r="V178" s="103">
        <f>'Grunddaten Kernel'!V178/(('Grunddaten Kernel'!V$4-'Grunddaten Kernel'!V$3)/2)</f>
        <v>-0.32480298134947116</v>
      </c>
      <c r="W178" s="103">
        <f>'Grunddaten Kernel'!W178/(('Grunddaten Kernel'!W$4-'Grunddaten Kernel'!W$3)/2)</f>
        <v>-5.454545454545421E-2</v>
      </c>
      <c r="X178" s="103">
        <f>'Grunddaten Kernel'!X178/(('Grunddaten Kernel'!X$4-'Grunddaten Kernel'!X$3)/2)</f>
        <v>9.2664092664092063E-2</v>
      </c>
      <c r="Y178" s="103">
        <f>'Grunddaten Kernel'!Y178/(('Grunddaten Kernel'!Y$4-'Grunddaten Kernel'!Y$3)/2)</f>
        <v>0.20533880903490803</v>
      </c>
      <c r="Z178" s="103">
        <f>'Grunddaten Kernel'!Z178/(('Grunddaten Kernel'!Z$4-'Grunddaten Kernel'!Z$3)/2)</f>
        <v>-2.898550724637684E-2</v>
      </c>
      <c r="AA178" s="103">
        <f>'Grunddaten Kernel'!AA178/(('Grunddaten Kernel'!AA$4-'Grunddaten Kernel'!AA$3)/2)</f>
        <v>2.9090909090909115E-2</v>
      </c>
      <c r="AB178" s="103">
        <f>'Grunddaten Kernel'!AB178/(('Grunddaten Kernel'!AB$4-'Grunddaten Kernel'!AB$3)/2)</f>
        <v>-0.28992751812046985</v>
      </c>
      <c r="AC178" s="103">
        <f>'Grunddaten Kernel'!AC178/(('Grunddaten Kernel'!AC$4-'Grunddaten Kernel'!AC$3)/2)</f>
        <v>-0.30888030888030821</v>
      </c>
      <c r="AD178" s="103">
        <f>'Grunddaten Kernel'!AD178/(('Grunddaten Kernel'!AD$4-'Grunddaten Kernel'!AD$3)/2)</f>
        <v>-1.2799999999999994E-2</v>
      </c>
      <c r="AE178" s="103">
        <f>'Grunddaten Kernel'!AE178/(('Grunddaten Kernel'!AE$4-'Grunddaten Kernel'!AE$3)/2)</f>
        <v>0.17284129420965758</v>
      </c>
      <c r="AF178" s="103">
        <f>'Grunddaten Kernel'!AF178/(('Grunddaten Kernel'!AF$4-'Grunddaten Kernel'!AF$3)/2)</f>
        <v>1.8565941101152946E-2</v>
      </c>
      <c r="AG178" s="103">
        <f>'Grunddaten Kernel'!AG178/(('Grunddaten Kernel'!AG$4-'Grunddaten Kernel'!AG$3)/2)</f>
        <v>-0.13438750220014936</v>
      </c>
      <c r="AH178" s="103">
        <f>'Grunddaten Kernel'!AH178/(('Grunddaten Kernel'!AH$4-'Grunddaten Kernel'!AH$3)/2)</f>
        <v>-0.12758724730966495</v>
      </c>
      <c r="AI178" s="103">
        <f>'Grunddaten Kernel'!AI178/(('Grunddaten Kernel'!AI$4-'Grunddaten Kernel'!AI$3)/2)</f>
        <v>4.7999999999999224E-2</v>
      </c>
      <c r="AJ178" s="103">
        <f>'Grunddaten Kernel'!AJ178/(('Grunddaten Kernel'!AJ$4-'Grunddaten Kernel'!AJ$3)/2)</f>
        <v>-0.3093363329583802</v>
      </c>
      <c r="AK178" s="103">
        <f>'Grunddaten Kernel'!AK178/(('Grunddaten Kernel'!AK$4-'Grunddaten Kernel'!AK$3)/2)</f>
        <v>0.14821428571428569</v>
      </c>
      <c r="AL178" s="106"/>
    </row>
    <row r="179" spans="1:38" x14ac:dyDescent="0.2">
      <c r="A179" s="9">
        <v>35610</v>
      </c>
      <c r="B179" s="103">
        <f>('Grunddaten Kernel'!B179-'Grunddaten Kernel'!B$3)/('Grunddaten Kernel'!B$4-'Grunddaten Kernel'!B$3)</f>
        <v>-1.0276858569872534E-2</v>
      </c>
      <c r="C179" s="103">
        <f>('Grunddaten Kernel'!C179-'Grunddaten Kernel'!C$3)/('Grunddaten Kernel'!C$4-'Grunddaten Kernel'!C$3)</f>
        <v>-6.7703318721825792E-2</v>
      </c>
      <c r="D179" s="103">
        <f>('Grunddaten Kernel'!D179-'Grunddaten Kernel'!D$3)/('Grunddaten Kernel'!D$4-'Grunddaten Kernel'!D$3)</f>
        <v>0.5447350107066381</v>
      </c>
      <c r="E179" s="103">
        <f>('Grunddaten Kernel'!E179-'Grunddaten Kernel'!E$3)/('Grunddaten Kernel'!E$4-'Grunddaten Kernel'!E$3)</f>
        <v>0.21132897603485834</v>
      </c>
      <c r="F179" s="103">
        <f>('Grunddaten Kernel'!F179-'Grunddaten Kernel'!F$3)/('Grunddaten Kernel'!F$4-'Grunddaten Kernel'!F$3)</f>
        <v>9.6982758620689696E-2</v>
      </c>
      <c r="G179" s="103">
        <f>('Grunddaten Kernel'!G179-'Grunddaten Kernel'!G$3)/('Grunddaten Kernel'!G$4-'Grunddaten Kernel'!G$3)</f>
        <v>0.23260073260073255</v>
      </c>
      <c r="H179" s="103">
        <f>('Grunddaten Kernel'!H179-'Grunddaten Kernel'!H$3)/('Grunddaten Kernel'!H$4-'Grunddaten Kernel'!H$3)</f>
        <v>4.4817927170868355E-2</v>
      </c>
      <c r="I179" s="103">
        <f>('Grunddaten Kernel'!I179-'Grunddaten Kernel'!I$3)/('Grunddaten Kernel'!I$4-'Grunddaten Kernel'!I$3)</f>
        <v>0.25869502730669736</v>
      </c>
      <c r="J179" s="103">
        <f>('Grunddaten Kernel'!J179-'Grunddaten Kernel'!J$3)/('Grunddaten Kernel'!J$4-'Grunddaten Kernel'!J$3)</f>
        <v>0.10035087719298244</v>
      </c>
      <c r="K179" s="103">
        <f>('Grunddaten Kernel'!K179-'Grunddaten Kernel'!K$3)/('Grunddaten Kernel'!K$4-'Grunddaten Kernel'!K$3)</f>
        <v>0.25717248530936748</v>
      </c>
      <c r="L179" s="103">
        <f>('Grunddaten Kernel'!L179-'Grunddaten Kernel'!L$3)/('Grunddaten Kernel'!L$4-'Grunddaten Kernel'!L$3)</f>
        <v>-1.0402734433050966E-3</v>
      </c>
      <c r="M179" s="103">
        <f>('Grunddaten Kernel'!M179-'Grunddaten Kernel'!M$3)/('Grunddaten Kernel'!M$4-'Grunddaten Kernel'!M$3)</f>
        <v>0.86265919842499827</v>
      </c>
      <c r="N179" s="103">
        <f>('Grunddaten Kernel'!N179-'Grunddaten Kernel'!N$3)/('Grunddaten Kernel'!N$4-'Grunddaten Kernel'!N$3)</f>
        <v>0.77770355295250815</v>
      </c>
      <c r="O179" s="103">
        <f>('Grunddaten Kernel'!O179-'Grunddaten Kernel'!O$3)/('Grunddaten Kernel'!O$4-'Grunddaten Kernel'!O$3)</f>
        <v>0.76357508891068393</v>
      </c>
      <c r="P179" s="103">
        <f>('Grunddaten Kernel'!P179-'Grunddaten Kernel'!P$3)/('Grunddaten Kernel'!P$4-'Grunddaten Kernel'!P$3)</f>
        <v>-1.6775077028414926E-2</v>
      </c>
      <c r="Q179" s="103">
        <f>('Grunddaten Kernel'!Q179-'Grunddaten Kernel'!Q$3)/('Grunddaten Kernel'!Q$4-'Grunddaten Kernel'!Q$3)</f>
        <v>6.174636174636184E-2</v>
      </c>
      <c r="R179" s="103">
        <f>('Grunddaten Kernel'!R179-'Grunddaten Kernel'!R$3)/('Grunddaten Kernel'!R$4-'Grunddaten Kernel'!R$3)</f>
        <v>0.27532878714076975</v>
      </c>
      <c r="S179" s="103">
        <f>('Grunddaten Kernel'!S179-'Grunddaten Kernel'!S$3)/('Grunddaten Kernel'!S$4-'Grunddaten Kernel'!S$3)</f>
        <v>0.52059682127797602</v>
      </c>
      <c r="T179" s="103">
        <f>'Grunddaten Kernel'!T179/(('Grunddaten Kernel'!T$4-'Grunddaten Kernel'!T$3)/2)</f>
        <v>1.594260594338787E-2</v>
      </c>
      <c r="U179" s="103">
        <f>'Grunddaten Kernel'!U179/(('Grunddaten Kernel'!U$4-'Grunddaten Kernel'!U$3)/2)</f>
        <v>1.4092454951144112E-2</v>
      </c>
      <c r="V179" s="103">
        <f>'Grunddaten Kernel'!V179/(('Grunddaten Kernel'!V$4-'Grunddaten Kernel'!V$3)/2)</f>
        <v>0.4000205138725062</v>
      </c>
      <c r="W179" s="103">
        <f>'Grunddaten Kernel'!W179/(('Grunddaten Kernel'!W$4-'Grunddaten Kernel'!W$3)/2)</f>
        <v>-0.25454545454545485</v>
      </c>
      <c r="X179" s="103">
        <f>'Grunddaten Kernel'!X179/(('Grunddaten Kernel'!X$4-'Grunddaten Kernel'!X$3)/2)</f>
        <v>3.0888030888031603E-2</v>
      </c>
      <c r="Y179" s="103">
        <f>'Grunddaten Kernel'!Y179/(('Grunddaten Kernel'!Y$4-'Grunddaten Kernel'!Y$3)/2)</f>
        <v>-0.32854209445585236</v>
      </c>
      <c r="Z179" s="103">
        <f>'Grunddaten Kernel'!Z179/(('Grunddaten Kernel'!Z$4-'Grunddaten Kernel'!Z$3)/2)</f>
        <v>-0.11594202898550719</v>
      </c>
      <c r="AA179" s="103">
        <f>'Grunddaten Kernel'!AA179/(('Grunddaten Kernel'!AA$4-'Grunddaten Kernel'!AA$3)/2)</f>
        <v>2.1818181818182E-2</v>
      </c>
      <c r="AB179" s="103">
        <f>'Grunddaten Kernel'!AB179/(('Grunddaten Kernel'!AB$4-'Grunddaten Kernel'!AB$3)/2)</f>
        <v>-0.20994751312171947</v>
      </c>
      <c r="AC179" s="103">
        <f>'Grunddaten Kernel'!AC179/(('Grunddaten Kernel'!AC$4-'Grunddaten Kernel'!AC$3)/2)</f>
        <v>-9.9282956425813432E-2</v>
      </c>
      <c r="AD179" s="103">
        <f>'Grunddaten Kernel'!AD179/(('Grunddaten Kernel'!AD$4-'Grunddaten Kernel'!AD$3)/2)</f>
        <v>1.2799999999999994E-2</v>
      </c>
      <c r="AE179" s="103">
        <f>'Grunddaten Kernel'!AE179/(('Grunddaten Kernel'!AE$4-'Grunddaten Kernel'!AE$3)/2)</f>
        <v>-0.25622049068736769</v>
      </c>
      <c r="AF179" s="103">
        <f>'Grunddaten Kernel'!AF179/(('Grunddaten Kernel'!AF$4-'Grunddaten Kernel'!AF$3)/2)</f>
        <v>-0.15364916773367474</v>
      </c>
      <c r="AG179" s="103">
        <f>'Grunddaten Kernel'!AG179/(('Grunddaten Kernel'!AG$4-'Grunddaten Kernel'!AG$3)/2)</f>
        <v>-6.172786649731473E-2</v>
      </c>
      <c r="AH179" s="103">
        <f>'Grunddaten Kernel'!AH179/(('Grunddaten Kernel'!AH$4-'Grunddaten Kernel'!AH$3)/2)</f>
        <v>-7.6435683395353518E-2</v>
      </c>
      <c r="AI179" s="103">
        <f>'Grunddaten Kernel'!AI179/(('Grunddaten Kernel'!AI$4-'Grunddaten Kernel'!AI$3)/2)</f>
        <v>0.10628571428571507</v>
      </c>
      <c r="AJ179" s="103">
        <f>'Grunddaten Kernel'!AJ179/(('Grunddaten Kernel'!AJ$4-'Grunddaten Kernel'!AJ$3)/2)</f>
        <v>-0.19347581552305948</v>
      </c>
      <c r="AK179" s="103">
        <f>'Grunddaten Kernel'!AK179/(('Grunddaten Kernel'!AK$4-'Grunddaten Kernel'!AK$3)/2)</f>
        <v>-0.24196428571428574</v>
      </c>
      <c r="AL179" s="106"/>
    </row>
    <row r="180" spans="1:38" x14ac:dyDescent="0.2">
      <c r="A180" s="9">
        <v>35641</v>
      </c>
      <c r="B180" s="103">
        <f>('Grunddaten Kernel'!B180-'Grunddaten Kernel'!B$3)/('Grunddaten Kernel'!B$4-'Grunddaten Kernel'!B$3)</f>
        <v>-3.9052062565515244E-2</v>
      </c>
      <c r="C180" s="103">
        <f>('Grunddaten Kernel'!C180-'Grunddaten Kernel'!C$3)/('Grunddaten Kernel'!C$4-'Grunddaten Kernel'!C$3)</f>
        <v>-1.6329526737784556E-2</v>
      </c>
      <c r="D180" s="103">
        <f>('Grunddaten Kernel'!D180-'Grunddaten Kernel'!D$3)/('Grunddaten Kernel'!D$4-'Grunddaten Kernel'!D$3)</f>
        <v>0.54808083511777295</v>
      </c>
      <c r="E180" s="103">
        <f>('Grunddaten Kernel'!E180-'Grunddaten Kernel'!E$3)/('Grunddaten Kernel'!E$4-'Grunddaten Kernel'!E$3)</f>
        <v>0.20479302832244009</v>
      </c>
      <c r="F180" s="103">
        <f>('Grunddaten Kernel'!F180-'Grunddaten Kernel'!F$3)/('Grunddaten Kernel'!F$4-'Grunddaten Kernel'!F$3)</f>
        <v>2.5862068965517265E-2</v>
      </c>
      <c r="G180" s="103">
        <f>('Grunddaten Kernel'!G180-'Grunddaten Kernel'!G$3)/('Grunddaten Kernel'!G$4-'Grunddaten Kernel'!G$3)</f>
        <v>0.23076923076923078</v>
      </c>
      <c r="H180" s="103">
        <f>('Grunddaten Kernel'!H180-'Grunddaten Kernel'!H$3)/('Grunddaten Kernel'!H$4-'Grunddaten Kernel'!H$3)</f>
        <v>7.1428571428571438E-2</v>
      </c>
      <c r="I180" s="103">
        <f>('Grunddaten Kernel'!I180-'Grunddaten Kernel'!I$3)/('Grunddaten Kernel'!I$4-'Grunddaten Kernel'!I$3)</f>
        <v>0.2529462489221041</v>
      </c>
      <c r="J180" s="103">
        <f>('Grunddaten Kernel'!J180-'Grunddaten Kernel'!J$3)/('Grunddaten Kernel'!J$4-'Grunddaten Kernel'!J$3)</f>
        <v>7.6491228070175429E-2</v>
      </c>
      <c r="K180" s="103">
        <f>('Grunddaten Kernel'!K180-'Grunddaten Kernel'!K$3)/('Grunddaten Kernel'!K$4-'Grunddaten Kernel'!K$3)</f>
        <v>0.25717248530936748</v>
      </c>
      <c r="L180" s="103">
        <f>('Grunddaten Kernel'!L180-'Grunddaten Kernel'!L$3)/('Grunddaten Kernel'!L$4-'Grunddaten Kernel'!L$3)</f>
        <v>1.4861049190072832E-4</v>
      </c>
      <c r="M180" s="103">
        <f>('Grunddaten Kernel'!M180-'Grunddaten Kernel'!M$3)/('Grunddaten Kernel'!M$4-'Grunddaten Kernel'!M$3)</f>
        <v>0.80745481835820709</v>
      </c>
      <c r="N180" s="103">
        <f>('Grunddaten Kernel'!N180-'Grunddaten Kernel'!N$3)/('Grunddaten Kernel'!N$4-'Grunddaten Kernel'!N$3)</f>
        <v>0.76022619583961215</v>
      </c>
      <c r="O180" s="103">
        <f>('Grunddaten Kernel'!O180-'Grunddaten Kernel'!O$3)/('Grunddaten Kernel'!O$4-'Grunddaten Kernel'!O$3)</f>
        <v>0.73418313961287696</v>
      </c>
      <c r="P180" s="103">
        <f>('Grunddaten Kernel'!P180-'Grunddaten Kernel'!P$3)/('Grunddaten Kernel'!P$4-'Grunddaten Kernel'!P$3)</f>
        <v>-5.4433413214652518E-2</v>
      </c>
      <c r="Q180" s="103">
        <f>('Grunddaten Kernel'!Q180-'Grunddaten Kernel'!Q$3)/('Grunddaten Kernel'!Q$4-'Grunddaten Kernel'!Q$3)</f>
        <v>4.3451143451143405E-2</v>
      </c>
      <c r="R180" s="103">
        <f>('Grunddaten Kernel'!R180-'Grunddaten Kernel'!R$3)/('Grunddaten Kernel'!R$4-'Grunddaten Kernel'!R$3)</f>
        <v>0.24050170482221139</v>
      </c>
      <c r="S180" s="103">
        <f>('Grunddaten Kernel'!S180-'Grunddaten Kernel'!S$3)/('Grunddaten Kernel'!S$4-'Grunddaten Kernel'!S$3)</f>
        <v>0.47096983457671093</v>
      </c>
      <c r="T180" s="103">
        <f>'Grunddaten Kernel'!T180/(('Grunddaten Kernel'!T$4-'Grunddaten Kernel'!T$3)/2)</f>
        <v>-9.1904434261881426E-2</v>
      </c>
      <c r="U180" s="103">
        <f>'Grunddaten Kernel'!U180/(('Grunddaten Kernel'!U$4-'Grunddaten Kernel'!U$3)/2)</f>
        <v>0.24661796164503222</v>
      </c>
      <c r="V180" s="103">
        <f>'Grunddaten Kernel'!V180/(('Grunddaten Kernel'!V$4-'Grunddaten Kernel'!V$3)/2)</f>
        <v>1.7094893755235322E-2</v>
      </c>
      <c r="W180" s="103">
        <f>'Grunddaten Kernel'!W180/(('Grunddaten Kernel'!W$4-'Grunddaten Kernel'!W$3)/2)</f>
        <v>-5.454545454545421E-2</v>
      </c>
      <c r="X180" s="103">
        <f>'Grunddaten Kernel'!X180/(('Grunddaten Kernel'!X$4-'Grunddaten Kernel'!X$3)/2)</f>
        <v>-0.50965250965250974</v>
      </c>
      <c r="Y180" s="103">
        <f>'Grunddaten Kernel'!Y180/(('Grunddaten Kernel'!Y$4-'Grunddaten Kernel'!Y$3)/2)</f>
        <v>-1.3689253935660213E-2</v>
      </c>
      <c r="Z180" s="103">
        <f>'Grunddaten Kernel'!Z180/(('Grunddaten Kernel'!Z$4-'Grunddaten Kernel'!Z$3)/2)</f>
        <v>0.13768115942028983</v>
      </c>
      <c r="AA180" s="103">
        <f>'Grunddaten Kernel'!AA180/(('Grunddaten Kernel'!AA$4-'Grunddaten Kernel'!AA$3)/2)</f>
        <v>-3.6363636363636556E-2</v>
      </c>
      <c r="AB180" s="103">
        <f>'Grunddaten Kernel'!AB180/(('Grunddaten Kernel'!AB$4-'Grunddaten Kernel'!AB$3)/2)</f>
        <v>-0.16995751062234429</v>
      </c>
      <c r="AC180" s="103">
        <f>'Grunddaten Kernel'!AC180/(('Grunddaten Kernel'!AC$4-'Grunddaten Kernel'!AC$3)/2)</f>
        <v>0</v>
      </c>
      <c r="AD180" s="103">
        <f>'Grunddaten Kernel'!AD180/(('Grunddaten Kernel'!AD$4-'Grunddaten Kernel'!AD$3)/2)</f>
        <v>1.2799999999999994E-2</v>
      </c>
      <c r="AE180" s="103">
        <f>'Grunddaten Kernel'!AE180/(('Grunddaten Kernel'!AE$4-'Grunddaten Kernel'!AE$3)/2)</f>
        <v>-0.39311473510413403</v>
      </c>
      <c r="AF180" s="103">
        <f>'Grunddaten Kernel'!AF180/(('Grunddaten Kernel'!AF$4-'Grunddaten Kernel'!AF$3)/2)</f>
        <v>-0.14404609475032007</v>
      </c>
      <c r="AG180" s="103">
        <f>'Grunddaten Kernel'!AG180/(('Grunddaten Kernel'!AG$4-'Grunddaten Kernel'!AG$3)/2)</f>
        <v>-0.1876097101511329</v>
      </c>
      <c r="AH180" s="103">
        <f>'Grunddaten Kernel'!AH180/(('Grunddaten Kernel'!AH$4-'Grunddaten Kernel'!AH$3)/2)</f>
        <v>-0.199135069898421</v>
      </c>
      <c r="AI180" s="103">
        <f>'Grunddaten Kernel'!AI180/(('Grunddaten Kernel'!AI$4-'Grunddaten Kernel'!AI$3)/2)</f>
        <v>-0.10057142857142935</v>
      </c>
      <c r="AJ180" s="103">
        <f>'Grunddaten Kernel'!AJ180/(('Grunddaten Kernel'!AJ$4-'Grunddaten Kernel'!AJ$3)/2)</f>
        <v>-0.16085489313835846</v>
      </c>
      <c r="AK180" s="103">
        <f>'Grunddaten Kernel'!AK180/(('Grunddaten Kernel'!AK$4-'Grunddaten Kernel'!AK$3)/2)</f>
        <v>-0.13660714285714293</v>
      </c>
      <c r="AL180" s="106"/>
    </row>
    <row r="181" spans="1:38" x14ac:dyDescent="0.2">
      <c r="A181" s="9">
        <v>35672</v>
      </c>
      <c r="B181" s="107">
        <f>('Grunddaten Kernel'!B181-'Grunddaten Kernel'!B$3)/('Grunddaten Kernel'!B$4-'Grunddaten Kernel'!B$3)</f>
        <v>-2.8187954934507209E-2</v>
      </c>
      <c r="C181" s="107">
        <f>('Grunddaten Kernel'!C181-'Grunddaten Kernel'!C$3)/('Grunddaten Kernel'!C$4-'Grunddaten Kernel'!C$3)</f>
        <v>4.4768590157521569E-2</v>
      </c>
      <c r="D181" s="107">
        <f>('Grunddaten Kernel'!D181-'Grunddaten Kernel'!D$3)/('Grunddaten Kernel'!D$4-'Grunddaten Kernel'!D$3)</f>
        <v>0.46470289079229116</v>
      </c>
      <c r="E181" s="107">
        <f>('Grunddaten Kernel'!E181-'Grunddaten Kernel'!E$3)/('Grunddaten Kernel'!E$4-'Grunddaten Kernel'!E$3)</f>
        <v>0.19172113289760348</v>
      </c>
      <c r="F181" s="107">
        <f>('Grunddaten Kernel'!F181-'Grunddaten Kernel'!F$3)/('Grunddaten Kernel'!F$4-'Grunddaten Kernel'!F$3)</f>
        <v>-2.5862068965517265E-2</v>
      </c>
      <c r="G181" s="107">
        <f>('Grunddaten Kernel'!G181-'Grunddaten Kernel'!G$3)/('Grunddaten Kernel'!G$4-'Grunddaten Kernel'!G$3)</f>
        <v>0.20512820512820518</v>
      </c>
      <c r="H181" s="107">
        <f>('Grunddaten Kernel'!H181-'Grunddaten Kernel'!H$3)/('Grunddaten Kernel'!H$4-'Grunddaten Kernel'!H$3)</f>
        <v>7.2829131652661069E-2</v>
      </c>
      <c r="I181" s="107">
        <f>('Grunddaten Kernel'!I181-'Grunddaten Kernel'!I$3)/('Grunddaten Kernel'!I$4-'Grunddaten Kernel'!I$3)</f>
        <v>0.24949698189134809</v>
      </c>
      <c r="J181" s="107">
        <f>('Grunddaten Kernel'!J181-'Grunddaten Kernel'!J$3)/('Grunddaten Kernel'!J$4-'Grunddaten Kernel'!J$3)</f>
        <v>4.7017543859649118E-2</v>
      </c>
      <c r="K181" s="107">
        <f>('Grunddaten Kernel'!K181-'Grunddaten Kernel'!K$3)/('Grunddaten Kernel'!K$4-'Grunddaten Kernel'!K$3)</f>
        <v>0.23090217767023849</v>
      </c>
      <c r="L181" s="107">
        <f>('Grunddaten Kernel'!L181-'Grunddaten Kernel'!L$3)/('Grunddaten Kernel'!L$4-'Grunddaten Kernel'!L$3)</f>
        <v>-2.2291573785109212E-3</v>
      </c>
      <c r="M181" s="107">
        <f>('Grunddaten Kernel'!M181-'Grunddaten Kernel'!M$3)/('Grunddaten Kernel'!M$4-'Grunddaten Kernel'!M$3)</f>
        <v>0.76791706834905493</v>
      </c>
      <c r="N181" s="107">
        <f>('Grunddaten Kernel'!N181-'Grunddaten Kernel'!N$3)/('Grunddaten Kernel'!N$4-'Grunddaten Kernel'!N$3)</f>
        <v>0.7054638102192049</v>
      </c>
      <c r="O181" s="107">
        <f>('Grunddaten Kernel'!O181-'Grunddaten Kernel'!O$3)/('Grunddaten Kernel'!O$4-'Grunddaten Kernel'!O$3)</f>
        <v>0.63386684712132102</v>
      </c>
      <c r="P181" s="107">
        <f>('Grunddaten Kernel'!P181-'Grunddaten Kernel'!P$3)/('Grunddaten Kernel'!P$4-'Grunddaten Kernel'!P$3)</f>
        <v>-0.10122104302179619</v>
      </c>
      <c r="Q181" s="103">
        <f>('Grunddaten Kernel'!Q181-'Grunddaten Kernel'!Q$3)/('Grunddaten Kernel'!Q$4-'Grunddaten Kernel'!Q$3)</f>
        <v>8.503118503118498E-2</v>
      </c>
      <c r="R181" s="103">
        <f>('Grunddaten Kernel'!R181-'Grunddaten Kernel'!R$3)/('Grunddaten Kernel'!R$4-'Grunddaten Kernel'!R$3)</f>
        <v>0.20311738918655634</v>
      </c>
      <c r="S181" s="103">
        <f>('Grunddaten Kernel'!S181-'Grunddaten Kernel'!S$3)/('Grunddaten Kernel'!S$4-'Grunddaten Kernel'!S$3)</f>
        <v>0.52675964969185862</v>
      </c>
      <c r="T181" s="107">
        <f>'Grunddaten Kernel'!T181/(('Grunddaten Kernel'!T$4-'Grunddaten Kernel'!T$3)/2)</f>
        <v>3.4698612935608525E-2</v>
      </c>
      <c r="U181" s="107">
        <f>'Grunddaten Kernel'!U181/(('Grunddaten Kernel'!U$4-'Grunddaten Kernel'!U$3)/2)</f>
        <v>0.29329921867069875</v>
      </c>
      <c r="V181" s="107">
        <f>'Grunddaten Kernel'!V181/(('Grunddaten Kernel'!V$4-'Grunddaten Kernel'!V$3)/2)</f>
        <v>-0.42600475238046454</v>
      </c>
      <c r="W181" s="107">
        <f>'Grunddaten Kernel'!W181/(('Grunddaten Kernel'!W$4-'Grunddaten Kernel'!W$3)/2)</f>
        <v>-0.10909090909090922</v>
      </c>
      <c r="X181" s="107">
        <f>'Grunddaten Kernel'!X181/(('Grunddaten Kernel'!X$4-'Grunddaten Kernel'!X$3)/2)</f>
        <v>-0.37065637065637103</v>
      </c>
      <c r="Y181" s="107">
        <f>'Grunddaten Kernel'!Y181/(('Grunddaten Kernel'!Y$4-'Grunddaten Kernel'!Y$3)/2)</f>
        <v>-0.19164955509924661</v>
      </c>
      <c r="Z181" s="107">
        <f>'Grunddaten Kernel'!Z181/(('Grunddaten Kernel'!Z$4-'Grunddaten Kernel'!Z$3)/2)</f>
        <v>7.2463768115942099E-3</v>
      </c>
      <c r="AA181" s="107">
        <f>'Grunddaten Kernel'!AA181/(('Grunddaten Kernel'!AA$4-'Grunddaten Kernel'!AA$3)/2)</f>
        <v>-2.1818181818181678E-2</v>
      </c>
      <c r="AB181" s="107">
        <f>'Grunddaten Kernel'!AB181/(('Grunddaten Kernel'!AB$4-'Grunddaten Kernel'!AB$3)/2)</f>
        <v>-0.20994751312171947</v>
      </c>
      <c r="AC181" s="107">
        <f>'Grunddaten Kernel'!AC181/(('Grunddaten Kernel'!AC$4-'Grunddaten Kernel'!AC$3)/2)</f>
        <v>-0.20959735245449576</v>
      </c>
      <c r="AD181" s="107">
        <f>'Grunddaten Kernel'!AD181/(('Grunddaten Kernel'!AD$4-'Grunddaten Kernel'!AD$3)/2)</f>
        <v>-2.5599999999999987E-2</v>
      </c>
      <c r="AE181" s="107">
        <f>'Grunddaten Kernel'!AE181/(('Grunddaten Kernel'!AE$4-'Grunddaten Kernel'!AE$3)/2)</f>
        <v>-0.28155142948179429</v>
      </c>
      <c r="AF181" s="107">
        <f>'Grunddaten Kernel'!AF181/(('Grunddaten Kernel'!AF$4-'Grunddaten Kernel'!AF$3)/2)</f>
        <v>-0.45134443021766951</v>
      </c>
      <c r="AG181" s="107">
        <f>'Grunddaten Kernel'!AG181/(('Grunddaten Kernel'!AG$4-'Grunddaten Kernel'!AG$3)/2)</f>
        <v>-0.64032195915571299</v>
      </c>
      <c r="AH181" s="107">
        <f>'Grunddaten Kernel'!AH181/(('Grunddaten Kernel'!AH$4-'Grunddaten Kernel'!AH$3)/2)</f>
        <v>-0.24741023835864429</v>
      </c>
      <c r="AI181" s="103">
        <f>'Grunddaten Kernel'!AI181/(('Grunddaten Kernel'!AI$4-'Grunddaten Kernel'!AI$3)/2)</f>
        <v>0.22857142857142856</v>
      </c>
      <c r="AJ181" s="103">
        <f>'Grunddaten Kernel'!AJ181/(('Grunddaten Kernel'!AJ$4-'Grunddaten Kernel'!AJ$3)/2)</f>
        <v>-0.17266591676040455</v>
      </c>
      <c r="AK181" s="103">
        <f>'Grunddaten Kernel'!AK181/(('Grunddaten Kernel'!AK$4-'Grunddaten Kernel'!AK$3)/2)</f>
        <v>0.15357142857142875</v>
      </c>
      <c r="AL181" s="103"/>
    </row>
    <row r="182" spans="1:38" x14ac:dyDescent="0.2">
      <c r="A182" s="9">
        <v>35700</v>
      </c>
      <c r="B182" s="107">
        <f>('Grunddaten Kernel'!B182-'Grunddaten Kernel'!B$3)/('Grunddaten Kernel'!B$4-'Grunddaten Kernel'!B$3)</f>
        <v>-0.15562100120092481</v>
      </c>
      <c r="C182" s="107">
        <f>('Grunddaten Kernel'!C182-'Grunddaten Kernel'!C$3)/('Grunddaten Kernel'!C$4-'Grunddaten Kernel'!C$3)</f>
        <v>4.7337279756723749E-2</v>
      </c>
      <c r="D182" s="107">
        <f>('Grunddaten Kernel'!D182-'Grunddaten Kernel'!D$3)/('Grunddaten Kernel'!D$4-'Grunddaten Kernel'!D$3)</f>
        <v>0.47112687366167022</v>
      </c>
      <c r="E182" s="107">
        <f>('Grunddaten Kernel'!E182-'Grunddaten Kernel'!E$3)/('Grunddaten Kernel'!E$4-'Grunddaten Kernel'!E$3)</f>
        <v>0.17429193899782131</v>
      </c>
      <c r="F182" s="107">
        <f>('Grunddaten Kernel'!F182-'Grunddaten Kernel'!F$3)/('Grunddaten Kernel'!F$4-'Grunddaten Kernel'!F$3)</f>
        <v>-7.9741379310344862E-2</v>
      </c>
      <c r="G182" s="107">
        <f>('Grunddaten Kernel'!G182-'Grunddaten Kernel'!G$3)/('Grunddaten Kernel'!G$4-'Grunddaten Kernel'!G$3)</f>
        <v>0.19963369963369965</v>
      </c>
      <c r="H182" s="107">
        <f>('Grunddaten Kernel'!H182-'Grunddaten Kernel'!H$3)/('Grunddaten Kernel'!H$4-'Grunddaten Kernel'!H$3)</f>
        <v>7.8431372549019621E-2</v>
      </c>
      <c r="I182" s="107">
        <f>('Grunddaten Kernel'!I182-'Grunddaten Kernel'!I$3)/('Grunddaten Kernel'!I$4-'Grunddaten Kernel'!I$3)</f>
        <v>0.14831848232250644</v>
      </c>
      <c r="J182" s="107">
        <f>('Grunddaten Kernel'!J182-'Grunddaten Kernel'!J$3)/('Grunddaten Kernel'!J$4-'Grunddaten Kernel'!J$3)</f>
        <v>-7.5087719298245634E-2</v>
      </c>
      <c r="K182" s="107">
        <f>('Grunddaten Kernel'!K182-'Grunddaten Kernel'!K$3)/('Grunddaten Kernel'!K$4-'Grunddaten Kernel'!K$3)</f>
        <v>0.14932595921189079</v>
      </c>
      <c r="L182" s="107">
        <f>('Grunddaten Kernel'!L182-'Grunddaten Kernel'!L$3)/('Grunddaten Kernel'!L$4-'Grunddaten Kernel'!L$3)</f>
        <v>1.4861049190072832E-4</v>
      </c>
      <c r="M182" s="107">
        <f>('Grunddaten Kernel'!M182-'Grunddaten Kernel'!M$3)/('Grunddaten Kernel'!M$4-'Grunddaten Kernel'!M$3)</f>
        <v>0.67533690474737751</v>
      </c>
      <c r="N182" s="107">
        <f>('Grunddaten Kernel'!N182-'Grunddaten Kernel'!N$3)/('Grunddaten Kernel'!N$4-'Grunddaten Kernel'!N$3)</f>
        <v>0.63167052463142193</v>
      </c>
      <c r="O182" s="107">
        <f>('Grunddaten Kernel'!O182-'Grunddaten Kernel'!O$3)/('Grunddaten Kernel'!O$4-'Grunddaten Kernel'!O$3)</f>
        <v>0.50269638603781786</v>
      </c>
      <c r="P182" s="107">
        <f>('Grunddaten Kernel'!P182-'Grunddaten Kernel'!P$3)/('Grunddaten Kernel'!P$4-'Grunddaten Kernel'!P$3)</f>
        <v>-0.1411617026132603</v>
      </c>
      <c r="Q182" s="103">
        <f>('Grunddaten Kernel'!Q182-'Grunddaten Kernel'!Q$3)/('Grunddaten Kernel'!Q$4-'Grunddaten Kernel'!Q$3)</f>
        <v>0.14615384615384605</v>
      </c>
      <c r="R182" s="103">
        <f>('Grunddaten Kernel'!R182-'Grunddaten Kernel'!R$3)/('Grunddaten Kernel'!R$4-'Grunddaten Kernel'!R$3)</f>
        <v>9.1816853385290068E-2</v>
      </c>
      <c r="S182" s="103">
        <f>('Grunddaten Kernel'!S182-'Grunddaten Kernel'!S$3)/('Grunddaten Kernel'!S$4-'Grunddaten Kernel'!S$3)</f>
        <v>0.37495945507622441</v>
      </c>
      <c r="T182" s="107">
        <f>'Grunddaten Kernel'!T182/(('Grunddaten Kernel'!T$4-'Grunddaten Kernel'!T$3)/2)</f>
        <v>-0.4070053517311889</v>
      </c>
      <c r="U182" s="107">
        <f>'Grunddaten Kernel'!U182/(('Grunddaten Kernel'!U$4-'Grunddaten Kernel'!U$3)/2)</f>
        <v>1.2330898082252198E-2</v>
      </c>
      <c r="V182" s="107">
        <f>'Grunddaten Kernel'!V182/(('Grunddaten Kernel'!V$4-'Grunddaten Kernel'!V$3)/2)</f>
        <v>3.2822196010052096E-2</v>
      </c>
      <c r="W182" s="107">
        <f>'Grunddaten Kernel'!W182/(('Grunddaten Kernel'!W$4-'Grunddaten Kernel'!W$3)/2)</f>
        <v>-0.14545454545454564</v>
      </c>
      <c r="X182" s="107">
        <f>'Grunddaten Kernel'!X182/(('Grunddaten Kernel'!X$4-'Grunddaten Kernel'!X$3)/2)</f>
        <v>-0.38610038610038611</v>
      </c>
      <c r="Y182" s="107">
        <f>'Grunddaten Kernel'!Y182/(('Grunddaten Kernel'!Y$4-'Grunddaten Kernel'!Y$3)/2)</f>
        <v>-4.1067761806981851E-2</v>
      </c>
      <c r="Z182" s="107">
        <f>'Grunddaten Kernel'!Z182/(('Grunddaten Kernel'!Z$4-'Grunddaten Kernel'!Z$3)/2)</f>
        <v>2.898550724637684E-2</v>
      </c>
      <c r="AA182" s="107">
        <f>'Grunddaten Kernel'!AA182/(('Grunddaten Kernel'!AA$4-'Grunddaten Kernel'!AA$3)/2)</f>
        <v>-0.64000000000000024</v>
      </c>
      <c r="AB182" s="107">
        <f>'Grunddaten Kernel'!AB182/(('Grunddaten Kernel'!AB$4-'Grunddaten Kernel'!AB$3)/2)</f>
        <v>-0.8697825543614095</v>
      </c>
      <c r="AC182" s="107">
        <f>'Grunddaten Kernel'!AC182/(('Grunddaten Kernel'!AC$4-'Grunddaten Kernel'!AC$3)/2)</f>
        <v>-0.65085493656922222</v>
      </c>
      <c r="AD182" s="107">
        <f>'Grunddaten Kernel'!AD182/(('Grunddaten Kernel'!AD$4-'Grunddaten Kernel'!AD$3)/2)</f>
        <v>2.5599999999999987E-2</v>
      </c>
      <c r="AE182" s="107">
        <f>'Grunddaten Kernel'!AE182/(('Grunddaten Kernel'!AE$4-'Grunddaten Kernel'!AE$3)/2)</f>
        <v>-0.65927063117342055</v>
      </c>
      <c r="AF182" s="107">
        <f>'Grunddaten Kernel'!AF182/(('Grunddaten Kernel'!AF$4-'Grunddaten Kernel'!AF$3)/2)</f>
        <v>-0.60819462227912913</v>
      </c>
      <c r="AG182" s="107">
        <f>'Grunddaten Kernel'!AG182/(('Grunddaten Kernel'!AG$4-'Grunddaten Kernel'!AG$3)/2)</f>
        <v>-0.83726505972513632</v>
      </c>
      <c r="AH182" s="107">
        <f>'Grunddaten Kernel'!AH182/(('Grunddaten Kernel'!AH$4-'Grunddaten Kernel'!AH$3)/2)</f>
        <v>-0.21120386201347682</v>
      </c>
      <c r="AI182" s="103">
        <f>'Grunddaten Kernel'!AI182/(('Grunddaten Kernel'!AI$4-'Grunddaten Kernel'!AI$3)/2)</f>
        <v>0.33599999999999974</v>
      </c>
      <c r="AJ182" s="103">
        <f>'Grunddaten Kernel'!AJ182/(('Grunddaten Kernel'!AJ$4-'Grunddaten Kernel'!AJ$3)/2)</f>
        <v>-0.51406074240719835</v>
      </c>
      <c r="AK182" s="103">
        <f>'Grunddaten Kernel'!AK182/(('Grunddaten Kernel'!AK$4-'Grunddaten Kernel'!AK$3)/2)</f>
        <v>-0.41785714285714304</v>
      </c>
      <c r="AL182" s="103"/>
    </row>
    <row r="183" spans="1:38" x14ac:dyDescent="0.2">
      <c r="A183" s="9">
        <v>35733</v>
      </c>
      <c r="B183" s="107">
        <f>('Grunddaten Kernel'!B183-'Grunddaten Kernel'!B$3)/('Grunddaten Kernel'!B$4-'Grunddaten Kernel'!B$3)</f>
        <v>-0.16149349181228045</v>
      </c>
      <c r="C183" s="107">
        <f>('Grunddaten Kernel'!C183-'Grunddaten Kernel'!C$3)/('Grunddaten Kernel'!C$4-'Grunddaten Kernel'!C$3)</f>
        <v>2.7888629934193773E-2</v>
      </c>
      <c r="D183" s="107">
        <f>('Grunddaten Kernel'!D183-'Grunddaten Kernel'!D$3)/('Grunddaten Kernel'!D$4-'Grunddaten Kernel'!D$3)</f>
        <v>0.5155594218415418</v>
      </c>
      <c r="E183" s="107">
        <f>('Grunddaten Kernel'!E183-'Grunddaten Kernel'!E$3)/('Grunddaten Kernel'!E$4-'Grunddaten Kernel'!E$3)</f>
        <v>0.10457516339869281</v>
      </c>
      <c r="F183" s="107">
        <f>('Grunddaten Kernel'!F183-'Grunddaten Kernel'!F$3)/('Grunddaten Kernel'!F$4-'Grunddaten Kernel'!F$3)</f>
        <v>-0.1551724137931034</v>
      </c>
      <c r="G183" s="107">
        <f>('Grunddaten Kernel'!G183-'Grunddaten Kernel'!G$3)/('Grunddaten Kernel'!G$4-'Grunddaten Kernel'!G$3)</f>
        <v>0.13369963369963364</v>
      </c>
      <c r="H183" s="107">
        <f>('Grunddaten Kernel'!H183-'Grunddaten Kernel'!H$3)/('Grunddaten Kernel'!H$4-'Grunddaten Kernel'!H$3)</f>
        <v>6.8627450980392163E-2</v>
      </c>
      <c r="I183" s="107">
        <f>('Grunddaten Kernel'!I183-'Grunddaten Kernel'!I$3)/('Grunddaten Kernel'!I$4-'Grunddaten Kernel'!I$3)</f>
        <v>0.12647312446105202</v>
      </c>
      <c r="J183" s="107">
        <f>('Grunddaten Kernel'!J183-'Grunddaten Kernel'!J$3)/('Grunddaten Kernel'!J$4-'Grunddaten Kernel'!J$3)</f>
        <v>-0.12982456140350876</v>
      </c>
      <c r="K183" s="107">
        <f>('Grunddaten Kernel'!K183-'Grunddaten Kernel'!K$3)/('Grunddaten Kernel'!K$4-'Grunddaten Kernel'!K$3)</f>
        <v>0.12996889042516419</v>
      </c>
      <c r="L183" s="107">
        <f>('Grunddaten Kernel'!L183-'Grunddaten Kernel'!L$3)/('Grunddaten Kernel'!L$4-'Grunddaten Kernel'!L$3)</f>
        <v>-1.0402734433050966E-3</v>
      </c>
      <c r="M183" s="107">
        <f>('Grunddaten Kernel'!M183-'Grunddaten Kernel'!M$3)/('Grunddaten Kernel'!M$4-'Grunddaten Kernel'!M$3)</f>
        <v>0.68601047018194683</v>
      </c>
      <c r="N183" s="107">
        <f>('Grunddaten Kernel'!N183-'Grunddaten Kernel'!N$3)/('Grunddaten Kernel'!N$4-'Grunddaten Kernel'!N$3)</f>
        <v>0.64215693889915948</v>
      </c>
      <c r="O183" s="107">
        <f>('Grunddaten Kernel'!O183-'Grunddaten Kernel'!O$3)/('Grunddaten Kernel'!O$4-'Grunddaten Kernel'!O$3)</f>
        <v>0.54010594755089447</v>
      </c>
      <c r="P183" s="107">
        <f>('Grunddaten Kernel'!P183-'Grunddaten Kernel'!P$3)/('Grunddaten Kernel'!P$4-'Grunddaten Kernel'!P$3)</f>
        <v>-0.11339343451633763</v>
      </c>
      <c r="Q183" s="103">
        <f>('Grunddaten Kernel'!Q183-'Grunddaten Kernel'!Q$3)/('Grunddaten Kernel'!Q$4-'Grunddaten Kernel'!Q$3)</f>
        <v>0.10395010395010396</v>
      </c>
      <c r="R183" s="103">
        <f>('Grunddaten Kernel'!R183-'Grunddaten Kernel'!R$3)/('Grunddaten Kernel'!R$4-'Grunddaten Kernel'!R$3)</f>
        <v>3.3000487092060493E-2</v>
      </c>
      <c r="S183" s="103">
        <f>('Grunddaten Kernel'!S183-'Grunddaten Kernel'!S$3)/('Grunddaten Kernel'!S$4-'Grunddaten Kernel'!S$3)</f>
        <v>0.31981835874148551</v>
      </c>
      <c r="T183" s="107">
        <f>'Grunddaten Kernel'!T183/(('Grunddaten Kernel'!T$4-'Grunddaten Kernel'!T$3)/2)</f>
        <v>-1.8756006992220658E-2</v>
      </c>
      <c r="U183" s="107">
        <f>'Grunddaten Kernel'!U183/(('Grunddaten Kernel'!U$4-'Grunddaten Kernel'!U$3)/2)</f>
        <v>-9.3362514051334014E-2</v>
      </c>
      <c r="V183" s="107">
        <f>'Grunddaten Kernel'!V183/(('Grunddaten Kernel'!V$4-'Grunddaten Kernel'!V$3)/2)</f>
        <v>0.22702018906952559</v>
      </c>
      <c r="W183" s="107">
        <f>'Grunddaten Kernel'!W183/(('Grunddaten Kernel'!W$4-'Grunddaten Kernel'!W$3)/2)</f>
        <v>-0.58181818181818168</v>
      </c>
      <c r="X183" s="107">
        <f>'Grunddaten Kernel'!X183/(('Grunddaten Kernel'!X$4-'Grunddaten Kernel'!X$3)/2)</f>
        <v>-0.54054054054054002</v>
      </c>
      <c r="Y183" s="107">
        <f>'Grunddaten Kernel'!Y183/(('Grunddaten Kernel'!Y$4-'Grunddaten Kernel'!Y$3)/2)</f>
        <v>-0.49281314168377854</v>
      </c>
      <c r="Z183" s="107">
        <f>'Grunddaten Kernel'!Z183/(('Grunddaten Kernel'!Z$4-'Grunddaten Kernel'!Z$3)/2)</f>
        <v>-5.0724637681159472E-2</v>
      </c>
      <c r="AA183" s="107">
        <f>'Grunddaten Kernel'!AA183/(('Grunddaten Kernel'!AA$4-'Grunddaten Kernel'!AA$3)/2)</f>
        <v>-0.13818181818181816</v>
      </c>
      <c r="AB183" s="107">
        <f>'Grunddaten Kernel'!AB183/(('Grunddaten Kernel'!AB$4-'Grunddaten Kernel'!AB$3)/2)</f>
        <v>-0.38990252436890732</v>
      </c>
      <c r="AC183" s="107">
        <f>'Grunddaten Kernel'!AC183/(('Grunddaten Kernel'!AC$4-'Grunddaten Kernel'!AC$3)/2)</f>
        <v>-0.1544401544401546</v>
      </c>
      <c r="AD183" s="107">
        <f>'Grunddaten Kernel'!AD183/(('Grunddaten Kernel'!AD$4-'Grunddaten Kernel'!AD$3)/2)</f>
        <v>-1.2799999999999994E-2</v>
      </c>
      <c r="AE183" s="107">
        <f>'Grunddaten Kernel'!AE183/(('Grunddaten Kernel'!AE$4-'Grunddaten Kernel'!AE$3)/2)</f>
        <v>7.6007299481504476E-2</v>
      </c>
      <c r="AF183" s="107">
        <f>'Grunddaten Kernel'!AF183/(('Grunddaten Kernel'!AF$4-'Grunddaten Kernel'!AF$3)/2)</f>
        <v>8.6427656850192033E-2</v>
      </c>
      <c r="AG183" s="107">
        <f>'Grunddaten Kernel'!AG183/(('Grunddaten Kernel'!AG$4-'Grunddaten Kernel'!AG$3)/2)</f>
        <v>0.23878637382083931</v>
      </c>
      <c r="AH183" s="107">
        <f>'Grunddaten Kernel'!AH183/(('Grunddaten Kernel'!AH$4-'Grunddaten Kernel'!AH$3)/2)</f>
        <v>0.14683697073317911</v>
      </c>
      <c r="AI183" s="103">
        <f>'Grunddaten Kernel'!AI183/(('Grunddaten Kernel'!AI$4-'Grunddaten Kernel'!AI$3)/2)</f>
        <v>-0.23199999999999948</v>
      </c>
      <c r="AJ183" s="103">
        <f>'Grunddaten Kernel'!AJ183/(('Grunddaten Kernel'!AJ$4-'Grunddaten Kernel'!AJ$3)/2)</f>
        <v>-0.2716535433070873</v>
      </c>
      <c r="AK183" s="103">
        <f>'Grunddaten Kernel'!AK183/(('Grunddaten Kernel'!AK$4-'Grunddaten Kernel'!AK$3)/2)</f>
        <v>-0.15178571428571419</v>
      </c>
      <c r="AL183" s="103"/>
    </row>
    <row r="184" spans="1:38" x14ac:dyDescent="0.2">
      <c r="A184" s="9">
        <v>35763</v>
      </c>
      <c r="B184" s="107">
        <f>('Grunddaten Kernel'!B184-'Grunddaten Kernel'!B$3)/('Grunddaten Kernel'!B$4-'Grunddaten Kernel'!B$3)</f>
        <v>-0.1617871163428482</v>
      </c>
      <c r="C184" s="107">
        <f>('Grunddaten Kernel'!C184-'Grunddaten Kernel'!C$3)/('Grunddaten Kernel'!C$4-'Grunddaten Kernel'!C$3)</f>
        <v>2.1833861593217544E-2</v>
      </c>
      <c r="D184" s="107">
        <f>('Grunddaten Kernel'!D184-'Grunddaten Kernel'!D$3)/('Grunddaten Kernel'!D$4-'Grunddaten Kernel'!D$3)</f>
        <v>0.52466006423982869</v>
      </c>
      <c r="E184" s="107">
        <f>('Grunddaten Kernel'!E184-'Grunddaten Kernel'!E$3)/('Grunddaten Kernel'!E$4-'Grunddaten Kernel'!E$3)</f>
        <v>0.16339869281045752</v>
      </c>
      <c r="F184" s="107">
        <f>('Grunddaten Kernel'!F184-'Grunddaten Kernel'!F$3)/('Grunddaten Kernel'!F$4-'Grunddaten Kernel'!F$3)</f>
        <v>-5.1724137931034531E-2</v>
      </c>
      <c r="G184" s="107">
        <f>('Grunddaten Kernel'!G184-'Grunddaten Kernel'!G$3)/('Grunddaten Kernel'!G$4-'Grunddaten Kernel'!G$3)</f>
        <v>0.1721611721611721</v>
      </c>
      <c r="H184" s="107">
        <f>('Grunddaten Kernel'!H184-'Grunddaten Kernel'!H$3)/('Grunddaten Kernel'!H$4-'Grunddaten Kernel'!H$3)</f>
        <v>7.7030812324929976E-2</v>
      </c>
      <c r="I184" s="107">
        <f>('Grunddaten Kernel'!I184-'Grunddaten Kernel'!I$3)/('Grunddaten Kernel'!I$4-'Grunddaten Kernel'!I$3)</f>
        <v>0.11612532336878413</v>
      </c>
      <c r="J184" s="107">
        <f>('Grunddaten Kernel'!J184-'Grunddaten Kernel'!J$3)/('Grunddaten Kernel'!J$4-'Grunddaten Kernel'!J$3)</f>
        <v>-0.15368421052631581</v>
      </c>
      <c r="K184" s="107">
        <f>('Grunddaten Kernel'!K184-'Grunddaten Kernel'!K$3)/('Grunddaten Kernel'!K$4-'Grunddaten Kernel'!K$3)</f>
        <v>0.10784652609747664</v>
      </c>
      <c r="L184" s="107">
        <f>('Grunddaten Kernel'!L184-'Grunddaten Kernel'!L$3)/('Grunddaten Kernel'!L$4-'Grunddaten Kernel'!L$3)</f>
        <v>-1.0402734433050966E-3</v>
      </c>
      <c r="M184" s="107">
        <f>('Grunddaten Kernel'!M184-'Grunddaten Kernel'!M$3)/('Grunddaten Kernel'!M$4-'Grunddaten Kernel'!M$3)</f>
        <v>0.7108802030580742</v>
      </c>
      <c r="N184" s="107">
        <f>('Grunddaten Kernel'!N184-'Grunddaten Kernel'!N$3)/('Grunddaten Kernel'!N$4-'Grunddaten Kernel'!N$3)</f>
        <v>0.70429865307834516</v>
      </c>
      <c r="O184" s="107">
        <f>('Grunddaten Kernel'!O184-'Grunddaten Kernel'!O$3)/('Grunddaten Kernel'!O$4-'Grunddaten Kernel'!O$3)</f>
        <v>0.60431541009214507</v>
      </c>
      <c r="P184" s="107">
        <f>('Grunddaten Kernel'!P184-'Grunddaten Kernel'!P$3)/('Grunddaten Kernel'!P$4-'Grunddaten Kernel'!P$3)</f>
        <v>-0.10274259195861386</v>
      </c>
      <c r="Q184" s="103">
        <f>('Grunddaten Kernel'!Q184-'Grunddaten Kernel'!Q$3)/('Grunddaten Kernel'!Q$4-'Grunddaten Kernel'!Q$3)</f>
        <v>7.9833679833679783E-2</v>
      </c>
      <c r="R184" s="103">
        <f>('Grunddaten Kernel'!R184-'Grunddaten Kernel'!R$3)/('Grunddaten Kernel'!R$4-'Grunddaten Kernel'!R$3)</f>
        <v>0.1182415976619582</v>
      </c>
      <c r="S184" s="103">
        <f>('Grunddaten Kernel'!S184-'Grunddaten Kernel'!S$3)/('Grunddaten Kernel'!S$4-'Grunddaten Kernel'!S$3)</f>
        <v>0.26467726240674666</v>
      </c>
      <c r="T184" s="107">
        <f>'Grunddaten Kernel'!T184/(('Grunddaten Kernel'!T$4-'Grunddaten Kernel'!T$3)/2)</f>
        <v>-9.3780034961092878E-4</v>
      </c>
      <c r="U184" s="107">
        <f>'Grunddaten Kernel'!U184/(('Grunddaten Kernel'!U$4-'Grunddaten Kernel'!U$3)/2)</f>
        <v>-2.9065688336735649E-2</v>
      </c>
      <c r="V184" s="107">
        <f>'Grunddaten Kernel'!V184/(('Grunddaten Kernel'!V$4-'Grunddaten Kernel'!V$3)/2)</f>
        <v>4.6498111014239576E-2</v>
      </c>
      <c r="W184" s="107">
        <f>'Grunddaten Kernel'!W184/(('Grunddaten Kernel'!W$4-'Grunddaten Kernel'!W$3)/2)</f>
        <v>0.49090909090909107</v>
      </c>
      <c r="X184" s="107">
        <f>'Grunddaten Kernel'!X184/(('Grunddaten Kernel'!X$4-'Grunddaten Kernel'!X$3)/2)</f>
        <v>0.74131274131274061</v>
      </c>
      <c r="Y184" s="107">
        <f>'Grunddaten Kernel'!Y184/(('Grunddaten Kernel'!Y$4-'Grunddaten Kernel'!Y$3)/2)</f>
        <v>0.28747433264887051</v>
      </c>
      <c r="Z184" s="107">
        <f>'Grunddaten Kernel'!Z184/(('Grunddaten Kernel'!Z$4-'Grunddaten Kernel'!Z$3)/2)</f>
        <v>4.3478260869565258E-2</v>
      </c>
      <c r="AA184" s="107">
        <f>'Grunddaten Kernel'!AA184/(('Grunddaten Kernel'!AA$4-'Grunddaten Kernel'!AA$3)/2)</f>
        <v>-6.5454545454545349E-2</v>
      </c>
      <c r="AB184" s="107">
        <f>'Grunddaten Kernel'!AB184/(('Grunddaten Kernel'!AB$4-'Grunddaten Kernel'!AB$3)/2)</f>
        <v>-0.16995751062234474</v>
      </c>
      <c r="AC184" s="107">
        <f>'Grunddaten Kernel'!AC184/(('Grunddaten Kernel'!AC$4-'Grunddaten Kernel'!AC$3)/2)</f>
        <v>-0.17650303364589098</v>
      </c>
      <c r="AD184" s="107">
        <f>'Grunddaten Kernel'!AD184/(('Grunddaten Kernel'!AD$4-'Grunddaten Kernel'!AD$3)/2)</f>
        <v>0</v>
      </c>
      <c r="AE184" s="107">
        <f>'Grunddaten Kernel'!AE184/(('Grunddaten Kernel'!AE$4-'Grunddaten Kernel'!AE$3)/2)</f>
        <v>0.17709932508762374</v>
      </c>
      <c r="AF184" s="107">
        <f>'Grunddaten Kernel'!AF184/(('Grunddaten Kernel'!AF$4-'Grunddaten Kernel'!AF$3)/2)</f>
        <v>0.51216389244558247</v>
      </c>
      <c r="AG184" s="107">
        <f>'Grunddaten Kernel'!AG184/(('Grunddaten Kernel'!AG$4-'Grunddaten Kernel'!AG$3)/2)</f>
        <v>0.40985096069224997</v>
      </c>
      <c r="AH184" s="107">
        <f>'Grunddaten Kernel'!AH184/(('Grunddaten Kernel'!AH$4-'Grunddaten Kernel'!AH$3)/2)</f>
        <v>5.6321029870260483E-2</v>
      </c>
      <c r="AI184" s="103">
        <f>'Grunddaten Kernel'!AI184/(('Grunddaten Kernel'!AI$4-'Grunddaten Kernel'!AI$3)/2)</f>
        <v>-0.13257142857142884</v>
      </c>
      <c r="AJ184" s="103">
        <f>'Grunddaten Kernel'!AJ184/(('Grunddaten Kernel'!AJ$4-'Grunddaten Kernel'!AJ$3)/2)</f>
        <v>0.39370078740157477</v>
      </c>
      <c r="AK184" s="103">
        <f>'Grunddaten Kernel'!AK184/(('Grunddaten Kernel'!AK$4-'Grunddaten Kernel'!AK$3)/2)</f>
        <v>-0.15178571428571419</v>
      </c>
      <c r="AL184" s="103"/>
    </row>
    <row r="185" spans="1:38" x14ac:dyDescent="0.2">
      <c r="A185" s="9">
        <v>35794</v>
      </c>
      <c r="B185" s="107">
        <f>('Grunddaten Kernel'!B185-'Grunddaten Kernel'!B$3)/('Grunddaten Kernel'!B$4-'Grunddaten Kernel'!B$3)</f>
        <v>-0.13007566704152734</v>
      </c>
      <c r="C185" s="107">
        <f>('Grunddaten Kernel'!C185-'Grunddaten Kernel'!C$3)/('Grunddaten Kernel'!C$4-'Grunddaten Kernel'!C$3)</f>
        <v>-2.9356452562310092E-3</v>
      </c>
      <c r="D185" s="107">
        <f>('Grunddaten Kernel'!D185-'Grunddaten Kernel'!D$3)/('Grunddaten Kernel'!D$4-'Grunddaten Kernel'!D$3)</f>
        <v>0.63266327623126328</v>
      </c>
      <c r="E185" s="107">
        <f>('Grunddaten Kernel'!E185-'Grunddaten Kernel'!E$3)/('Grunddaten Kernel'!E$4-'Grunddaten Kernel'!E$3)</f>
        <v>0.23529411764705885</v>
      </c>
      <c r="F185" s="107">
        <f>('Grunddaten Kernel'!F185-'Grunddaten Kernel'!F$3)/('Grunddaten Kernel'!F$4-'Grunddaten Kernel'!F$3)</f>
        <v>3.4482758620689689E-2</v>
      </c>
      <c r="G185" s="107">
        <f>('Grunddaten Kernel'!G185-'Grunddaten Kernel'!G$3)/('Grunddaten Kernel'!G$4-'Grunddaten Kernel'!G$3)</f>
        <v>0.23076923076923078</v>
      </c>
      <c r="H185" s="107">
        <f>('Grunddaten Kernel'!H185-'Grunddaten Kernel'!H$3)/('Grunddaten Kernel'!H$4-'Grunddaten Kernel'!H$3)</f>
        <v>7.0028011204481794E-2</v>
      </c>
      <c r="I185" s="107">
        <f>('Grunddaten Kernel'!I185-'Grunddaten Kernel'!I$3)/('Grunddaten Kernel'!I$4-'Grunddaten Kernel'!I$3)</f>
        <v>9.7729232538085672E-2</v>
      </c>
      <c r="J185" s="107">
        <f>('Grunddaten Kernel'!J185-'Grunddaten Kernel'!J$3)/('Grunddaten Kernel'!J$4-'Grunddaten Kernel'!J$3)</f>
        <v>-0.17473684210526316</v>
      </c>
      <c r="K185" s="107">
        <f>('Grunddaten Kernel'!K185-'Grunddaten Kernel'!K$3)/('Grunddaten Kernel'!K$4-'Grunddaten Kernel'!K$3)</f>
        <v>9.8167991704113375E-2</v>
      </c>
      <c r="L185" s="107">
        <f>('Grunddaten Kernel'!L185-'Grunddaten Kernel'!L$3)/('Grunddaten Kernel'!L$4-'Grunddaten Kernel'!L$3)</f>
        <v>1.3374944271065548E-3</v>
      </c>
      <c r="M185" s="107">
        <f>('Grunddaten Kernel'!M185-'Grunddaten Kernel'!M$3)/('Grunddaten Kernel'!M$4-'Grunddaten Kernel'!M$3)</f>
        <v>0.73582925549440492</v>
      </c>
      <c r="N185" s="107">
        <f>('Grunddaten Kernel'!N185-'Grunddaten Kernel'!N$3)/('Grunddaten Kernel'!N$4-'Grunddaten Kernel'!N$3)</f>
        <v>0.72216439590486103</v>
      </c>
      <c r="O185" s="107">
        <f>('Grunddaten Kernel'!O185-'Grunddaten Kernel'!O$3)/('Grunddaten Kernel'!O$4-'Grunddaten Kernel'!O$3)</f>
        <v>0.62968290261708937</v>
      </c>
      <c r="P185" s="107">
        <f>('Grunddaten Kernel'!P185-'Grunddaten Kernel'!P$3)/('Grunddaten Kernel'!P$4-'Grunddaten Kernel'!P$3)</f>
        <v>-0.11035033664270227</v>
      </c>
      <c r="Q185" s="103">
        <f>('Grunddaten Kernel'!Q185-'Grunddaten Kernel'!Q$3)/('Grunddaten Kernel'!Q$4-'Grunddaten Kernel'!Q$3)</f>
        <v>9.2515592515592521E-2</v>
      </c>
      <c r="R185" s="103">
        <f>('Grunddaten Kernel'!R185-'Grunddaten Kernel'!R$3)/('Grunddaten Kernel'!R$4-'Grunddaten Kernel'!R$3)</f>
        <v>9.3278129566488371E-2</v>
      </c>
      <c r="S185" s="103">
        <f>('Grunddaten Kernel'!S185-'Grunddaten Kernel'!S$3)/('Grunddaten Kernel'!S$4-'Grunddaten Kernel'!S$3)</f>
        <v>0.31106065520596821</v>
      </c>
      <c r="T185" s="107">
        <f>'Grunddaten Kernel'!T185/(('Grunddaten Kernel'!T$4-'Grunddaten Kernel'!T$3)/2)</f>
        <v>0.1012824377579928</v>
      </c>
      <c r="U185" s="107">
        <f>'Grunddaten Kernel'!U185/(('Grunddaten Kernel'!U$4-'Grunddaten Kernel'!U$3)/2)</f>
        <v>-0.11890508865028389</v>
      </c>
      <c r="V185" s="107">
        <f>'Grunddaten Kernel'!V185/(('Grunddaten Kernel'!V$4-'Grunddaten Kernel'!V$3)/2)</f>
        <v>0.55182317041899576</v>
      </c>
      <c r="W185" s="107">
        <f>'Grunddaten Kernel'!W185/(('Grunddaten Kernel'!W$4-'Grunddaten Kernel'!W$3)/2)</f>
        <v>0.60000000000000031</v>
      </c>
      <c r="X185" s="107">
        <f>'Grunddaten Kernel'!X185/(('Grunddaten Kernel'!X$4-'Grunddaten Kernel'!X$3)/2)</f>
        <v>0.6177606177606183</v>
      </c>
      <c r="Y185" s="107">
        <f>'Grunddaten Kernel'!Y185/(('Grunddaten Kernel'!Y$4-'Grunddaten Kernel'!Y$3)/2)</f>
        <v>0.43805612594113652</v>
      </c>
      <c r="Z185" s="107">
        <f>'Grunddaten Kernel'!Z185/(('Grunddaten Kernel'!Z$4-'Grunddaten Kernel'!Z$3)/2)</f>
        <v>-3.623188405797105E-2</v>
      </c>
      <c r="AA185" s="107">
        <f>'Grunddaten Kernel'!AA185/(('Grunddaten Kernel'!AA$4-'Grunddaten Kernel'!AA$3)/2)</f>
        <v>-0.11636363636363631</v>
      </c>
      <c r="AB185" s="107">
        <f>'Grunddaten Kernel'!AB185/(('Grunddaten Kernel'!AB$4-'Grunddaten Kernel'!AB$3)/2)</f>
        <v>-0.1499625093726567</v>
      </c>
      <c r="AC185" s="107">
        <f>'Grunddaten Kernel'!AC185/(('Grunddaten Kernel'!AC$4-'Grunddaten Kernel'!AC$3)/2)</f>
        <v>-7.7220077220077052E-2</v>
      </c>
      <c r="AD185" s="107">
        <f>'Grunddaten Kernel'!AD185/(('Grunddaten Kernel'!AD$4-'Grunddaten Kernel'!AD$3)/2)</f>
        <v>2.5600000000000005E-2</v>
      </c>
      <c r="AE185" s="107">
        <f>'Grunddaten Kernel'!AE185/(('Grunddaten Kernel'!AE$4-'Grunddaten Kernel'!AE$3)/2)</f>
        <v>0.17766416591837209</v>
      </c>
      <c r="AF185" s="107">
        <f>'Grunddaten Kernel'!AF185/(('Grunddaten Kernel'!AF$4-'Grunddaten Kernel'!AF$3)/2)</f>
        <v>0.14724711907810495</v>
      </c>
      <c r="AG185" s="107">
        <f>'Grunddaten Kernel'!AG185/(('Grunddaten Kernel'!AG$4-'Grunddaten Kernel'!AG$3)/2)</f>
        <v>0.16192147964207779</v>
      </c>
      <c r="AH185" s="107">
        <f>'Grunddaten Kernel'!AH185/(('Grunddaten Kernel'!AH$4-'Grunddaten Kernel'!AH$3)/2)</f>
        <v>-4.0229307050186063E-2</v>
      </c>
      <c r="AI185" s="103">
        <f>'Grunddaten Kernel'!AI185/(('Grunddaten Kernel'!AI$4-'Grunddaten Kernel'!AI$3)/2)</f>
        <v>6.9714285714285978E-2</v>
      </c>
      <c r="AJ185" s="103">
        <f>'Grunddaten Kernel'!AJ185/(('Grunddaten Kernel'!AJ$4-'Grunddaten Kernel'!AJ$3)/2)</f>
        <v>-0.11529808773903165</v>
      </c>
      <c r="AK185" s="103">
        <f>'Grunddaten Kernel'!AK185/(('Grunddaten Kernel'!AK$4-'Grunddaten Kernel'!AK$3)/2)</f>
        <v>0.12767857142857136</v>
      </c>
      <c r="AL185" s="103"/>
    </row>
    <row r="186" spans="1:38" x14ac:dyDescent="0.2">
      <c r="A186" s="9">
        <v>35825</v>
      </c>
      <c r="B186" s="103">
        <f>('Grunddaten Kernel'!B186-'Grunddaten Kernel'!B$3)/('Grunddaten Kernel'!B$4-'Grunddaten Kernel'!B$3)</f>
        <v>-0.14182064826423862</v>
      </c>
      <c r="C186" s="103">
        <f>('Grunddaten Kernel'!C186-'Grunddaten Kernel'!C$3)/('Grunddaten Kernel'!C$4-'Grunddaten Kernel'!C$3)</f>
        <v>-4.5685979300093833E-2</v>
      </c>
      <c r="D186" s="103">
        <f>('Grunddaten Kernel'!D186-'Grunddaten Kernel'!D$3)/('Grunddaten Kernel'!D$4-'Grunddaten Kernel'!D$3)</f>
        <v>0.66986884368308341</v>
      </c>
      <c r="E186" s="103">
        <f>('Grunddaten Kernel'!E186-'Grunddaten Kernel'!E$3)/('Grunddaten Kernel'!E$4-'Grunddaten Kernel'!E$3)</f>
        <v>0.25054466230936817</v>
      </c>
      <c r="F186" s="103">
        <f>('Grunddaten Kernel'!F186-'Grunddaten Kernel'!F$3)/('Grunddaten Kernel'!F$4-'Grunddaten Kernel'!F$3)</f>
        <v>1.5086206896551787E-2</v>
      </c>
      <c r="G186" s="103">
        <f>('Grunddaten Kernel'!G186-'Grunddaten Kernel'!G$3)/('Grunddaten Kernel'!G$4-'Grunddaten Kernel'!G$3)</f>
        <v>0.23260073260073255</v>
      </c>
      <c r="H186" s="103">
        <f>('Grunddaten Kernel'!H186-'Grunddaten Kernel'!H$3)/('Grunddaten Kernel'!H$4-'Grunddaten Kernel'!H$3)</f>
        <v>9.9439775910364139E-2</v>
      </c>
      <c r="I186" s="103">
        <f>('Grunddaten Kernel'!I186-'Grunddaten Kernel'!I$3)/('Grunddaten Kernel'!I$4-'Grunddaten Kernel'!I$3)</f>
        <v>8.1632653061224483E-2</v>
      </c>
      <c r="J186" s="103">
        <f>('Grunddaten Kernel'!J186-'Grunddaten Kernel'!J$3)/('Grunddaten Kernel'!J$4-'Grunddaten Kernel'!J$3)</f>
        <v>-0.17473684210526316</v>
      </c>
      <c r="K186" s="103">
        <f>('Grunddaten Kernel'!K186-'Grunddaten Kernel'!K$3)/('Grunddaten Kernel'!K$4-'Grunddaten Kernel'!K$3)</f>
        <v>0.10922917386795715</v>
      </c>
      <c r="L186" s="103">
        <f>('Grunddaten Kernel'!L186-'Grunddaten Kernel'!L$3)/('Grunddaten Kernel'!L$4-'Grunddaten Kernel'!L$3)</f>
        <v>1.4861049190072832E-4</v>
      </c>
      <c r="M186" s="103">
        <f>('Grunddaten Kernel'!M186-'Grunddaten Kernel'!M$3)/('Grunddaten Kernel'!M$4-'Grunddaten Kernel'!M$3)</f>
        <v>0.71187271447805689</v>
      </c>
      <c r="N186" s="103">
        <f>('Grunddaten Kernel'!N186-'Grunddaten Kernel'!N$3)/('Grunddaten Kernel'!N$4-'Grunddaten Kernel'!N$3)</f>
        <v>0.69901660737311444</v>
      </c>
      <c r="O186" s="103">
        <f>('Grunddaten Kernel'!O186-'Grunddaten Kernel'!O$3)/('Grunddaten Kernel'!O$4-'Grunddaten Kernel'!O$3)</f>
        <v>0.62185906054273521</v>
      </c>
      <c r="P186" s="103">
        <f>('Grunddaten Kernel'!P186-'Grunddaten Kernel'!P$3)/('Grunddaten Kernel'!P$4-'Grunddaten Kernel'!P$3)</f>
        <v>-0.12793183460763061</v>
      </c>
      <c r="Q186" s="103">
        <f>('Grunddaten Kernel'!Q186-'Grunddaten Kernel'!Q$3)/('Grunddaten Kernel'!Q$4-'Grunddaten Kernel'!Q$3)</f>
        <v>0.10893970893970889</v>
      </c>
      <c r="R186" s="103">
        <f>('Grunddaten Kernel'!R186-'Grunddaten Kernel'!R$3)/('Grunddaten Kernel'!R$4-'Grunddaten Kernel'!R$3)</f>
        <v>5.284948855333662E-2</v>
      </c>
      <c r="S186" s="103">
        <f>('Grunddaten Kernel'!S186-'Grunddaten Kernel'!S$3)/('Grunddaten Kernel'!S$4-'Grunddaten Kernel'!S$3)</f>
        <v>0.2864093415504379</v>
      </c>
      <c r="T186" s="103">
        <f>'Grunddaten Kernel'!T186/(('Grunddaten Kernel'!T$4-'Grunddaten Kernel'!T$3)/2)</f>
        <v>-3.7512013984441317E-2</v>
      </c>
      <c r="U186" s="103">
        <f>'Grunddaten Kernel'!U186/(('Grunddaten Kernel'!U$4-'Grunddaten Kernel'!U$3)/2)</f>
        <v>-0.20522137522604439</v>
      </c>
      <c r="V186" s="103">
        <f>'Grunddaten Kernel'!V186/(('Grunddaten Kernel'!V$4-'Grunddaten Kernel'!V$3)/2)</f>
        <v>0.19009521855821687</v>
      </c>
      <c r="W186" s="103">
        <f>'Grunddaten Kernel'!W186/(('Grunddaten Kernel'!W$4-'Grunddaten Kernel'!W$3)/2)</f>
        <v>0.12727272727272701</v>
      </c>
      <c r="X186" s="103">
        <f>'Grunddaten Kernel'!X186/(('Grunddaten Kernel'!X$4-'Grunddaten Kernel'!X$3)/2)</f>
        <v>-0.13899613899613877</v>
      </c>
      <c r="Y186" s="103">
        <f>'Grunddaten Kernel'!Y186/(('Grunddaten Kernel'!Y$4-'Grunddaten Kernel'!Y$3)/2)</f>
        <v>1.3689253935660213E-2</v>
      </c>
      <c r="Z186" s="103">
        <f>'Grunddaten Kernel'!Z186/(('Grunddaten Kernel'!Z$4-'Grunddaten Kernel'!Z$3)/2)</f>
        <v>0.15217391304347824</v>
      </c>
      <c r="AA186" s="103">
        <f>'Grunddaten Kernel'!AA186/(('Grunddaten Kernel'!AA$4-'Grunddaten Kernel'!AA$3)/2)</f>
        <v>-0.1018181818181819</v>
      </c>
      <c r="AB186" s="103">
        <f>'Grunddaten Kernel'!AB186/(('Grunddaten Kernel'!AB$4-'Grunddaten Kernel'!AB$3)/2)</f>
        <v>0</v>
      </c>
      <c r="AC186" s="103">
        <f>'Grunddaten Kernel'!AC186/(('Grunddaten Kernel'!AC$4-'Grunddaten Kernel'!AC$3)/2)</f>
        <v>8.8251516822945492E-2</v>
      </c>
      <c r="AD186" s="103">
        <f>'Grunddaten Kernel'!AD186/(('Grunddaten Kernel'!AD$4-'Grunddaten Kernel'!AD$3)/2)</f>
        <v>-1.2800000000000011E-2</v>
      </c>
      <c r="AE186" s="103">
        <f>'Grunddaten Kernel'!AE186/(('Grunddaten Kernel'!AE$4-'Grunddaten Kernel'!AE$3)/2)</f>
        <v>-0.17059641398487965</v>
      </c>
      <c r="AF186" s="103">
        <f>'Grunddaten Kernel'!AF186/(('Grunddaten Kernel'!AF$4-'Grunddaten Kernel'!AF$3)/2)</f>
        <v>-0.19078104993597916</v>
      </c>
      <c r="AG186" s="103">
        <f>'Grunddaten Kernel'!AG186/(('Grunddaten Kernel'!AG$4-'Grunddaten Kernel'!AG$3)/2)</f>
        <v>-4.993982294149333E-2</v>
      </c>
      <c r="AH186" s="103">
        <f>'Grunddaten Kernel'!AH186/(('Grunddaten Kernel'!AH$4-'Grunddaten Kernel'!AH$3)/2)</f>
        <v>-9.2969928592980131E-2</v>
      </c>
      <c r="AI186" s="103">
        <f>'Grunddaten Kernel'!AI186/(('Grunddaten Kernel'!AI$4-'Grunddaten Kernel'!AI$3)/2)</f>
        <v>9.0285714285714025E-2</v>
      </c>
      <c r="AJ186" s="103">
        <f>'Grunddaten Kernel'!AJ186/(('Grunddaten Kernel'!AJ$4-'Grunddaten Kernel'!AJ$3)/2)</f>
        <v>-0.18672665916760525</v>
      </c>
      <c r="AK186" s="103">
        <f>'Grunddaten Kernel'!AK186/(('Grunddaten Kernel'!AK$4-'Grunddaten Kernel'!AK$3)/2)</f>
        <v>-6.7857142857142658E-2</v>
      </c>
      <c r="AL186" s="103"/>
    </row>
    <row r="187" spans="1:38" x14ac:dyDescent="0.2">
      <c r="A187" s="9">
        <v>35853</v>
      </c>
      <c r="B187" s="103">
        <f>('Grunddaten Kernel'!B187-'Grunddaten Kernel'!B$3)/('Grunddaten Kernel'!B$4-'Grunddaten Kernel'!B$3)</f>
        <v>-0.15062938418127242</v>
      </c>
      <c r="C187" s="103">
        <f>('Grunddaten Kernel'!C187-'Grunddaten Kernel'!C$3)/('Grunddaten Kernel'!C$4-'Grunddaten Kernel'!C$3)</f>
        <v>-3.3392964789626764E-2</v>
      </c>
      <c r="D187" s="103">
        <f>('Grunddaten Kernel'!D187-'Grunddaten Kernel'!D$3)/('Grunddaten Kernel'!D$4-'Grunddaten Kernel'!D$3)</f>
        <v>0.66879817987152046</v>
      </c>
      <c r="E187" s="103">
        <f>('Grunddaten Kernel'!E187-'Grunddaten Kernel'!E$3)/('Grunddaten Kernel'!E$4-'Grunddaten Kernel'!E$3)</f>
        <v>0.25490196078431371</v>
      </c>
      <c r="F187" s="103">
        <f>('Grunddaten Kernel'!F187-'Grunddaten Kernel'!F$3)/('Grunddaten Kernel'!F$4-'Grunddaten Kernel'!F$3)</f>
        <v>-1.2931034482758537E-2</v>
      </c>
      <c r="G187" s="103">
        <f>('Grunddaten Kernel'!G187-'Grunddaten Kernel'!G$3)/('Grunddaten Kernel'!G$4-'Grunddaten Kernel'!G$3)</f>
        <v>0.24358974358974364</v>
      </c>
      <c r="H187" s="103">
        <f>('Grunddaten Kernel'!H187-'Grunddaten Kernel'!H$3)/('Grunddaten Kernel'!H$4-'Grunddaten Kernel'!H$3)</f>
        <v>0.10224089635854341</v>
      </c>
      <c r="I187" s="103">
        <f>('Grunddaten Kernel'!I187-'Grunddaten Kernel'!I$3)/('Grunddaten Kernel'!I$4-'Grunddaten Kernel'!I$3)</f>
        <v>8.6231675768899105E-2</v>
      </c>
      <c r="J187" s="103">
        <f>('Grunddaten Kernel'!J187-'Grunddaten Kernel'!J$3)/('Grunddaten Kernel'!J$4-'Grunddaten Kernel'!J$3)</f>
        <v>-0.17192982456140352</v>
      </c>
      <c r="K187" s="103">
        <f>('Grunddaten Kernel'!K187-'Grunddaten Kernel'!K$3)/('Grunddaten Kernel'!K$4-'Grunddaten Kernel'!K$3)</f>
        <v>0.10922917386795715</v>
      </c>
      <c r="L187" s="103">
        <f>('Grunddaten Kernel'!L187-'Grunddaten Kernel'!L$3)/('Grunddaten Kernel'!L$4-'Grunddaten Kernel'!L$3)</f>
        <v>2.5263783623123794E-3</v>
      </c>
      <c r="M187" s="103">
        <f>('Grunddaten Kernel'!M187-'Grunddaten Kernel'!M$3)/('Grunddaten Kernel'!M$4-'Grunddaten Kernel'!M$3)</f>
        <v>0.72564381043031878</v>
      </c>
      <c r="N187" s="103">
        <f>('Grunddaten Kernel'!N187-'Grunddaten Kernel'!N$3)/('Grunddaten Kernel'!N$4-'Grunddaten Kernel'!N$3)</f>
        <v>0.68078578197579576</v>
      </c>
      <c r="O187" s="103">
        <f>('Grunddaten Kernel'!O187-'Grunddaten Kernel'!O$3)/('Grunddaten Kernel'!O$4-'Grunddaten Kernel'!O$3)</f>
        <v>0.61164439303739171</v>
      </c>
      <c r="P187" s="103">
        <f>('Grunddaten Kernel'!P187-'Grunddaten Kernel'!P$3)/('Grunddaten Kernel'!P$4-'Grunddaten Kernel'!P$3)</f>
        <v>-0.10548784662786717</v>
      </c>
      <c r="Q187" s="103">
        <f>('Grunddaten Kernel'!Q187-'Grunddaten Kernel'!Q$3)/('Grunddaten Kernel'!Q$4-'Grunddaten Kernel'!Q$3)</f>
        <v>0.17193347193347203</v>
      </c>
      <c r="R187" s="103">
        <f>('Grunddaten Kernel'!R187-'Grunddaten Kernel'!R$3)/('Grunddaten Kernel'!R$4-'Grunddaten Kernel'!R$3)</f>
        <v>0.11422308816366322</v>
      </c>
      <c r="S187" s="103">
        <f>('Grunddaten Kernel'!S187-'Grunddaten Kernel'!S$3)/('Grunddaten Kernel'!S$4-'Grunddaten Kernel'!S$3)</f>
        <v>0.34155043788517681</v>
      </c>
      <c r="T187" s="103">
        <f>'Grunddaten Kernel'!T187/(('Grunddaten Kernel'!T$4-'Grunddaten Kernel'!T$3)/2)</f>
        <v>-2.8134010488332029E-2</v>
      </c>
      <c r="U187" s="103">
        <f>'Grunddaten Kernel'!U187/(('Grunddaten Kernel'!U$4-'Grunddaten Kernel'!U$3)/2)</f>
        <v>5.9012155107918719E-2</v>
      </c>
      <c r="V187" s="103">
        <f>'Grunddaten Kernel'!V187/(('Grunddaten Kernel'!V$4-'Grunddaten Kernel'!V$3)/2)</f>
        <v>-5.4703660016742154E-3</v>
      </c>
      <c r="W187" s="103">
        <f>'Grunddaten Kernel'!W187/(('Grunddaten Kernel'!W$4-'Grunddaten Kernel'!W$3)/2)</f>
        <v>3.636363636363641E-2</v>
      </c>
      <c r="X187" s="103">
        <f>'Grunddaten Kernel'!X187/(('Grunddaten Kernel'!X$4-'Grunddaten Kernel'!X$3)/2)</f>
        <v>-0.20077220077220062</v>
      </c>
      <c r="Y187" s="103">
        <f>'Grunddaten Kernel'!Y187/(('Grunddaten Kernel'!Y$4-'Grunddaten Kernel'!Y$3)/2)</f>
        <v>8.2135523613963701E-2</v>
      </c>
      <c r="Z187" s="103">
        <f>'Grunddaten Kernel'!Z187/(('Grunddaten Kernel'!Z$4-'Grunddaten Kernel'!Z$3)/2)</f>
        <v>1.449275362318842E-2</v>
      </c>
      <c r="AA187" s="103">
        <f>'Grunddaten Kernel'!AA187/(('Grunddaten Kernel'!AA$4-'Grunddaten Kernel'!AA$3)/2)</f>
        <v>2.9090909090909115E-2</v>
      </c>
      <c r="AB187" s="103">
        <f>'Grunddaten Kernel'!AB187/(('Grunddaten Kernel'!AB$4-'Grunddaten Kernel'!AB$3)/2)</f>
        <v>1.9995001249687588E-2</v>
      </c>
      <c r="AC187" s="103">
        <f>'Grunddaten Kernel'!AC187/(('Grunddaten Kernel'!AC$4-'Grunddaten Kernel'!AC$3)/2)</f>
        <v>0</v>
      </c>
      <c r="AD187" s="103">
        <f>'Grunddaten Kernel'!AD187/(('Grunddaten Kernel'!AD$4-'Grunddaten Kernel'!AD$3)/2)</f>
        <v>2.5600000000000005E-2</v>
      </c>
      <c r="AE187" s="103">
        <f>'Grunddaten Kernel'!AE187/(('Grunddaten Kernel'!AE$4-'Grunddaten Kernel'!AE$3)/2)</f>
        <v>9.806505807722396E-2</v>
      </c>
      <c r="AF187" s="103">
        <f>'Grunddaten Kernel'!AF187/(('Grunddaten Kernel'!AF$4-'Grunddaten Kernel'!AF$3)/2)</f>
        <v>-0.15025608194622292</v>
      </c>
      <c r="AG187" s="103">
        <f>'Grunddaten Kernel'!AG187/(('Grunddaten Kernel'!AG$4-'Grunddaten Kernel'!AG$3)/2)</f>
        <v>-6.5200534695760717E-2</v>
      </c>
      <c r="AH187" s="103">
        <f>'Grunddaten Kernel'!AH187/(('Grunddaten Kernel'!AH$4-'Grunddaten Kernel'!AH$3)/2)</f>
        <v>0.11868249019410654</v>
      </c>
      <c r="AI187" s="103">
        <f>'Grunddaten Kernel'!AI187/(('Grunddaten Kernel'!AI$4-'Grunddaten Kernel'!AI$3)/2)</f>
        <v>0.34628571428571508</v>
      </c>
      <c r="AJ187" s="103">
        <f>'Grunddaten Kernel'!AJ187/(('Grunddaten Kernel'!AJ$4-'Grunddaten Kernel'!AJ$3)/2)</f>
        <v>0.28346456692913496</v>
      </c>
      <c r="AK187" s="103">
        <f>'Grunddaten Kernel'!AK187/(('Grunddaten Kernel'!AK$4-'Grunddaten Kernel'!AK$3)/2)</f>
        <v>0.15178571428571419</v>
      </c>
      <c r="AL187" s="103"/>
    </row>
    <row r="188" spans="1:38" x14ac:dyDescent="0.2">
      <c r="A188" s="9">
        <v>35882</v>
      </c>
      <c r="B188" s="103">
        <f>('Grunddaten Kernel'!B188-'Grunddaten Kernel'!B$3)/('Grunddaten Kernel'!B$4-'Grunddaten Kernel'!B$3)</f>
        <v>-0.17500022021839823</v>
      </c>
      <c r="C188" s="103">
        <f>('Grunddaten Kernel'!C188-'Grunddaten Kernel'!C$3)/('Grunddaten Kernel'!C$4-'Grunddaten Kernel'!C$3)</f>
        <v>-2.4769506849448352E-2</v>
      </c>
      <c r="D188" s="103">
        <f>('Grunddaten Kernel'!D188-'Grunddaten Kernel'!D$3)/('Grunddaten Kernel'!D$4-'Grunddaten Kernel'!D$3)</f>
        <v>0.65046306209850113</v>
      </c>
      <c r="E188" s="103">
        <f>('Grunddaten Kernel'!E188-'Grunddaten Kernel'!E$3)/('Grunddaten Kernel'!E$4-'Grunddaten Kernel'!E$3)</f>
        <v>0.25925925925925924</v>
      </c>
      <c r="F188" s="103">
        <f>('Grunddaten Kernel'!F188-'Grunddaten Kernel'!F$3)/('Grunddaten Kernel'!F$4-'Grunddaten Kernel'!F$3)</f>
        <v>0.10344827586206906</v>
      </c>
      <c r="G188" s="103">
        <f>('Grunddaten Kernel'!G188-'Grunddaten Kernel'!G$3)/('Grunddaten Kernel'!G$4-'Grunddaten Kernel'!G$3)</f>
        <v>0.28388278388278387</v>
      </c>
      <c r="H188" s="103">
        <f>('Grunddaten Kernel'!H188-'Grunddaten Kernel'!H$3)/('Grunddaten Kernel'!H$4-'Grunddaten Kernel'!H$3)</f>
        <v>8.1232492997198896E-2</v>
      </c>
      <c r="I188" s="103">
        <f>('Grunddaten Kernel'!I188-'Grunddaten Kernel'!I$3)/('Grunddaten Kernel'!I$4-'Grunddaten Kernel'!I$3)</f>
        <v>7.4734118999712551E-2</v>
      </c>
      <c r="J188" s="103">
        <f>('Grunddaten Kernel'!J188-'Grunddaten Kernel'!J$3)/('Grunddaten Kernel'!J$4-'Grunddaten Kernel'!J$3)</f>
        <v>-0.15368421052631581</v>
      </c>
      <c r="K188" s="103">
        <f>('Grunddaten Kernel'!K188-'Grunddaten Kernel'!K$3)/('Grunddaten Kernel'!K$4-'Grunddaten Kernel'!K$3)</f>
        <v>0.12029035603180091</v>
      </c>
      <c r="L188" s="103">
        <f>('Grunddaten Kernel'!L188-'Grunddaten Kernel'!L$3)/('Grunddaten Kernel'!L$4-'Grunddaten Kernel'!L$3)</f>
        <v>1.4861049190072832E-4</v>
      </c>
      <c r="M188" s="103">
        <f>('Grunddaten Kernel'!M188-'Grunddaten Kernel'!M$3)/('Grunddaten Kernel'!M$4-'Grunddaten Kernel'!M$3)</f>
        <v>0.77216778324201407</v>
      </c>
      <c r="N188" s="103">
        <f>('Grunddaten Kernel'!N188-'Grunddaten Kernel'!N$3)/('Grunddaten Kernel'!N$4-'Grunddaten Kernel'!N$3)</f>
        <v>0.71236930820736699</v>
      </c>
      <c r="O188" s="103">
        <f>('Grunddaten Kernel'!O188-'Grunddaten Kernel'!O$3)/('Grunddaten Kernel'!O$4-'Grunddaten Kernel'!O$3)</f>
        <v>0.66503701009691485</v>
      </c>
      <c r="P188" s="103">
        <f>('Grunddaten Kernel'!P188-'Grunddaten Kernel'!P$3)/('Grunddaten Kernel'!P$4-'Grunddaten Kernel'!P$3)</f>
        <v>-8.8860740233557736E-2</v>
      </c>
      <c r="Q188" s="103">
        <f>('Grunddaten Kernel'!Q188-'Grunddaten Kernel'!Q$3)/('Grunddaten Kernel'!Q$4-'Grunddaten Kernel'!Q$3)</f>
        <v>0.19916839916839907</v>
      </c>
      <c r="R188" s="103">
        <f>('Grunddaten Kernel'!R188-'Grunddaten Kernel'!R$3)/('Grunddaten Kernel'!R$4-'Grunddaten Kernel'!R$3)</f>
        <v>0.26753531417437892</v>
      </c>
      <c r="S188" s="103">
        <f>('Grunddaten Kernel'!S188-'Grunddaten Kernel'!S$3)/('Grunddaten Kernel'!S$4-'Grunddaten Kernel'!S$3)</f>
        <v>0.48394421018488487</v>
      </c>
      <c r="T188" s="103">
        <f>'Grunddaten Kernel'!T188/(('Grunddaten Kernel'!T$4-'Grunddaten Kernel'!T$3)/2)</f>
        <v>-7.7837429017715412E-2</v>
      </c>
      <c r="U188" s="103">
        <f>'Grunddaten Kernel'!U188/(('Grunddaten Kernel'!U$4-'Grunddaten Kernel'!U$3)/2)</f>
        <v>4.1396586418987844E-2</v>
      </c>
      <c r="V188" s="103">
        <f>'Grunddaten Kernel'!V188/(('Grunddaten Kernel'!V$4-'Grunddaten Kernel'!V$3)/2)</f>
        <v>-9.3680017778689881E-2</v>
      </c>
      <c r="W188" s="103">
        <f>'Grunddaten Kernel'!W188/(('Grunddaten Kernel'!W$4-'Grunddaten Kernel'!W$3)/2)</f>
        <v>3.636363636363641E-2</v>
      </c>
      <c r="X188" s="103">
        <f>'Grunddaten Kernel'!X188/(('Grunddaten Kernel'!X$4-'Grunddaten Kernel'!X$3)/2)</f>
        <v>0.83397683397683409</v>
      </c>
      <c r="Y188" s="103">
        <f>'Grunddaten Kernel'!Y188/(('Grunddaten Kernel'!Y$4-'Grunddaten Kernel'!Y$3)/2)</f>
        <v>0.30116358658453074</v>
      </c>
      <c r="Z188" s="103">
        <f>'Grunddaten Kernel'!Z188/(('Grunddaten Kernel'!Z$4-'Grunddaten Kernel'!Z$3)/2)</f>
        <v>-0.10869565217391298</v>
      </c>
      <c r="AA188" s="103">
        <f>'Grunddaten Kernel'!AA188/(('Grunddaten Kernel'!AA$4-'Grunddaten Kernel'!AA$3)/2)</f>
        <v>-7.2727272727272793E-2</v>
      </c>
      <c r="AB188" s="103">
        <f>'Grunddaten Kernel'!AB188/(('Grunddaten Kernel'!AB$4-'Grunddaten Kernel'!AB$3)/2)</f>
        <v>0.12996750812296912</v>
      </c>
      <c r="AC188" s="103">
        <f>'Grunddaten Kernel'!AC188/(('Grunddaten Kernel'!AC$4-'Grunddaten Kernel'!AC$3)/2)</f>
        <v>8.8251516822945492E-2</v>
      </c>
      <c r="AD188" s="103">
        <f>'Grunddaten Kernel'!AD188/(('Grunddaten Kernel'!AD$4-'Grunddaten Kernel'!AD$3)/2)</f>
        <v>-2.5600000000000005E-2</v>
      </c>
      <c r="AE188" s="103">
        <f>'Grunddaten Kernel'!AE188/(('Grunddaten Kernel'!AE$4-'Grunddaten Kernel'!AE$3)/2)</f>
        <v>0.33130087188251323</v>
      </c>
      <c r="AF188" s="103">
        <f>'Grunddaten Kernel'!AF188/(('Grunddaten Kernel'!AF$4-'Grunddaten Kernel'!AF$3)/2)</f>
        <v>0.26030729833546778</v>
      </c>
      <c r="AG188" s="103">
        <f>'Grunddaten Kernel'!AG188/(('Grunddaten Kernel'!AG$4-'Grunddaten Kernel'!AG$3)/2)</f>
        <v>0.34080670557957882</v>
      </c>
      <c r="AH188" s="103">
        <f>'Grunddaten Kernel'!AH188/(('Grunddaten Kernel'!AH$4-'Grunddaten Kernel'!AH$3)/2)</f>
        <v>8.7923162023534257E-2</v>
      </c>
      <c r="AI188" s="103">
        <f>'Grunddaten Kernel'!AI188/(('Grunddaten Kernel'!AI$4-'Grunddaten Kernel'!AI$3)/2)</f>
        <v>0.14971428571428466</v>
      </c>
      <c r="AJ188" s="103">
        <f>'Grunddaten Kernel'!AJ188/(('Grunddaten Kernel'!AJ$4-'Grunddaten Kernel'!AJ$3)/2)</f>
        <v>0.70809898762654522</v>
      </c>
      <c r="AK188" s="103">
        <f>'Grunddaten Kernel'!AK188/(('Grunddaten Kernel'!AK$4-'Grunddaten Kernel'!AK$3)/2)</f>
        <v>0.39196428571428565</v>
      </c>
      <c r="AL188" s="103"/>
    </row>
    <row r="189" spans="1:38" x14ac:dyDescent="0.2">
      <c r="A189" s="9">
        <v>35914</v>
      </c>
      <c r="B189" s="103">
        <f>('Grunddaten Kernel'!B189-'Grunddaten Kernel'!B$3)/('Grunddaten Kernel'!B$4-'Grunddaten Kernel'!B$3)</f>
        <v>-0.19203044299132965</v>
      </c>
      <c r="C189" s="103">
        <f>('Grunddaten Kernel'!C189-'Grunddaten Kernel'!C$3)/('Grunddaten Kernel'!C$4-'Grunddaten Kernel'!C$3)</f>
        <v>2.9723408219338103E-2</v>
      </c>
      <c r="D189" s="103">
        <f>('Grunddaten Kernel'!D189-'Grunddaten Kernel'!D$3)/('Grunddaten Kernel'!D$4-'Grunddaten Kernel'!D$3)</f>
        <v>0.59478854389721636</v>
      </c>
      <c r="E189" s="103">
        <f>('Grunddaten Kernel'!E189-'Grunddaten Kernel'!E$3)/('Grunddaten Kernel'!E$4-'Grunddaten Kernel'!E$3)</f>
        <v>0.23529411764705885</v>
      </c>
      <c r="F189" s="103">
        <f>('Grunddaten Kernel'!F189-'Grunddaten Kernel'!F$3)/('Grunddaten Kernel'!F$4-'Grunddaten Kernel'!F$3)</f>
        <v>2.155172413793096E-2</v>
      </c>
      <c r="G189" s="103">
        <f>('Grunddaten Kernel'!G189-'Grunddaten Kernel'!G$3)/('Grunddaten Kernel'!G$4-'Grunddaten Kernel'!G$3)</f>
        <v>0.26556776556776562</v>
      </c>
      <c r="H189" s="103">
        <f>('Grunddaten Kernel'!H189-'Grunddaten Kernel'!H$3)/('Grunddaten Kernel'!H$4-'Grunddaten Kernel'!H$3)</f>
        <v>8.403361344537813E-2</v>
      </c>
      <c r="I189" s="103">
        <f>('Grunddaten Kernel'!I189-'Grunddaten Kernel'!I$3)/('Grunddaten Kernel'!I$4-'Grunddaten Kernel'!I$3)</f>
        <v>6.6685829261281984E-2</v>
      </c>
      <c r="J189" s="103">
        <f>('Grunddaten Kernel'!J189-'Grunddaten Kernel'!J$3)/('Grunddaten Kernel'!J$4-'Grunddaten Kernel'!J$3)</f>
        <v>-0.16912280701754387</v>
      </c>
      <c r="K189" s="103">
        <f>('Grunddaten Kernel'!K189-'Grunddaten Kernel'!K$3)/('Grunddaten Kernel'!K$4-'Grunddaten Kernel'!K$3)</f>
        <v>0.11061182163843758</v>
      </c>
      <c r="L189" s="103">
        <f>('Grunddaten Kernel'!L189-'Grunddaten Kernel'!L$3)/('Grunddaten Kernel'!L$4-'Grunddaten Kernel'!L$3)</f>
        <v>-1.0402734433050966E-3</v>
      </c>
      <c r="M189" s="103">
        <f>('Grunddaten Kernel'!M189-'Grunddaten Kernel'!M$3)/('Grunddaten Kernel'!M$4-'Grunddaten Kernel'!M$3)</f>
        <v>0.76353415418908976</v>
      </c>
      <c r="N189" s="103">
        <f>('Grunddaten Kernel'!N189-'Grunddaten Kernel'!N$3)/('Grunddaten Kernel'!N$4-'Grunddaten Kernel'!N$3)</f>
        <v>0.65763022572977681</v>
      </c>
      <c r="O189" s="103">
        <f>('Grunddaten Kernel'!O189-'Grunddaten Kernel'!O$3)/('Grunddaten Kernel'!O$4-'Grunddaten Kernel'!O$3)</f>
        <v>0.61196038742103864</v>
      </c>
      <c r="P189" s="103">
        <f>('Grunddaten Kernel'!P189-'Grunddaten Kernel'!P$3)/('Grunddaten Kernel'!P$4-'Grunddaten Kernel'!P$3)</f>
        <v>-7.1073833162159039E-2</v>
      </c>
      <c r="Q189" s="103">
        <f>('Grunddaten Kernel'!Q189-'Grunddaten Kernel'!Q$3)/('Grunddaten Kernel'!Q$4-'Grunddaten Kernel'!Q$3)</f>
        <v>0.2278586278586279</v>
      </c>
      <c r="R189" s="103">
        <f>('Grunddaten Kernel'!R189-'Grunddaten Kernel'!R$3)/('Grunddaten Kernel'!R$4-'Grunddaten Kernel'!R$3)</f>
        <v>0.22174866049683398</v>
      </c>
      <c r="S189" s="103">
        <f>('Grunddaten Kernel'!S189-'Grunddaten Kernel'!S$3)/('Grunddaten Kernel'!S$4-'Grunddaten Kernel'!S$3)</f>
        <v>0.54784301005514113</v>
      </c>
      <c r="T189" s="103">
        <f>'Grunddaten Kernel'!T189/(('Grunddaten Kernel'!T$4-'Grunddaten Kernel'!T$3)/2)</f>
        <v>-5.4392420277440116E-2</v>
      </c>
      <c r="U189" s="103">
        <f>'Grunddaten Kernel'!U189/(('Grunddaten Kernel'!U$4-'Grunddaten Kernel'!U$3)/2)</f>
        <v>0.26159119503062278</v>
      </c>
      <c r="V189" s="103">
        <f>'Grunddaten Kernel'!V189/(('Grunddaten Kernel'!V$4-'Grunddaten Kernel'!V$3)/2)</f>
        <v>-0.28445903208711554</v>
      </c>
      <c r="W189" s="103">
        <f>'Grunddaten Kernel'!W189/(('Grunddaten Kernel'!W$4-'Grunddaten Kernel'!W$3)/2)</f>
        <v>-0.19999999999999984</v>
      </c>
      <c r="X189" s="103">
        <f>'Grunddaten Kernel'!X189/(('Grunddaten Kernel'!X$4-'Grunddaten Kernel'!X$3)/2)</f>
        <v>-0.58687258687258814</v>
      </c>
      <c r="Y189" s="103">
        <f>'Grunddaten Kernel'!Y189/(('Grunddaten Kernel'!Y$4-'Grunddaten Kernel'!Y$3)/2)</f>
        <v>-0.13689253935660456</v>
      </c>
      <c r="Z189" s="103">
        <f>'Grunddaten Kernel'!Z189/(('Grunddaten Kernel'!Z$4-'Grunddaten Kernel'!Z$3)/2)</f>
        <v>1.4492753623188259E-2</v>
      </c>
      <c r="AA189" s="103">
        <f>'Grunddaten Kernel'!AA189/(('Grunddaten Kernel'!AA$4-'Grunddaten Kernel'!AA$3)/2)</f>
        <v>-5.0909090909090793E-2</v>
      </c>
      <c r="AB189" s="103">
        <f>'Grunddaten Kernel'!AB189/(('Grunddaten Kernel'!AB$4-'Grunddaten Kernel'!AB$3)/2)</f>
        <v>-0.10997250687328153</v>
      </c>
      <c r="AC189" s="103">
        <f>'Grunddaten Kernel'!AC189/(('Grunddaten Kernel'!AC$4-'Grunddaten Kernel'!AC$3)/2)</f>
        <v>-7.7220077220077551E-2</v>
      </c>
      <c r="AD189" s="103">
        <f>'Grunddaten Kernel'!AD189/(('Grunddaten Kernel'!AD$4-'Grunddaten Kernel'!AD$3)/2)</f>
        <v>-1.2799999999999994E-2</v>
      </c>
      <c r="AE189" s="103">
        <f>'Grunddaten Kernel'!AE189/(('Grunddaten Kernel'!AE$4-'Grunddaten Kernel'!AE$3)/2)</f>
        <v>-6.1480751962459564E-2</v>
      </c>
      <c r="AF189" s="103">
        <f>'Grunddaten Kernel'!AF189/(('Grunddaten Kernel'!AF$4-'Grunddaten Kernel'!AF$3)/2)</f>
        <v>-0.45115236875800263</v>
      </c>
      <c r="AG189" s="103">
        <f>'Grunddaten Kernel'!AG189/(('Grunddaten Kernel'!AG$4-'Grunddaten Kernel'!AG$3)/2)</f>
        <v>-0.33878970377664569</v>
      </c>
      <c r="AH189" s="103">
        <f>'Grunddaten Kernel'!AH189/(('Grunddaten Kernel'!AH$4-'Grunddaten Kernel'!AH$3)/2)</f>
        <v>9.4056119883335079E-2</v>
      </c>
      <c r="AI189" s="103">
        <f>'Grunddaten Kernel'!AI189/(('Grunddaten Kernel'!AI$4-'Grunddaten Kernel'!AI$3)/2)</f>
        <v>0.1577142857142865</v>
      </c>
      <c r="AJ189" s="103">
        <f>'Grunddaten Kernel'!AJ189/(('Grunddaten Kernel'!AJ$4-'Grunddaten Kernel'!AJ$3)/2)</f>
        <v>-0.21147356580427393</v>
      </c>
      <c r="AK189" s="103">
        <f>'Grunddaten Kernel'!AK189/(('Grunddaten Kernel'!AK$4-'Grunddaten Kernel'!AK$3)/2)</f>
        <v>0.17589285714285699</v>
      </c>
    </row>
    <row r="190" spans="1:38" x14ac:dyDescent="0.2">
      <c r="A190" s="9">
        <v>35945</v>
      </c>
      <c r="B190" s="103">
        <f>('Grunddaten Kernel'!B190-'Grunddaten Kernel'!B$3)/('Grunddaten Kernel'!B$4-'Grunddaten Kernel'!B$3)</f>
        <v>-0.17676196740180472</v>
      </c>
      <c r="C190" s="103">
        <f>('Grunddaten Kernel'!C190-'Grunddaten Kernel'!C$3)/('Grunddaten Kernel'!C$4-'Grunddaten Kernel'!C$3)</f>
        <v>9.1555436428702078E-2</v>
      </c>
      <c r="D190" s="103">
        <f>('Grunddaten Kernel'!D190-'Grunddaten Kernel'!D$3)/('Grunddaten Kernel'!D$4-'Grunddaten Kernel'!D$3)</f>
        <v>0.5368388650963597</v>
      </c>
      <c r="E190" s="103">
        <f>('Grunddaten Kernel'!E190-'Grunddaten Kernel'!E$3)/('Grunddaten Kernel'!E$4-'Grunddaten Kernel'!E$3)</f>
        <v>0.22004357298474941</v>
      </c>
      <c r="F190" s="103">
        <f>('Grunddaten Kernel'!F190-'Grunddaten Kernel'!F$3)/('Grunddaten Kernel'!F$4-'Grunddaten Kernel'!F$3)</f>
        <v>1.7241379310344845E-2</v>
      </c>
      <c r="G190" s="103">
        <f>('Grunddaten Kernel'!G190-'Grunddaten Kernel'!G$3)/('Grunddaten Kernel'!G$4-'Grunddaten Kernel'!G$3)</f>
        <v>0.27106227106227104</v>
      </c>
      <c r="H190" s="103">
        <f>('Grunddaten Kernel'!H190-'Grunddaten Kernel'!H$3)/('Grunddaten Kernel'!H$4-'Grunddaten Kernel'!H$3)</f>
        <v>7.7030812324929976E-2</v>
      </c>
      <c r="I190" s="103">
        <f>('Grunddaten Kernel'!I190-'Grunddaten Kernel'!I$3)/('Grunddaten Kernel'!I$4-'Grunddaten Kernel'!I$3)</f>
        <v>2.7594136246047715E-2</v>
      </c>
      <c r="J190" s="103">
        <f>('Grunddaten Kernel'!J190-'Grunddaten Kernel'!J$3)/('Grunddaten Kernel'!J$4-'Grunddaten Kernel'!J$3)</f>
        <v>-0.17192982456140352</v>
      </c>
      <c r="K190" s="103">
        <f>('Grunddaten Kernel'!K190-'Grunddaten Kernel'!K$3)/('Grunddaten Kernel'!K$4-'Grunddaten Kernel'!K$3)</f>
        <v>0.1244382993432423</v>
      </c>
      <c r="L190" s="103">
        <f>('Grunddaten Kernel'!L190-'Grunddaten Kernel'!L$3)/('Grunddaten Kernel'!L$4-'Grunddaten Kernel'!L$3)</f>
        <v>-2.2291573785109212E-3</v>
      </c>
      <c r="M190" s="103">
        <f>('Grunddaten Kernel'!M190-'Grunddaten Kernel'!M$3)/('Grunddaten Kernel'!M$4-'Grunddaten Kernel'!M$3)</f>
        <v>0.76900313617338045</v>
      </c>
      <c r="N190" s="103">
        <f>('Grunddaten Kernel'!N190-'Grunddaten Kernel'!N$3)/('Grunddaten Kernel'!N$4-'Grunddaten Kernel'!N$3)</f>
        <v>0.65003340117137132</v>
      </c>
      <c r="O190" s="103">
        <f>('Grunddaten Kernel'!O190-'Grunddaten Kernel'!O$3)/('Grunddaten Kernel'!O$4-'Grunddaten Kernel'!O$3)</f>
        <v>0.57873626095173925</v>
      </c>
      <c r="P190" s="103">
        <f>('Grunddaten Kernel'!P190-'Grunddaten Kernel'!P$3)/('Grunddaten Kernel'!P$4-'Grunddaten Kernel'!P$3)</f>
        <v>-6.0759252919471998E-2</v>
      </c>
      <c r="Q190" s="103">
        <f>('Grunddaten Kernel'!Q190-'Grunddaten Kernel'!Q$3)/('Grunddaten Kernel'!Q$4-'Grunddaten Kernel'!Q$3)</f>
        <v>0.30083160083160093</v>
      </c>
      <c r="R190" s="103">
        <f>('Grunddaten Kernel'!R190-'Grunddaten Kernel'!R$3)/('Grunddaten Kernel'!R$4-'Grunddaten Kernel'!R$3)</f>
        <v>0.25876765708718946</v>
      </c>
      <c r="S190" s="103">
        <f>('Grunddaten Kernel'!S190-'Grunddaten Kernel'!S$3)/('Grunddaten Kernel'!S$4-'Grunddaten Kernel'!S$3)</f>
        <v>0.43626337982484586</v>
      </c>
      <c r="T190" s="103">
        <f>'Grunddaten Kernel'!T190/(('Grunddaten Kernel'!T$4-'Grunddaten Kernel'!T$3)/2)</f>
        <v>4.8765618179774539E-2</v>
      </c>
      <c r="U190" s="103">
        <f>'Grunddaten Kernel'!U190/(('Grunddaten Kernel'!U$4-'Grunddaten Kernel'!U$3)/2)</f>
        <v>0.29682233240848549</v>
      </c>
      <c r="V190" s="103">
        <f>'Grunddaten Kernel'!V190/(('Grunddaten Kernel'!V$4-'Grunddaten Kernel'!V$3)/2)</f>
        <v>-0.29608355984067664</v>
      </c>
      <c r="W190" s="103">
        <f>'Grunddaten Kernel'!W190/(('Grunddaten Kernel'!W$4-'Grunddaten Kernel'!W$3)/2)</f>
        <v>-0.12727272727272784</v>
      </c>
      <c r="X190" s="103">
        <f>'Grunddaten Kernel'!X190/(('Grunddaten Kernel'!X$4-'Grunddaten Kernel'!X$3)/2)</f>
        <v>-3.0888030888030233E-2</v>
      </c>
      <c r="Y190" s="103">
        <f>'Grunddaten Kernel'!Y190/(('Grunddaten Kernel'!Y$4-'Grunddaten Kernel'!Y$3)/2)</f>
        <v>4.1067761806980636E-2</v>
      </c>
      <c r="Z190" s="103">
        <f>'Grunddaten Kernel'!Z190/(('Grunddaten Kernel'!Z$4-'Grunddaten Kernel'!Z$3)/2)</f>
        <v>-3.6231884057970891E-2</v>
      </c>
      <c r="AA190" s="103">
        <f>'Grunddaten Kernel'!AA190/(('Grunddaten Kernel'!AA$4-'Grunddaten Kernel'!AA$3)/2)</f>
        <v>-0.24727272727272734</v>
      </c>
      <c r="AB190" s="103">
        <f>'Grunddaten Kernel'!AB190/(('Grunddaten Kernel'!AB$4-'Grunddaten Kernel'!AB$3)/2)</f>
        <v>-1.9995001249687588E-2</v>
      </c>
      <c r="AC190" s="103">
        <f>'Grunddaten Kernel'!AC190/(('Grunddaten Kernel'!AC$4-'Grunddaten Kernel'!AC$3)/2)</f>
        <v>0.11031439602868186</v>
      </c>
      <c r="AD190" s="103">
        <f>'Grunddaten Kernel'!AD190/(('Grunddaten Kernel'!AD$4-'Grunddaten Kernel'!AD$3)/2)</f>
        <v>-1.2799999999999994E-2</v>
      </c>
      <c r="AE190" s="103">
        <f>'Grunddaten Kernel'!AE190/(('Grunddaten Kernel'!AE$4-'Grunddaten Kernel'!AE$3)/2)</f>
        <v>3.8945051125337214E-2</v>
      </c>
      <c r="AF190" s="103">
        <f>'Grunddaten Kernel'!AF190/(('Grunddaten Kernel'!AF$4-'Grunddaten Kernel'!AF$3)/2)</f>
        <v>-6.2612035851472278E-2</v>
      </c>
      <c r="AG190" s="103">
        <f>'Grunddaten Kernel'!AG190/(('Grunddaten Kernel'!AG$4-'Grunddaten Kernel'!AG$3)/2)</f>
        <v>-0.21207061409142119</v>
      </c>
      <c r="AH190" s="103">
        <f>'Grunddaten Kernel'!AH190/(('Grunddaten Kernel'!AH$4-'Grunddaten Kernel'!AH$3)/2)</f>
        <v>5.4542894498642233E-2</v>
      </c>
      <c r="AI190" s="103">
        <f>'Grunddaten Kernel'!AI190/(('Grunddaten Kernel'!AI$4-'Grunddaten Kernel'!AI$3)/2)</f>
        <v>0.40114285714285741</v>
      </c>
      <c r="AJ190" s="103">
        <f>'Grunddaten Kernel'!AJ190/(('Grunddaten Kernel'!AJ$4-'Grunddaten Kernel'!AJ$3)/2)</f>
        <v>0.1709786276715406</v>
      </c>
      <c r="AK190" s="103">
        <f>'Grunddaten Kernel'!AK190/(('Grunddaten Kernel'!AK$4-'Grunddaten Kernel'!AK$3)/2)</f>
        <v>-0.30714285714285716</v>
      </c>
    </row>
    <row r="191" spans="1:38" x14ac:dyDescent="0.2">
      <c r="A191" s="9">
        <v>35973</v>
      </c>
      <c r="B191" s="103">
        <f>('Grunddaten Kernel'!B191-'Grunddaten Kernel'!B$3)/('Grunddaten Kernel'!B$4-'Grunddaten Kernel'!B$3)</f>
        <v>-0.1617871163428482</v>
      </c>
      <c r="C191" s="103">
        <f>('Grunddaten Kernel'!C191-'Grunddaten Kernel'!C$3)/('Grunddaten Kernel'!C$4-'Grunddaten Kernel'!C$3)</f>
        <v>0.1867804294276926</v>
      </c>
      <c r="D191" s="103">
        <f>('Grunddaten Kernel'!D191-'Grunddaten Kernel'!D$3)/('Grunddaten Kernel'!D$4-'Grunddaten Kernel'!D$3)</f>
        <v>0.4795583511777301</v>
      </c>
      <c r="E191" s="103">
        <f>('Grunddaten Kernel'!E191-'Grunddaten Kernel'!E$3)/('Grunddaten Kernel'!E$4-'Grunddaten Kernel'!E$3)</f>
        <v>0.17864923747276684</v>
      </c>
      <c r="F191" s="103">
        <f>('Grunddaten Kernel'!F191-'Grunddaten Kernel'!F$3)/('Grunddaten Kernel'!F$4-'Grunddaten Kernel'!F$3)</f>
        <v>-3.4482758620689689E-2</v>
      </c>
      <c r="G191" s="103">
        <f>('Grunddaten Kernel'!G191-'Grunddaten Kernel'!G$3)/('Grunddaten Kernel'!G$4-'Grunddaten Kernel'!G$3)</f>
        <v>0.22893772893772898</v>
      </c>
      <c r="H191" s="103">
        <f>('Grunddaten Kernel'!H191-'Grunddaten Kernel'!H$3)/('Grunddaten Kernel'!H$4-'Grunddaten Kernel'!H$3)</f>
        <v>6.8627450980392163E-2</v>
      </c>
      <c r="I191" s="103">
        <f>('Grunddaten Kernel'!I191-'Grunddaten Kernel'!I$3)/('Grunddaten Kernel'!I$4-'Grunddaten Kernel'!I$3)</f>
        <v>2.8743891922966371E-2</v>
      </c>
      <c r="J191" s="103">
        <f>('Grunddaten Kernel'!J191-'Grunddaten Kernel'!J$3)/('Grunddaten Kernel'!J$4-'Grunddaten Kernel'!J$3)</f>
        <v>-0.17754385964912278</v>
      </c>
      <c r="K191" s="103">
        <f>('Grunddaten Kernel'!K191-'Grunddaten Kernel'!K$3)/('Grunddaten Kernel'!K$4-'Grunddaten Kernel'!K$3)</f>
        <v>0.11890770826132041</v>
      </c>
      <c r="L191" s="103">
        <f>('Grunddaten Kernel'!L191-'Grunddaten Kernel'!L$3)/('Grunddaten Kernel'!L$4-'Grunddaten Kernel'!L$3)</f>
        <v>-2.2291573785109212E-3</v>
      </c>
      <c r="M191" s="103">
        <f>('Grunddaten Kernel'!M191-'Grunddaten Kernel'!M$3)/('Grunddaten Kernel'!M$4-'Grunddaten Kernel'!M$3)</f>
        <v>0.68782871856199745</v>
      </c>
      <c r="N191" s="103">
        <f>('Grunddaten Kernel'!N191-'Grunddaten Kernel'!N$3)/('Grunddaten Kernel'!N$4-'Grunddaten Kernel'!N$3)</f>
        <v>0.5899734344171883</v>
      </c>
      <c r="O191" s="103">
        <f>('Grunddaten Kernel'!O191-'Grunddaten Kernel'!O$3)/('Grunddaten Kernel'!O$4-'Grunddaten Kernel'!O$3)</f>
        <v>0.51378749079591834</v>
      </c>
      <c r="P191" s="103">
        <f>('Grunddaten Kernel'!P191-'Grunddaten Kernel'!P$3)/('Grunddaten Kernel'!P$4-'Grunddaten Kernel'!P$3)</f>
        <v>-0.10419414964433793</v>
      </c>
      <c r="Q191" s="103">
        <f>('Grunddaten Kernel'!Q191-'Grunddaten Kernel'!Q$3)/('Grunddaten Kernel'!Q$4-'Grunddaten Kernel'!Q$3)</f>
        <v>0.26590436590436584</v>
      </c>
      <c r="R191" s="103">
        <f>('Grunddaten Kernel'!R191-'Grunddaten Kernel'!R$3)/('Grunddaten Kernel'!R$4-'Grunddaten Kernel'!R$3)</f>
        <v>0.32075012177301515</v>
      </c>
      <c r="S191" s="103">
        <f>('Grunddaten Kernel'!S191-'Grunddaten Kernel'!S$3)/('Grunddaten Kernel'!S$4-'Grunddaten Kernel'!S$3)</f>
        <v>0.49075575737917604</v>
      </c>
      <c r="T191" s="103">
        <f>'Grunddaten Kernel'!T191/(('Grunddaten Kernel'!T$4-'Grunddaten Kernel'!T$3)/2)</f>
        <v>4.7827817830161531E-2</v>
      </c>
      <c r="U191" s="103">
        <f>'Grunddaten Kernel'!U191/(('Grunddaten Kernel'!U$4-'Grunddaten Kernel'!U$3)/2)</f>
        <v>0.45712400747775528</v>
      </c>
      <c r="V191" s="103">
        <f>'Grunddaten Kernel'!V191/(('Grunddaten Kernel'!V$4-'Grunddaten Kernel'!V$3)/2)</f>
        <v>-0.29266458108962884</v>
      </c>
      <c r="W191" s="103">
        <f>'Grunddaten Kernel'!W191/(('Grunddaten Kernel'!W$4-'Grunddaten Kernel'!W$3)/2)</f>
        <v>-0.34545454545454546</v>
      </c>
      <c r="X191" s="103">
        <f>'Grunddaten Kernel'!X191/(('Grunddaten Kernel'!X$4-'Grunddaten Kernel'!X$3)/2)</f>
        <v>-0.37065637065637103</v>
      </c>
      <c r="Y191" s="103">
        <f>'Grunddaten Kernel'!Y191/(('Grunddaten Kernel'!Y$4-'Grunddaten Kernel'!Y$3)/2)</f>
        <v>-0.31485284052019097</v>
      </c>
      <c r="Z191" s="103">
        <f>'Grunddaten Kernel'!Z191/(('Grunddaten Kernel'!Z$4-'Grunddaten Kernel'!Z$3)/2)</f>
        <v>-4.3478260869565258E-2</v>
      </c>
      <c r="AA191" s="103">
        <f>'Grunddaten Kernel'!AA191/(('Grunddaten Kernel'!AA$4-'Grunddaten Kernel'!AA$3)/2)</f>
        <v>7.2727272727272788E-3</v>
      </c>
      <c r="AB191" s="103">
        <f>'Grunddaten Kernel'!AB191/(('Grunddaten Kernel'!AB$4-'Grunddaten Kernel'!AB$3)/2)</f>
        <v>-3.9990002499374955E-2</v>
      </c>
      <c r="AC191" s="103">
        <f>'Grunddaten Kernel'!AC191/(('Grunddaten Kernel'!AC$4-'Grunddaten Kernel'!AC$3)/2)</f>
        <v>-4.4125758411472746E-2</v>
      </c>
      <c r="AD191" s="103">
        <f>'Grunddaten Kernel'!AD191/(('Grunddaten Kernel'!AD$4-'Grunddaten Kernel'!AD$3)/2)</f>
        <v>0</v>
      </c>
      <c r="AE191" s="103">
        <f>'Grunddaten Kernel'!AE191/(('Grunddaten Kernel'!AE$4-'Grunddaten Kernel'!AE$3)/2)</f>
        <v>-0.5780494163311416</v>
      </c>
      <c r="AF191" s="103">
        <f>'Grunddaten Kernel'!AF191/(('Grunddaten Kernel'!AF$4-'Grunddaten Kernel'!AF$3)/2)</f>
        <v>-0.49500640204865576</v>
      </c>
      <c r="AG191" s="103">
        <f>'Grunddaten Kernel'!AG191/(('Grunddaten Kernel'!AG$4-'Grunddaten Kernel'!AG$3)/2)</f>
        <v>-0.41456998377835791</v>
      </c>
      <c r="AH191" s="103">
        <f>'Grunddaten Kernel'!AH191/(('Grunddaten Kernel'!AH$4-'Grunddaten Kernel'!AH$3)/2)</f>
        <v>-0.22968118274162738</v>
      </c>
      <c r="AI191" s="103">
        <f>'Grunddaten Kernel'!AI191/(('Grunddaten Kernel'!AI$4-'Grunddaten Kernel'!AI$3)/2)</f>
        <v>-0.19200000000000078</v>
      </c>
      <c r="AJ191" s="103">
        <f>'Grunddaten Kernel'!AJ191/(('Grunddaten Kernel'!AJ$4-'Grunddaten Kernel'!AJ$3)/2)</f>
        <v>0.28627671541057387</v>
      </c>
      <c r="AK191" s="103">
        <f>'Grunddaten Kernel'!AK191/(('Grunddaten Kernel'!AK$4-'Grunddaten Kernel'!AK$3)/2)</f>
        <v>0.14999999999999994</v>
      </c>
    </row>
    <row r="192" spans="1:38" x14ac:dyDescent="0.2">
      <c r="A192" s="9">
        <v>36006</v>
      </c>
      <c r="B192" s="103">
        <f>('Grunddaten Kernel'!B192-'Grunddaten Kernel'!B$3)/('Grunddaten Kernel'!B$4-'Grunddaten Kernel'!B$3)</f>
        <v>-0.21493315637561672</v>
      </c>
      <c r="C192" s="103">
        <f>('Grunddaten Kernel'!C192-'Grunddaten Kernel'!C$3)/('Grunddaten Kernel'!C$4-'Grunddaten Kernel'!C$3)</f>
        <v>0.17503784840276898</v>
      </c>
      <c r="D192" s="103">
        <f>('Grunddaten Kernel'!D192-'Grunddaten Kernel'!D$3)/('Grunddaten Kernel'!D$4-'Grunddaten Kernel'!D$3)</f>
        <v>0.47835385438972167</v>
      </c>
      <c r="E192" s="103">
        <f>('Grunddaten Kernel'!E192-'Grunddaten Kernel'!E$3)/('Grunddaten Kernel'!E$4-'Grunddaten Kernel'!E$3)</f>
        <v>0.14814814814814808</v>
      </c>
      <c r="F192" s="103">
        <f>('Grunddaten Kernel'!F192-'Grunddaten Kernel'!F$3)/('Grunddaten Kernel'!F$4-'Grunddaten Kernel'!F$3)</f>
        <v>-7.9741379310344862E-2</v>
      </c>
      <c r="G192" s="103">
        <f>('Grunddaten Kernel'!G192-'Grunddaten Kernel'!G$3)/('Grunddaten Kernel'!G$4-'Grunddaten Kernel'!G$3)</f>
        <v>0.18498168498168496</v>
      </c>
      <c r="H192" s="103">
        <f>('Grunddaten Kernel'!H192-'Grunddaten Kernel'!H$3)/('Grunddaten Kernel'!H$4-'Grunddaten Kernel'!H$3)</f>
        <v>7.1428571428571438E-2</v>
      </c>
      <c r="I192" s="103">
        <f>('Grunddaten Kernel'!I192-'Grunddaten Kernel'!I$3)/('Grunddaten Kernel'!I$4-'Grunddaten Kernel'!I$3)</f>
        <v>-1.9545846507617138E-2</v>
      </c>
      <c r="J192" s="103">
        <f>('Grunddaten Kernel'!J192-'Grunddaten Kernel'!J$3)/('Grunddaten Kernel'!J$4-'Grunddaten Kernel'!J$3)</f>
        <v>-0.1831578947368421</v>
      </c>
      <c r="K192" s="103">
        <f>('Grunddaten Kernel'!K192-'Grunddaten Kernel'!K$3)/('Grunddaten Kernel'!K$4-'Grunddaten Kernel'!K$3)</f>
        <v>0.11061182163843758</v>
      </c>
      <c r="L192" s="103">
        <f>('Grunddaten Kernel'!L192-'Grunddaten Kernel'!L$3)/('Grunddaten Kernel'!L$4-'Grunddaten Kernel'!L$3)</f>
        <v>-2.2291573785109212E-3</v>
      </c>
      <c r="M192" s="103">
        <f>('Grunddaten Kernel'!M192-'Grunddaten Kernel'!M$3)/('Grunddaten Kernel'!M$4-'Grunddaten Kernel'!M$3)</f>
        <v>0.58136763192469931</v>
      </c>
      <c r="N192" s="103">
        <f>('Grunddaten Kernel'!N192-'Grunddaten Kernel'!N$3)/('Grunddaten Kernel'!N$4-'Grunddaten Kernel'!N$3)</f>
        <v>0.52922990880703435</v>
      </c>
      <c r="O192" s="103">
        <f>('Grunddaten Kernel'!O192-'Grunddaten Kernel'!O$3)/('Grunddaten Kernel'!O$4-'Grunddaten Kernel'!O$3)</f>
        <v>0.41207009113158771</v>
      </c>
      <c r="P192" s="103">
        <f>('Grunddaten Kernel'!P192-'Grunddaten Kernel'!P$3)/('Grunddaten Kernel'!P$4-'Grunddaten Kernel'!P$3)</f>
        <v>-0.13249115599680472</v>
      </c>
      <c r="Q192" s="103">
        <f>('Grunddaten Kernel'!Q192-'Grunddaten Kernel'!Q$3)/('Grunddaten Kernel'!Q$4-'Grunddaten Kernel'!Q$3)</f>
        <v>0.21101871101871103</v>
      </c>
      <c r="R192" s="103">
        <f>('Grunddaten Kernel'!R192-'Grunddaten Kernel'!R$3)/('Grunddaten Kernel'!R$4-'Grunddaten Kernel'!R$3)</f>
        <v>0.34120798830979066</v>
      </c>
      <c r="S192" s="103">
        <f>('Grunddaten Kernel'!S192-'Grunddaten Kernel'!S$3)/('Grunddaten Kernel'!S$4-'Grunddaten Kernel'!S$3)</f>
        <v>0.51929938371715867</v>
      </c>
      <c r="T192" s="103">
        <f>'Grunddaten Kernel'!T192/(('Grunddaten Kernel'!T$4-'Grunddaten Kernel'!T$3)/2)</f>
        <v>-0.16974186327959684</v>
      </c>
      <c r="U192" s="103">
        <f>'Grunddaten Kernel'!U192/(('Grunddaten Kernel'!U$4-'Grunddaten Kernel'!U$3)/2)</f>
        <v>-5.6369819804578405E-2</v>
      </c>
      <c r="V192" s="103">
        <f>'Grunddaten Kernel'!V192/(('Grunddaten Kernel'!V$4-'Grunddaten Kernel'!V$3)/2)</f>
        <v>-6.1541617518839778E-3</v>
      </c>
      <c r="W192" s="103">
        <f>'Grunddaten Kernel'!W192/(('Grunddaten Kernel'!W$4-'Grunddaten Kernel'!W$3)/2)</f>
        <v>-0.25454545454545485</v>
      </c>
      <c r="X192" s="103">
        <f>'Grunddaten Kernel'!X192/(('Grunddaten Kernel'!X$4-'Grunddaten Kernel'!X$3)/2)</f>
        <v>-0.32432432432432429</v>
      </c>
      <c r="Y192" s="103">
        <f>'Grunddaten Kernel'!Y192/(('Grunddaten Kernel'!Y$4-'Grunddaten Kernel'!Y$3)/2)</f>
        <v>-0.32854209445585236</v>
      </c>
      <c r="Z192" s="103">
        <f>'Grunddaten Kernel'!Z192/(('Grunddaten Kernel'!Z$4-'Grunddaten Kernel'!Z$3)/2)</f>
        <v>1.449275362318842E-2</v>
      </c>
      <c r="AA192" s="103">
        <f>'Grunddaten Kernel'!AA192/(('Grunddaten Kernel'!AA$4-'Grunddaten Kernel'!AA$3)/2)</f>
        <v>-0.30545454545454548</v>
      </c>
      <c r="AB192" s="103">
        <f>'Grunddaten Kernel'!AB192/(('Grunddaten Kernel'!AB$4-'Grunddaten Kernel'!AB$3)/2)</f>
        <v>-3.9990002499375177E-2</v>
      </c>
      <c r="AC192" s="103">
        <f>'Grunddaten Kernel'!AC192/(('Grunddaten Kernel'!AC$4-'Grunddaten Kernel'!AC$3)/2)</f>
        <v>-6.6188637617209112E-2</v>
      </c>
      <c r="AD192" s="103">
        <f>'Grunddaten Kernel'!AD192/(('Grunddaten Kernel'!AD$4-'Grunddaten Kernel'!AD$3)/2)</f>
        <v>0</v>
      </c>
      <c r="AE192" s="103">
        <f>'Grunddaten Kernel'!AE192/(('Grunddaten Kernel'!AE$4-'Grunddaten Kernel'!AE$3)/2)</f>
        <v>-0.7581177765547612</v>
      </c>
      <c r="AF192" s="103">
        <f>'Grunddaten Kernel'!AF192/(('Grunddaten Kernel'!AF$4-'Grunddaten Kernel'!AF$3)/2)</f>
        <v>-0.50064020486555716</v>
      </c>
      <c r="AG192" s="103">
        <f>'Grunddaten Kernel'!AG192/(('Grunddaten Kernel'!AG$4-'Grunddaten Kernel'!AG$3)/2)</f>
        <v>-0.64926526903664428</v>
      </c>
      <c r="AH192" s="103">
        <f>'Grunddaten Kernel'!AH192/(('Grunddaten Kernel'!AH$4-'Grunddaten Kernel'!AH$3)/2)</f>
        <v>-0.14963290757316697</v>
      </c>
      <c r="AI192" s="103">
        <f>'Grunddaten Kernel'!AI192/(('Grunddaten Kernel'!AI$4-'Grunddaten Kernel'!AI$3)/2)</f>
        <v>-0.30171428571428544</v>
      </c>
      <c r="AJ192" s="103">
        <f>'Grunddaten Kernel'!AJ192/(('Grunddaten Kernel'!AJ$4-'Grunddaten Kernel'!AJ$3)/2)</f>
        <v>9.4488188976378326E-2</v>
      </c>
      <c r="AK192" s="103">
        <f>'Grunddaten Kernel'!AK192/(('Grunddaten Kernel'!AK$4-'Grunddaten Kernel'!AK$3)/2)</f>
        <v>7.8571428571428778E-2</v>
      </c>
    </row>
    <row r="193" spans="1:37" x14ac:dyDescent="0.2">
      <c r="A193" s="9">
        <v>36007</v>
      </c>
      <c r="B193" s="103">
        <f>('Grunddaten Kernel'!B193-'Grunddaten Kernel'!B$3)/('Grunddaten Kernel'!B$4-'Grunddaten Kernel'!B$3)</f>
        <v>-0.1585572465066023</v>
      </c>
      <c r="C193" s="103">
        <f>('Grunddaten Kernel'!C193-'Grunddaten Kernel'!C$3)/('Grunddaten Kernel'!C$4-'Grunddaten Kernel'!C$3)</f>
        <v>0.17723958234494214</v>
      </c>
      <c r="D193" s="103">
        <f>('Grunddaten Kernel'!D193-'Grunddaten Kernel'!D$3)/('Grunddaten Kernel'!D$4-'Grunddaten Kernel'!D$3)</f>
        <v>0.46470289079229116</v>
      </c>
      <c r="E193" s="103">
        <f>('Grunddaten Kernel'!E193-'Grunddaten Kernel'!E$3)/('Grunddaten Kernel'!E$4-'Grunddaten Kernel'!E$3)</f>
        <v>0.13289760348583876</v>
      </c>
      <c r="F193" s="103">
        <f>('Grunddaten Kernel'!F193-'Grunddaten Kernel'!F$3)/('Grunddaten Kernel'!F$4-'Grunddaten Kernel'!F$3)</f>
        <v>-0.17887931034482762</v>
      </c>
      <c r="G193" s="103">
        <f>('Grunddaten Kernel'!G193-'Grunddaten Kernel'!G$3)/('Grunddaten Kernel'!G$4-'Grunddaten Kernel'!G$3)</f>
        <v>0.15934065934065939</v>
      </c>
      <c r="H193" s="103">
        <f>('Grunddaten Kernel'!H193-'Grunddaten Kernel'!H$3)/('Grunddaten Kernel'!H$4-'Grunddaten Kernel'!H$3)</f>
        <v>4.2016806722689086E-2</v>
      </c>
      <c r="I193" s="103">
        <f>('Grunddaten Kernel'!I193-'Grunddaten Kernel'!I$3)/('Grunddaten Kernel'!I$4-'Grunddaten Kernel'!I$3)</f>
        <v>-2.7594136246047715E-2</v>
      </c>
      <c r="J193" s="103">
        <f>('Grunddaten Kernel'!J193-'Grunddaten Kernel'!J$3)/('Grunddaten Kernel'!J$4-'Grunddaten Kernel'!J$3)</f>
        <v>-0.18456140350877193</v>
      </c>
      <c r="K193" s="103">
        <f>('Grunddaten Kernel'!K193-'Grunddaten Kernel'!K$3)/('Grunddaten Kernel'!K$4-'Grunddaten Kernel'!K$3)</f>
        <v>0.10784652609747664</v>
      </c>
      <c r="L193" s="103">
        <f>('Grunddaten Kernel'!L193-'Grunddaten Kernel'!L$3)/('Grunddaten Kernel'!L$4-'Grunddaten Kernel'!L$3)</f>
        <v>-3.418041313716748E-3</v>
      </c>
      <c r="M193" s="103">
        <f>('Grunddaten Kernel'!M193-'Grunddaten Kernel'!M$3)/('Grunddaten Kernel'!M$4-'Grunddaten Kernel'!M$3)</f>
        <v>0.58724744855414679</v>
      </c>
      <c r="N193" s="103">
        <f>('Grunddaten Kernel'!N193-'Grunddaten Kernel'!N$3)/('Grunddaten Kernel'!N$4-'Grunddaten Kernel'!N$3)</f>
        <v>0.53268654165825158</v>
      </c>
      <c r="O193" s="103">
        <f>('Grunddaten Kernel'!O193-'Grunddaten Kernel'!O$3)/('Grunddaten Kernel'!O$4-'Grunddaten Kernel'!O$3)</f>
        <v>0.41397798174983375</v>
      </c>
      <c r="P193" s="103">
        <f>('Grunddaten Kernel'!P193-'Grunddaten Kernel'!P$3)/('Grunddaten Kernel'!P$4-'Grunddaten Kernel'!P$3)</f>
        <v>-0.14232949142226789</v>
      </c>
      <c r="Q193" s="103">
        <f>('Grunddaten Kernel'!Q193-'Grunddaten Kernel'!Q$3)/('Grunddaten Kernel'!Q$4-'Grunddaten Kernel'!Q$3)</f>
        <v>0.24116424116424118</v>
      </c>
      <c r="R193" s="103">
        <f>('Grunddaten Kernel'!R193-'Grunddaten Kernel'!R$3)/('Grunddaten Kernel'!R$4-'Grunddaten Kernel'!R$3)</f>
        <v>0.44142717973697027</v>
      </c>
      <c r="S193" s="103">
        <f>('Grunddaten Kernel'!S193-'Grunddaten Kernel'!S$3)/('Grunddaten Kernel'!S$4-'Grunddaten Kernel'!S$3)</f>
        <v>0.56276354200454104</v>
      </c>
      <c r="T193" s="103">
        <f>'Grunddaten Kernel'!T193/(('Grunddaten Kernel'!T$4-'Grunddaten Kernel'!T$3)/2)</f>
        <v>0.18005766712531915</v>
      </c>
      <c r="U193" s="103">
        <f>'Grunddaten Kernel'!U193/(('Grunddaten Kernel'!U$4-'Grunddaten Kernel'!U$3)/2)</f>
        <v>1.0569341213358329E-2</v>
      </c>
      <c r="V193" s="103">
        <f>'Grunddaten Kernel'!V193/(('Grunddaten Kernel'!V$4-'Grunddaten Kernel'!V$3)/2)</f>
        <v>-6.9747166521360815E-2</v>
      </c>
      <c r="W193" s="103">
        <f>'Grunddaten Kernel'!W193/(('Grunddaten Kernel'!W$4-'Grunddaten Kernel'!W$3)/2)</f>
        <v>-0.12727272727272701</v>
      </c>
      <c r="X193" s="103">
        <f>'Grunddaten Kernel'!X193/(('Grunddaten Kernel'!X$4-'Grunddaten Kernel'!X$3)/2)</f>
        <v>-0.71042471042471045</v>
      </c>
      <c r="Y193" s="103">
        <f>'Grunddaten Kernel'!Y193/(('Grunddaten Kernel'!Y$4-'Grunddaten Kernel'!Y$3)/2)</f>
        <v>-0.19164955509924661</v>
      </c>
      <c r="Z193" s="103">
        <f>'Grunddaten Kernel'!Z193/(('Grunddaten Kernel'!Z$4-'Grunddaten Kernel'!Z$3)/2)</f>
        <v>-0.15217391304347824</v>
      </c>
      <c r="AA193" s="103">
        <f>'Grunddaten Kernel'!AA193/(('Grunddaten Kernel'!AA$4-'Grunddaten Kernel'!AA$3)/2)</f>
        <v>-5.0909090909090876E-2</v>
      </c>
      <c r="AB193" s="103">
        <f>'Grunddaten Kernel'!AB193/(('Grunddaten Kernel'!AB$4-'Grunddaten Kernel'!AB$3)/2)</f>
        <v>-9.9975006248437942E-3</v>
      </c>
      <c r="AC193" s="103">
        <f>'Grunddaten Kernel'!AC193/(('Grunddaten Kernel'!AC$4-'Grunddaten Kernel'!AC$3)/2)</f>
        <v>-2.2062879205736373E-2</v>
      </c>
      <c r="AD193" s="103">
        <f>'Grunddaten Kernel'!AD193/(('Grunddaten Kernel'!AD$4-'Grunddaten Kernel'!AD$3)/2)</f>
        <v>-1.2800000000000011E-2</v>
      </c>
      <c r="AE193" s="103">
        <f>'Grunddaten Kernel'!AE193/(('Grunddaten Kernel'!AE$4-'Grunddaten Kernel'!AE$3)/2)</f>
        <v>4.1870636966659706E-2</v>
      </c>
      <c r="AF193" s="103">
        <f>'Grunddaten Kernel'!AF193/(('Grunddaten Kernel'!AF$4-'Grunddaten Kernel'!AF$3)/2)</f>
        <v>2.8489116517285813E-2</v>
      </c>
      <c r="AG193" s="103">
        <f>'Grunddaten Kernel'!AG193/(('Grunddaten Kernel'!AG$4-'Grunddaten Kernel'!AG$3)/2)</f>
        <v>1.217812409318185E-2</v>
      </c>
      <c r="AH193" s="103">
        <f>'Grunddaten Kernel'!AH193/(('Grunddaten Kernel'!AH$4-'Grunddaten Kernel'!AH$3)/2)</f>
        <v>-5.2024539877300865E-2</v>
      </c>
      <c r="AI193" s="103">
        <f>'Grunddaten Kernel'!AI193/(('Grunddaten Kernel'!AI$4-'Grunddaten Kernel'!AI$3)/2)</f>
        <v>0.1657142857142857</v>
      </c>
      <c r="AJ193" s="103">
        <f>'Grunddaten Kernel'!AJ193/(('Grunddaten Kernel'!AJ$4-'Grunddaten Kernel'!AJ$3)/2)</f>
        <v>0.46287964004499377</v>
      </c>
      <c r="AK193" s="103">
        <f>'Grunddaten Kernel'!AK193/(('Grunddaten Kernel'!AK$4-'Grunddaten Kernel'!AK$3)/2)</f>
        <v>0.11964285714285711</v>
      </c>
    </row>
    <row r="194" spans="1:37" x14ac:dyDescent="0.2">
      <c r="A194" s="9">
        <v>36067</v>
      </c>
      <c r="B194" s="103">
        <f>('Grunddaten Kernel'!B194-'Grunddaten Kernel'!B$3)/('Grunddaten Kernel'!B$4-'Grunddaten Kernel'!B$3)</f>
        <v>-0.19907743172495629</v>
      </c>
      <c r="C194" s="103">
        <f>('Grunddaten Kernel'!C194-'Grunddaten Kernel'!C$3)/('Grunddaten Kernel'!C$4-'Grunddaten Kernel'!C$3)</f>
        <v>0.19026650816946686</v>
      </c>
      <c r="D194" s="103">
        <f>('Grunddaten Kernel'!D194-'Grunddaten Kernel'!D$3)/('Grunddaten Kernel'!D$4-'Grunddaten Kernel'!D$3)</f>
        <v>0.50498661670235545</v>
      </c>
      <c r="E194" s="103">
        <f>('Grunddaten Kernel'!E194-'Grunddaten Kernel'!E$3)/('Grunddaten Kernel'!E$4-'Grunddaten Kernel'!E$3)</f>
        <v>4.5751633986928102E-2</v>
      </c>
      <c r="F194" s="103">
        <f>('Grunddaten Kernel'!F194-'Grunddaten Kernel'!F$3)/('Grunddaten Kernel'!F$4-'Grunddaten Kernel'!F$3)</f>
        <v>-0.29310344827586204</v>
      </c>
      <c r="G194" s="103">
        <f>('Grunddaten Kernel'!G194-'Grunddaten Kernel'!G$3)/('Grunddaten Kernel'!G$4-'Grunddaten Kernel'!G$3)</f>
        <v>0.11172161172161163</v>
      </c>
      <c r="H194" s="103">
        <f>('Grunddaten Kernel'!H194-'Grunddaten Kernel'!H$3)/('Grunddaten Kernel'!H$4-'Grunddaten Kernel'!H$3)</f>
        <v>4.4817927170868355E-2</v>
      </c>
      <c r="I194" s="103">
        <f>('Grunddaten Kernel'!I194-'Grunddaten Kernel'!I$3)/('Grunddaten Kernel'!I$4-'Grunddaten Kernel'!I$3)</f>
        <v>-2.7594136246047715E-2</v>
      </c>
      <c r="J194" s="103">
        <f>('Grunddaten Kernel'!J194-'Grunddaten Kernel'!J$3)/('Grunddaten Kernel'!J$4-'Grunddaten Kernel'!J$3)</f>
        <v>-0.18736842105263157</v>
      </c>
      <c r="K194" s="103">
        <f>('Grunddaten Kernel'!K194-'Grunddaten Kernel'!K$3)/('Grunddaten Kernel'!K$4-'Grunddaten Kernel'!K$3)</f>
        <v>9.9550639474593819E-2</v>
      </c>
      <c r="L194" s="103">
        <f>('Grunddaten Kernel'!L194-'Grunddaten Kernel'!L$3)/('Grunddaten Kernel'!L$4-'Grunddaten Kernel'!L$3)</f>
        <v>-2.2291573785109212E-3</v>
      </c>
      <c r="M194" s="103">
        <f>('Grunddaten Kernel'!M194-'Grunddaten Kernel'!M$3)/('Grunddaten Kernel'!M$4-'Grunddaten Kernel'!M$3)</f>
        <v>0.52294165741271803</v>
      </c>
      <c r="N194" s="103">
        <f>('Grunddaten Kernel'!N194-'Grunddaten Kernel'!N$3)/('Grunddaten Kernel'!N$4-'Grunddaten Kernel'!N$3)</f>
        <v>0.4543957495067501</v>
      </c>
      <c r="O194" s="103">
        <f>('Grunddaten Kernel'!O194-'Grunddaten Kernel'!O$3)/('Grunddaten Kernel'!O$4-'Grunddaten Kernel'!O$3)</f>
        <v>0.27328446351010138</v>
      </c>
      <c r="P194" s="103">
        <f>('Grunddaten Kernel'!P194-'Grunddaten Kernel'!P$3)/('Grunddaten Kernel'!P$4-'Grunddaten Kernel'!P$3)</f>
        <v>-0.15130701053672635</v>
      </c>
      <c r="Q194" s="103">
        <f>('Grunddaten Kernel'!Q194-'Grunddaten Kernel'!Q$3)/('Grunddaten Kernel'!Q$4-'Grunddaten Kernel'!Q$3)</f>
        <v>0.28087318087318092</v>
      </c>
      <c r="R194" s="103">
        <f>('Grunddaten Kernel'!R194-'Grunddaten Kernel'!R$3)/('Grunddaten Kernel'!R$4-'Grunddaten Kernel'!R$3)</f>
        <v>0.53068679980516331</v>
      </c>
      <c r="S194" s="103">
        <f>('Grunddaten Kernel'!S194-'Grunddaten Kernel'!S$3)/('Grunddaten Kernel'!S$4-'Grunddaten Kernel'!S$3)</f>
        <v>0.61822899772948414</v>
      </c>
      <c r="T194" s="103">
        <f>'Grunddaten Kernel'!T194/(('Grunddaten Kernel'!T$4-'Grunddaten Kernel'!T$3)/2)</f>
        <v>-0.12941644824632273</v>
      </c>
      <c r="U194" s="103">
        <f>'Grunddaten Kernel'!U194/(('Grunddaten Kernel'!U$4-'Grunddaten Kernel'!U$3)/2)</f>
        <v>6.2535268845704498E-2</v>
      </c>
      <c r="V194" s="103">
        <f>'Grunddaten Kernel'!V194/(('Grunddaten Kernel'!V$4-'Grunddaten Kernel'!V$3)/2)</f>
        <v>0.20582252081303365</v>
      </c>
      <c r="W194" s="103">
        <f>'Grunddaten Kernel'!W194/(('Grunddaten Kernel'!W$4-'Grunddaten Kernel'!W$3)/2)</f>
        <v>-0.72727272727272729</v>
      </c>
      <c r="X194" s="103">
        <f>'Grunddaten Kernel'!X194/(('Grunddaten Kernel'!X$4-'Grunddaten Kernel'!X$3)/2)</f>
        <v>-0.81853281853281823</v>
      </c>
      <c r="Y194" s="103">
        <f>'Grunddaten Kernel'!Y194/(('Grunddaten Kernel'!Y$4-'Grunddaten Kernel'!Y$3)/2)</f>
        <v>-0.35592060232717404</v>
      </c>
      <c r="Z194" s="103">
        <f>'Grunddaten Kernel'!Z194/(('Grunddaten Kernel'!Z$4-'Grunddaten Kernel'!Z$3)/2)</f>
        <v>1.449275362318842E-2</v>
      </c>
      <c r="AA194" s="103">
        <f>'Grunddaten Kernel'!AA194/(('Grunddaten Kernel'!AA$4-'Grunddaten Kernel'!AA$3)/2)</f>
        <v>0</v>
      </c>
      <c r="AB194" s="103">
        <f>'Grunddaten Kernel'!AB194/(('Grunddaten Kernel'!AB$4-'Grunddaten Kernel'!AB$3)/2)</f>
        <v>-1.9995001249687588E-2</v>
      </c>
      <c r="AC194" s="103">
        <f>'Grunddaten Kernel'!AC194/(('Grunddaten Kernel'!AC$4-'Grunddaten Kernel'!AC$3)/2)</f>
        <v>-6.6188637617209112E-2</v>
      </c>
      <c r="AD194" s="103">
        <f>'Grunddaten Kernel'!AD194/(('Grunddaten Kernel'!AD$4-'Grunddaten Kernel'!AD$3)/2)</f>
        <v>1.2800000000000011E-2</v>
      </c>
      <c r="AE194" s="103">
        <f>'Grunddaten Kernel'!AE194/(('Grunddaten Kernel'!AE$4-'Grunddaten Kernel'!AE$3)/2)</f>
        <v>-0.45792659965819876</v>
      </c>
      <c r="AF194" s="103">
        <f>'Grunddaten Kernel'!AF194/(('Grunddaten Kernel'!AF$4-'Grunddaten Kernel'!AF$3)/2)</f>
        <v>-0.64526248399487862</v>
      </c>
      <c r="AG194" s="103">
        <f>'Grunddaten Kernel'!AG194/(('Grunddaten Kernel'!AG$4-'Grunddaten Kernel'!AG$3)/2)</f>
        <v>-0.89805102443711837</v>
      </c>
      <c r="AH194" s="103">
        <f>'Grunddaten Kernel'!AH194/(('Grunddaten Kernel'!AH$4-'Grunddaten Kernel'!AH$3)/2)</f>
        <v>-4.7472593784571741E-2</v>
      </c>
      <c r="AI194" s="103">
        <f>'Grunddaten Kernel'!AI194/(('Grunddaten Kernel'!AI$4-'Grunddaten Kernel'!AI$3)/2)</f>
        <v>0.21828571428571455</v>
      </c>
      <c r="AJ194" s="103">
        <f>'Grunddaten Kernel'!AJ194/(('Grunddaten Kernel'!AJ$4-'Grunddaten Kernel'!AJ$3)/2)</f>
        <v>0.4122609673790783</v>
      </c>
      <c r="AK194" s="103">
        <f>'Grunddaten Kernel'!AK194/(('Grunddaten Kernel'!AK$4-'Grunddaten Kernel'!AK$3)/2)</f>
        <v>0.15267857142857114</v>
      </c>
    </row>
    <row r="195" spans="1:37" x14ac:dyDescent="0.2">
      <c r="A195" s="9">
        <v>36098</v>
      </c>
      <c r="B195" s="103">
        <f>('Grunddaten Kernel'!B195-'Grunddaten Kernel'!B$3)/('Grunddaten Kernel'!B$4-'Grunddaten Kernel'!B$3)</f>
        <v>-0.18557070331883851</v>
      </c>
      <c r="C195" s="103">
        <f>('Grunddaten Kernel'!C195-'Grunddaten Kernel'!C$3)/('Grunddaten Kernel'!C$4-'Grunddaten Kernel'!C$3)</f>
        <v>0.19136737514055333</v>
      </c>
      <c r="D195" s="103">
        <f>('Grunddaten Kernel'!D195-'Grunddaten Kernel'!D$3)/('Grunddaten Kernel'!D$4-'Grunddaten Kernel'!D$3)</f>
        <v>0.51810224839400432</v>
      </c>
      <c r="E195" s="103">
        <f>('Grunddaten Kernel'!E195-'Grunddaten Kernel'!E$3)/('Grunddaten Kernel'!E$4-'Grunddaten Kernel'!E$3)</f>
        <v>6.1002178649237432E-2</v>
      </c>
      <c r="F195" s="103">
        <f>('Grunddaten Kernel'!F195-'Grunddaten Kernel'!F$3)/('Grunddaten Kernel'!F$4-'Grunddaten Kernel'!F$3)</f>
        <v>-0.23060344827586204</v>
      </c>
      <c r="G195" s="103">
        <f>('Grunddaten Kernel'!G195-'Grunddaten Kernel'!G$3)/('Grunddaten Kernel'!G$4-'Grunddaten Kernel'!G$3)</f>
        <v>0.15201465201465206</v>
      </c>
      <c r="H195" s="103">
        <f>('Grunddaten Kernel'!H195-'Grunddaten Kernel'!H$3)/('Grunddaten Kernel'!H$4-'Grunddaten Kernel'!H$3)</f>
        <v>2.1008403361344543E-2</v>
      </c>
      <c r="I195" s="103">
        <f>('Grunddaten Kernel'!I195-'Grunddaten Kernel'!I$3)/('Grunddaten Kernel'!I$4-'Grunddaten Kernel'!I$3)</f>
        <v>-2.8743891922966371E-2</v>
      </c>
      <c r="J195" s="103">
        <f>('Grunddaten Kernel'!J195-'Grunddaten Kernel'!J$3)/('Grunddaten Kernel'!J$4-'Grunddaten Kernel'!J$3)</f>
        <v>-0.20140350877192983</v>
      </c>
      <c r="K195" s="103">
        <f>('Grunddaten Kernel'!K195-'Grunddaten Kernel'!K$3)/('Grunddaten Kernel'!K$4-'Grunddaten Kernel'!K$3)</f>
        <v>9.4020048392671932E-2</v>
      </c>
      <c r="L195" s="103">
        <f>('Grunddaten Kernel'!L195-'Grunddaten Kernel'!L$3)/('Grunddaten Kernel'!L$4-'Grunddaten Kernel'!L$3)</f>
        <v>-2.2291573785109212E-3</v>
      </c>
      <c r="M195" s="103">
        <f>('Grunddaten Kernel'!M195-'Grunddaten Kernel'!M$3)/('Grunddaten Kernel'!M$4-'Grunddaten Kernel'!M$3)</f>
        <v>0.54456538982513092</v>
      </c>
      <c r="N195" s="103">
        <f>('Grunddaten Kernel'!N195-'Grunddaten Kernel'!N$3)/('Grunddaten Kernel'!N$4-'Grunddaten Kernel'!N$3)</f>
        <v>0.50914259969861264</v>
      </c>
      <c r="O195" s="103">
        <f>('Grunddaten Kernel'!O195-'Grunddaten Kernel'!O$3)/('Grunddaten Kernel'!O$4-'Grunddaten Kernel'!O$3)</f>
        <v>0.33049435234566205</v>
      </c>
      <c r="P195" s="103">
        <f>('Grunddaten Kernel'!P195-'Grunddaten Kernel'!P$3)/('Grunddaten Kernel'!P$4-'Grunddaten Kernel'!P$3)</f>
        <v>-0.17956255468066493</v>
      </c>
      <c r="Q195" s="103">
        <f>('Grunddaten Kernel'!Q195-'Grunddaten Kernel'!Q$3)/('Grunddaten Kernel'!Q$4-'Grunddaten Kernel'!Q$3)</f>
        <v>0.25675675675675674</v>
      </c>
      <c r="R195" s="103">
        <f>('Grunddaten Kernel'!R195-'Grunddaten Kernel'!R$3)/('Grunddaten Kernel'!R$4-'Grunddaten Kernel'!R$3)</f>
        <v>0.55966877739892851</v>
      </c>
      <c r="S195" s="103">
        <f>('Grunddaten Kernel'!S195-'Grunddaten Kernel'!S$3)/('Grunddaten Kernel'!S$4-'Grunddaten Kernel'!S$3)</f>
        <v>0.49237755433019781</v>
      </c>
      <c r="T195" s="103">
        <f>'Grunddaten Kernel'!T195/(('Grunddaten Kernel'!T$4-'Grunddaten Kernel'!T$3)/2)</f>
        <v>4.3138816082106887E-2</v>
      </c>
      <c r="U195" s="103">
        <f>'Grunddaten Kernel'!U195/(('Grunddaten Kernel'!U$4-'Grunddaten Kernel'!U$3)/2)</f>
        <v>5.2846706066786752E-3</v>
      </c>
      <c r="V195" s="103">
        <f>'Grunddaten Kernel'!V195/(('Grunddaten Kernel'!V$4-'Grunddaten Kernel'!V$3)/2)</f>
        <v>6.7011983520522747E-2</v>
      </c>
      <c r="W195" s="103">
        <f>'Grunddaten Kernel'!W195/(('Grunddaten Kernel'!W$4-'Grunddaten Kernel'!W$3)/2)</f>
        <v>0.12727272727272701</v>
      </c>
      <c r="X195" s="103">
        <f>'Grunddaten Kernel'!X195/(('Grunddaten Kernel'!X$4-'Grunddaten Kernel'!X$3)/2)</f>
        <v>0.44787644787644798</v>
      </c>
      <c r="Y195" s="103">
        <f>'Grunddaten Kernel'!Y195/(('Grunddaten Kernel'!Y$4-'Grunddaten Kernel'!Y$3)/2)</f>
        <v>0.30116358658453196</v>
      </c>
      <c r="Z195" s="103">
        <f>'Grunddaten Kernel'!Z195/(('Grunddaten Kernel'!Z$4-'Grunddaten Kernel'!Z$3)/2)</f>
        <v>-0.12318840579710148</v>
      </c>
      <c r="AA195" s="103">
        <f>'Grunddaten Kernel'!AA195/(('Grunddaten Kernel'!AA$4-'Grunddaten Kernel'!AA$3)/2)</f>
        <v>-7.2727272727272788E-3</v>
      </c>
      <c r="AB195" s="103">
        <f>'Grunddaten Kernel'!AB195/(('Grunddaten Kernel'!AB$4-'Grunddaten Kernel'!AB$3)/2)</f>
        <v>-9.9975006248437942E-2</v>
      </c>
      <c r="AC195" s="103">
        <f>'Grunddaten Kernel'!AC195/(('Grunddaten Kernel'!AC$4-'Grunddaten Kernel'!AC$3)/2)</f>
        <v>-4.4125758411472746E-2</v>
      </c>
      <c r="AD195" s="103">
        <f>'Grunddaten Kernel'!AD195/(('Grunddaten Kernel'!AD$4-'Grunddaten Kernel'!AD$3)/2)</f>
        <v>0</v>
      </c>
      <c r="AE195" s="103">
        <f>'Grunddaten Kernel'!AE195/(('Grunddaten Kernel'!AE$4-'Grunddaten Kernel'!AE$3)/2)</f>
        <v>0.15398430032152505</v>
      </c>
      <c r="AF195" s="103">
        <f>'Grunddaten Kernel'!AF195/(('Grunddaten Kernel'!AF$4-'Grunddaten Kernel'!AF$3)/2)</f>
        <v>0.45121638924455826</v>
      </c>
      <c r="AG195" s="103">
        <f>'Grunddaten Kernel'!AG195/(('Grunddaten Kernel'!AG$4-'Grunddaten Kernel'!AG$3)/2)</f>
        <v>0.36517246792538965</v>
      </c>
      <c r="AH195" s="103">
        <f>'Grunddaten Kernel'!AH195/(('Grunddaten Kernel'!AH$4-'Grunddaten Kernel'!AH$3)/2)</f>
        <v>-0.14941365784974381</v>
      </c>
      <c r="AI195" s="103">
        <f>'Grunddaten Kernel'!AI195/(('Grunddaten Kernel'!AI$4-'Grunddaten Kernel'!AI$3)/2)</f>
        <v>-0.13257142857142884</v>
      </c>
      <c r="AJ195" s="103">
        <f>'Grunddaten Kernel'!AJ195/(('Grunddaten Kernel'!AJ$4-'Grunddaten Kernel'!AJ$3)/2)</f>
        <v>0.13385826771653517</v>
      </c>
      <c r="AK195" s="103">
        <f>'Grunddaten Kernel'!AK195/(('Grunddaten Kernel'!AK$4-'Grunddaten Kernel'!AK$3)/2)</f>
        <v>-0.34642857142857125</v>
      </c>
    </row>
    <row r="196" spans="1:37" x14ac:dyDescent="0.2">
      <c r="A196" s="9">
        <v>36127</v>
      </c>
      <c r="B196" s="103">
        <f>('Grunddaten Kernel'!B196-'Grunddaten Kernel'!B$3)/('Grunddaten Kernel'!B$4-'Grunddaten Kernel'!B$3)</f>
        <v>-0.14563776716162002</v>
      </c>
      <c r="C196" s="103">
        <f>('Grunddaten Kernel'!C196-'Grunddaten Kernel'!C$3)/('Grunddaten Kernel'!C$4-'Grunddaten Kernel'!C$3)</f>
        <v>0.2007247443947896</v>
      </c>
      <c r="D196" s="103">
        <f>('Grunddaten Kernel'!D196-'Grunddaten Kernel'!D$3)/('Grunddaten Kernel'!D$4-'Grunddaten Kernel'!D$3)</f>
        <v>0.51756691648822262</v>
      </c>
      <c r="E196" s="103">
        <f>('Grunddaten Kernel'!E196-'Grunddaten Kernel'!E$3)/('Grunddaten Kernel'!E$4-'Grunddaten Kernel'!E$3)</f>
        <v>3.7037037037037021E-2</v>
      </c>
      <c r="F196" s="103">
        <f>('Grunddaten Kernel'!F196-'Grunddaten Kernel'!F$3)/('Grunddaten Kernel'!F$4-'Grunddaten Kernel'!F$3)</f>
        <v>-0.16163793103448276</v>
      </c>
      <c r="G196" s="103">
        <f>('Grunddaten Kernel'!G196-'Grunddaten Kernel'!G$3)/('Grunddaten Kernel'!G$4-'Grunddaten Kernel'!G$3)</f>
        <v>0.14468864468864473</v>
      </c>
      <c r="H196" s="103">
        <f>('Grunddaten Kernel'!H196-'Grunddaten Kernel'!H$3)/('Grunddaten Kernel'!H$4-'Grunddaten Kernel'!H$3)</f>
        <v>1.1204481792717082E-2</v>
      </c>
      <c r="I196" s="103">
        <f>('Grunddaten Kernel'!I196-'Grunddaten Kernel'!I$3)/('Grunddaten Kernel'!I$4-'Grunddaten Kernel'!I$3)</f>
        <v>-2.7594136246047715E-2</v>
      </c>
      <c r="J196" s="103">
        <f>('Grunddaten Kernel'!J196-'Grunddaten Kernel'!J$3)/('Grunddaten Kernel'!J$4-'Grunddaten Kernel'!J$3)</f>
        <v>-0.23789473684210527</v>
      </c>
      <c r="K196" s="103">
        <f>('Grunddaten Kernel'!K196-'Grunddaten Kernel'!K$3)/('Grunddaten Kernel'!K$4-'Grunddaten Kernel'!K$3)</f>
        <v>6.4984445212582065E-2</v>
      </c>
      <c r="L196" s="103">
        <f>('Grunddaten Kernel'!L196-'Grunddaten Kernel'!L$3)/('Grunddaten Kernel'!L$4-'Grunddaten Kernel'!L$3)</f>
        <v>-2.2291573785109212E-3</v>
      </c>
      <c r="M196" s="103">
        <f>('Grunddaten Kernel'!M196-'Grunddaten Kernel'!M$3)/('Grunddaten Kernel'!M$4-'Grunddaten Kernel'!M$3)</f>
        <v>0.56880056621962982</v>
      </c>
      <c r="N196" s="103">
        <f>('Grunddaten Kernel'!N196-'Grunddaten Kernel'!N$3)/('Grunddaten Kernel'!N$4-'Grunddaten Kernel'!N$3)</f>
        <v>0.54840839534558561</v>
      </c>
      <c r="O196" s="103">
        <f>('Grunddaten Kernel'!O196-'Grunddaten Kernel'!O$3)/('Grunddaten Kernel'!O$4-'Grunddaten Kernel'!O$3)</f>
        <v>0.35545641811422896</v>
      </c>
      <c r="P196" s="103">
        <f>('Grunddaten Kernel'!P196-'Grunddaten Kernel'!P$3)/('Grunddaten Kernel'!P$4-'Grunddaten Kernel'!P$3)</f>
        <v>-0.15768724561603714</v>
      </c>
      <c r="Q196" s="103">
        <f>('Grunddaten Kernel'!Q196-'Grunddaten Kernel'!Q$3)/('Grunddaten Kernel'!Q$4-'Grunddaten Kernel'!Q$3)</f>
        <v>0.26424116424116428</v>
      </c>
      <c r="R196" s="103">
        <f>('Grunddaten Kernel'!R196-'Grunddaten Kernel'!R$3)/('Grunddaten Kernel'!R$4-'Grunddaten Kernel'!R$3)</f>
        <v>0.58073550901120308</v>
      </c>
      <c r="S196" s="103">
        <f>('Grunddaten Kernel'!S196-'Grunddaten Kernel'!S$3)/('Grunddaten Kernel'!S$4-'Grunddaten Kernel'!S$3)</f>
        <v>0.49659422640285428</v>
      </c>
      <c r="T196" s="103">
        <f>'Grunddaten Kernel'!T196/(('Grunddaten Kernel'!T$4-'Grunddaten Kernel'!T$3)/2)</f>
        <v>0.12754084754710088</v>
      </c>
      <c r="U196" s="103">
        <f>'Grunddaten Kernel'!U196/(('Grunddaten Kernel'!U$4-'Grunddaten Kernel'!U$3)/2)</f>
        <v>4.4919700156774607E-2</v>
      </c>
      <c r="V196" s="103">
        <f>'Grunddaten Kernel'!V196/(('Grunddaten Kernel'!V$4-'Grunddaten Kernel'!V$3)/2)</f>
        <v>-2.7351830008380791E-3</v>
      </c>
      <c r="W196" s="103">
        <f>'Grunddaten Kernel'!W196/(('Grunddaten Kernel'!W$4-'Grunddaten Kernel'!W$3)/2)</f>
        <v>-0.19999999999999984</v>
      </c>
      <c r="X196" s="103">
        <f>'Grunddaten Kernel'!X196/(('Grunddaten Kernel'!X$4-'Grunddaten Kernel'!X$3)/2)</f>
        <v>0.494208494208494</v>
      </c>
      <c r="Y196" s="103">
        <f>'Grunddaten Kernel'!Y196/(('Grunddaten Kernel'!Y$4-'Grunddaten Kernel'!Y$3)/2)</f>
        <v>-5.4757015742642065E-2</v>
      </c>
      <c r="Z196" s="103">
        <f>'Grunddaten Kernel'!Z196/(('Grunddaten Kernel'!Z$4-'Grunddaten Kernel'!Z$3)/2)</f>
        <v>-5.0724637681159472E-2</v>
      </c>
      <c r="AA196" s="103">
        <f>'Grunddaten Kernel'!AA196/(('Grunddaten Kernel'!AA$4-'Grunddaten Kernel'!AA$3)/2)</f>
        <v>7.2727272727272788E-3</v>
      </c>
      <c r="AB196" s="103">
        <f>'Grunddaten Kernel'!AB196/(('Grunddaten Kernel'!AB$4-'Grunddaten Kernel'!AB$3)/2)</f>
        <v>-0.25993501624593846</v>
      </c>
      <c r="AC196" s="103">
        <f>'Grunddaten Kernel'!AC196/(('Grunddaten Kernel'!AC$4-'Grunddaten Kernel'!AC$3)/2)</f>
        <v>-0.23166023166023167</v>
      </c>
      <c r="AD196" s="103">
        <f>'Grunddaten Kernel'!AD196/(('Grunddaten Kernel'!AD$4-'Grunddaten Kernel'!AD$3)/2)</f>
        <v>0</v>
      </c>
      <c r="AE196" s="103">
        <f>'Grunddaten Kernel'!AE196/(('Grunddaten Kernel'!AE$4-'Grunddaten Kernel'!AE$3)/2)</f>
        <v>0.17258059844161847</v>
      </c>
      <c r="AF196" s="103">
        <f>'Grunddaten Kernel'!AF196/(('Grunddaten Kernel'!AF$4-'Grunddaten Kernel'!AF$3)/2)</f>
        <v>0.32362355953905209</v>
      </c>
      <c r="AG196" s="103">
        <f>'Grunddaten Kernel'!AG196/(('Grunddaten Kernel'!AG$4-'Grunddaten Kernel'!AG$3)/2)</f>
        <v>0.15933362827227646</v>
      </c>
      <c r="AH196" s="103">
        <f>'Grunddaten Kernel'!AH196/(('Grunddaten Kernel'!AH$4-'Grunddaten Kernel'!AH$3)/2)</f>
        <v>0.11567534949210498</v>
      </c>
      <c r="AI196" s="103">
        <f>'Grunddaten Kernel'!AI196/(('Grunddaten Kernel'!AI$4-'Grunddaten Kernel'!AI$3)/2)</f>
        <v>4.1142857142857404E-2</v>
      </c>
      <c r="AJ196" s="103">
        <f>'Grunddaten Kernel'!AJ196/(('Grunddaten Kernel'!AJ$4-'Grunddaten Kernel'!AJ$3)/2)</f>
        <v>9.7300337457817188E-2</v>
      </c>
      <c r="AK196" s="103">
        <f>'Grunddaten Kernel'!AK196/(('Grunddaten Kernel'!AK$4-'Grunddaten Kernel'!AK$3)/2)</f>
        <v>1.1607142857142766E-2</v>
      </c>
    </row>
    <row r="197" spans="1:37" x14ac:dyDescent="0.2">
      <c r="A197" s="9">
        <v>36159</v>
      </c>
      <c r="B197" s="103">
        <f>('Grunddaten Kernel'!B197-'Grunddaten Kernel'!B$3)/('Grunddaten Kernel'!B$4-'Grunddaten Kernel'!B$3)</f>
        <v>-0.21405228278391283</v>
      </c>
      <c r="C197" s="103">
        <f>('Grunddaten Kernel'!C197-'Grunddaten Kernel'!C$3)/('Grunddaten Kernel'!C$4-'Grunddaten Kernel'!C$3)</f>
        <v>0.27943673282748116</v>
      </c>
      <c r="D197" s="103">
        <f>('Grunddaten Kernel'!D197-'Grunddaten Kernel'!D$3)/('Grunddaten Kernel'!D$4-'Grunddaten Kernel'!D$3)</f>
        <v>0.4807628479657387</v>
      </c>
      <c r="E197" s="103">
        <f>('Grunddaten Kernel'!E197-'Grunddaten Kernel'!E$3)/('Grunddaten Kernel'!E$4-'Grunddaten Kernel'!E$3)</f>
        <v>-4.1394335511982558E-2</v>
      </c>
      <c r="F197" s="103">
        <f>('Grunddaten Kernel'!F197-'Grunddaten Kernel'!F$3)/('Grunddaten Kernel'!F$4-'Grunddaten Kernel'!F$3)</f>
        <v>-0.25215517241379309</v>
      </c>
      <c r="G197" s="103">
        <f>('Grunddaten Kernel'!G197-'Grunddaten Kernel'!G$3)/('Grunddaten Kernel'!G$4-'Grunddaten Kernel'!G$3)</f>
        <v>8.6080586080586052E-2</v>
      </c>
      <c r="H197" s="103">
        <f>('Grunddaten Kernel'!H197-'Grunddaten Kernel'!H$3)/('Grunddaten Kernel'!H$4-'Grunddaten Kernel'!H$3)</f>
        <v>1.260504201680672E-2</v>
      </c>
      <c r="I197" s="103">
        <f>('Grunddaten Kernel'!I197-'Grunddaten Kernel'!I$3)/('Grunddaten Kernel'!I$4-'Grunddaten Kernel'!I$3)</f>
        <v>-4.4840471399827539E-2</v>
      </c>
      <c r="J197" s="103">
        <f>('Grunddaten Kernel'!J197-'Grunddaten Kernel'!J$3)/('Grunddaten Kernel'!J$4-'Grunddaten Kernel'!J$3)</f>
        <v>-0.24491228070175441</v>
      </c>
      <c r="K197" s="103">
        <f>('Grunddaten Kernel'!K197-'Grunddaten Kernel'!K$3)/('Grunddaten Kernel'!K$4-'Grunddaten Kernel'!K$3)</f>
        <v>3.8714137573453135E-2</v>
      </c>
      <c r="L197" s="103">
        <f>('Grunddaten Kernel'!L197-'Grunddaten Kernel'!L$3)/('Grunddaten Kernel'!L$4-'Grunddaten Kernel'!L$3)</f>
        <v>-2.2291573785109212E-3</v>
      </c>
      <c r="M197" s="103">
        <f>('Grunddaten Kernel'!M197-'Grunddaten Kernel'!M$3)/('Grunddaten Kernel'!M$4-'Grunddaten Kernel'!M$3)</f>
        <v>0.50449274124332399</v>
      </c>
      <c r="N197" s="103">
        <f>('Grunddaten Kernel'!N197-'Grunddaten Kernel'!N$3)/('Grunddaten Kernel'!N$4-'Grunddaten Kernel'!N$3)</f>
        <v>0.50452857742080814</v>
      </c>
      <c r="O197" s="103">
        <f>('Grunddaten Kernel'!O197-'Grunddaten Kernel'!O$3)/('Grunddaten Kernel'!O$4-'Grunddaten Kernel'!O$3)</f>
        <v>0.29170753229253921</v>
      </c>
      <c r="P197" s="103">
        <f>('Grunddaten Kernel'!P197-'Grunddaten Kernel'!P$3)/('Grunddaten Kernel'!P$4-'Grunddaten Kernel'!P$3)</f>
        <v>-0.18190307733272468</v>
      </c>
      <c r="Q197" s="103">
        <f>('Grunddaten Kernel'!Q197-'Grunddaten Kernel'!Q$3)/('Grunddaten Kernel'!Q$4-'Grunddaten Kernel'!Q$3)</f>
        <v>0.36715176715176717</v>
      </c>
      <c r="R197" s="103">
        <f>('Grunddaten Kernel'!R197-'Grunddaten Kernel'!R$3)/('Grunddaten Kernel'!R$4-'Grunddaten Kernel'!R$3)</f>
        <v>0.62798343886994668</v>
      </c>
      <c r="S197" s="103">
        <f>('Grunddaten Kernel'!S197-'Grunddaten Kernel'!S$3)/('Grunddaten Kernel'!S$4-'Grunddaten Kernel'!S$3)</f>
        <v>0.6636393123580927</v>
      </c>
      <c r="T197" s="103">
        <f>'Grunddaten Kernel'!T197/(('Grunddaten Kernel'!T$4-'Grunddaten Kernel'!T$3)/2)</f>
        <v>-0.2185074814593693</v>
      </c>
      <c r="U197" s="103">
        <f>'Grunddaten Kernel'!U197/(('Grunddaten Kernel'!U$4-'Grunddaten Kernel'!U$3)/2)</f>
        <v>0.37785394837756636</v>
      </c>
      <c r="V197" s="103">
        <f>'Grunddaten Kernel'!V197/(('Grunddaten Kernel'!V$4-'Grunddaten Kernel'!V$3)/2)</f>
        <v>-0.18804383130758856</v>
      </c>
      <c r="W197" s="103">
        <f>'Grunddaten Kernel'!W197/(('Grunddaten Kernel'!W$4-'Grunddaten Kernel'!W$3)/2)</f>
        <v>-0.65454545454545454</v>
      </c>
      <c r="X197" s="103">
        <f>'Grunddaten Kernel'!X197/(('Grunddaten Kernel'!X$4-'Grunddaten Kernel'!X$3)/2)</f>
        <v>-0.64864864864864857</v>
      </c>
      <c r="Y197" s="103">
        <f>'Grunddaten Kernel'!Y197/(('Grunddaten Kernel'!Y$4-'Grunddaten Kernel'!Y$3)/2)</f>
        <v>-0.43805612594113652</v>
      </c>
      <c r="Z197" s="103">
        <f>'Grunddaten Kernel'!Z197/(('Grunddaten Kernel'!Z$4-'Grunddaten Kernel'!Z$3)/2)</f>
        <v>7.2463768115942099E-3</v>
      </c>
      <c r="AA197" s="103">
        <f>'Grunddaten Kernel'!AA197/(('Grunddaten Kernel'!AA$4-'Grunddaten Kernel'!AA$3)/2)</f>
        <v>-0.10909090909090911</v>
      </c>
      <c r="AB197" s="103">
        <f>'Grunddaten Kernel'!AB197/(('Grunddaten Kernel'!AB$4-'Grunddaten Kernel'!AB$3)/2)</f>
        <v>-4.9987503124218971E-2</v>
      </c>
      <c r="AC197" s="103">
        <f>'Grunddaten Kernel'!AC197/(('Grunddaten Kernel'!AC$4-'Grunddaten Kernel'!AC$3)/2)</f>
        <v>-0.20959735245449529</v>
      </c>
      <c r="AD197" s="103">
        <f>'Grunddaten Kernel'!AD197/(('Grunddaten Kernel'!AD$4-'Grunddaten Kernel'!AD$3)/2)</f>
        <v>0</v>
      </c>
      <c r="AE197" s="103">
        <f>'Grunddaten Kernel'!AE197/(('Grunddaten Kernel'!AE$4-'Grunddaten Kernel'!AE$3)/2)</f>
        <v>-0.45794108275642348</v>
      </c>
      <c r="AF197" s="103">
        <f>'Grunddaten Kernel'!AF197/(('Grunddaten Kernel'!AF$4-'Grunddaten Kernel'!AF$3)/2)</f>
        <v>-0.36165172855313621</v>
      </c>
      <c r="AG197" s="103">
        <f>'Grunddaten Kernel'!AG197/(('Grunddaten Kernel'!AG$4-'Grunddaten Kernel'!AG$3)/2)</f>
        <v>-0.40691108542288063</v>
      </c>
      <c r="AH197" s="103">
        <f>'Grunddaten Kernel'!AH197/(('Grunddaten Kernel'!AH$4-'Grunddaten Kernel'!AH$3)/2)</f>
        <v>-0.1280518958060945</v>
      </c>
      <c r="AI197" s="103">
        <f>'Grunddaten Kernel'!AI197/(('Grunddaten Kernel'!AI$4-'Grunddaten Kernel'!AI$3)/2)</f>
        <v>0.56571428571428573</v>
      </c>
      <c r="AJ197" s="103">
        <f>'Grunddaten Kernel'!AJ197/(('Grunddaten Kernel'!AJ$4-'Grunddaten Kernel'!AJ$3)/2)</f>
        <v>0.21822272215973137</v>
      </c>
      <c r="AK197" s="103">
        <f>'Grunddaten Kernel'!AK197/(('Grunddaten Kernel'!AK$4-'Grunddaten Kernel'!AK$3)/2)</f>
        <v>0.45982142857142866</v>
      </c>
    </row>
    <row r="198" spans="1:37" x14ac:dyDescent="0.2">
      <c r="A198" s="9">
        <v>36190</v>
      </c>
      <c r="B198" s="103">
        <f>('Grunddaten Kernel'!B198-'Grunddaten Kernel'!B$3)/('Grunddaten Kernel'!B$4-'Grunddaten Kernel'!B$3)</f>
        <v>-0.16560423524022894</v>
      </c>
      <c r="C198" s="103">
        <f>('Grunddaten Kernel'!C198-'Grunddaten Kernel'!C$3)/('Grunddaten Kernel'!C$4-'Grunddaten Kernel'!C$3)</f>
        <v>0.34824091852039363</v>
      </c>
      <c r="D198" s="103">
        <f>('Grunddaten Kernel'!D198-'Grunddaten Kernel'!D$3)/('Grunddaten Kernel'!D$4-'Grunddaten Kernel'!D$3)</f>
        <v>0.4807628479657387</v>
      </c>
      <c r="E198" s="103">
        <f>('Grunddaten Kernel'!E198-'Grunddaten Kernel'!E$3)/('Grunddaten Kernel'!E$4-'Grunddaten Kernel'!E$3)</f>
        <v>-3.4858387799564301E-2</v>
      </c>
      <c r="F198" s="103">
        <f>('Grunddaten Kernel'!F198-'Grunddaten Kernel'!F$3)/('Grunddaten Kernel'!F$4-'Grunddaten Kernel'!F$3)</f>
        <v>-0.21336206896551721</v>
      </c>
      <c r="G198" s="103">
        <f>('Grunddaten Kernel'!G198-'Grunddaten Kernel'!G$3)/('Grunddaten Kernel'!G$4-'Grunddaten Kernel'!G$3)</f>
        <v>6.9597069597069586E-2</v>
      </c>
      <c r="H198" s="103">
        <f>('Grunddaten Kernel'!H198-'Grunddaten Kernel'!H$3)/('Grunddaten Kernel'!H$4-'Grunddaten Kernel'!H$3)</f>
        <v>1.4005602240896372E-3</v>
      </c>
      <c r="I198" s="103">
        <f>('Grunddaten Kernel'!I198-'Grunddaten Kernel'!I$3)/('Grunddaten Kernel'!I$4-'Grunddaten Kernel'!I$3)</f>
        <v>-4.4840471399827539E-2</v>
      </c>
      <c r="J198" s="103">
        <f>('Grunddaten Kernel'!J198-'Grunddaten Kernel'!J$3)/('Grunddaten Kernel'!J$4-'Grunddaten Kernel'!J$3)</f>
        <v>-0.24912280701754386</v>
      </c>
      <c r="K198" s="103">
        <f>('Grunddaten Kernel'!K198-'Grunddaten Kernel'!K$3)/('Grunddaten Kernel'!K$4-'Grunddaten Kernel'!K$3)</f>
        <v>3.180089872105081E-2</v>
      </c>
      <c r="L198" s="103">
        <f>('Grunddaten Kernel'!L198-'Grunddaten Kernel'!L$3)/('Grunddaten Kernel'!L$4-'Grunddaten Kernel'!L$3)</f>
        <v>-3.418041313716748E-3</v>
      </c>
      <c r="M198" s="103">
        <f>('Grunddaten Kernel'!M198-'Grunddaten Kernel'!M$3)/('Grunddaten Kernel'!M$4-'Grunddaten Kernel'!M$3)</f>
        <v>0.47280152618969168</v>
      </c>
      <c r="N198" s="103">
        <f>('Grunddaten Kernel'!N198-'Grunddaten Kernel'!N$3)/('Grunddaten Kernel'!N$4-'Grunddaten Kernel'!N$3)</f>
        <v>0.4857928505957837</v>
      </c>
      <c r="O198" s="103">
        <f>('Grunddaten Kernel'!O198-'Grunddaten Kernel'!O$3)/('Grunddaten Kernel'!O$4-'Grunddaten Kernel'!O$3)</f>
        <v>0.27012451967363138</v>
      </c>
      <c r="P198" s="103">
        <f>('Grunddaten Kernel'!P198-'Grunddaten Kernel'!P$3)/('Grunddaten Kernel'!P$4-'Grunddaten Kernel'!P$3)</f>
        <v>-0.19099471261744455</v>
      </c>
      <c r="Q198" s="103">
        <f>('Grunddaten Kernel'!Q198-'Grunddaten Kernel'!Q$3)/('Grunddaten Kernel'!Q$4-'Grunddaten Kernel'!Q$3)</f>
        <v>0.48087318087318076</v>
      </c>
      <c r="R198" s="103">
        <f>('Grunddaten Kernel'!R198-'Grunddaten Kernel'!R$3)/('Grunddaten Kernel'!R$4-'Grunddaten Kernel'!R$3)</f>
        <v>0.79761324890404284</v>
      </c>
      <c r="S198" s="103">
        <f>('Grunddaten Kernel'!S198-'Grunddaten Kernel'!S$3)/('Grunddaten Kernel'!S$4-'Grunddaten Kernel'!S$3)</f>
        <v>0.69185857930587091</v>
      </c>
      <c r="T198" s="103">
        <f>'Grunddaten Kernel'!T198/(('Grunddaten Kernel'!T$4-'Grunddaten Kernel'!T$3)/2)</f>
        <v>0.15473705768581991</v>
      </c>
      <c r="U198" s="103">
        <f>'Grunddaten Kernel'!U198/(('Grunddaten Kernel'!U$4-'Grunddaten Kernel'!U$3)/2)</f>
        <v>0.33029191291745436</v>
      </c>
      <c r="V198" s="103">
        <f>'Grunddaten Kernel'!V198/(('Grunddaten Kernel'!V$4-'Grunddaten Kernel'!V$3)/2)</f>
        <v>0</v>
      </c>
      <c r="W198" s="103">
        <f>'Grunddaten Kernel'!W198/(('Grunddaten Kernel'!W$4-'Grunddaten Kernel'!W$3)/2)</f>
        <v>5.454545454545421E-2</v>
      </c>
      <c r="X198" s="103">
        <f>'Grunddaten Kernel'!X198/(('Grunddaten Kernel'!X$4-'Grunddaten Kernel'!X$3)/2)</f>
        <v>0.27799227799227827</v>
      </c>
      <c r="Y198" s="103">
        <f>'Grunddaten Kernel'!Y198/(('Grunddaten Kernel'!Y$4-'Grunddaten Kernel'!Y$3)/2)</f>
        <v>-0.12320328542094434</v>
      </c>
      <c r="Z198" s="103">
        <f>'Grunddaten Kernel'!Z198/(('Grunddaten Kernel'!Z$4-'Grunddaten Kernel'!Z$3)/2)</f>
        <v>-5.7971014492753596E-2</v>
      </c>
      <c r="AA198" s="103">
        <f>'Grunddaten Kernel'!AA198/(('Grunddaten Kernel'!AA$4-'Grunddaten Kernel'!AA$3)/2)</f>
        <v>0</v>
      </c>
      <c r="AB198" s="103">
        <f>'Grunddaten Kernel'!AB198/(('Grunddaten Kernel'!AB$4-'Grunddaten Kernel'!AB$3)/2)</f>
        <v>-2.9992501874531164E-2</v>
      </c>
      <c r="AC198" s="103">
        <f>'Grunddaten Kernel'!AC198/(('Grunddaten Kernel'!AC$4-'Grunddaten Kernel'!AC$3)/2)</f>
        <v>-5.5157198014340686E-2</v>
      </c>
      <c r="AD198" s="103">
        <f>'Grunddaten Kernel'!AD198/(('Grunddaten Kernel'!AD$4-'Grunddaten Kernel'!AD$3)/2)</f>
        <v>-1.2800000000000011E-2</v>
      </c>
      <c r="AE198" s="103">
        <f>'Grunddaten Kernel'!AE198/(('Grunddaten Kernel'!AE$4-'Grunddaten Kernel'!AE$3)/2)</f>
        <v>-0.22567563653216727</v>
      </c>
      <c r="AF198" s="103">
        <f>'Grunddaten Kernel'!AF198/(('Grunddaten Kernel'!AF$4-'Grunddaten Kernel'!AF$3)/2)</f>
        <v>-0.15441741357234312</v>
      </c>
      <c r="AG198" s="103">
        <f>'Grunddaten Kernel'!AG198/(('Grunddaten Kernel'!AG$4-'Grunddaten Kernel'!AG$3)/2)</f>
        <v>-0.13776502880411789</v>
      </c>
      <c r="AH198" s="103">
        <f>'Grunddaten Kernel'!AH198/(('Grunddaten Kernel'!AH$4-'Grunddaten Kernel'!AH$3)/2)</f>
        <v>-4.8076033390324895E-2</v>
      </c>
      <c r="AI198" s="103">
        <f>'Grunddaten Kernel'!AI198/(('Grunddaten Kernel'!AI$4-'Grunddaten Kernel'!AI$3)/2)</f>
        <v>0.62514285714285633</v>
      </c>
      <c r="AJ198" s="103">
        <f>'Grunddaten Kernel'!AJ198/(('Grunddaten Kernel'!AJ$4-'Grunddaten Kernel'!AJ$3)/2)</f>
        <v>0.78346456692913258</v>
      </c>
      <c r="AK198" s="103">
        <f>'Grunddaten Kernel'!AK198/(('Grunddaten Kernel'!AK$4-'Grunddaten Kernel'!AK$3)/2)</f>
        <v>7.76785714285715E-2</v>
      </c>
    </row>
    <row r="199" spans="1:37" x14ac:dyDescent="0.2">
      <c r="A199" s="9">
        <v>36218</v>
      </c>
      <c r="B199" s="103">
        <f>('Grunddaten Kernel'!B199-'Grunddaten Kernel'!B$3)/('Grunddaten Kernel'!B$4-'Grunddaten Kernel'!B$3)</f>
        <v>-0.18674520144110951</v>
      </c>
      <c r="C199" s="103">
        <f>('Grunddaten Kernel'!C199-'Grunddaten Kernel'!C$3)/('Grunddaten Kernel'!C$4-'Grunddaten Kernel'!C$3)</f>
        <v>0.35594698731799979</v>
      </c>
      <c r="D199" s="103">
        <f>('Grunddaten Kernel'!D199-'Grunddaten Kernel'!D$3)/('Grunddaten Kernel'!D$4-'Grunddaten Kernel'!D$3)</f>
        <v>0.45760974304068514</v>
      </c>
      <c r="E199" s="103">
        <f>('Grunddaten Kernel'!E199-'Grunddaten Kernel'!E$3)/('Grunddaten Kernel'!E$4-'Grunddaten Kernel'!E$3)</f>
        <v>-4.7930283224400919E-2</v>
      </c>
      <c r="F199" s="103">
        <f>('Grunddaten Kernel'!F199-'Grunddaten Kernel'!F$3)/('Grunddaten Kernel'!F$4-'Grunddaten Kernel'!F$3)</f>
        <v>-0.27155172413793099</v>
      </c>
      <c r="G199" s="103">
        <f>('Grunddaten Kernel'!G199-'Grunddaten Kernel'!G$3)/('Grunddaten Kernel'!G$4-'Grunddaten Kernel'!G$3)</f>
        <v>5.3113553113553126E-2</v>
      </c>
      <c r="H199" s="103">
        <f>('Grunddaten Kernel'!H199-'Grunddaten Kernel'!H$3)/('Grunddaten Kernel'!H$4-'Grunddaten Kernel'!H$3)</f>
        <v>0</v>
      </c>
      <c r="I199" s="103">
        <f>('Grunddaten Kernel'!I199-'Grunddaten Kernel'!I$3)/('Grunddaten Kernel'!I$4-'Grunddaten Kernel'!I$3)</f>
        <v>-4.8289738430583505E-2</v>
      </c>
      <c r="J199" s="103">
        <f>('Grunddaten Kernel'!J199-'Grunddaten Kernel'!J$3)/('Grunddaten Kernel'!J$4-'Grunddaten Kernel'!J$3)</f>
        <v>-0.25052631578947365</v>
      </c>
      <c r="K199" s="103">
        <f>('Grunddaten Kernel'!K199-'Grunddaten Kernel'!K$3)/('Grunddaten Kernel'!K$4-'Grunddaten Kernel'!K$3)</f>
        <v>-6.9132388524023878E-3</v>
      </c>
      <c r="L199" s="103">
        <f>('Grunddaten Kernel'!L199-'Grunddaten Kernel'!L$3)/('Grunddaten Kernel'!L$4-'Grunddaten Kernel'!L$3)</f>
        <v>-3.418041313716748E-3</v>
      </c>
      <c r="M199" s="103">
        <f>('Grunddaten Kernel'!M199-'Grunddaten Kernel'!M$3)/('Grunddaten Kernel'!M$4-'Grunddaten Kernel'!M$3)</f>
        <v>0.43566980284004708</v>
      </c>
      <c r="N199" s="103">
        <f>('Grunddaten Kernel'!N199-'Grunddaten Kernel'!N$3)/('Grunddaten Kernel'!N$4-'Grunddaten Kernel'!N$3)</f>
        <v>0.47449082632944417</v>
      </c>
      <c r="O199" s="103">
        <f>('Grunddaten Kernel'!O199-'Grunddaten Kernel'!O$3)/('Grunddaten Kernel'!O$4-'Grunddaten Kernel'!O$3)</f>
        <v>0.24019746667898845</v>
      </c>
      <c r="P199" s="103">
        <f>('Grunddaten Kernel'!P199-'Grunddaten Kernel'!P$3)/('Grunddaten Kernel'!P$4-'Grunddaten Kernel'!P$3)</f>
        <v>-0.19011601810643231</v>
      </c>
      <c r="Q199" s="103">
        <f>('Grunddaten Kernel'!Q199-'Grunddaten Kernel'!Q$3)/('Grunddaten Kernel'!Q$4-'Grunddaten Kernel'!Q$3)</f>
        <v>0.38419958419958411</v>
      </c>
      <c r="R199" s="103">
        <f>('Grunddaten Kernel'!R199-'Grunddaten Kernel'!R$3)/('Grunddaten Kernel'!R$4-'Grunddaten Kernel'!R$3)</f>
        <v>0.78300048709206049</v>
      </c>
      <c r="S199" s="103">
        <f>('Grunddaten Kernel'!S199-'Grunddaten Kernel'!S$3)/('Grunddaten Kernel'!S$4-'Grunddaten Kernel'!S$3)</f>
        <v>0.76775867661368791</v>
      </c>
      <c r="T199" s="103">
        <f>'Grunddaten Kernel'!T199/(('Grunddaten Kernel'!T$4-'Grunddaten Kernel'!T$3)/2)</f>
        <v>-6.7521625171995198E-2</v>
      </c>
      <c r="U199" s="103">
        <f>'Grunddaten Kernel'!U199/(('Grunddaten Kernel'!U$4-'Grunddaten Kernel'!U$3)/2)</f>
        <v>3.6992694246754637E-2</v>
      </c>
      <c r="V199" s="103">
        <f>'Grunddaten Kernel'!V199/(('Grunddaten Kernel'!V$4-'Grunddaten Kernel'!V$3)/2)</f>
        <v>-0.11829666478622872</v>
      </c>
      <c r="W199" s="103">
        <f>'Grunddaten Kernel'!W199/(('Grunddaten Kernel'!W$4-'Grunddaten Kernel'!W$3)/2)</f>
        <v>-0.10909090909090922</v>
      </c>
      <c r="X199" s="103">
        <f>'Grunddaten Kernel'!X199/(('Grunddaten Kernel'!X$4-'Grunddaten Kernel'!X$3)/2)</f>
        <v>-0.41698841698841704</v>
      </c>
      <c r="Y199" s="103">
        <f>'Grunddaten Kernel'!Y199/(('Grunddaten Kernel'!Y$4-'Grunddaten Kernel'!Y$3)/2)</f>
        <v>-0.12320328542094434</v>
      </c>
      <c r="Z199" s="103">
        <f>'Grunddaten Kernel'!Z199/(('Grunddaten Kernel'!Z$4-'Grunddaten Kernel'!Z$3)/2)</f>
        <v>-7.2463768115942099E-3</v>
      </c>
      <c r="AA199" s="103">
        <f>'Grunddaten Kernel'!AA199/(('Grunddaten Kernel'!AA$4-'Grunddaten Kernel'!AA$3)/2)</f>
        <v>-2.1818181818181837E-2</v>
      </c>
      <c r="AB199" s="103">
        <f>'Grunddaten Kernel'!AB199/(('Grunddaten Kernel'!AB$4-'Grunddaten Kernel'!AB$3)/2)</f>
        <v>-9.9975006248437942E-3</v>
      </c>
      <c r="AC199" s="103">
        <f>'Grunddaten Kernel'!AC199/(('Grunddaten Kernel'!AC$4-'Grunddaten Kernel'!AC$3)/2)</f>
        <v>-0.30888030888030921</v>
      </c>
      <c r="AD199" s="103">
        <f>'Grunddaten Kernel'!AD199/(('Grunddaten Kernel'!AD$4-'Grunddaten Kernel'!AD$3)/2)</f>
        <v>0</v>
      </c>
      <c r="AE199" s="103">
        <f>'Grunddaten Kernel'!AE199/(('Grunddaten Kernel'!AE$4-'Grunddaten Kernel'!AE$3)/2)</f>
        <v>-0.26441792428236216</v>
      </c>
      <c r="AF199" s="103">
        <f>'Grunddaten Kernel'!AF199/(('Grunddaten Kernel'!AF$4-'Grunddaten Kernel'!AF$3)/2)</f>
        <v>-9.3149807938540746E-2</v>
      </c>
      <c r="AG199" s="103">
        <f>'Grunddaten Kernel'!AG199/(('Grunddaten Kernel'!AG$4-'Grunddaten Kernel'!AG$3)/2)</f>
        <v>-0.19102529339289173</v>
      </c>
      <c r="AH199" s="103">
        <f>'Grunddaten Kernel'!AH199/(('Grunddaten Kernel'!AH$4-'Grunddaten Kernel'!AH$3)/2)</f>
        <v>4.6464849642965629E-3</v>
      </c>
      <c r="AI199" s="103">
        <f>'Grunddaten Kernel'!AI199/(('Grunddaten Kernel'!AI$4-'Grunddaten Kernel'!AI$3)/2)</f>
        <v>-0.53142857142857147</v>
      </c>
      <c r="AJ199" s="103">
        <f>'Grunddaten Kernel'!AJ199/(('Grunddaten Kernel'!AJ$4-'Grunddaten Kernel'!AJ$3)/2)</f>
        <v>-6.7491563554555031E-2</v>
      </c>
      <c r="AK199" s="103">
        <f>'Grunddaten Kernel'!AK199/(('Grunddaten Kernel'!AK$4-'Grunddaten Kernel'!AK$3)/2)</f>
        <v>0.20892857142857105</v>
      </c>
    </row>
    <row r="200" spans="1:37" x14ac:dyDescent="0.2">
      <c r="A200" s="9">
        <v>36249</v>
      </c>
      <c r="B200" s="103">
        <f>('Grunddaten Kernel'!B200-'Grunddaten Kernel'!B$3)/('Grunddaten Kernel'!B$4-'Grunddaten Kernel'!B$3)</f>
        <v>-0.14886763699786526</v>
      </c>
      <c r="C200" s="103">
        <f>('Grunddaten Kernel'!C200-'Grunddaten Kernel'!C$3)/('Grunddaten Kernel'!C$4-'Grunddaten Kernel'!C$3)</f>
        <v>0.37814780456824615</v>
      </c>
      <c r="D200" s="103">
        <f>('Grunddaten Kernel'!D200-'Grunddaten Kernel'!D$3)/('Grunddaten Kernel'!D$4-'Grunddaten Kernel'!D$3)</f>
        <v>0.45774357601713062</v>
      </c>
      <c r="E200" s="103">
        <f>('Grunddaten Kernel'!E200-'Grunddaten Kernel'!E$3)/('Grunddaten Kernel'!E$4-'Grunddaten Kernel'!E$3)</f>
        <v>-2.8322440087146045E-2</v>
      </c>
      <c r="F200" s="103">
        <f>('Grunddaten Kernel'!F200-'Grunddaten Kernel'!F$3)/('Grunddaten Kernel'!F$4-'Grunddaten Kernel'!F$3)</f>
        <v>-0.24568965517241384</v>
      </c>
      <c r="G200" s="103">
        <f>('Grunddaten Kernel'!G200-'Grunddaten Kernel'!G$3)/('Grunddaten Kernel'!G$4-'Grunddaten Kernel'!G$3)</f>
        <v>7.326007326007318E-2</v>
      </c>
      <c r="H200" s="103">
        <f>('Grunddaten Kernel'!H200-'Grunddaten Kernel'!H$3)/('Grunddaten Kernel'!H$4-'Grunddaten Kernel'!H$3)</f>
        <v>-8.4033613445378234E-3</v>
      </c>
      <c r="I200" s="103">
        <f>('Grunddaten Kernel'!I200-'Grunddaten Kernel'!I$3)/('Grunddaten Kernel'!I$4-'Grunddaten Kernel'!I$3)</f>
        <v>-7.8183386030468524E-2</v>
      </c>
      <c r="J200" s="103">
        <f>('Grunddaten Kernel'!J200-'Grunddaten Kernel'!J$3)/('Grunddaten Kernel'!J$4-'Grunddaten Kernel'!J$3)</f>
        <v>-0.25894736842105265</v>
      </c>
      <c r="K200" s="103">
        <f>('Grunddaten Kernel'!K200-'Grunddaten Kernel'!K$3)/('Grunddaten Kernel'!K$4-'Grunddaten Kernel'!K$3)</f>
        <v>-8.2958866228828275E-3</v>
      </c>
      <c r="L200" s="103">
        <f>('Grunddaten Kernel'!L200-'Grunddaten Kernel'!L$3)/('Grunddaten Kernel'!L$4-'Grunddaten Kernel'!L$3)</f>
        <v>-3.418041313716748E-3</v>
      </c>
      <c r="M200" s="103">
        <f>('Grunddaten Kernel'!M200-'Grunddaten Kernel'!M$3)/('Grunddaten Kernel'!M$4-'Grunddaten Kernel'!M$3)</f>
        <v>0.43065029836357643</v>
      </c>
      <c r="N200" s="103">
        <f>('Grunddaten Kernel'!N200-'Grunddaten Kernel'!N$3)/('Grunddaten Kernel'!N$4-'Grunddaten Kernel'!N$3)</f>
        <v>0.47995152946294012</v>
      </c>
      <c r="O200" s="103">
        <f>('Grunddaten Kernel'!O200-'Grunddaten Kernel'!O$3)/('Grunddaten Kernel'!O$4-'Grunddaten Kernel'!O$3)</f>
        <v>0.22183700055746172</v>
      </c>
      <c r="P200" s="103">
        <f>('Grunddaten Kernel'!P200-'Grunddaten Kernel'!P$3)/('Grunddaten Kernel'!P$4-'Grunddaten Kernel'!P$3)</f>
        <v>-0.20496367301913349</v>
      </c>
      <c r="Q200" s="103">
        <f>('Grunddaten Kernel'!Q200-'Grunddaten Kernel'!Q$3)/('Grunddaten Kernel'!Q$4-'Grunddaten Kernel'!Q$3)</f>
        <v>0.33513513513513521</v>
      </c>
      <c r="R200" s="103">
        <f>('Grunddaten Kernel'!R200-'Grunddaten Kernel'!R$3)/('Grunddaten Kernel'!R$4-'Grunddaten Kernel'!R$3)</f>
        <v>0.59912323429128123</v>
      </c>
      <c r="S200" s="103">
        <f>('Grunddaten Kernel'!S200-'Grunddaten Kernel'!S$3)/('Grunddaten Kernel'!S$4-'Grunddaten Kernel'!S$3)</f>
        <v>0.56535841712617574</v>
      </c>
      <c r="T200" s="103">
        <f>'Grunddaten Kernel'!T200/(('Grunddaten Kernel'!T$4-'Grunddaten Kernel'!T$3)/2)</f>
        <v>0.12097624509982438</v>
      </c>
      <c r="U200" s="103">
        <f>'Grunddaten Kernel'!U200/(('Grunddaten Kernel'!U$4-'Grunddaten Kernel'!U$3)/2)</f>
        <v>0.10657419056803169</v>
      </c>
      <c r="V200" s="103">
        <f>'Grunddaten Kernel'!V200/(('Grunddaten Kernel'!V$4-'Grunddaten Kernel'!V$3)/2)</f>
        <v>6.8379575020976276E-4</v>
      </c>
      <c r="W200" s="103">
        <f>'Grunddaten Kernel'!W200/(('Grunddaten Kernel'!W$4-'Grunddaten Kernel'!W$3)/2)</f>
        <v>0.16363636363636344</v>
      </c>
      <c r="X200" s="103">
        <f>'Grunddaten Kernel'!X200/(('Grunddaten Kernel'!X$4-'Grunddaten Kernel'!X$3)/2)</f>
        <v>0.18532818532818482</v>
      </c>
      <c r="Y200" s="103">
        <f>'Grunddaten Kernel'!Y200/(('Grunddaten Kernel'!Y$4-'Grunddaten Kernel'!Y$3)/2)</f>
        <v>0.15058179329226476</v>
      </c>
      <c r="Z200" s="103">
        <f>'Grunddaten Kernel'!Z200/(('Grunddaten Kernel'!Z$4-'Grunddaten Kernel'!Z$3)/2)</f>
        <v>-4.3478260869565258E-2</v>
      </c>
      <c r="AA200" s="103">
        <f>'Grunddaten Kernel'!AA200/(('Grunddaten Kernel'!AA$4-'Grunddaten Kernel'!AA$3)/2)</f>
        <v>-0.18909090909090906</v>
      </c>
      <c r="AB200" s="103">
        <f>'Grunddaten Kernel'!AB200/(('Grunddaten Kernel'!AB$4-'Grunddaten Kernel'!AB$3)/2)</f>
        <v>-5.9985003749062772E-2</v>
      </c>
      <c r="AC200" s="103">
        <f>'Grunddaten Kernel'!AC200/(('Grunddaten Kernel'!AC$4-'Grunddaten Kernel'!AC$3)/2)</f>
        <v>-1.103143960286794E-2</v>
      </c>
      <c r="AD200" s="103">
        <f>'Grunddaten Kernel'!AD200/(('Grunddaten Kernel'!AD$4-'Grunddaten Kernel'!AD$3)/2)</f>
        <v>0</v>
      </c>
      <c r="AE200" s="103">
        <f>'Grunddaten Kernel'!AE200/(('Grunddaten Kernel'!AE$4-'Grunddaten Kernel'!AE$3)/2)</f>
        <v>-3.5744286417750917E-2</v>
      </c>
      <c r="AF200" s="103">
        <f>'Grunddaten Kernel'!AF200/(('Grunddaten Kernel'!AF$4-'Grunddaten Kernel'!AF$3)/2)</f>
        <v>4.5006402048655379E-2</v>
      </c>
      <c r="AG200" s="103">
        <f>'Grunddaten Kernel'!AG200/(('Grunddaten Kernel'!AG$4-'Grunddaten Kernel'!AG$3)/2)</f>
        <v>-0.11719541607797831</v>
      </c>
      <c r="AH200" s="103">
        <f>'Grunddaten Kernel'!AH200/(('Grunddaten Kernel'!AH$4-'Grunddaten Kernel'!AH$3)/2)</f>
        <v>-7.8513527104495787E-2</v>
      </c>
      <c r="AI200" s="103">
        <f>'Grunddaten Kernel'!AI200/(('Grunddaten Kernel'!AI$4-'Grunddaten Kernel'!AI$3)/2)</f>
        <v>-0.26971428571428469</v>
      </c>
      <c r="AJ200" s="103">
        <f>'Grunddaten Kernel'!AJ200/(('Grunddaten Kernel'!AJ$4-'Grunddaten Kernel'!AJ$3)/2)</f>
        <v>-0.84926884139482528</v>
      </c>
      <c r="AK200" s="103">
        <f>'Grunddaten Kernel'!AK200/(('Grunddaten Kernel'!AK$4-'Grunddaten Kernel'!AK$3)/2)</f>
        <v>-0.55714285714285683</v>
      </c>
    </row>
    <row r="201" spans="1:37" x14ac:dyDescent="0.2">
      <c r="A201" s="9">
        <v>36279</v>
      </c>
      <c r="B201" s="103">
        <f>('Grunddaten Kernel'!B201-'Grunddaten Kernel'!B$3)/('Grunddaten Kernel'!B$4-'Grunddaten Kernel'!B$3)</f>
        <v>-5.3146040032768516E-2</v>
      </c>
      <c r="C201" s="103">
        <f>('Grunddaten Kernel'!C201-'Grunddaten Kernel'!C$3)/('Grunddaten Kernel'!C$4-'Grunddaten Kernel'!C$3)</f>
        <v>0.39814688787631919</v>
      </c>
      <c r="D201" s="103">
        <f>('Grunddaten Kernel'!D201-'Grunddaten Kernel'!D$3)/('Grunddaten Kernel'!D$4-'Grunddaten Kernel'!D$3)</f>
        <v>0.48330567451820122</v>
      </c>
      <c r="E201" s="103">
        <f>('Grunddaten Kernel'!E201-'Grunddaten Kernel'!E$3)/('Grunddaten Kernel'!E$4-'Grunddaten Kernel'!E$3)</f>
        <v>1.960784313725487E-2</v>
      </c>
      <c r="F201" s="103">
        <f>('Grunddaten Kernel'!F201-'Grunddaten Kernel'!F$3)/('Grunddaten Kernel'!F$4-'Grunddaten Kernel'!F$3)</f>
        <v>-0.23706896551724141</v>
      </c>
      <c r="G201" s="103">
        <f>('Grunddaten Kernel'!G201-'Grunddaten Kernel'!G$3)/('Grunddaten Kernel'!G$4-'Grunddaten Kernel'!G$3)</f>
        <v>8.7912087912087836E-2</v>
      </c>
      <c r="H201" s="103">
        <f>('Grunddaten Kernel'!H201-'Grunddaten Kernel'!H$3)/('Grunddaten Kernel'!H$4-'Grunddaten Kernel'!H$3)</f>
        <v>-2.6610644257703091E-2</v>
      </c>
      <c r="I201" s="103">
        <f>('Grunddaten Kernel'!I201-'Grunddaten Kernel'!I$3)/('Grunddaten Kernel'!I$4-'Grunddaten Kernel'!I$3)</f>
        <v>-7.8183386030468524E-2</v>
      </c>
      <c r="J201" s="103">
        <f>('Grunddaten Kernel'!J201-'Grunddaten Kernel'!J$3)/('Grunddaten Kernel'!J$4-'Grunddaten Kernel'!J$3)</f>
        <v>-0.25473684210526315</v>
      </c>
      <c r="K201" s="103">
        <f>('Grunddaten Kernel'!K201-'Grunddaten Kernel'!K$3)/('Grunddaten Kernel'!K$4-'Grunddaten Kernel'!K$3)</f>
        <v>-6.9132388524023878E-3</v>
      </c>
      <c r="L201" s="103">
        <f>('Grunddaten Kernel'!L201-'Grunddaten Kernel'!L$3)/('Grunddaten Kernel'!L$4-'Grunddaten Kernel'!L$3)</f>
        <v>-3.418041313716748E-3</v>
      </c>
      <c r="M201" s="103">
        <f>('Grunddaten Kernel'!M201-'Grunddaten Kernel'!M$3)/('Grunddaten Kernel'!M$4-'Grunddaten Kernel'!M$3)</f>
        <v>0.50242026350364666</v>
      </c>
      <c r="N201" s="103">
        <f>('Grunddaten Kernel'!N201-'Grunddaten Kernel'!N$3)/('Grunddaten Kernel'!N$4-'Grunddaten Kernel'!N$3)</f>
        <v>0.53334679737140533</v>
      </c>
      <c r="O201" s="103">
        <f>('Grunddaten Kernel'!O201-'Grunddaten Kernel'!O$3)/('Grunddaten Kernel'!O$4-'Grunddaten Kernel'!O$3)</f>
        <v>0.29907228818687781</v>
      </c>
      <c r="P201" s="103">
        <f>('Grunddaten Kernel'!P201-'Grunddaten Kernel'!P$3)/('Grunddaten Kernel'!P$4-'Grunddaten Kernel'!P$3)</f>
        <v>-0.21033816425120772</v>
      </c>
      <c r="Q201" s="103">
        <f>('Grunddaten Kernel'!Q201-'Grunddaten Kernel'!Q$3)/('Grunddaten Kernel'!Q$4-'Grunddaten Kernel'!Q$3)</f>
        <v>0.37463617463617471</v>
      </c>
      <c r="R201" s="103">
        <f>('Grunddaten Kernel'!R201-'Grunddaten Kernel'!R$3)/('Grunddaten Kernel'!R$4-'Grunddaten Kernel'!R$3)</f>
        <v>0.60375060886507559</v>
      </c>
      <c r="S201" s="103">
        <f>('Grunddaten Kernel'!S201-'Grunddaten Kernel'!S$3)/('Grunddaten Kernel'!S$4-'Grunddaten Kernel'!S$3)</f>
        <v>0.51119039896204999</v>
      </c>
      <c r="T201" s="103">
        <f>'Grunddaten Kernel'!T201/(('Grunddaten Kernel'!T$4-'Grunddaten Kernel'!T$3)/2)</f>
        <v>0.30572291397319606</v>
      </c>
      <c r="U201" s="103">
        <f>'Grunddaten Kernel'!U201/(('Grunddaten Kernel'!U$4-'Grunddaten Kernel'!U$3)/2)</f>
        <v>9.6004849354672378E-2</v>
      </c>
      <c r="V201" s="103">
        <f>'Grunddaten Kernel'!V201/(('Grunddaten Kernel'!V$4-'Grunddaten Kernel'!V$3)/2)</f>
        <v>0.13060498828999764</v>
      </c>
      <c r="W201" s="103">
        <f>'Grunddaten Kernel'!W201/(('Grunddaten Kernel'!W$4-'Grunddaten Kernel'!W$3)/2)</f>
        <v>0.40000000000000047</v>
      </c>
      <c r="X201" s="103">
        <f>'Grunddaten Kernel'!X201/(('Grunddaten Kernel'!X$4-'Grunddaten Kernel'!X$3)/2)</f>
        <v>6.1776061776061833E-2</v>
      </c>
      <c r="Y201" s="103">
        <f>'Grunddaten Kernel'!Y201/(('Grunddaten Kernel'!Y$4-'Grunddaten Kernel'!Y$3)/2)</f>
        <v>0.10951403148528413</v>
      </c>
      <c r="Z201" s="103">
        <f>'Grunddaten Kernel'!Z201/(('Grunddaten Kernel'!Z$4-'Grunddaten Kernel'!Z$3)/2)</f>
        <v>-9.4202898550724654E-2</v>
      </c>
      <c r="AA201" s="103">
        <f>'Grunddaten Kernel'!AA201/(('Grunddaten Kernel'!AA$4-'Grunddaten Kernel'!AA$3)/2)</f>
        <v>0</v>
      </c>
      <c r="AB201" s="103">
        <f>'Grunddaten Kernel'!AB201/(('Grunddaten Kernel'!AB$4-'Grunddaten Kernel'!AB$3)/2)</f>
        <v>2.9992501874531386E-2</v>
      </c>
      <c r="AC201" s="103">
        <f>'Grunddaten Kernel'!AC201/(('Grunddaten Kernel'!AC$4-'Grunddaten Kernel'!AC$3)/2)</f>
        <v>1.103143960286794E-2</v>
      </c>
      <c r="AD201" s="103">
        <f>'Grunddaten Kernel'!AD201/(('Grunddaten Kernel'!AD$4-'Grunddaten Kernel'!AD$3)/2)</f>
        <v>0</v>
      </c>
      <c r="AE201" s="103">
        <f>'Grunddaten Kernel'!AE201/(('Grunddaten Kernel'!AE$4-'Grunddaten Kernel'!AE$3)/2)</f>
        <v>0.51107957014164496</v>
      </c>
      <c r="AF201" s="103">
        <f>'Grunddaten Kernel'!AF201/(('Grunddaten Kernel'!AF$4-'Grunddaten Kernel'!AF$3)/2)</f>
        <v>0.44007682458386677</v>
      </c>
      <c r="AG201" s="103">
        <f>'Grunddaten Kernel'!AG201/(('Grunddaten Kernel'!AG$4-'Grunddaten Kernel'!AG$3)/2)</f>
        <v>0.49299520010655862</v>
      </c>
      <c r="AH201" s="103">
        <f>'Grunddaten Kernel'!AH201/(('Grunddaten Kernel'!AH$4-'Grunddaten Kernel'!AH$3)/2)</f>
        <v>-2.8419993965603935E-2</v>
      </c>
      <c r="AI201" s="103">
        <f>'Grunddaten Kernel'!AI201/(('Grunddaten Kernel'!AI$4-'Grunddaten Kernel'!AI$3)/2)</f>
        <v>0.21714285714285714</v>
      </c>
      <c r="AJ201" s="103">
        <f>'Grunddaten Kernel'!AJ201/(('Grunddaten Kernel'!AJ$4-'Grunddaten Kernel'!AJ$3)/2)</f>
        <v>2.1372328458942377E-2</v>
      </c>
      <c r="AK201" s="103">
        <f>'Grunddaten Kernel'!AK201/(('Grunddaten Kernel'!AK$4-'Grunddaten Kernel'!AK$3)/2)</f>
        <v>-0.14910714285714266</v>
      </c>
    </row>
    <row r="202" spans="1:37" x14ac:dyDescent="0.2">
      <c r="A202" s="9">
        <v>36309</v>
      </c>
      <c r="B202" s="103">
        <f>('Grunddaten Kernel'!B202-'Grunddaten Kernel'!B$3)/('Grunddaten Kernel'!B$4-'Grunddaten Kernel'!B$3)</f>
        <v>1.4974851058956526E-2</v>
      </c>
      <c r="C202" s="103">
        <f>('Grunddaten Kernel'!C202-'Grunddaten Kernel'!C$3)/('Grunddaten Kernel'!C$4-'Grunddaten Kernel'!C$3)</f>
        <v>0.53759003754728829</v>
      </c>
      <c r="D202" s="103">
        <f>('Grunddaten Kernel'!D202-'Grunddaten Kernel'!D$3)/('Grunddaten Kernel'!D$4-'Grunddaten Kernel'!D$3)</f>
        <v>0.47420503211991438</v>
      </c>
      <c r="E202" s="103">
        <f>('Grunddaten Kernel'!E202-'Grunddaten Kernel'!E$3)/('Grunddaten Kernel'!E$4-'Grunddaten Kernel'!E$3)</f>
        <v>-4.1394335511982558E-2</v>
      </c>
      <c r="F202" s="103">
        <f>('Grunddaten Kernel'!F202-'Grunddaten Kernel'!F$3)/('Grunddaten Kernel'!F$4-'Grunddaten Kernel'!F$3)</f>
        <v>-0.34698275862068967</v>
      </c>
      <c r="G202" s="103">
        <f>('Grunddaten Kernel'!G202-'Grunddaten Kernel'!G$3)/('Grunddaten Kernel'!G$4-'Grunddaten Kernel'!G$3)</f>
        <v>-1.831501831501874E-3</v>
      </c>
      <c r="H202" s="103">
        <f>('Grunddaten Kernel'!H202-'Grunddaten Kernel'!H$3)/('Grunddaten Kernel'!H$4-'Grunddaten Kernel'!H$3)</f>
        <v>-3.6414565826330535E-2</v>
      </c>
      <c r="I202" s="103">
        <f>('Grunddaten Kernel'!I202-'Grunddaten Kernel'!I$3)/('Grunddaten Kernel'!I$4-'Grunddaten Kernel'!I$3)</f>
        <v>-8.1632653061224483E-2</v>
      </c>
      <c r="J202" s="103">
        <f>('Grunddaten Kernel'!J202-'Grunddaten Kernel'!J$3)/('Grunddaten Kernel'!J$4-'Grunddaten Kernel'!J$3)</f>
        <v>-0.25894736842105265</v>
      </c>
      <c r="K202" s="103">
        <f>('Grunddaten Kernel'!K202-'Grunddaten Kernel'!K$3)/('Grunddaten Kernel'!K$4-'Grunddaten Kernel'!K$3)</f>
        <v>-4.2862080884894578E-2</v>
      </c>
      <c r="L202" s="103">
        <f>('Grunddaten Kernel'!L202-'Grunddaten Kernel'!L$3)/('Grunddaten Kernel'!L$4-'Grunddaten Kernel'!L$3)</f>
        <v>-3.418041313716748E-3</v>
      </c>
      <c r="M202" s="103">
        <f>('Grunddaten Kernel'!M202-'Grunddaten Kernel'!M$3)/('Grunddaten Kernel'!M$4-'Grunddaten Kernel'!M$3)</f>
        <v>0.51771673561366904</v>
      </c>
      <c r="N202" s="103">
        <f>('Grunddaten Kernel'!N202-'Grunddaten Kernel'!N$3)/('Grunddaten Kernel'!N$4-'Grunddaten Kernel'!N$3)</f>
        <v>0.56959871988068789</v>
      </c>
      <c r="O202" s="103">
        <f>('Grunddaten Kernel'!O202-'Grunddaten Kernel'!O$3)/('Grunddaten Kernel'!O$4-'Grunddaten Kernel'!O$3)</f>
        <v>0.30512984089980882</v>
      </c>
      <c r="P202" s="103">
        <f>('Grunddaten Kernel'!P202-'Grunddaten Kernel'!P$3)/('Grunddaten Kernel'!P$4-'Grunddaten Kernel'!P$3)</f>
        <v>-0.18777777777777777</v>
      </c>
      <c r="Q202" s="103">
        <f>('Grunddaten Kernel'!Q202-'Grunddaten Kernel'!Q$3)/('Grunddaten Kernel'!Q$4-'Grunddaten Kernel'!Q$3)</f>
        <v>0.46153846153846156</v>
      </c>
      <c r="R202" s="103">
        <f>('Grunddaten Kernel'!R202-'Grunddaten Kernel'!R$3)/('Grunddaten Kernel'!R$4-'Grunddaten Kernel'!R$3)</f>
        <v>0.64052605942523166</v>
      </c>
      <c r="S202" s="103">
        <f>('Grunddaten Kernel'!S202-'Grunddaten Kernel'!S$3)/('Grunddaten Kernel'!S$4-'Grunddaten Kernel'!S$3)</f>
        <v>0.62568926370418421</v>
      </c>
      <c r="T202" s="103">
        <f>'Grunddaten Kernel'!T202/(('Grunddaten Kernel'!T$4-'Grunddaten Kernel'!T$3)/2)</f>
        <v>0.21756968110975838</v>
      </c>
      <c r="U202" s="103">
        <f>'Grunddaten Kernel'!U202/(('Grunddaten Kernel'!U$4-'Grunddaten Kernel'!U$3)/2)</f>
        <v>0.66939161017937321</v>
      </c>
      <c r="V202" s="103">
        <f>'Grunddaten Kernel'!V202/(('Grunddaten Kernel'!V$4-'Grunddaten Kernel'!V$3)/2)</f>
        <v>-4.6498111014239576E-2</v>
      </c>
      <c r="W202" s="103">
        <f>'Grunddaten Kernel'!W202/(('Grunddaten Kernel'!W$4-'Grunddaten Kernel'!W$3)/2)</f>
        <v>-0.50909090909090893</v>
      </c>
      <c r="X202" s="103">
        <f>'Grunddaten Kernel'!X202/(('Grunddaten Kernel'!X$4-'Grunddaten Kernel'!X$3)/2)</f>
        <v>-0.7876447876447874</v>
      </c>
      <c r="Y202" s="103">
        <f>'Grunddaten Kernel'!Y202/(('Grunddaten Kernel'!Y$4-'Grunddaten Kernel'!Y$3)/2)</f>
        <v>-0.6707734428473644</v>
      </c>
      <c r="Z202" s="103">
        <f>'Grunddaten Kernel'!Z202/(('Grunddaten Kernel'!Z$4-'Grunddaten Kernel'!Z$3)/2)</f>
        <v>-5.0724637681159389E-2</v>
      </c>
      <c r="AA202" s="103">
        <f>'Grunddaten Kernel'!AA202/(('Grunddaten Kernel'!AA$4-'Grunddaten Kernel'!AA$3)/2)</f>
        <v>-2.1818181818181796E-2</v>
      </c>
      <c r="AB202" s="103">
        <f>'Grunddaten Kernel'!AB202/(('Grunddaten Kernel'!AB$4-'Grunddaten Kernel'!AB$3)/2)</f>
        <v>-2.9992501874531386E-2</v>
      </c>
      <c r="AC202" s="103">
        <f>'Grunddaten Kernel'!AC202/(('Grunddaten Kernel'!AC$4-'Grunddaten Kernel'!AC$3)/2)</f>
        <v>-0.28681742967457236</v>
      </c>
      <c r="AD202" s="103">
        <f>'Grunddaten Kernel'!AD202/(('Grunddaten Kernel'!AD$4-'Grunddaten Kernel'!AD$3)/2)</f>
        <v>0</v>
      </c>
      <c r="AE202" s="103">
        <f>'Grunddaten Kernel'!AE202/(('Grunddaten Kernel'!AE$4-'Grunddaten Kernel'!AE$3)/2)</f>
        <v>0.10892738174550308</v>
      </c>
      <c r="AF202" s="103">
        <f>'Grunddaten Kernel'!AF202/(('Grunddaten Kernel'!AF$4-'Grunddaten Kernel'!AF$3)/2)</f>
        <v>0.29878361075544213</v>
      </c>
      <c r="AG202" s="103">
        <f>'Grunddaten Kernel'!AG202/(('Grunddaten Kernel'!AG$4-'Grunddaten Kernel'!AG$3)/2)</f>
        <v>3.8665543995851703E-2</v>
      </c>
      <c r="AH202" s="103">
        <f>'Grunddaten Kernel'!AH202/(('Grunddaten Kernel'!AH$4-'Grunddaten Kernel'!AH$3)/2)</f>
        <v>0.11929799859197428</v>
      </c>
      <c r="AI202" s="103">
        <f>'Grunddaten Kernel'!AI202/(('Grunddaten Kernel'!AI$4-'Grunddaten Kernel'!AI$3)/2)</f>
        <v>0.4777142857142852</v>
      </c>
      <c r="AJ202" s="103">
        <f>'Grunddaten Kernel'!AJ202/(('Grunddaten Kernel'!AJ$4-'Grunddaten Kernel'!AJ$3)/2)</f>
        <v>0.1698537682789657</v>
      </c>
      <c r="AK202" s="103">
        <f>'Grunddaten Kernel'!AK202/(('Grunddaten Kernel'!AK$4-'Grunddaten Kernel'!AK$3)/2)</f>
        <v>0.31517857142857114</v>
      </c>
    </row>
    <row r="203" spans="1:37" x14ac:dyDescent="0.2">
      <c r="A203" s="9">
        <v>36340</v>
      </c>
      <c r="B203" s="103">
        <f>('Grunddaten Kernel'!B203-'Grunddaten Kernel'!B$3)/('Grunddaten Kernel'!B$4-'Grunddaten Kernel'!B$3)</f>
        <v>8.3976615742385477E-2</v>
      </c>
      <c r="C203" s="103">
        <f>('Grunddaten Kernel'!C203-'Grunddaten Kernel'!C$3)/('Grunddaten Kernel'!C$4-'Grunddaten Kernel'!C$3)</f>
        <v>0.48676667904879023</v>
      </c>
      <c r="D203" s="103">
        <f>('Grunddaten Kernel'!D203-'Grunddaten Kernel'!D$3)/('Grunddaten Kernel'!D$4-'Grunddaten Kernel'!D$3)</f>
        <v>0.4812981798715204</v>
      </c>
      <c r="E203" s="103">
        <f>('Grunddaten Kernel'!E203-'Grunddaten Kernel'!E$3)/('Grunddaten Kernel'!E$4-'Grunddaten Kernel'!E$3)</f>
        <v>2.1786492374727207E-3</v>
      </c>
      <c r="F203" s="103">
        <f>('Grunddaten Kernel'!F203-'Grunddaten Kernel'!F$3)/('Grunddaten Kernel'!F$4-'Grunddaten Kernel'!F$3)</f>
        <v>-0.31250000000000006</v>
      </c>
      <c r="G203" s="103">
        <f>('Grunddaten Kernel'!G203-'Grunddaten Kernel'!G$3)/('Grunddaten Kernel'!G$4-'Grunddaten Kernel'!G$3)</f>
        <v>3.1135531135531129E-2</v>
      </c>
      <c r="H203" s="103">
        <f>('Grunddaten Kernel'!H203-'Grunddaten Kernel'!H$3)/('Grunddaten Kernel'!H$4-'Grunddaten Kernel'!H$3)</f>
        <v>7.00280112044817E-3</v>
      </c>
      <c r="I203" s="103">
        <f>('Grunddaten Kernel'!I203-'Grunddaten Kernel'!I$3)/('Grunddaten Kernel'!I$4-'Grunddaten Kernel'!I$3)</f>
        <v>-8.0482897384305835E-2</v>
      </c>
      <c r="J203" s="103">
        <f>('Grunddaten Kernel'!J203-'Grunddaten Kernel'!J$3)/('Grunddaten Kernel'!J$4-'Grunddaten Kernel'!J$3)</f>
        <v>-0.28140350877192982</v>
      </c>
      <c r="K203" s="103">
        <f>('Grunddaten Kernel'!K203-'Grunddaten Kernel'!K$3)/('Grunddaten Kernel'!K$4-'Grunddaten Kernel'!K$3)</f>
        <v>-5.945385413066024E-2</v>
      </c>
      <c r="L203" s="103">
        <f>('Grunddaten Kernel'!L203-'Grunddaten Kernel'!L$3)/('Grunddaten Kernel'!L$4-'Grunddaten Kernel'!L$3)</f>
        <v>-3.418041313716748E-3</v>
      </c>
      <c r="M203" s="103">
        <f>('Grunddaten Kernel'!M203-'Grunddaten Kernel'!M$3)/('Grunddaten Kernel'!M$4-'Grunddaten Kernel'!M$3)</f>
        <v>0.54358914908416422</v>
      </c>
      <c r="N203" s="103">
        <f>('Grunddaten Kernel'!N203-'Grunddaten Kernel'!N$3)/('Grunddaten Kernel'!N$4-'Grunddaten Kernel'!N$3)</f>
        <v>0.57807329615187431</v>
      </c>
      <c r="O203" s="103">
        <f>('Grunddaten Kernel'!O203-'Grunddaten Kernel'!O$3)/('Grunddaten Kernel'!O$4-'Grunddaten Kernel'!O$3)</f>
        <v>0.34058977668736523</v>
      </c>
      <c r="P203" s="103">
        <f>('Grunddaten Kernel'!P203-'Grunddaten Kernel'!P$3)/('Grunddaten Kernel'!P$4-'Grunddaten Kernel'!P$3)</f>
        <v>-0.16272547453307465</v>
      </c>
      <c r="Q203" s="103">
        <f>('Grunddaten Kernel'!Q203-'Grunddaten Kernel'!Q$3)/('Grunddaten Kernel'!Q$4-'Grunddaten Kernel'!Q$3)</f>
        <v>0.38461538461538464</v>
      </c>
      <c r="R203" s="103">
        <f>('Grunddaten Kernel'!R203-'Grunddaten Kernel'!R$3)/('Grunddaten Kernel'!R$4-'Grunddaten Kernel'!R$3)</f>
        <v>0.61897223575255733</v>
      </c>
      <c r="S203" s="103">
        <f>('Grunddaten Kernel'!S203-'Grunddaten Kernel'!S$3)/('Grunddaten Kernel'!S$4-'Grunddaten Kernel'!S$3)</f>
        <v>0.6461239052870581</v>
      </c>
      <c r="T203" s="103">
        <f>'Grunddaten Kernel'!T203/(('Grunddaten Kernel'!T$4-'Grunddaten Kernel'!T$3)/2)</f>
        <v>0.22038308215859323</v>
      </c>
      <c r="U203" s="103">
        <f>'Grunddaten Kernel'!U203/(('Grunddaten Kernel'!U$4-'Grunddaten Kernel'!U$3)/2)</f>
        <v>-0.2439756263416929</v>
      </c>
      <c r="V203" s="103">
        <f>'Grunddaten Kernel'!V203/(('Grunddaten Kernel'!V$4-'Grunddaten Kernel'!V$3)/2)</f>
        <v>3.6241174761098963E-2</v>
      </c>
      <c r="W203" s="103">
        <f>'Grunddaten Kernel'!W203/(('Grunddaten Kernel'!W$4-'Grunddaten Kernel'!W$3)/2)</f>
        <v>0.36363636363636326</v>
      </c>
      <c r="X203" s="103">
        <f>'Grunddaten Kernel'!X203/(('Grunddaten Kernel'!X$4-'Grunddaten Kernel'!X$3)/2)</f>
        <v>0.24710424710424664</v>
      </c>
      <c r="Y203" s="103">
        <f>'Grunddaten Kernel'!Y203/(('Grunddaten Kernel'!Y$4-'Grunddaten Kernel'!Y$3)/2)</f>
        <v>0.24640657084188927</v>
      </c>
      <c r="Z203" s="103">
        <f>'Grunddaten Kernel'!Z203/(('Grunddaten Kernel'!Z$4-'Grunddaten Kernel'!Z$3)/2)</f>
        <v>0.22463768115942026</v>
      </c>
      <c r="AA203" s="103">
        <f>'Grunddaten Kernel'!AA203/(('Grunddaten Kernel'!AA$4-'Grunddaten Kernel'!AA$3)/2)</f>
        <v>7.2727272727272389E-3</v>
      </c>
      <c r="AB203" s="103">
        <f>'Grunddaten Kernel'!AB203/(('Grunddaten Kernel'!AB$4-'Grunddaten Kernel'!AB$3)/2)</f>
        <v>-0.15996000999750049</v>
      </c>
      <c r="AC203" s="103">
        <f>'Grunddaten Kernel'!AC203/(('Grunddaten Kernel'!AC$4-'Grunddaten Kernel'!AC$3)/2)</f>
        <v>-0.13237727523441822</v>
      </c>
      <c r="AD203" s="103">
        <f>'Grunddaten Kernel'!AD203/(('Grunddaten Kernel'!AD$4-'Grunddaten Kernel'!AD$3)/2)</f>
        <v>0</v>
      </c>
      <c r="AE203" s="103">
        <f>'Grunddaten Kernel'!AE203/(('Grunddaten Kernel'!AE$4-'Grunddaten Kernel'!AE$3)/2)</f>
        <v>0.18423949251223831</v>
      </c>
      <c r="AF203" s="103">
        <f>'Grunddaten Kernel'!AF203/(('Grunddaten Kernel'!AF$4-'Grunddaten Kernel'!AF$3)/2)</f>
        <v>6.9846350832266105E-2</v>
      </c>
      <c r="AG203" s="103">
        <f>'Grunddaten Kernel'!AG203/(('Grunddaten Kernel'!AG$4-'Grunddaten Kernel'!AG$3)/2)</f>
        <v>0.22634185326311893</v>
      </c>
      <c r="AH203" s="103">
        <f>'Grunddaten Kernel'!AH203/(('Grunddaten Kernel'!AH$4-'Grunddaten Kernel'!AH$3)/2)</f>
        <v>0.13247510811626276</v>
      </c>
      <c r="AI203" s="103">
        <f>'Grunddaten Kernel'!AI203/(('Grunddaten Kernel'!AI$4-'Grunddaten Kernel'!AI$3)/2)</f>
        <v>-0.42285714285714288</v>
      </c>
      <c r="AJ203" s="103">
        <f>'Grunddaten Kernel'!AJ203/(('Grunddaten Kernel'!AJ$4-'Grunddaten Kernel'!AJ$3)/2)</f>
        <v>-9.9550056242970197E-2</v>
      </c>
      <c r="AK203" s="103">
        <f>'Grunddaten Kernel'!AK203/(('Grunddaten Kernel'!AK$4-'Grunddaten Kernel'!AK$3)/2)</f>
        <v>5.6250000000000216E-2</v>
      </c>
    </row>
    <row r="204" spans="1:37" x14ac:dyDescent="0.2">
      <c r="A204" s="9">
        <v>36371</v>
      </c>
      <c r="B204" s="103">
        <f>('Grunddaten Kernel'!B204-'Grunddaten Kernel'!B$3)/('Grunddaten Kernel'!B$4-'Grunddaten Kernel'!B$3)</f>
        <v>4.4924553176870233E-2</v>
      </c>
      <c r="C204" s="103">
        <f>('Grunddaten Kernel'!C204-'Grunddaten Kernel'!C$3)/('Grunddaten Kernel'!C$4-'Grunddaten Kernel'!C$3)</f>
        <v>0.44053026626315339</v>
      </c>
      <c r="D204" s="103">
        <f>('Grunddaten Kernel'!D204-'Grunddaten Kernel'!D$3)/('Grunddaten Kernel'!D$4-'Grunddaten Kernel'!D$3)</f>
        <v>0.48705299785867229</v>
      </c>
      <c r="E204" s="103">
        <f>('Grunddaten Kernel'!E204-'Grunddaten Kernel'!E$3)/('Grunddaten Kernel'!E$4-'Grunddaten Kernel'!E$3)</f>
        <v>2.1786492374727687E-2</v>
      </c>
      <c r="F204" s="103">
        <f>('Grunddaten Kernel'!F204-'Grunddaten Kernel'!F$3)/('Grunddaten Kernel'!F$4-'Grunddaten Kernel'!F$3)</f>
        <v>-0.14008620689655182</v>
      </c>
      <c r="G204" s="103">
        <f>('Grunddaten Kernel'!G204-'Grunddaten Kernel'!G$3)/('Grunddaten Kernel'!G$4-'Grunddaten Kernel'!G$3)</f>
        <v>7.8754578754578711E-2</v>
      </c>
      <c r="H204" s="103">
        <f>('Grunddaten Kernel'!H204-'Grunddaten Kernel'!H$3)/('Grunddaten Kernel'!H$4-'Grunddaten Kernel'!H$3)</f>
        <v>2.3809523809523801E-2</v>
      </c>
      <c r="I204" s="103">
        <f>('Grunddaten Kernel'!I204-'Grunddaten Kernel'!I$3)/('Grunddaten Kernel'!I$4-'Grunddaten Kernel'!I$3)</f>
        <v>-8.0482897384305835E-2</v>
      </c>
      <c r="J204" s="103">
        <f>('Grunddaten Kernel'!J204-'Grunddaten Kernel'!J$3)/('Grunddaten Kernel'!J$4-'Grunddaten Kernel'!J$3)</f>
        <v>-0.28280701754385962</v>
      </c>
      <c r="K204" s="103">
        <f>('Grunddaten Kernel'!K204-'Grunddaten Kernel'!K$3)/('Grunddaten Kernel'!K$4-'Grunddaten Kernel'!K$3)</f>
        <v>-6.3601797442101621E-2</v>
      </c>
      <c r="L204" s="103">
        <f>('Grunddaten Kernel'!L204-'Grunddaten Kernel'!L$3)/('Grunddaten Kernel'!L$4-'Grunddaten Kernel'!L$3)</f>
        <v>-4.6069252489225722E-3</v>
      </c>
      <c r="M204" s="103">
        <f>('Grunddaten Kernel'!M204-'Grunddaten Kernel'!M$3)/('Grunddaten Kernel'!M$4-'Grunddaten Kernel'!M$3)</f>
        <v>0.58073714311282498</v>
      </c>
      <c r="N204" s="103">
        <f>('Grunddaten Kernel'!N204-'Grunddaten Kernel'!N$3)/('Grunddaten Kernel'!N$4-'Grunddaten Kernel'!N$3)</f>
        <v>0.59035405241653582</v>
      </c>
      <c r="O204" s="103">
        <f>('Grunddaten Kernel'!O204-'Grunddaten Kernel'!O$3)/('Grunddaten Kernel'!O$4-'Grunddaten Kernel'!O$3)</f>
        <v>0.3804289176596144</v>
      </c>
      <c r="P204" s="103">
        <f>('Grunddaten Kernel'!P204-'Grunddaten Kernel'!P$3)/('Grunddaten Kernel'!P$4-'Grunddaten Kernel'!P$3)</f>
        <v>-0.14446346380615463</v>
      </c>
      <c r="Q204" s="103">
        <f>('Grunddaten Kernel'!Q204-'Grunddaten Kernel'!Q$3)/('Grunddaten Kernel'!Q$4-'Grunddaten Kernel'!Q$3)</f>
        <v>0.38503118503118511</v>
      </c>
      <c r="R204" s="103">
        <f>('Grunddaten Kernel'!R204-'Grunddaten Kernel'!R$3)/('Grunddaten Kernel'!R$4-'Grunddaten Kernel'!R$3)</f>
        <v>0.6242084754018512</v>
      </c>
      <c r="S204" s="103">
        <f>('Grunddaten Kernel'!S204-'Grunddaten Kernel'!S$3)/('Grunddaten Kernel'!S$4-'Grunddaten Kernel'!S$3)</f>
        <v>0.7148880960103795</v>
      </c>
      <c r="T204" s="103">
        <f>'Grunddaten Kernel'!T204/(('Grunddaten Kernel'!T$4-'Grunddaten Kernel'!T$3)/2)</f>
        <v>-0.1247274464982681</v>
      </c>
      <c r="U204" s="103">
        <f>'Grunddaten Kernel'!U204/(('Grunddaten Kernel'!U$4-'Grunddaten Kernel'!U$3)/2)</f>
        <v>-0.22195616548052782</v>
      </c>
      <c r="V204" s="103">
        <f>'Grunddaten Kernel'!V204/(('Grunddaten Kernel'!V$4-'Grunddaten Kernel'!V$3)/2)</f>
        <v>2.9403217259004251E-2</v>
      </c>
      <c r="W204" s="103">
        <f>'Grunddaten Kernel'!W204/(('Grunddaten Kernel'!W$4-'Grunddaten Kernel'!W$3)/2)</f>
        <v>0.16363636363636425</v>
      </c>
      <c r="X204" s="103">
        <f>'Grunddaten Kernel'!X204/(('Grunddaten Kernel'!X$4-'Grunddaten Kernel'!X$3)/2)</f>
        <v>1.2355212355212353</v>
      </c>
      <c r="Y204" s="103">
        <f>'Grunddaten Kernel'!Y204/(('Grunddaten Kernel'!Y$4-'Grunddaten Kernel'!Y$3)/2)</f>
        <v>0.35592060232717282</v>
      </c>
      <c r="Z204" s="103">
        <f>'Grunddaten Kernel'!Z204/(('Grunddaten Kernel'!Z$4-'Grunddaten Kernel'!Z$3)/2)</f>
        <v>8.6956521739130432E-2</v>
      </c>
      <c r="AA204" s="103">
        <f>'Grunddaten Kernel'!AA204/(('Grunddaten Kernel'!AA$4-'Grunddaten Kernel'!AA$3)/2)</f>
        <v>0</v>
      </c>
      <c r="AB204" s="103">
        <f>'Grunddaten Kernel'!AB204/(('Grunddaten Kernel'!AB$4-'Grunddaten Kernel'!AB$3)/2)</f>
        <v>-9.9975006248437942E-3</v>
      </c>
      <c r="AC204" s="103">
        <f>'Grunddaten Kernel'!AC204/(('Grunddaten Kernel'!AC$4-'Grunddaten Kernel'!AC$3)/2)</f>
        <v>-3.3094318808604313E-2</v>
      </c>
      <c r="AD204" s="103">
        <f>'Grunddaten Kernel'!AD204/(('Grunddaten Kernel'!AD$4-'Grunddaten Kernel'!AD$3)/2)</f>
        <v>-1.2799999999999994E-2</v>
      </c>
      <c r="AE204" s="103">
        <f>'Grunddaten Kernel'!AE204/(('Grunddaten Kernel'!AE$4-'Grunddaten Kernel'!AE$3)/2)</f>
        <v>0.26453378906815767</v>
      </c>
      <c r="AF204" s="103">
        <f>'Grunddaten Kernel'!AF204/(('Grunddaten Kernel'!AF$4-'Grunddaten Kernel'!AF$3)/2)</f>
        <v>0.10121638924455788</v>
      </c>
      <c r="AG204" s="103">
        <f>'Grunddaten Kernel'!AG204/(('Grunddaten Kernel'!AG$4-'Grunddaten Kernel'!AG$3)/2)</f>
        <v>0.2542944537207501</v>
      </c>
      <c r="AH204" s="103">
        <f>'Grunddaten Kernel'!AH204/(('Grunddaten Kernel'!AH$4-'Grunddaten Kernel'!AH$3)/2)</f>
        <v>9.6568440108619161E-2</v>
      </c>
      <c r="AI204" s="103">
        <f>'Grunddaten Kernel'!AI204/(('Grunddaten Kernel'!AI$4-'Grunddaten Kernel'!AI$3)/2)</f>
        <v>2.2857142857148054E-3</v>
      </c>
      <c r="AJ204" s="103">
        <f>'Grunddaten Kernel'!AJ204/(('Grunddaten Kernel'!AJ$4-'Grunddaten Kernel'!AJ$3)/2)</f>
        <v>2.4184476940382834E-2</v>
      </c>
      <c r="AK204" s="103">
        <f>'Grunddaten Kernel'!AK204/(('Grunddaten Kernel'!AK$4-'Grunddaten Kernel'!AK$3)/2)</f>
        <v>0.18928571428571433</v>
      </c>
    </row>
    <row r="205" spans="1:37" x14ac:dyDescent="0.2">
      <c r="A205" s="9">
        <v>36400</v>
      </c>
      <c r="B205" s="103">
        <f>('Grunddaten Kernel'!B205-'Grunddaten Kernel'!B$3)/('Grunddaten Kernel'!B$4-'Grunddaten Kernel'!B$3)</f>
        <v>4.0520185218353988E-2</v>
      </c>
      <c r="C205" s="103">
        <f>('Grunddaten Kernel'!C205-'Grunddaten Kernel'!C$3)/('Grunddaten Kernel'!C$4-'Grunddaten Kernel'!C$3)</f>
        <v>0.39172516387831391</v>
      </c>
      <c r="D205" s="103">
        <f>('Grunddaten Kernel'!D205-'Grunddaten Kernel'!D$3)/('Grunddaten Kernel'!D$4-'Grunddaten Kernel'!D$3)</f>
        <v>0.43833779443254811</v>
      </c>
      <c r="E205" s="103">
        <f>('Grunddaten Kernel'!E205-'Grunddaten Kernel'!E$3)/('Grunddaten Kernel'!E$4-'Grunddaten Kernel'!E$3)</f>
        <v>6.1002178649237432E-2</v>
      </c>
      <c r="F205" s="103">
        <f>('Grunddaten Kernel'!F205-'Grunddaten Kernel'!F$3)/('Grunddaten Kernel'!F$4-'Grunddaten Kernel'!F$3)</f>
        <v>-0.10775862068965518</v>
      </c>
      <c r="G205" s="103">
        <f>('Grunddaten Kernel'!G205-'Grunddaten Kernel'!G$3)/('Grunddaten Kernel'!G$4-'Grunddaten Kernel'!G$3)</f>
        <v>8.9743589743589799E-2</v>
      </c>
      <c r="H205" s="103">
        <f>('Grunddaten Kernel'!H205-'Grunddaten Kernel'!H$3)/('Grunddaten Kernel'!H$4-'Grunddaten Kernel'!H$3)</f>
        <v>9.2436974789915957E-2</v>
      </c>
      <c r="I205" s="103">
        <f>('Grunddaten Kernel'!I205-'Grunddaten Kernel'!I$3)/('Grunddaten Kernel'!I$4-'Grunddaten Kernel'!I$3)</f>
        <v>-8.2782408738143146E-2</v>
      </c>
      <c r="J205" s="103">
        <f>('Grunddaten Kernel'!J205-'Grunddaten Kernel'!J$3)/('Grunddaten Kernel'!J$4-'Grunddaten Kernel'!J$3)</f>
        <v>-0.27859649122807018</v>
      </c>
      <c r="K205" s="103">
        <f>('Grunddaten Kernel'!K205-'Grunddaten Kernel'!K$3)/('Grunddaten Kernel'!K$4-'Grunddaten Kernel'!K$3)</f>
        <v>-5.945385413066024E-2</v>
      </c>
      <c r="L205" s="103">
        <f>('Grunddaten Kernel'!L205-'Grunddaten Kernel'!L$3)/('Grunddaten Kernel'!L$4-'Grunddaten Kernel'!L$3)</f>
        <v>-3.418041313716748E-3</v>
      </c>
      <c r="M205" s="103">
        <f>('Grunddaten Kernel'!M205-'Grunddaten Kernel'!M$3)/('Grunddaten Kernel'!M$4-'Grunddaten Kernel'!M$3)</f>
        <v>0.59178493416476508</v>
      </c>
      <c r="N205" s="103">
        <f>('Grunddaten Kernel'!N205-'Grunddaten Kernel'!N$3)/('Grunddaten Kernel'!N$4-'Grunddaten Kernel'!N$3)</f>
        <v>0.60410290667868072</v>
      </c>
      <c r="O205" s="103">
        <f>('Grunddaten Kernel'!O205-'Grunddaten Kernel'!O$3)/('Grunddaten Kernel'!O$4-'Grunddaten Kernel'!O$3)</f>
        <v>0.37994002068868882</v>
      </c>
      <c r="P205" s="103">
        <f>('Grunddaten Kernel'!P205-'Grunddaten Kernel'!P$3)/('Grunddaten Kernel'!P$4-'Grunddaten Kernel'!P$3)</f>
        <v>-0.11477994598501277</v>
      </c>
      <c r="Q205" s="103">
        <f>('Grunddaten Kernel'!Q205-'Grunddaten Kernel'!Q$3)/('Grunddaten Kernel'!Q$4-'Grunddaten Kernel'!Q$3)</f>
        <v>0.50810810810810803</v>
      </c>
      <c r="R205" s="103">
        <f>('Grunddaten Kernel'!R205-'Grunddaten Kernel'!R$3)/('Grunddaten Kernel'!R$4-'Grunddaten Kernel'!R$3)</f>
        <v>0.73977106673161219</v>
      </c>
      <c r="S205" s="103">
        <f>('Grunddaten Kernel'!S205-'Grunddaten Kernel'!S$3)/('Grunddaten Kernel'!S$4-'Grunddaten Kernel'!S$3)</f>
        <v>0.69088550113525782</v>
      </c>
      <c r="T205" s="103">
        <f>'Grunddaten Kernel'!T205/(('Grunddaten Kernel'!T$4-'Grunddaten Kernel'!T$3)/2)</f>
        <v>-1.4067005244163931E-2</v>
      </c>
      <c r="U205" s="103">
        <f>'Grunddaten Kernel'!U205/(('Grunddaten Kernel'!U$4-'Grunddaten Kernel'!U$3)/2)</f>
        <v>-0.23428706356278198</v>
      </c>
      <c r="V205" s="103">
        <f>'Grunddaten Kernel'!V205/(('Grunddaten Kernel'!V$4-'Grunddaten Kernel'!V$3)/2)</f>
        <v>-0.24890165307622636</v>
      </c>
      <c r="W205" s="103">
        <f>'Grunddaten Kernel'!W205/(('Grunddaten Kernel'!W$4-'Grunddaten Kernel'!W$3)/2)</f>
        <v>0.32727272727272688</v>
      </c>
      <c r="X205" s="103">
        <f>'Grunddaten Kernel'!X205/(('Grunddaten Kernel'!X$4-'Grunddaten Kernel'!X$3)/2)</f>
        <v>0.23166023166023222</v>
      </c>
      <c r="Y205" s="103">
        <f>'Grunddaten Kernel'!Y205/(('Grunddaten Kernel'!Y$4-'Grunddaten Kernel'!Y$3)/2)</f>
        <v>8.2135523613963701E-2</v>
      </c>
      <c r="Z205" s="103">
        <f>'Grunddaten Kernel'!Z205/(('Grunddaten Kernel'!Z$4-'Grunddaten Kernel'!Z$3)/2)</f>
        <v>0.35507246376811596</v>
      </c>
      <c r="AA205" s="103">
        <f>'Grunddaten Kernel'!AA205/(('Grunddaten Kernel'!AA$4-'Grunddaten Kernel'!AA$3)/2)</f>
        <v>-1.4545454545454518E-2</v>
      </c>
      <c r="AB205" s="103">
        <f>'Grunddaten Kernel'!AB205/(('Grunddaten Kernel'!AB$4-'Grunddaten Kernel'!AB$3)/2)</f>
        <v>2.9992501874531164E-2</v>
      </c>
      <c r="AC205" s="103">
        <f>'Grunddaten Kernel'!AC205/(('Grunddaten Kernel'!AC$4-'Grunddaten Kernel'!AC$3)/2)</f>
        <v>3.3094318808604313E-2</v>
      </c>
      <c r="AD205" s="103">
        <f>'Grunddaten Kernel'!AD205/(('Grunddaten Kernel'!AD$4-'Grunddaten Kernel'!AD$3)/2)</f>
        <v>1.2799999999999994E-2</v>
      </c>
      <c r="AE205" s="103">
        <f>'Grunddaten Kernel'!AE205/(('Grunddaten Kernel'!AE$4-'Grunddaten Kernel'!AE$3)/2)</f>
        <v>7.8672189554789163E-2</v>
      </c>
      <c r="AF205" s="103">
        <f>'Grunddaten Kernel'!AF205/(('Grunddaten Kernel'!AF$4-'Grunddaten Kernel'!AF$3)/2)</f>
        <v>0.1133162612035854</v>
      </c>
      <c r="AG205" s="103">
        <f>'Grunddaten Kernel'!AG205/(('Grunddaten Kernel'!AG$4-'Grunddaten Kernel'!AG$3)/2)</f>
        <v>-3.1206442988779949E-3</v>
      </c>
      <c r="AH205" s="103">
        <f>'Grunddaten Kernel'!AH205/(('Grunddaten Kernel'!AH$4-'Grunddaten Kernel'!AH$3)/2)</f>
        <v>0.15696469878306316</v>
      </c>
      <c r="AI205" s="103">
        <f>'Grunddaten Kernel'!AI205/(('Grunddaten Kernel'!AI$4-'Grunddaten Kernel'!AI$3)/2)</f>
        <v>0.67657142857142782</v>
      </c>
      <c r="AJ205" s="103">
        <f>'Grunddaten Kernel'!AJ205/(('Grunddaten Kernel'!AJ$4-'Grunddaten Kernel'!AJ$3)/2)</f>
        <v>0.53374578177727672</v>
      </c>
      <c r="AK205" s="103">
        <f>'Grunddaten Kernel'!AK205/(('Grunddaten Kernel'!AK$4-'Grunddaten Kernel'!AK$3)/2)</f>
        <v>-6.6071428571428739E-2</v>
      </c>
    </row>
    <row r="206" spans="1:37" x14ac:dyDescent="0.2">
      <c r="A206" s="9">
        <v>36432</v>
      </c>
      <c r="B206" s="103">
        <f>('Grunddaten Kernel'!B206-'Grunddaten Kernel'!B$3)/('Grunddaten Kernel'!B$4-'Grunddaten Kernel'!B$3)</f>
        <v>3.4060445545862197E-2</v>
      </c>
      <c r="C206" s="103">
        <f>('Grunddaten Kernel'!C206-'Grunddaten Kernel'!C$3)/('Grunddaten Kernel'!C$4-'Grunddaten Kernel'!C$3)</f>
        <v>0.51887529903881613</v>
      </c>
      <c r="D206" s="103">
        <f>('Grunddaten Kernel'!D206-'Grunddaten Kernel'!D$3)/('Grunddaten Kernel'!D$4-'Grunddaten Kernel'!D$3)</f>
        <v>0.36740631691648823</v>
      </c>
      <c r="E206" s="103">
        <f>('Grunddaten Kernel'!E206-'Grunddaten Kernel'!E$3)/('Grunddaten Kernel'!E$4-'Grunddaten Kernel'!E$3)</f>
        <v>2.3965141612200411E-2</v>
      </c>
      <c r="F206" s="103">
        <f>('Grunddaten Kernel'!F206-'Grunddaten Kernel'!F$3)/('Grunddaten Kernel'!F$4-'Grunddaten Kernel'!F$3)</f>
        <v>-0.22198275862068964</v>
      </c>
      <c r="G206" s="103">
        <f>('Grunddaten Kernel'!G206-'Grunddaten Kernel'!G$3)/('Grunddaten Kernel'!G$4-'Grunddaten Kernel'!G$3)</f>
        <v>5.8608058608058587E-2</v>
      </c>
      <c r="H206" s="103">
        <f>('Grunddaten Kernel'!H206-'Grunddaten Kernel'!H$3)/('Grunddaten Kernel'!H$4-'Grunddaten Kernel'!H$3)</f>
        <v>8.2633053221288527E-2</v>
      </c>
      <c r="I206" s="103">
        <f>('Grunddaten Kernel'!I206-'Grunddaten Kernel'!I$3)/('Grunddaten Kernel'!I$4-'Grunddaten Kernel'!I$3)</f>
        <v>-8.5081920091980456E-2</v>
      </c>
      <c r="J206" s="103">
        <f>('Grunddaten Kernel'!J206-'Grunddaten Kernel'!J$3)/('Grunddaten Kernel'!J$4-'Grunddaten Kernel'!J$3)</f>
        <v>-0.27578947368421053</v>
      </c>
      <c r="K206" s="103">
        <f>('Grunddaten Kernel'!K206-'Grunddaten Kernel'!K$3)/('Grunddaten Kernel'!K$4-'Grunddaten Kernel'!K$3)</f>
        <v>-6.2219149671621177E-2</v>
      </c>
      <c r="L206" s="103">
        <f>('Grunddaten Kernel'!L206-'Grunddaten Kernel'!L$3)/('Grunddaten Kernel'!L$4-'Grunddaten Kernel'!L$3)</f>
        <v>-3.418041313716748E-3</v>
      </c>
      <c r="M206" s="103">
        <f>('Grunddaten Kernel'!M206-'Grunddaten Kernel'!M$3)/('Grunddaten Kernel'!M$4-'Grunddaten Kernel'!M$3)</f>
        <v>0.58196761321341839</v>
      </c>
      <c r="N206" s="103">
        <f>('Grunddaten Kernel'!N206-'Grunddaten Kernel'!N$3)/('Grunddaten Kernel'!N$4-'Grunddaten Kernel'!N$3)</f>
        <v>0.59475057869471326</v>
      </c>
      <c r="O206" s="103">
        <f>('Grunddaten Kernel'!O206-'Grunddaten Kernel'!O$3)/('Grunddaten Kernel'!O$4-'Grunddaten Kernel'!O$3)</f>
        <v>0.34598552984209224</v>
      </c>
      <c r="P206" s="103">
        <f>('Grunddaten Kernel'!P206-'Grunddaten Kernel'!P$3)/('Grunddaten Kernel'!P$4-'Grunddaten Kernel'!P$3)</f>
        <v>-0.1195157670508578</v>
      </c>
      <c r="Q206" s="103">
        <f>('Grunddaten Kernel'!Q206-'Grunddaten Kernel'!Q$3)/('Grunddaten Kernel'!Q$4-'Grunddaten Kernel'!Q$3)</f>
        <v>0.5484407484407483</v>
      </c>
      <c r="R206" s="103">
        <f>('Grunddaten Kernel'!R206-'Grunddaten Kernel'!R$3)/('Grunddaten Kernel'!R$4-'Grunddaten Kernel'!R$3)</f>
        <v>0.73928397467121287</v>
      </c>
      <c r="S206" s="103">
        <f>('Grunddaten Kernel'!S206-'Grunddaten Kernel'!S$3)/('Grunddaten Kernel'!S$4-'Grunddaten Kernel'!S$3)</f>
        <v>0.61401232565682773</v>
      </c>
      <c r="T206" s="103">
        <f>'Grunddaten Kernel'!T206/(('Grunddaten Kernel'!T$4-'Grunddaten Kernel'!T$3)/2)</f>
        <v>-2.0631607691444596E-2</v>
      </c>
      <c r="U206" s="103">
        <f>'Grunddaten Kernel'!U206/(('Grunddaten Kernel'!U$4-'Grunddaten Kernel'!U$3)/2)</f>
        <v>0.61037945507145541</v>
      </c>
      <c r="V206" s="103">
        <f>'Grunddaten Kernel'!V206/(('Grunddaten Kernel'!V$4-'Grunddaten Kernel'!V$3)/2)</f>
        <v>-0.36241174761098865</v>
      </c>
      <c r="W206" s="103">
        <f>'Grunddaten Kernel'!W206/(('Grunddaten Kernel'!W$4-'Grunddaten Kernel'!W$3)/2)</f>
        <v>-0.30909090909090908</v>
      </c>
      <c r="X206" s="103">
        <f>'Grunddaten Kernel'!X206/(('Grunddaten Kernel'!X$4-'Grunddaten Kernel'!X$3)/2)</f>
        <v>-0.81853281853281823</v>
      </c>
      <c r="Y206" s="103">
        <f>'Grunddaten Kernel'!Y206/(('Grunddaten Kernel'!Y$4-'Grunddaten Kernel'!Y$3)/2)</f>
        <v>-0.23271731690622907</v>
      </c>
      <c r="Z206" s="103">
        <f>'Grunddaten Kernel'!Z206/(('Grunddaten Kernel'!Z$4-'Grunddaten Kernel'!Z$3)/2)</f>
        <v>-5.0724637681159306E-2</v>
      </c>
      <c r="AA206" s="103">
        <f>'Grunddaten Kernel'!AA206/(('Grunddaten Kernel'!AA$4-'Grunddaten Kernel'!AA$3)/2)</f>
        <v>-1.4545454545454558E-2</v>
      </c>
      <c r="AB206" s="103">
        <f>'Grunddaten Kernel'!AB206/(('Grunddaten Kernel'!AB$4-'Grunddaten Kernel'!AB$3)/2)</f>
        <v>1.9995001249687588E-2</v>
      </c>
      <c r="AC206" s="103">
        <f>'Grunddaten Kernel'!AC206/(('Grunddaten Kernel'!AC$4-'Grunddaten Kernel'!AC$3)/2)</f>
        <v>-2.2062879205736373E-2</v>
      </c>
      <c r="AD206" s="103">
        <f>'Grunddaten Kernel'!AD206/(('Grunddaten Kernel'!AD$4-'Grunddaten Kernel'!AD$3)/2)</f>
        <v>0</v>
      </c>
      <c r="AE206" s="103">
        <f>'Grunddaten Kernel'!AE206/(('Grunddaten Kernel'!AE$4-'Grunddaten Kernel'!AE$3)/2)</f>
        <v>-6.9909915129044403E-2</v>
      </c>
      <c r="AF206" s="103">
        <f>'Grunddaten Kernel'!AF206/(('Grunddaten Kernel'!AF$4-'Grunddaten Kernel'!AF$3)/2)</f>
        <v>-7.7080665813059918E-2</v>
      </c>
      <c r="AG206" s="103">
        <f>'Grunddaten Kernel'!AG206/(('Grunddaten Kernel'!AG$4-'Grunddaten Kernel'!AG$3)/2)</f>
        <v>-0.21673255222084239</v>
      </c>
      <c r="AH206" s="103">
        <f>'Grunddaten Kernel'!AH206/(('Grunddaten Kernel'!AH$4-'Grunddaten Kernel'!AH$3)/2)</f>
        <v>-2.5042743638740823E-2</v>
      </c>
      <c r="AI206" s="103">
        <f>'Grunddaten Kernel'!AI206/(('Grunddaten Kernel'!AI$4-'Grunddaten Kernel'!AI$3)/2)</f>
        <v>0.22171428571428545</v>
      </c>
      <c r="AJ206" s="103">
        <f>'Grunddaten Kernel'!AJ206/(('Grunddaten Kernel'!AJ$4-'Grunddaten Kernel'!AJ$3)/2)</f>
        <v>-2.2497187851514082E-3</v>
      </c>
      <c r="AK206" s="103">
        <f>'Grunddaten Kernel'!AK206/(('Grunddaten Kernel'!AK$4-'Grunddaten Kernel'!AK$3)/2)</f>
        <v>-0.21160714285714288</v>
      </c>
    </row>
    <row r="207" spans="1:37" x14ac:dyDescent="0.2">
      <c r="A207" s="9">
        <v>36463</v>
      </c>
      <c r="B207" s="103">
        <f>('Grunddaten Kernel'!B207-'Grunddaten Kernel'!B$3)/('Grunddaten Kernel'!B$4-'Grunddaten Kernel'!B$3)</f>
        <v>7.4580630764216185E-2</v>
      </c>
      <c r="C207" s="103">
        <f>('Grunddaten Kernel'!C207-'Grunddaten Kernel'!C$3)/('Grunddaten Kernel'!C$4-'Grunddaten Kernel'!C$3)</f>
        <v>0.50676576235686366</v>
      </c>
      <c r="D207" s="103">
        <f>('Grunddaten Kernel'!D207-'Grunddaten Kernel'!D$3)/('Grunddaten Kernel'!D$4-'Grunddaten Kernel'!D$3)</f>
        <v>0.35000802997858677</v>
      </c>
      <c r="E207" s="103">
        <f>('Grunddaten Kernel'!E207-'Grunddaten Kernel'!E$3)/('Grunddaten Kernel'!E$4-'Grunddaten Kernel'!E$3)</f>
        <v>7.8431372549019579E-2</v>
      </c>
      <c r="F207" s="103">
        <f>('Grunddaten Kernel'!F207-'Grunddaten Kernel'!F$3)/('Grunddaten Kernel'!F$4-'Grunddaten Kernel'!F$3)</f>
        <v>-0.14439655172413793</v>
      </c>
      <c r="G207" s="103">
        <f>('Grunddaten Kernel'!G207-'Grunddaten Kernel'!G$3)/('Grunddaten Kernel'!G$4-'Grunddaten Kernel'!G$3)</f>
        <v>0.11538461538461539</v>
      </c>
      <c r="H207" s="103">
        <f>('Grunddaten Kernel'!H207-'Grunddaten Kernel'!H$3)/('Grunddaten Kernel'!H$4-'Grunddaten Kernel'!H$3)</f>
        <v>9.3837535014005602E-2</v>
      </c>
      <c r="I207" s="103">
        <f>('Grunddaten Kernel'!I207-'Grunddaten Kernel'!I$3)/('Grunddaten Kernel'!I$4-'Grunddaten Kernel'!I$3)</f>
        <v>-8.5081920091980456E-2</v>
      </c>
      <c r="J207" s="103">
        <f>('Grunddaten Kernel'!J207-'Grunddaten Kernel'!J$3)/('Grunddaten Kernel'!J$4-'Grunddaten Kernel'!J$3)</f>
        <v>-0.27438596491228073</v>
      </c>
      <c r="K207" s="103">
        <f>('Grunddaten Kernel'!K207-'Grunddaten Kernel'!K$3)/('Grunddaten Kernel'!K$4-'Grunddaten Kernel'!K$3)</f>
        <v>-5.8071206360179733E-2</v>
      </c>
      <c r="L207" s="103">
        <f>('Grunddaten Kernel'!L207-'Grunddaten Kernel'!L$3)/('Grunddaten Kernel'!L$4-'Grunddaten Kernel'!L$3)</f>
        <v>-3.418041313716748E-3</v>
      </c>
      <c r="M207" s="103">
        <f>('Grunddaten Kernel'!M207-'Grunddaten Kernel'!M$3)/('Grunddaten Kernel'!M$4-'Grunddaten Kernel'!M$3)</f>
        <v>0.61106365496398074</v>
      </c>
      <c r="N207" s="103">
        <f>('Grunddaten Kernel'!N207-'Grunddaten Kernel'!N$3)/('Grunddaten Kernel'!N$4-'Grunddaten Kernel'!N$3)</f>
        <v>0.6372710466218211</v>
      </c>
      <c r="O207" s="103">
        <f>('Grunddaten Kernel'!O207-'Grunddaten Kernel'!O$3)/('Grunddaten Kernel'!O$4-'Grunddaten Kernel'!O$3)</f>
        <v>0.40548935903818456</v>
      </c>
      <c r="P207" s="103">
        <f>('Grunddaten Kernel'!P207-'Grunddaten Kernel'!P$3)/('Grunddaten Kernel'!P$4-'Grunddaten Kernel'!P$3)</f>
        <v>-0.10656206017726044</v>
      </c>
      <c r="Q207" s="103">
        <f>('Grunddaten Kernel'!Q207-'Grunddaten Kernel'!Q$3)/('Grunddaten Kernel'!Q$4-'Grunddaten Kernel'!Q$3)</f>
        <v>0.54469854469854473</v>
      </c>
      <c r="R207" s="103">
        <f>('Grunddaten Kernel'!R207-'Grunddaten Kernel'!R$3)/('Grunddaten Kernel'!R$4-'Grunddaten Kernel'!R$3)</f>
        <v>0.78701899659035579</v>
      </c>
      <c r="S207" s="103">
        <f>('Grunddaten Kernel'!S207-'Grunddaten Kernel'!S$3)/('Grunddaten Kernel'!S$4-'Grunddaten Kernel'!S$3)</f>
        <v>0.61109309114498855</v>
      </c>
      <c r="T207" s="103">
        <f>'Grunddaten Kernel'!T207/(('Grunddaten Kernel'!T$4-'Grunddaten Kernel'!T$3)/2)</f>
        <v>0.12941644824632273</v>
      </c>
      <c r="U207" s="103">
        <f>'Grunddaten Kernel'!U207/(('Grunddaten Kernel'!U$4-'Grunddaten Kernel'!U$3)/2)</f>
        <v>-5.8131376673471298E-2</v>
      </c>
      <c r="V207" s="103">
        <f>'Grunddaten Kernel'!V207/(('Grunddaten Kernel'!V$4-'Grunddaten Kernel'!V$3)/2)</f>
        <v>-8.8893447527223488E-2</v>
      </c>
      <c r="W207" s="103">
        <f>'Grunddaten Kernel'!W207/(('Grunddaten Kernel'!W$4-'Grunddaten Kernel'!W$3)/2)</f>
        <v>0.4545454545454547</v>
      </c>
      <c r="X207" s="103">
        <f>'Grunddaten Kernel'!X207/(('Grunddaten Kernel'!X$4-'Grunddaten Kernel'!X$3)/2)</f>
        <v>0.55598455598455587</v>
      </c>
      <c r="Y207" s="103">
        <f>'Grunddaten Kernel'!Y207/(('Grunddaten Kernel'!Y$4-'Grunddaten Kernel'!Y$3)/2)</f>
        <v>0.42436687200547568</v>
      </c>
      <c r="Z207" s="103">
        <f>'Grunddaten Kernel'!Z207/(('Grunddaten Kernel'!Z$4-'Grunddaten Kernel'!Z$3)/2)</f>
        <v>5.797101449275352E-2</v>
      </c>
      <c r="AA207" s="103">
        <f>'Grunddaten Kernel'!AA207/(('Grunddaten Kernel'!AA$4-'Grunddaten Kernel'!AA$3)/2)</f>
        <v>0</v>
      </c>
      <c r="AB207" s="103">
        <f>'Grunddaten Kernel'!AB207/(('Grunddaten Kernel'!AB$4-'Grunddaten Kernel'!AB$3)/2)</f>
        <v>9.9975006248437942E-3</v>
      </c>
      <c r="AC207" s="103">
        <f>'Grunddaten Kernel'!AC207/(('Grunddaten Kernel'!AC$4-'Grunddaten Kernel'!AC$3)/2)</f>
        <v>3.3094318808604806E-2</v>
      </c>
      <c r="AD207" s="103">
        <f>'Grunddaten Kernel'!AD207/(('Grunddaten Kernel'!AD$4-'Grunddaten Kernel'!AD$3)/2)</f>
        <v>0</v>
      </c>
      <c r="AE207" s="103">
        <f>'Grunddaten Kernel'!AE207/(('Grunddaten Kernel'!AE$4-'Grunddaten Kernel'!AE$3)/2)</f>
        <v>0.20719520319786808</v>
      </c>
      <c r="AF207" s="103">
        <f>'Grunddaten Kernel'!AF207/(('Grunddaten Kernel'!AF$4-'Grunddaten Kernel'!AF$3)/2)</f>
        <v>0.35044814340588987</v>
      </c>
      <c r="AG207" s="103">
        <f>'Grunddaten Kernel'!AG207/(('Grunddaten Kernel'!AG$4-'Grunddaten Kernel'!AG$3)/2)</f>
        <v>0.37981475931555098</v>
      </c>
      <c r="AH207" s="103">
        <f>'Grunddaten Kernel'!AH207/(('Grunddaten Kernel'!AH$4-'Grunddaten Kernel'!AH$3)/2)</f>
        <v>6.8498441114351979E-2</v>
      </c>
      <c r="AI207" s="103">
        <f>'Grunddaten Kernel'!AI207/(('Grunddaten Kernel'!AI$4-'Grunddaten Kernel'!AI$3)/2)</f>
        <v>-2.0571428571428053E-2</v>
      </c>
      <c r="AJ207" s="103">
        <f>'Grunddaten Kernel'!AJ207/(('Grunddaten Kernel'!AJ$4-'Grunddaten Kernel'!AJ$3)/2)</f>
        <v>0.22047244094488277</v>
      </c>
      <c r="AK207" s="103">
        <f>'Grunddaten Kernel'!AK207/(('Grunddaten Kernel'!AK$4-'Grunddaten Kernel'!AK$3)/2)</f>
        <v>-8.035714285714271E-3</v>
      </c>
    </row>
    <row r="208" spans="1:37" x14ac:dyDescent="0.2">
      <c r="A208" s="9">
        <v>36491</v>
      </c>
      <c r="B208" s="103">
        <f>('Grunddaten Kernel'!B208-'Grunddaten Kernel'!B$3)/('Grunddaten Kernel'!B$4-'Grunddaten Kernel'!B$3)</f>
        <v>6.5771894847183043E-2</v>
      </c>
      <c r="C208" s="103">
        <f>('Grunddaten Kernel'!C208-'Grunddaten Kernel'!C$3)/('Grunddaten Kernel'!C$4-'Grunddaten Kernel'!C$3)</f>
        <v>0.5775882041634347</v>
      </c>
      <c r="D208" s="103">
        <f>('Grunddaten Kernel'!D208-'Grunddaten Kernel'!D$3)/('Grunddaten Kernel'!D$4-'Grunddaten Kernel'!D$3)</f>
        <v>0.34211188436830836</v>
      </c>
      <c r="E208" s="103">
        <f>('Grunddaten Kernel'!E208-'Grunddaten Kernel'!E$3)/('Grunddaten Kernel'!E$4-'Grunddaten Kernel'!E$3)</f>
        <v>0.10893246187363835</v>
      </c>
      <c r="F208" s="103">
        <f>('Grunddaten Kernel'!F208-'Grunddaten Kernel'!F$3)/('Grunddaten Kernel'!F$4-'Grunddaten Kernel'!F$3)</f>
        <v>-0.1357758620689655</v>
      </c>
      <c r="G208" s="103">
        <f>('Grunddaten Kernel'!G208-'Grunddaten Kernel'!G$3)/('Grunddaten Kernel'!G$4-'Grunddaten Kernel'!G$3)</f>
        <v>0.12820512820512825</v>
      </c>
      <c r="H208" s="103">
        <f>('Grunddaten Kernel'!H208-'Grunddaten Kernel'!H$3)/('Grunddaten Kernel'!H$4-'Grunddaten Kernel'!H$3)</f>
        <v>7.2829131652661069E-2</v>
      </c>
      <c r="I208" s="103">
        <f>('Grunddaten Kernel'!I208-'Grunddaten Kernel'!I$3)/('Grunddaten Kernel'!I$4-'Grunddaten Kernel'!I$3)</f>
        <v>-8.2782408738143146E-2</v>
      </c>
      <c r="J208" s="103">
        <f>('Grunddaten Kernel'!J208-'Grunddaten Kernel'!J$3)/('Grunddaten Kernel'!J$4-'Grunddaten Kernel'!J$3)</f>
        <v>-0.27438596491228073</v>
      </c>
      <c r="K208" s="103">
        <f>('Grunddaten Kernel'!K208-'Grunddaten Kernel'!K$3)/('Grunddaten Kernel'!K$4-'Grunddaten Kernel'!K$3)</f>
        <v>-5.945385413066024E-2</v>
      </c>
      <c r="L208" s="103">
        <f>('Grunddaten Kernel'!L208-'Grunddaten Kernel'!L$3)/('Grunddaten Kernel'!L$4-'Grunddaten Kernel'!L$3)</f>
        <v>-3.418041313716748E-3</v>
      </c>
      <c r="M208" s="103">
        <f>('Grunddaten Kernel'!M208-'Grunddaten Kernel'!M$3)/('Grunddaten Kernel'!M$4-'Grunddaten Kernel'!M$3)</f>
        <v>0.62596149543810842</v>
      </c>
      <c r="N208" s="103">
        <f>('Grunddaten Kernel'!N208-'Grunddaten Kernel'!N$3)/('Grunddaten Kernel'!N$4-'Grunddaten Kernel'!N$3)</f>
        <v>0.64308906461184734</v>
      </c>
      <c r="O208" s="103">
        <f>('Grunddaten Kernel'!O208-'Grunddaten Kernel'!O$3)/('Grunddaten Kernel'!O$4-'Grunddaten Kernel'!O$3)</f>
        <v>0.41889825278954468</v>
      </c>
      <c r="P208" s="103">
        <f>('Grunddaten Kernel'!P208-'Grunddaten Kernel'!P$3)/('Grunddaten Kernel'!P$4-'Grunddaten Kernel'!P$3)</f>
        <v>-0.12402259500171176</v>
      </c>
      <c r="Q208" s="103">
        <f>('Grunddaten Kernel'!Q208-'Grunddaten Kernel'!Q$3)/('Grunddaten Kernel'!Q$4-'Grunddaten Kernel'!Q$3)</f>
        <v>0.60852390852390859</v>
      </c>
      <c r="R208" s="103">
        <f>('Grunddaten Kernel'!R208-'Grunddaten Kernel'!R$3)/('Grunddaten Kernel'!R$4-'Grunddaten Kernel'!R$3)</f>
        <v>0.79749147588894309</v>
      </c>
      <c r="S208" s="103">
        <f>('Grunddaten Kernel'!S208-'Grunddaten Kernel'!S$3)/('Grunddaten Kernel'!S$4-'Grunddaten Kernel'!S$3)</f>
        <v>0.65325981187155369</v>
      </c>
      <c r="T208" s="103">
        <f>'Grunddaten Kernel'!T208/(('Grunddaten Kernel'!T$4-'Grunddaten Kernel'!T$3)/2)</f>
        <v>-2.8134010488329943E-2</v>
      </c>
      <c r="U208" s="103">
        <f>'Grunddaten Kernel'!U208/(('Grunddaten Kernel'!U$4-'Grunddaten Kernel'!U$3)/2)</f>
        <v>0.33998047569636525</v>
      </c>
      <c r="V208" s="103">
        <f>'Grunddaten Kernel'!V208/(('Grunddaten Kernel'!V$4-'Grunddaten Kernel'!V$3)/2)</f>
        <v>-4.03439492623556E-2</v>
      </c>
      <c r="W208" s="103">
        <f>'Grunddaten Kernel'!W208/(('Grunddaten Kernel'!W$4-'Grunddaten Kernel'!W$3)/2)</f>
        <v>0.25454545454545485</v>
      </c>
      <c r="X208" s="103">
        <f>'Grunddaten Kernel'!X208/(('Grunddaten Kernel'!X$4-'Grunddaten Kernel'!X$3)/2)</f>
        <v>6.1776061776061833E-2</v>
      </c>
      <c r="Y208" s="103">
        <f>'Grunddaten Kernel'!Y208/(('Grunddaten Kernel'!Y$4-'Grunddaten Kernel'!Y$3)/2)</f>
        <v>9.5824777549623916E-2</v>
      </c>
      <c r="Z208" s="103">
        <f>'Grunddaten Kernel'!Z208/(('Grunddaten Kernel'!Z$4-'Grunddaten Kernel'!Z$3)/2)</f>
        <v>-0.10869565217391298</v>
      </c>
      <c r="AA208" s="103">
        <f>'Grunddaten Kernel'!AA208/(('Grunddaten Kernel'!AA$4-'Grunddaten Kernel'!AA$3)/2)</f>
        <v>1.4545454545454558E-2</v>
      </c>
      <c r="AB208" s="103">
        <f>'Grunddaten Kernel'!AB208/(('Grunddaten Kernel'!AB$4-'Grunddaten Kernel'!AB$3)/2)</f>
        <v>0</v>
      </c>
      <c r="AC208" s="103">
        <f>'Grunddaten Kernel'!AC208/(('Grunddaten Kernel'!AC$4-'Grunddaten Kernel'!AC$3)/2)</f>
        <v>-1.1031439602868431E-2</v>
      </c>
      <c r="AD208" s="103">
        <f>'Grunddaten Kernel'!AD208/(('Grunddaten Kernel'!AD$4-'Grunddaten Kernel'!AD$3)/2)</f>
        <v>0</v>
      </c>
      <c r="AE208" s="103">
        <f>'Grunddaten Kernel'!AE208/(('Grunddaten Kernel'!AE$4-'Grunddaten Kernel'!AE$3)/2)</f>
        <v>0.10608869449352608</v>
      </c>
      <c r="AF208" s="103">
        <f>'Grunddaten Kernel'!AF208/(('Grunddaten Kernel'!AF$4-'Grunddaten Kernel'!AF$3)/2)</f>
        <v>4.7951344430217716E-2</v>
      </c>
      <c r="AG208" s="103">
        <f>'Grunddaten Kernel'!AG208/(('Grunddaten Kernel'!AG$4-'Grunddaten Kernel'!AG$3)/2)</f>
        <v>8.5589378392392515E-2</v>
      </c>
      <c r="AH208" s="103">
        <f>'Grunddaten Kernel'!AH208/(('Grunddaten Kernel'!AH$4-'Grunddaten Kernel'!AH$3)/2)</f>
        <v>-9.2330282610882122E-2</v>
      </c>
      <c r="AI208" s="103">
        <f>'Grunddaten Kernel'!AI208/(('Grunddaten Kernel'!AI$4-'Grunddaten Kernel'!AI$3)/2)</f>
        <v>0.35085714285714337</v>
      </c>
      <c r="AJ208" s="103">
        <f>'Grunddaten Kernel'!AJ208/(('Grunddaten Kernel'!AJ$4-'Grunddaten Kernel'!AJ$3)/2)</f>
        <v>4.8368953880764072E-2</v>
      </c>
      <c r="AK208" s="103">
        <f>'Grunddaten Kernel'!AK208/(('Grunddaten Kernel'!AK$4-'Grunddaten Kernel'!AK$3)/2)</f>
        <v>0.1160714285714286</v>
      </c>
    </row>
    <row r="209" spans="1:37" x14ac:dyDescent="0.2">
      <c r="A209" s="9">
        <v>36524</v>
      </c>
      <c r="B209" s="103">
        <f>('Grunddaten Kernel'!B209-'Grunddaten Kernel'!B$3)/('Grunddaten Kernel'!B$4-'Grunddaten Kernel'!B$3)</f>
        <v>0.10335583475985889</v>
      </c>
      <c r="C209" s="103">
        <f>('Grunddaten Kernel'!C209-'Grunddaten Kernel'!C$3)/('Grunddaten Kernel'!C$4-'Grunddaten Kernel'!C$3)</f>
        <v>0.67776709853231498</v>
      </c>
      <c r="D209" s="103">
        <f>('Grunddaten Kernel'!D209-'Grunddaten Kernel'!D$3)/('Grunddaten Kernel'!D$4-'Grunddaten Kernel'!D$3)</f>
        <v>0.31601445396145605</v>
      </c>
      <c r="E209" s="103">
        <f>('Grunddaten Kernel'!E209-'Grunddaten Kernel'!E$3)/('Grunddaten Kernel'!E$4-'Grunddaten Kernel'!E$3)</f>
        <v>6.5359477124182969E-2</v>
      </c>
      <c r="F209" s="103">
        <f>('Grunddaten Kernel'!F209-'Grunddaten Kernel'!F$3)/('Grunddaten Kernel'!F$4-'Grunddaten Kernel'!F$3)</f>
        <v>-0.18103448275862066</v>
      </c>
      <c r="G209" s="103">
        <f>('Grunddaten Kernel'!G209-'Grunddaten Kernel'!G$3)/('Grunddaten Kernel'!G$4-'Grunddaten Kernel'!G$3)</f>
        <v>0.10256410256410251</v>
      </c>
      <c r="H209" s="103">
        <f>('Grunddaten Kernel'!H209-'Grunddaten Kernel'!H$3)/('Grunddaten Kernel'!H$4-'Grunddaten Kernel'!H$3)</f>
        <v>7.9831932773109252E-2</v>
      </c>
      <c r="I209" s="103">
        <f>('Grunddaten Kernel'!I209-'Grunddaten Kernel'!I$3)/('Grunddaten Kernel'!I$4-'Grunddaten Kernel'!I$3)</f>
        <v>-8.3932164415061794E-2</v>
      </c>
      <c r="J209" s="103">
        <f>('Grunddaten Kernel'!J209-'Grunddaten Kernel'!J$3)/('Grunddaten Kernel'!J$4-'Grunddaten Kernel'!J$3)</f>
        <v>-0.27719298245614038</v>
      </c>
      <c r="K209" s="103">
        <f>('Grunddaten Kernel'!K209-'Grunddaten Kernel'!K$3)/('Grunddaten Kernel'!K$4-'Grunddaten Kernel'!K$3)</f>
        <v>-6.3601797442101621E-2</v>
      </c>
      <c r="L209" s="103">
        <f>('Grunddaten Kernel'!L209-'Grunddaten Kernel'!L$3)/('Grunddaten Kernel'!L$4-'Grunddaten Kernel'!L$3)</f>
        <v>-3.418041313716748E-3</v>
      </c>
      <c r="M209" s="103">
        <f>('Grunddaten Kernel'!M209-'Grunddaten Kernel'!M$3)/('Grunddaten Kernel'!M$4-'Grunddaten Kernel'!M$3)</f>
        <v>0.65013158911654279</v>
      </c>
      <c r="N209" s="103">
        <f>('Grunddaten Kernel'!N209-'Grunddaten Kernel'!N$3)/('Grunddaten Kernel'!N$4-'Grunddaten Kernel'!N$3)</f>
        <v>0.68480945796889814</v>
      </c>
      <c r="O209" s="103">
        <f>('Grunddaten Kernel'!O209-'Grunddaten Kernel'!O$3)/('Grunddaten Kernel'!O$4-'Grunddaten Kernel'!O$3)</f>
        <v>0.45157237016655283</v>
      </c>
      <c r="P209" s="103">
        <f>('Grunddaten Kernel'!P209-'Grunddaten Kernel'!P$3)/('Grunddaten Kernel'!P$4-'Grunddaten Kernel'!P$3)</f>
        <v>-0.10880596447183231</v>
      </c>
      <c r="Q209" s="103">
        <f>('Grunddaten Kernel'!Q209-'Grunddaten Kernel'!Q$3)/('Grunddaten Kernel'!Q$4-'Grunddaten Kernel'!Q$3)</f>
        <v>0.67941787941787934</v>
      </c>
      <c r="R209" s="103">
        <f>('Grunddaten Kernel'!R209-'Grunddaten Kernel'!R$3)/('Grunddaten Kernel'!R$4-'Grunddaten Kernel'!R$3)</f>
        <v>0.88090599123234292</v>
      </c>
      <c r="S209" s="103">
        <f>('Grunddaten Kernel'!S209-'Grunddaten Kernel'!S$3)/('Grunddaten Kernel'!S$4-'Grunddaten Kernel'!S$3)</f>
        <v>0.73045734674018803</v>
      </c>
      <c r="T209" s="103">
        <f>'Grunddaten Kernel'!T209/(('Grunddaten Kernel'!T$4-'Grunddaten Kernel'!T$3)/2)</f>
        <v>0.12003844475021137</v>
      </c>
      <c r="U209" s="103">
        <f>'Grunddaten Kernel'!U209/(('Grunddaten Kernel'!U$4-'Grunddaten Kernel'!U$3)/2)</f>
        <v>0.48090502520781225</v>
      </c>
      <c r="V209" s="103">
        <f>'Grunddaten Kernel'!V209/(('Grunddaten Kernel'!V$4-'Grunddaten Kernel'!V$3)/2)</f>
        <v>-0.13334017129083572</v>
      </c>
      <c r="W209" s="103">
        <f>'Grunddaten Kernel'!W209/(('Grunddaten Kernel'!W$4-'Grunddaten Kernel'!W$3)/2)</f>
        <v>-0.36363636363636409</v>
      </c>
      <c r="X209" s="103">
        <f>'Grunddaten Kernel'!X209/(('Grunddaten Kernel'!X$4-'Grunddaten Kernel'!X$3)/2)</f>
        <v>-0.32432432432432429</v>
      </c>
      <c r="Y209" s="103">
        <f>'Grunddaten Kernel'!Y209/(('Grunddaten Kernel'!Y$4-'Grunddaten Kernel'!Y$3)/2)</f>
        <v>-0.19164955509924783</v>
      </c>
      <c r="Z209" s="103">
        <f>'Grunddaten Kernel'!Z209/(('Grunddaten Kernel'!Z$4-'Grunddaten Kernel'!Z$3)/2)</f>
        <v>3.623188405797105E-2</v>
      </c>
      <c r="AA209" s="103">
        <f>'Grunddaten Kernel'!AA209/(('Grunddaten Kernel'!AA$4-'Grunddaten Kernel'!AA$3)/2)</f>
        <v>-7.2727272727272788E-3</v>
      </c>
      <c r="AB209" s="103">
        <f>'Grunddaten Kernel'!AB209/(('Grunddaten Kernel'!AB$4-'Grunddaten Kernel'!AB$3)/2)</f>
        <v>-1.9995001249687588E-2</v>
      </c>
      <c r="AC209" s="103">
        <f>'Grunddaten Kernel'!AC209/(('Grunddaten Kernel'!AC$4-'Grunddaten Kernel'!AC$3)/2)</f>
        <v>-3.3094318808604313E-2</v>
      </c>
      <c r="AD209" s="103">
        <f>'Grunddaten Kernel'!AD209/(('Grunddaten Kernel'!AD$4-'Grunddaten Kernel'!AD$3)/2)</f>
        <v>0</v>
      </c>
      <c r="AE209" s="103">
        <f>'Grunddaten Kernel'!AE209/(('Grunddaten Kernel'!AE$4-'Grunddaten Kernel'!AE$3)/2)</f>
        <v>0.17211713929843897</v>
      </c>
      <c r="AF209" s="103">
        <f>'Grunddaten Kernel'!AF209/(('Grunddaten Kernel'!AF$4-'Grunddaten Kernel'!AF$3)/2)</f>
        <v>0.34385403329065312</v>
      </c>
      <c r="AG209" s="103">
        <f>'Grunddaten Kernel'!AG209/(('Grunddaten Kernel'!AG$4-'Grunddaten Kernel'!AG$3)/2)</f>
        <v>0.20855988925518404</v>
      </c>
      <c r="AH209" s="103">
        <f>'Grunddaten Kernel'!AH209/(('Grunddaten Kernel'!AH$4-'Grunddaten Kernel'!AH$3)/2)</f>
        <v>8.0464648496429786E-2</v>
      </c>
      <c r="AI209" s="103">
        <f>'Grunddaten Kernel'!AI209/(('Grunddaten Kernel'!AI$4-'Grunddaten Kernel'!AI$3)/2)</f>
        <v>0.38971428571428468</v>
      </c>
      <c r="AJ209" s="103">
        <f>'Grunddaten Kernel'!AJ209/(('Grunddaten Kernel'!AJ$4-'Grunddaten Kernel'!AJ$3)/2)</f>
        <v>0.38526434195725501</v>
      </c>
      <c r="AK209" s="103">
        <f>'Grunddaten Kernel'!AK209/(('Grunddaten Kernel'!AK$4-'Grunddaten Kernel'!AK$3)/2)</f>
        <v>0.21249999999999986</v>
      </c>
    </row>
    <row r="210" spans="1:37" x14ac:dyDescent="0.2">
      <c r="A210" s="9">
        <v>36554</v>
      </c>
      <c r="B210" s="103">
        <f>('Grunddaten Kernel'!B210-'Grunddaten Kernel'!B$3)/('Grunddaten Kernel'!B$4-'Grunddaten Kernel'!B$3)</f>
        <v>0.12420317643017172</v>
      </c>
      <c r="C210" s="103">
        <f>('Grunddaten Kernel'!C210-'Grunddaten Kernel'!C$3)/('Grunddaten Kernel'!C$4-'Grunddaten Kernel'!C$3)</f>
        <v>0.66547408402184771</v>
      </c>
      <c r="D210" s="103">
        <f>('Grunddaten Kernel'!D210-'Grunddaten Kernel'!D$3)/('Grunddaten Kernel'!D$4-'Grunddaten Kernel'!D$3)</f>
        <v>0.29125535331905783</v>
      </c>
      <c r="E210" s="103">
        <f>('Grunddaten Kernel'!E210-'Grunddaten Kernel'!E$3)/('Grunddaten Kernel'!E$4-'Grunddaten Kernel'!E$3)</f>
        <v>6.3180827886710256E-2</v>
      </c>
      <c r="F210" s="103">
        <f>('Grunddaten Kernel'!F210-'Grunddaten Kernel'!F$3)/('Grunddaten Kernel'!F$4-'Grunddaten Kernel'!F$3)</f>
        <v>-0.17887931034482762</v>
      </c>
      <c r="G210" s="103">
        <f>('Grunddaten Kernel'!G210-'Grunddaten Kernel'!G$3)/('Grunddaten Kernel'!G$4-'Grunddaten Kernel'!G$3)</f>
        <v>8.9743589743589799E-2</v>
      </c>
      <c r="H210" s="103">
        <f>('Grunddaten Kernel'!H210-'Grunddaten Kernel'!H$3)/('Grunddaten Kernel'!H$4-'Grunddaten Kernel'!H$3)</f>
        <v>7.5630252100840345E-2</v>
      </c>
      <c r="I210" s="103">
        <f>('Grunddaten Kernel'!I210-'Grunddaten Kernel'!I$3)/('Grunddaten Kernel'!I$4-'Grunddaten Kernel'!I$3)</f>
        <v>-8.5081920091980456E-2</v>
      </c>
      <c r="J210" s="103">
        <f>('Grunddaten Kernel'!J210-'Grunddaten Kernel'!J$3)/('Grunddaten Kernel'!J$4-'Grunddaten Kernel'!J$3)</f>
        <v>-0.28000000000000003</v>
      </c>
      <c r="K210" s="103">
        <f>('Grunddaten Kernel'!K210-'Grunddaten Kernel'!K$3)/('Grunddaten Kernel'!K$4-'Grunddaten Kernel'!K$3)</f>
        <v>-6.7749740753543064E-2</v>
      </c>
      <c r="L210" s="103">
        <f>('Grunddaten Kernel'!L210-'Grunddaten Kernel'!L$3)/('Grunddaten Kernel'!L$4-'Grunddaten Kernel'!L$3)</f>
        <v>-4.6069252489225722E-3</v>
      </c>
      <c r="M210" s="103">
        <f>('Grunddaten Kernel'!M210-'Grunddaten Kernel'!M$3)/('Grunddaten Kernel'!M$4-'Grunddaten Kernel'!M$3)</f>
        <v>0.68892495556070787</v>
      </c>
      <c r="N210" s="103">
        <f>('Grunddaten Kernel'!N210-'Grunddaten Kernel'!N$3)/('Grunddaten Kernel'!N$4-'Grunddaten Kernel'!N$3)</f>
        <v>0.69973900480044748</v>
      </c>
      <c r="O210" s="103">
        <f>('Grunddaten Kernel'!O210-'Grunddaten Kernel'!O$3)/('Grunddaten Kernel'!O$4-'Grunddaten Kernel'!O$3)</f>
        <v>0.46549997167974855</v>
      </c>
      <c r="P210" s="103">
        <f>('Grunddaten Kernel'!P210-'Grunddaten Kernel'!P$3)/('Grunddaten Kernel'!P$4-'Grunddaten Kernel'!P$3)</f>
        <v>-9.8040625356613009E-2</v>
      </c>
      <c r="Q210" s="103">
        <f>('Grunddaten Kernel'!Q210-'Grunddaten Kernel'!Q$3)/('Grunddaten Kernel'!Q$4-'Grunddaten Kernel'!Q$3)</f>
        <v>0.61829521829521827</v>
      </c>
      <c r="R210" s="103">
        <f>('Grunddaten Kernel'!R210-'Grunddaten Kernel'!R$3)/('Grunddaten Kernel'!R$4-'Grunddaten Kernel'!R$3)</f>
        <v>0.96955674622503651</v>
      </c>
      <c r="S210" s="103">
        <f>('Grunddaten Kernel'!S210-'Grunddaten Kernel'!S$3)/('Grunddaten Kernel'!S$4-'Grunddaten Kernel'!S$3)</f>
        <v>0.73889069088550097</v>
      </c>
      <c r="T210" s="103">
        <f>'Grunddaten Kernel'!T210/(('Grunddaten Kernel'!T$4-'Grunddaten Kernel'!T$3)/2)</f>
        <v>6.6583824822384272E-2</v>
      </c>
      <c r="U210" s="103">
        <f>'Grunddaten Kernel'!U210/(('Grunddaten Kernel'!U$4-'Grunddaten Kernel'!U$3)/2)</f>
        <v>-5.9012155107919698E-2</v>
      </c>
      <c r="V210" s="103">
        <f>'Grunddaten Kernel'!V210/(('Grunddaten Kernel'!V$4-'Grunddaten Kernel'!V$3)/2)</f>
        <v>-0.12650221378874102</v>
      </c>
      <c r="W210" s="103">
        <f>'Grunddaten Kernel'!W210/(('Grunddaten Kernel'!W$4-'Grunddaten Kernel'!W$3)/2)</f>
        <v>-1.8181818181817799E-2</v>
      </c>
      <c r="X210" s="103">
        <f>'Grunddaten Kernel'!X210/(('Grunddaten Kernel'!X$4-'Grunddaten Kernel'!X$3)/2)</f>
        <v>1.5444015444015117E-2</v>
      </c>
      <c r="Y210" s="103">
        <f>'Grunddaten Kernel'!Y210/(('Grunddaten Kernel'!Y$4-'Grunddaten Kernel'!Y$3)/2)</f>
        <v>-9.5824777549622694E-2</v>
      </c>
      <c r="Z210" s="103">
        <f>'Grunddaten Kernel'!Z210/(('Grunddaten Kernel'!Z$4-'Grunddaten Kernel'!Z$3)/2)</f>
        <v>-2.1739130434782629E-2</v>
      </c>
      <c r="AA210" s="103">
        <f>'Grunddaten Kernel'!AA210/(('Grunddaten Kernel'!AA$4-'Grunddaten Kernel'!AA$3)/2)</f>
        <v>-7.2727272727272788E-3</v>
      </c>
      <c r="AB210" s="103">
        <f>'Grunddaten Kernel'!AB210/(('Grunddaten Kernel'!AB$4-'Grunddaten Kernel'!AB$3)/2)</f>
        <v>-1.9995001249687588E-2</v>
      </c>
      <c r="AC210" s="103">
        <f>'Grunddaten Kernel'!AC210/(('Grunddaten Kernel'!AC$4-'Grunddaten Kernel'!AC$3)/2)</f>
        <v>-3.3094318808604806E-2</v>
      </c>
      <c r="AD210" s="103">
        <f>'Grunddaten Kernel'!AD210/(('Grunddaten Kernel'!AD$4-'Grunddaten Kernel'!AD$3)/2)</f>
        <v>-1.2799999999999994E-2</v>
      </c>
      <c r="AE210" s="103">
        <f>'Grunddaten Kernel'!AE210/(('Grunddaten Kernel'!AE$4-'Grunddaten Kernel'!AE$3)/2)</f>
        <v>0.27625061553167429</v>
      </c>
      <c r="AF210" s="103">
        <f>'Grunddaten Kernel'!AF210/(('Grunddaten Kernel'!AF$4-'Grunddaten Kernel'!AF$3)/2)</f>
        <v>0.12304737516005136</v>
      </c>
      <c r="AG210" s="103">
        <f>'Grunddaten Kernel'!AG210/(('Grunddaten Kernel'!AG$4-'Grunddaten Kernel'!AG$3)/2)</f>
        <v>8.8900305880226294E-2</v>
      </c>
      <c r="AH210" s="103">
        <f>'Grunddaten Kernel'!AH210/(('Grunddaten Kernel'!AH$4-'Grunddaten Kernel'!AH$3)/2)</f>
        <v>5.6926480941365827E-2</v>
      </c>
      <c r="AI210" s="103">
        <f>'Grunddaten Kernel'!AI210/(('Grunddaten Kernel'!AI$4-'Grunddaten Kernel'!AI$3)/2)</f>
        <v>-0.33599999999999974</v>
      </c>
      <c r="AJ210" s="103">
        <f>'Grunddaten Kernel'!AJ210/(('Grunddaten Kernel'!AJ$4-'Grunddaten Kernel'!AJ$3)/2)</f>
        <v>0.40944881889763785</v>
      </c>
      <c r="AK210" s="103">
        <f>'Grunddaten Kernel'!AK210/(('Grunddaten Kernel'!AK$4-'Grunddaten Kernel'!AK$3)/2)</f>
        <v>2.3214285714285531E-2</v>
      </c>
    </row>
    <row r="211" spans="1:37" x14ac:dyDescent="0.2">
      <c r="A211" s="9">
        <v>36582</v>
      </c>
      <c r="B211" s="103">
        <f>('Grunddaten Kernel'!B211-'Grunddaten Kernel'!B$3)/('Grunddaten Kernel'!B$4-'Grunddaten Kernel'!B$3)</f>
        <v>0.14651864075332263</v>
      </c>
      <c r="C211" s="103">
        <f>('Grunddaten Kernel'!C211-'Grunddaten Kernel'!C$3)/('Grunddaten Kernel'!C$4-'Grunddaten Kernel'!C$3)</f>
        <v>0.66767581796402109</v>
      </c>
      <c r="D211" s="103">
        <f>('Grunddaten Kernel'!D211-'Grunddaten Kernel'!D$3)/('Grunddaten Kernel'!D$4-'Grunddaten Kernel'!D$3)</f>
        <v>0.33675856531049259</v>
      </c>
      <c r="E211" s="103">
        <f>('Grunddaten Kernel'!E211-'Grunddaten Kernel'!E$3)/('Grunddaten Kernel'!E$4-'Grunddaten Kernel'!E$3)</f>
        <v>3.4858387799564204E-2</v>
      </c>
      <c r="F211" s="103">
        <f>('Grunddaten Kernel'!F211-'Grunddaten Kernel'!F$3)/('Grunddaten Kernel'!F$4-'Grunddaten Kernel'!F$3)</f>
        <v>-0.21336206896551721</v>
      </c>
      <c r="G211" s="103">
        <f>('Grunddaten Kernel'!G211-'Grunddaten Kernel'!G$3)/('Grunddaten Kernel'!G$4-'Grunddaten Kernel'!G$3)</f>
        <v>5.3113553113553126E-2</v>
      </c>
      <c r="H211" s="103">
        <f>('Grunddaten Kernel'!H211-'Grunddaten Kernel'!H$3)/('Grunddaten Kernel'!H$4-'Grunddaten Kernel'!H$3)</f>
        <v>6.1624649859943974E-2</v>
      </c>
      <c r="I211" s="103">
        <f>('Grunddaten Kernel'!I211-'Grunddaten Kernel'!I$3)/('Grunddaten Kernel'!I$4-'Grunddaten Kernel'!I$3)</f>
        <v>-8.3932164415061794E-2</v>
      </c>
      <c r="J211" s="103">
        <f>('Grunddaten Kernel'!J211-'Grunddaten Kernel'!J$3)/('Grunddaten Kernel'!J$4-'Grunddaten Kernel'!J$3)</f>
        <v>-0.28140350877192982</v>
      </c>
      <c r="K211" s="103">
        <f>('Grunddaten Kernel'!K211-'Grunddaten Kernel'!K$3)/('Grunddaten Kernel'!K$4-'Grunddaten Kernel'!K$3)</f>
        <v>-7.3280331835464951E-2</v>
      </c>
      <c r="L211" s="103">
        <f>('Grunddaten Kernel'!L211-'Grunddaten Kernel'!L$3)/('Grunddaten Kernel'!L$4-'Grunddaten Kernel'!L$3)</f>
        <v>-4.6069252489225722E-3</v>
      </c>
      <c r="M211" s="103">
        <f>('Grunddaten Kernel'!M211-'Grunddaten Kernel'!M$3)/('Grunddaten Kernel'!M$4-'Grunddaten Kernel'!M$3)</f>
        <v>0.70295231470747355</v>
      </c>
      <c r="N211" s="103">
        <f>('Grunddaten Kernel'!N211-'Grunddaten Kernel'!N$3)/('Grunddaten Kernel'!N$4-'Grunddaten Kernel'!N$3)</f>
        <v>0.71046621821062939</v>
      </c>
      <c r="O211" s="103">
        <f>('Grunddaten Kernel'!O211-'Grunddaten Kernel'!O$3)/('Grunddaten Kernel'!O$4-'Grunddaten Kernel'!O$3)</f>
        <v>0.45947222975772761</v>
      </c>
      <c r="P211" s="103">
        <f>('Grunddaten Kernel'!P211-'Grunddaten Kernel'!P$3)/('Grunddaten Kernel'!P$4-'Grunddaten Kernel'!P$3)</f>
        <v>-8.8214842709878658E-2</v>
      </c>
      <c r="Q211" s="103">
        <f>('Grunddaten Kernel'!Q211-'Grunddaten Kernel'!Q$3)/('Grunddaten Kernel'!Q$4-'Grunddaten Kernel'!Q$3)</f>
        <v>0.59417879417879405</v>
      </c>
      <c r="R211" s="103">
        <f>('Grunddaten Kernel'!R211-'Grunddaten Kernel'!R$3)/('Grunddaten Kernel'!R$4-'Grunddaten Kernel'!R$3)</f>
        <v>1.1176327325864592</v>
      </c>
      <c r="S211" s="103">
        <f>('Grunddaten Kernel'!S211-'Grunddaten Kernel'!S$3)/('Grunddaten Kernel'!S$4-'Grunddaten Kernel'!S$3)</f>
        <v>0.83976646123905274</v>
      </c>
      <c r="T211" s="103">
        <f>'Grunddaten Kernel'!T211/(('Grunddaten Kernel'!T$4-'Grunddaten Kernel'!T$3)/2)</f>
        <v>7.1272826570436834E-2</v>
      </c>
      <c r="U211" s="103">
        <f>'Grunddaten Kernel'!U211/(('Grunddaten Kernel'!U$4-'Grunddaten Kernel'!U$3)/2)</f>
        <v>1.0569341213359307E-2</v>
      </c>
      <c r="V211" s="103">
        <f>'Grunddaten Kernel'!V211/(('Grunddaten Kernel'!V$4-'Grunddaten Kernel'!V$3)/2)</f>
        <v>0.23249055507120078</v>
      </c>
      <c r="W211" s="103">
        <f>'Grunddaten Kernel'!W211/(('Grunddaten Kernel'!W$4-'Grunddaten Kernel'!W$3)/2)</f>
        <v>-0.23636363636363705</v>
      </c>
      <c r="X211" s="103">
        <f>'Grunddaten Kernel'!X211/(('Grunddaten Kernel'!X$4-'Grunddaten Kernel'!X$3)/2)</f>
        <v>-0.24710424710424664</v>
      </c>
      <c r="Y211" s="103">
        <f>'Grunddaten Kernel'!Y211/(('Grunddaten Kernel'!Y$4-'Grunddaten Kernel'!Y$3)/2)</f>
        <v>-0.27378507871321034</v>
      </c>
      <c r="Z211" s="103">
        <f>'Grunddaten Kernel'!Z211/(('Grunddaten Kernel'!Z$4-'Grunddaten Kernel'!Z$3)/2)</f>
        <v>-7.2463768115942101E-2</v>
      </c>
      <c r="AA211" s="103">
        <f>'Grunddaten Kernel'!AA211/(('Grunddaten Kernel'!AA$4-'Grunddaten Kernel'!AA$3)/2)</f>
        <v>7.2727272727272788E-3</v>
      </c>
      <c r="AB211" s="103">
        <f>'Grunddaten Kernel'!AB211/(('Grunddaten Kernel'!AB$4-'Grunddaten Kernel'!AB$3)/2)</f>
        <v>-9.9975006248435722E-3</v>
      </c>
      <c r="AC211" s="103">
        <f>'Grunddaten Kernel'!AC211/(('Grunddaten Kernel'!AC$4-'Grunddaten Kernel'!AC$3)/2)</f>
        <v>-4.4125758411472746E-2</v>
      </c>
      <c r="AD211" s="103">
        <f>'Grunddaten Kernel'!AD211/(('Grunddaten Kernel'!AD$4-'Grunddaten Kernel'!AD$3)/2)</f>
        <v>0</v>
      </c>
      <c r="AE211" s="103">
        <f>'Grunddaten Kernel'!AE211/(('Grunddaten Kernel'!AE$4-'Grunddaten Kernel'!AE$3)/2)</f>
        <v>9.9889928453495175E-2</v>
      </c>
      <c r="AF211" s="103">
        <f>'Grunddaten Kernel'!AF211/(('Grunddaten Kernel'!AF$4-'Grunddaten Kernel'!AF$3)/2)</f>
        <v>8.8412291933418319E-2</v>
      </c>
      <c r="AG211" s="103">
        <f>'Grunddaten Kernel'!AG211/(('Grunddaten Kernel'!AG$4-'Grunddaten Kernel'!AG$3)/2)</f>
        <v>-3.8475260806895915E-2</v>
      </c>
      <c r="AH211" s="103">
        <f>'Grunddaten Kernel'!AH211/(('Grunddaten Kernel'!AH$4-'Grunddaten Kernel'!AH$3)/2)</f>
        <v>5.1958161520667706E-2</v>
      </c>
      <c r="AI211" s="103">
        <f>'Grunddaten Kernel'!AI211/(('Grunddaten Kernel'!AI$4-'Grunddaten Kernel'!AI$3)/2)</f>
        <v>-0.13257142857142884</v>
      </c>
      <c r="AJ211" s="103">
        <f>'Grunddaten Kernel'!AJ211/(('Grunddaten Kernel'!AJ$4-'Grunddaten Kernel'!AJ$3)/2)</f>
        <v>0.6839145106861656</v>
      </c>
      <c r="AK211" s="103">
        <f>'Grunddaten Kernel'!AK211/(('Grunddaten Kernel'!AK$4-'Grunddaten Kernel'!AK$3)/2)</f>
        <v>0.27767857142857133</v>
      </c>
    </row>
    <row r="212" spans="1:37" x14ac:dyDescent="0.2">
      <c r="A212" s="9">
        <v>36615</v>
      </c>
      <c r="B212" s="103">
        <f>('Grunddaten Kernel'!B212-'Grunddaten Kernel'!B$3)/('Grunddaten Kernel'!B$4-'Grunddaten Kernel'!B$3)</f>
        <v>9.3959849781690252E-2</v>
      </c>
      <c r="C212" s="103">
        <f>('Grunddaten Kernel'!C212-'Grunddaten Kernel'!C$3)/('Grunddaten Kernel'!C$4-'Grunddaten Kernel'!C$3)</f>
        <v>0.63483328665993755</v>
      </c>
      <c r="D212" s="103">
        <f>('Grunddaten Kernel'!D212-'Grunddaten Kernel'!D$3)/('Grunddaten Kernel'!D$4-'Grunddaten Kernel'!D$3)</f>
        <v>0.26729925053533188</v>
      </c>
      <c r="E212" s="103">
        <f>('Grunddaten Kernel'!E212-'Grunddaten Kernel'!E$3)/('Grunddaten Kernel'!E$4-'Grunddaten Kernel'!E$3)</f>
        <v>2.8322440087145948E-2</v>
      </c>
      <c r="F212" s="103">
        <f>('Grunddaten Kernel'!F212-'Grunddaten Kernel'!F$3)/('Grunddaten Kernel'!F$4-'Grunddaten Kernel'!F$3)</f>
        <v>-0.24137931034482762</v>
      </c>
      <c r="G212" s="103">
        <f>('Grunddaten Kernel'!G212-'Grunddaten Kernel'!G$3)/('Grunddaten Kernel'!G$4-'Grunddaten Kernel'!G$3)</f>
        <v>3.2967032967032919E-2</v>
      </c>
      <c r="H212" s="103">
        <f>('Grunddaten Kernel'!H212-'Grunddaten Kernel'!H$3)/('Grunddaten Kernel'!H$4-'Grunddaten Kernel'!H$3)</f>
        <v>9.3837535014005602E-2</v>
      </c>
      <c r="I212" s="103">
        <f>('Grunddaten Kernel'!I212-'Grunddaten Kernel'!I$3)/('Grunddaten Kernel'!I$4-'Grunddaten Kernel'!I$3)</f>
        <v>-8.5081920091980456E-2</v>
      </c>
      <c r="J212" s="103">
        <f>('Grunddaten Kernel'!J212-'Grunddaten Kernel'!J$3)/('Grunddaten Kernel'!J$4-'Grunddaten Kernel'!J$3)</f>
        <v>-0.28280701754385962</v>
      </c>
      <c r="K212" s="103">
        <f>('Grunddaten Kernel'!K212-'Grunddaten Kernel'!K$3)/('Grunddaten Kernel'!K$4-'Grunddaten Kernel'!K$3)</f>
        <v>-8.5724161769789156E-2</v>
      </c>
      <c r="L212" s="103">
        <f>('Grunddaten Kernel'!L212-'Grunddaten Kernel'!L$3)/('Grunddaten Kernel'!L$4-'Grunddaten Kernel'!L$3)</f>
        <v>-4.6069252489225722E-3</v>
      </c>
      <c r="M212" s="103">
        <f>('Grunddaten Kernel'!M212-'Grunddaten Kernel'!M$3)/('Grunddaten Kernel'!M$4-'Grunddaten Kernel'!M$3)</f>
        <v>0.67788733368315301</v>
      </c>
      <c r="N212" s="103">
        <f>('Grunddaten Kernel'!N212-'Grunddaten Kernel'!N$3)/('Grunddaten Kernel'!N$4-'Grunddaten Kernel'!N$3)</f>
        <v>0.6955056005219904</v>
      </c>
      <c r="O212" s="103">
        <f>('Grunddaten Kernel'!O212-'Grunddaten Kernel'!O$3)/('Grunddaten Kernel'!O$4-'Grunddaten Kernel'!O$3)</f>
        <v>0.43540597825600902</v>
      </c>
      <c r="P212" s="103">
        <f>('Grunddaten Kernel'!P212-'Grunddaten Kernel'!P$3)/('Grunddaten Kernel'!P$4-'Grunddaten Kernel'!P$3)</f>
        <v>-6.2596903647913593E-2</v>
      </c>
      <c r="Q212" s="103">
        <f>('Grunddaten Kernel'!Q212-'Grunddaten Kernel'!Q$3)/('Grunddaten Kernel'!Q$4-'Grunddaten Kernel'!Q$3)</f>
        <v>0.7226611226611227</v>
      </c>
      <c r="R212" s="103">
        <f>('Grunddaten Kernel'!R212-'Grunddaten Kernel'!R$3)/('Grunddaten Kernel'!R$4-'Grunddaten Kernel'!R$3)</f>
        <v>1.2277155382367266</v>
      </c>
      <c r="S212" s="103">
        <f>('Grunddaten Kernel'!S212-'Grunddaten Kernel'!S$3)/('Grunddaten Kernel'!S$4-'Grunddaten Kernel'!S$3)</f>
        <v>0.82679208563087891</v>
      </c>
      <c r="T212" s="103">
        <f>'Grunddaten Kernel'!T212/(('Grunddaten Kernel'!T$4-'Grunddaten Kernel'!T$3)/2)</f>
        <v>-0.1678662625803729</v>
      </c>
      <c r="U212" s="103">
        <f>'Grunddaten Kernel'!U212/(('Grunddaten Kernel'!U$4-'Grunddaten Kernel'!U$3)/2)</f>
        <v>-0.15765933976593141</v>
      </c>
      <c r="V212" s="103">
        <f>'Grunddaten Kernel'!V212/(('Grunddaten Kernel'!V$4-'Grunddaten Kernel'!V$3)/2)</f>
        <v>-0.35488999435868612</v>
      </c>
      <c r="W212" s="103">
        <f>'Grunddaten Kernel'!W212/(('Grunddaten Kernel'!W$4-'Grunddaten Kernel'!W$3)/2)</f>
        <v>-5.454545454545421E-2</v>
      </c>
      <c r="X212" s="103">
        <f>'Grunddaten Kernel'!X212/(('Grunddaten Kernel'!X$4-'Grunddaten Kernel'!X$3)/2)</f>
        <v>-0.20077220077220131</v>
      </c>
      <c r="Y212" s="103">
        <f>'Grunddaten Kernel'!Y212/(('Grunddaten Kernel'!Y$4-'Grunddaten Kernel'!Y$3)/2)</f>
        <v>-0.15058179329226598</v>
      </c>
      <c r="Z212" s="103">
        <f>'Grunddaten Kernel'!Z212/(('Grunddaten Kernel'!Z$4-'Grunddaten Kernel'!Z$3)/2)</f>
        <v>0.16666666666666666</v>
      </c>
      <c r="AA212" s="103">
        <f>'Grunddaten Kernel'!AA212/(('Grunddaten Kernel'!AA$4-'Grunddaten Kernel'!AA$3)/2)</f>
        <v>-7.2727272727272788E-3</v>
      </c>
      <c r="AB212" s="103">
        <f>'Grunddaten Kernel'!AB212/(('Grunddaten Kernel'!AB$4-'Grunddaten Kernel'!AB$3)/2)</f>
        <v>-9.9975006248437942E-3</v>
      </c>
      <c r="AC212" s="103">
        <f>'Grunddaten Kernel'!AC212/(('Grunddaten Kernel'!AC$4-'Grunddaten Kernel'!AC$3)/2)</f>
        <v>-9.9282956425813432E-2</v>
      </c>
      <c r="AD212" s="103">
        <f>'Grunddaten Kernel'!AD212/(('Grunddaten Kernel'!AD$4-'Grunddaten Kernel'!AD$3)/2)</f>
        <v>0</v>
      </c>
      <c r="AE212" s="103">
        <f>'Grunddaten Kernel'!AE212/(('Grunddaten Kernel'!AE$4-'Grunddaten Kernel'!AE$3)/2)</f>
        <v>-0.1784897025171622</v>
      </c>
      <c r="AF212" s="103">
        <f>'Grunddaten Kernel'!AF212/(('Grunddaten Kernel'!AF$4-'Grunddaten Kernel'!AF$3)/2)</f>
        <v>-0.12330345710627391</v>
      </c>
      <c r="AG212" s="103">
        <f>'Grunddaten Kernel'!AG212/(('Grunddaten Kernel'!AG$4-'Grunddaten Kernel'!AG$3)/2)</f>
        <v>-0.15361561844414953</v>
      </c>
      <c r="AH212" s="103">
        <f>'Grunddaten Kernel'!AH212/(('Grunddaten Kernel'!AH$4-'Grunddaten Kernel'!AH$3)/2)</f>
        <v>0.13546615709544391</v>
      </c>
      <c r="AI212" s="103">
        <f>'Grunddaten Kernel'!AI212/(('Grunddaten Kernel'!AI$4-'Grunddaten Kernel'!AI$3)/2)</f>
        <v>0.70628571428571507</v>
      </c>
      <c r="AJ212" s="103">
        <f>'Grunddaten Kernel'!AJ212/(('Grunddaten Kernel'!AJ$4-'Grunddaten Kernel'!AJ$3)/2)</f>
        <v>0.50843644544431743</v>
      </c>
      <c r="AK212" s="103">
        <f>'Grunddaten Kernel'!AK212/(('Grunddaten Kernel'!AK$4-'Grunddaten Kernel'!AK$3)/2)</f>
        <v>-3.571428571428558E-2</v>
      </c>
    </row>
    <row r="213" spans="1:37" x14ac:dyDescent="0.2">
      <c r="A213" s="9">
        <v>36645</v>
      </c>
      <c r="B213" s="103">
        <f>('Grunddaten Kernel'!B213-'Grunddaten Kernel'!B$3)/('Grunddaten Kernel'!B$4-'Grunddaten Kernel'!B$3)</f>
        <v>8.3095742150682217E-2</v>
      </c>
      <c r="C213" s="103">
        <f>('Grunddaten Kernel'!C213-'Grunddaten Kernel'!C$3)/('Grunddaten Kernel'!C$4-'Grunddaten Kernel'!C$3)</f>
        <v>0.57538647022126133</v>
      </c>
      <c r="D213" s="103">
        <f>('Grunddaten Kernel'!D213-'Grunddaten Kernel'!D$3)/('Grunddaten Kernel'!D$4-'Grunddaten Kernel'!D$3)</f>
        <v>0.35281852248393997</v>
      </c>
      <c r="E213" s="103">
        <f>('Grunddaten Kernel'!E213-'Grunddaten Kernel'!E$3)/('Grunddaten Kernel'!E$4-'Grunddaten Kernel'!E$3)</f>
        <v>6.9716775599128505E-2</v>
      </c>
      <c r="F213" s="103">
        <f>('Grunddaten Kernel'!F213-'Grunddaten Kernel'!F$3)/('Grunddaten Kernel'!F$4-'Grunddaten Kernel'!F$3)</f>
        <v>-9.2672413793103398E-2</v>
      </c>
      <c r="G213" s="103">
        <f>('Grunddaten Kernel'!G213-'Grunddaten Kernel'!G$3)/('Grunddaten Kernel'!G$4-'Grunddaten Kernel'!G$3)</f>
        <v>8.4249084249084255E-2</v>
      </c>
      <c r="H213" s="103">
        <f>('Grunddaten Kernel'!H213-'Grunddaten Kernel'!H$3)/('Grunddaten Kernel'!H$4-'Grunddaten Kernel'!H$3)</f>
        <v>0.10224089635854341</v>
      </c>
      <c r="I213" s="103">
        <f>('Grunddaten Kernel'!I213-'Grunddaten Kernel'!I$3)/('Grunddaten Kernel'!I$4-'Grunddaten Kernel'!I$3)</f>
        <v>-8.2782408738143146E-2</v>
      </c>
      <c r="J213" s="103">
        <f>('Grunddaten Kernel'!J213-'Grunddaten Kernel'!J$3)/('Grunddaten Kernel'!J$4-'Grunddaten Kernel'!J$3)</f>
        <v>-0.27298245614035088</v>
      </c>
      <c r="K213" s="103">
        <f>('Grunddaten Kernel'!K213-'Grunddaten Kernel'!K$3)/('Grunddaten Kernel'!K$4-'Grunddaten Kernel'!K$3)</f>
        <v>-7.0515036294504008E-2</v>
      </c>
      <c r="L213" s="103">
        <f>('Grunddaten Kernel'!L213-'Grunddaten Kernel'!L$3)/('Grunddaten Kernel'!L$4-'Grunddaten Kernel'!L$3)</f>
        <v>-4.6069252489225722E-3</v>
      </c>
      <c r="M213" s="103">
        <f>('Grunddaten Kernel'!M213-'Grunddaten Kernel'!M$3)/('Grunddaten Kernel'!M$4-'Grunddaten Kernel'!M$3)</f>
        <v>0.70927957500986405</v>
      </c>
      <c r="N213" s="103">
        <f>('Grunddaten Kernel'!N213-'Grunddaten Kernel'!N$3)/('Grunddaten Kernel'!N$4-'Grunddaten Kernel'!N$3)</f>
        <v>0.68122854168932245</v>
      </c>
      <c r="O213" s="103">
        <f>('Grunddaten Kernel'!O213-'Grunddaten Kernel'!O$3)/('Grunddaten Kernel'!O$4-'Grunddaten Kernel'!O$3)</f>
        <v>0.4545609019552897</v>
      </c>
      <c r="P213" s="103">
        <f>('Grunddaten Kernel'!P213-'Grunddaten Kernel'!P$3)/('Grunddaten Kernel'!P$4-'Grunddaten Kernel'!P$3)</f>
        <v>-6.0831906881205031E-2</v>
      </c>
      <c r="Q213" s="103">
        <f>('Grunddaten Kernel'!Q213-'Grunddaten Kernel'!Q$3)/('Grunddaten Kernel'!Q$4-'Grunddaten Kernel'!Q$3)</f>
        <v>0.55509355509355507</v>
      </c>
      <c r="R213" s="103">
        <f>('Grunddaten Kernel'!R213-'Grunddaten Kernel'!R$3)/('Grunddaten Kernel'!R$4-'Grunddaten Kernel'!R$3)</f>
        <v>1.0909644422795912</v>
      </c>
      <c r="S213" s="103">
        <f>('Grunddaten Kernel'!S213-'Grunddaten Kernel'!S$3)/('Grunddaten Kernel'!S$4-'Grunddaten Kernel'!S$3)</f>
        <v>0.87933830684398318</v>
      </c>
      <c r="T213" s="103">
        <f>'Grunddaten Kernel'!T213/(('Grunddaten Kernel'!T$4-'Grunddaten Kernel'!T$3)/2)</f>
        <v>-3.4698612935608525E-2</v>
      </c>
      <c r="U213" s="103">
        <f>'Grunddaten Kernel'!U213/(('Grunddaten Kernel'!U$4-'Grunddaten Kernel'!U$3)/2)</f>
        <v>-0.28537221276067976</v>
      </c>
      <c r="V213" s="103">
        <f>'Grunddaten Kernel'!V213/(('Grunddaten Kernel'!V$4-'Grunddaten Kernel'!V$3)/2)</f>
        <v>0.43694548438381492</v>
      </c>
      <c r="W213" s="103">
        <f>'Grunddaten Kernel'!W213/(('Grunddaten Kernel'!W$4-'Grunddaten Kernel'!W$3)/2)</f>
        <v>0.34545454545454546</v>
      </c>
      <c r="X213" s="103">
        <f>'Grunddaten Kernel'!X213/(('Grunddaten Kernel'!X$4-'Grunddaten Kernel'!X$3)/2)</f>
        <v>1.0656370656370664</v>
      </c>
      <c r="Y213" s="103">
        <f>'Grunddaten Kernel'!Y213/(('Grunddaten Kernel'!Y$4-'Grunddaten Kernel'!Y$3)/2)</f>
        <v>0.38329911019849444</v>
      </c>
      <c r="Z213" s="103">
        <f>'Grunddaten Kernel'!Z213/(('Grunddaten Kernel'!Z$4-'Grunddaten Kernel'!Z$3)/2)</f>
        <v>4.3478260869565258E-2</v>
      </c>
      <c r="AA213" s="103">
        <f>'Grunddaten Kernel'!AA213/(('Grunddaten Kernel'!AA$4-'Grunddaten Kernel'!AA$3)/2)</f>
        <v>1.4545454545454558E-2</v>
      </c>
      <c r="AB213" s="103">
        <f>'Grunddaten Kernel'!AB213/(('Grunddaten Kernel'!AB$4-'Grunddaten Kernel'!AB$3)/2)</f>
        <v>6.9982504373906337E-2</v>
      </c>
      <c r="AC213" s="103">
        <f>'Grunddaten Kernel'!AC213/(('Grunddaten Kernel'!AC$4-'Grunddaten Kernel'!AC$3)/2)</f>
        <v>0.1213458356315498</v>
      </c>
      <c r="AD213" s="103">
        <f>'Grunddaten Kernel'!AD213/(('Grunddaten Kernel'!AD$4-'Grunddaten Kernel'!AD$3)/2)</f>
        <v>0</v>
      </c>
      <c r="AE213" s="103">
        <f>'Grunddaten Kernel'!AE213/(('Grunddaten Kernel'!AE$4-'Grunddaten Kernel'!AE$3)/2)</f>
        <v>0.22354662109318352</v>
      </c>
      <c r="AF213" s="103">
        <f>'Grunddaten Kernel'!AF213/(('Grunddaten Kernel'!AF$4-'Grunddaten Kernel'!AF$3)/2)</f>
        <v>-0.11766965428937326</v>
      </c>
      <c r="AG213" s="103">
        <f>'Grunddaten Kernel'!AG213/(('Grunddaten Kernel'!AG$4-'Grunddaten Kernel'!AG$3)/2)</f>
        <v>0.12226646306365468</v>
      </c>
      <c r="AH213" s="103">
        <f>'Grunddaten Kernel'!AH213/(('Grunddaten Kernel'!AH$4-'Grunddaten Kernel'!AH$3)/2)</f>
        <v>9.3331992356434582E-3</v>
      </c>
      <c r="AI213" s="103">
        <f>'Grunddaten Kernel'!AI213/(('Grunddaten Kernel'!AI$4-'Grunddaten Kernel'!AI$3)/2)</f>
        <v>-0.92114285714285737</v>
      </c>
      <c r="AJ213" s="103">
        <f>'Grunddaten Kernel'!AJ213/(('Grunddaten Kernel'!AJ$4-'Grunddaten Kernel'!AJ$3)/2)</f>
        <v>-0.63160854893138141</v>
      </c>
      <c r="AK213" s="103">
        <f>'Grunddaten Kernel'!AK213/(('Grunddaten Kernel'!AK$4-'Grunddaten Kernel'!AK$3)/2)</f>
        <v>0.14464285714285752</v>
      </c>
    </row>
    <row r="214" spans="1:37" x14ac:dyDescent="0.2">
      <c r="A214" s="9">
        <v>36673</v>
      </c>
      <c r="B214" s="103">
        <f>('Grunddaten Kernel'!B214-'Grunddaten Kernel'!B$3)/('Grunddaten Kernel'!B$4-'Grunddaten Kernel'!B$3)</f>
        <v>1.3800352936685528E-2</v>
      </c>
      <c r="C214" s="103">
        <f>('Grunddaten Kernel'!C214-'Grunddaten Kernel'!C$3)/('Grunddaten Kernel'!C$4-'Grunddaten Kernel'!C$3)</f>
        <v>0.61850375992215312</v>
      </c>
      <c r="D214" s="103">
        <f>('Grunddaten Kernel'!D214-'Grunddaten Kernel'!D$3)/('Grunddaten Kernel'!D$4-'Grunddaten Kernel'!D$3)</f>
        <v>0.34866970021413268</v>
      </c>
      <c r="E214" s="103">
        <f>('Grunddaten Kernel'!E214-'Grunddaten Kernel'!E$3)/('Grunddaten Kernel'!E$4-'Grunddaten Kernel'!E$3)</f>
        <v>8.2788671023965116E-2</v>
      </c>
      <c r="F214" s="103">
        <f>('Grunddaten Kernel'!F214-'Grunddaten Kernel'!F$3)/('Grunddaten Kernel'!F$4-'Grunddaten Kernel'!F$3)</f>
        <v>-6.6810344827586132E-2</v>
      </c>
      <c r="G214" s="103">
        <f>('Grunddaten Kernel'!G214-'Grunddaten Kernel'!G$3)/('Grunddaten Kernel'!G$4-'Grunddaten Kernel'!G$3)</f>
        <v>9.5238095238095177E-2</v>
      </c>
      <c r="H214" s="103">
        <f>('Grunddaten Kernel'!H214-'Grunddaten Kernel'!H$3)/('Grunddaten Kernel'!H$4-'Grunddaten Kernel'!H$3)</f>
        <v>0.10224089635854341</v>
      </c>
      <c r="I214" s="103">
        <f>('Grunddaten Kernel'!I214-'Grunddaten Kernel'!I$3)/('Grunddaten Kernel'!I$4-'Grunddaten Kernel'!I$3)</f>
        <v>-8.3932164415061794E-2</v>
      </c>
      <c r="J214" s="103">
        <f>('Grunddaten Kernel'!J214-'Grunddaten Kernel'!J$3)/('Grunddaten Kernel'!J$4-'Grunddaten Kernel'!J$3)</f>
        <v>-0.25473684210526315</v>
      </c>
      <c r="K214" s="103">
        <f>('Grunddaten Kernel'!K214-'Grunddaten Kernel'!K$3)/('Grunddaten Kernel'!K$4-'Grunddaten Kernel'!K$3)</f>
        <v>-6.7749740753543064E-2</v>
      </c>
      <c r="L214" s="103">
        <f>('Grunddaten Kernel'!L214-'Grunddaten Kernel'!L$3)/('Grunddaten Kernel'!L$4-'Grunddaten Kernel'!L$3)</f>
        <v>-4.6069252489225722E-3</v>
      </c>
      <c r="M214" s="103">
        <f>('Grunddaten Kernel'!M214-'Grunddaten Kernel'!M$3)/('Grunddaten Kernel'!M$4-'Grunddaten Kernel'!M$3)</f>
        <v>0.69075540695002058</v>
      </c>
      <c r="N214" s="103">
        <f>('Grunddaten Kernel'!N214-'Grunddaten Kernel'!N$3)/('Grunddaten Kernel'!N$4-'Grunddaten Kernel'!N$3)</f>
        <v>0.6916217433857913</v>
      </c>
      <c r="O214" s="103">
        <f>('Grunddaten Kernel'!O214-'Grunddaten Kernel'!O$3)/('Grunddaten Kernel'!O$4-'Grunddaten Kernel'!O$3)</f>
        <v>0.44226544124442158</v>
      </c>
      <c r="P214" s="103">
        <f>('Grunddaten Kernel'!P214-'Grunddaten Kernel'!P$3)/('Grunddaten Kernel'!P$4-'Grunddaten Kernel'!P$3)</f>
        <v>-7.8033778386397357E-2</v>
      </c>
      <c r="Q214" s="103">
        <f>('Grunddaten Kernel'!Q214-'Grunddaten Kernel'!Q$3)/('Grunddaten Kernel'!Q$4-'Grunddaten Kernel'!Q$3)</f>
        <v>0.58419958419958418</v>
      </c>
      <c r="R214" s="103">
        <f>('Grunddaten Kernel'!R214-'Grunddaten Kernel'!R$3)/('Grunddaten Kernel'!R$4-'Grunddaten Kernel'!R$3)</f>
        <v>1.148319532391622</v>
      </c>
      <c r="S214" s="103">
        <f>('Grunddaten Kernel'!S214-'Grunddaten Kernel'!S$3)/('Grunddaten Kernel'!S$4-'Grunddaten Kernel'!S$3)</f>
        <v>0.96042815439506979</v>
      </c>
      <c r="T214" s="103">
        <f>'Grunddaten Kernel'!T214/(('Grunddaten Kernel'!T$4-'Grunddaten Kernel'!T$3)/2)</f>
        <v>-0.22132088250820417</v>
      </c>
      <c r="U214" s="103">
        <f>'Grunddaten Kernel'!U214/(('Grunddaten Kernel'!U$4-'Grunddaten Kernel'!U$3)/2)</f>
        <v>0.20698293209493826</v>
      </c>
      <c r="V214" s="103">
        <f>'Grunddaten Kernel'!V214/(('Grunddaten Kernel'!V$4-'Grunddaten Kernel'!V$3)/2)</f>
        <v>-2.1197668256491956E-2</v>
      </c>
      <c r="W214" s="103">
        <f>'Grunddaten Kernel'!W214/(('Grunddaten Kernel'!W$4-'Grunddaten Kernel'!W$3)/2)</f>
        <v>0.10909090909090922</v>
      </c>
      <c r="X214" s="103">
        <f>'Grunddaten Kernel'!X214/(('Grunddaten Kernel'!X$4-'Grunddaten Kernel'!X$3)/2)</f>
        <v>0.18532818532818551</v>
      </c>
      <c r="Y214" s="103">
        <f>'Grunddaten Kernel'!Y214/(('Grunddaten Kernel'!Y$4-'Grunddaten Kernel'!Y$3)/2)</f>
        <v>8.2135523613962494E-2</v>
      </c>
      <c r="Z214" s="103">
        <f>'Grunddaten Kernel'!Z214/(('Grunddaten Kernel'!Z$4-'Grunddaten Kernel'!Z$3)/2)</f>
        <v>0</v>
      </c>
      <c r="AA214" s="103">
        <f>'Grunddaten Kernel'!AA214/(('Grunddaten Kernel'!AA$4-'Grunddaten Kernel'!AA$3)/2)</f>
        <v>-7.2727272727272788E-3</v>
      </c>
      <c r="AB214" s="103">
        <f>'Grunddaten Kernel'!AB214/(('Grunddaten Kernel'!AB$4-'Grunddaten Kernel'!AB$3)/2)</f>
        <v>0.12996750812296934</v>
      </c>
      <c r="AC214" s="103">
        <f>'Grunddaten Kernel'!AC214/(('Grunddaten Kernel'!AC$4-'Grunddaten Kernel'!AC$3)/2)</f>
        <v>2.2062879205736373E-2</v>
      </c>
      <c r="AD214" s="103">
        <f>'Grunddaten Kernel'!AD214/(('Grunddaten Kernel'!AD$4-'Grunddaten Kernel'!AD$3)/2)</f>
        <v>0</v>
      </c>
      <c r="AE214" s="103">
        <f>'Grunddaten Kernel'!AE214/(('Grunddaten Kernel'!AE$4-'Grunddaten Kernel'!AE$3)/2)</f>
        <v>-0.13191205862758154</v>
      </c>
      <c r="AF214" s="103">
        <f>'Grunddaten Kernel'!AF214/(('Grunddaten Kernel'!AF$4-'Grunddaten Kernel'!AF$3)/2)</f>
        <v>8.5659411011524356E-2</v>
      </c>
      <c r="AG214" s="103">
        <f>'Grunddaten Kernel'!AG214/(('Grunddaten Kernel'!AG$4-'Grunddaten Kernel'!AG$3)/2)</f>
        <v>-7.8482301284887451E-2</v>
      </c>
      <c r="AH214" s="103">
        <f>'Grunddaten Kernel'!AH214/(('Grunddaten Kernel'!AH$4-'Grunddaten Kernel'!AH$3)/2)</f>
        <v>-9.096248617117593E-2</v>
      </c>
      <c r="AI214" s="103">
        <f>'Grunddaten Kernel'!AI214/(('Grunddaten Kernel'!AI$4-'Grunddaten Kernel'!AI$3)/2)</f>
        <v>0.16</v>
      </c>
      <c r="AJ214" s="103">
        <f>'Grunddaten Kernel'!AJ214/(('Grunddaten Kernel'!AJ$4-'Grunddaten Kernel'!AJ$3)/2)</f>
        <v>0.26490438695162988</v>
      </c>
      <c r="AK214" s="103">
        <f>'Grunddaten Kernel'!AK214/(('Grunddaten Kernel'!AK$4-'Grunddaten Kernel'!AK$3)/2)</f>
        <v>0.22321428571428567</v>
      </c>
    </row>
    <row r="215" spans="1:37" x14ac:dyDescent="0.2">
      <c r="A215" s="9">
        <v>36706</v>
      </c>
      <c r="B215" s="103">
        <f>('Grunddaten Kernel'!B215-'Grunddaten Kernel'!B$3)/('Grunddaten Kernel'!B$4-'Grunddaten Kernel'!B$3)</f>
        <v>-2.9362453056774944E-4</v>
      </c>
      <c r="C215" s="103">
        <f>('Grunddaten Kernel'!C215-'Grunddaten Kernel'!C$3)/('Grunddaten Kernel'!C$4-'Grunddaten Kernel'!C$3)</f>
        <v>0.61281594723820554</v>
      </c>
      <c r="D215" s="103">
        <f>('Grunddaten Kernel'!D215-'Grunddaten Kernel'!D$3)/('Grunddaten Kernel'!D$4-'Grunddaten Kernel'!D$3)</f>
        <v>0.33943522483940036</v>
      </c>
      <c r="E215" s="103">
        <f>('Grunddaten Kernel'!E215-'Grunddaten Kernel'!E$3)/('Grunddaten Kernel'!E$4-'Grunddaten Kernel'!E$3)</f>
        <v>0.10675381263616553</v>
      </c>
      <c r="F215" s="103">
        <f>('Grunddaten Kernel'!F215-'Grunddaten Kernel'!F$3)/('Grunddaten Kernel'!F$4-'Grunddaten Kernel'!F$3)</f>
        <v>-7.9741379310344862E-2</v>
      </c>
      <c r="G215" s="103">
        <f>('Grunddaten Kernel'!G215-'Grunddaten Kernel'!G$3)/('Grunddaten Kernel'!G$4-'Grunddaten Kernel'!G$3)</f>
        <v>0.10256410256410251</v>
      </c>
      <c r="H215" s="103">
        <f>('Grunddaten Kernel'!H215-'Grunddaten Kernel'!H$3)/('Grunddaten Kernel'!H$4-'Grunddaten Kernel'!H$3)</f>
        <v>0.14145658263305322</v>
      </c>
      <c r="I215" s="103">
        <f>('Grunddaten Kernel'!I215-'Grunddaten Kernel'!I$3)/('Grunddaten Kernel'!I$4-'Grunddaten Kernel'!I$3)</f>
        <v>-5.6338028169014086E-2</v>
      </c>
      <c r="J215" s="103">
        <f>('Grunddaten Kernel'!J215-'Grunddaten Kernel'!J$3)/('Grunddaten Kernel'!J$4-'Grunddaten Kernel'!J$3)</f>
        <v>-0.21263157894736839</v>
      </c>
      <c r="K215" s="103">
        <f>('Grunddaten Kernel'!K215-'Grunddaten Kernel'!K$3)/('Grunddaten Kernel'!K$4-'Grunddaten Kernel'!K$3)</f>
        <v>-6.3601797442101621E-2</v>
      </c>
      <c r="L215" s="103">
        <f>('Grunddaten Kernel'!L215-'Grunddaten Kernel'!L$3)/('Grunddaten Kernel'!L$4-'Grunddaten Kernel'!L$3)</f>
        <v>-4.6069252489225722E-3</v>
      </c>
      <c r="M215" s="103">
        <f>('Grunddaten Kernel'!M215-'Grunddaten Kernel'!M$3)/('Grunddaten Kernel'!M$4-'Grunddaten Kernel'!M$3)</f>
        <v>0.69180283191168279</v>
      </c>
      <c r="N215" s="103">
        <f>('Grunddaten Kernel'!N215-'Grunddaten Kernel'!N$3)/('Grunddaten Kernel'!N$4-'Grunddaten Kernel'!N$3)</f>
        <v>0.70728145535894604</v>
      </c>
      <c r="O215" s="103">
        <f>('Grunddaten Kernel'!O215-'Grunddaten Kernel'!O$3)/('Grunddaten Kernel'!O$4-'Grunddaten Kernel'!O$3)</f>
        <v>0.46462502496653735</v>
      </c>
      <c r="P215" s="103">
        <f>('Grunddaten Kernel'!P215-'Grunddaten Kernel'!P$3)/('Grunddaten Kernel'!P$4-'Grunddaten Kernel'!P$3)</f>
        <v>-5.7139107611548529E-2</v>
      </c>
      <c r="Q215" s="103">
        <f>('Grunddaten Kernel'!Q215-'Grunddaten Kernel'!Q$3)/('Grunddaten Kernel'!Q$4-'Grunddaten Kernel'!Q$3)</f>
        <v>0.57837837837837847</v>
      </c>
      <c r="R215" s="103">
        <f>('Grunddaten Kernel'!R215-'Grunddaten Kernel'!R$3)/('Grunddaten Kernel'!R$4-'Grunddaten Kernel'!R$3)</f>
        <v>1.0105942523136873</v>
      </c>
      <c r="S215" s="103">
        <f>('Grunddaten Kernel'!S215-'Grunddaten Kernel'!S$3)/('Grunddaten Kernel'!S$4-'Grunddaten Kernel'!S$3)</f>
        <v>0.86863444696723957</v>
      </c>
      <c r="T215" s="103">
        <f>'Grunddaten Kernel'!T215/(('Grunddaten Kernel'!T$4-'Grunddaten Kernel'!T$3)/2)</f>
        <v>-4.5014416781328746E-2</v>
      </c>
      <c r="U215" s="103">
        <f>'Grunddaten Kernel'!U215/(('Grunddaten Kernel'!U$4-'Grunddaten Kernel'!U$3)/2)</f>
        <v>-2.7304131467843735E-2</v>
      </c>
      <c r="V215" s="103">
        <f>'Grunddaten Kernel'!V215/(('Grunddaten Kernel'!V$4-'Grunddaten Kernel'!V$3)/2)</f>
        <v>-4.718190676444934E-2</v>
      </c>
      <c r="W215" s="103">
        <f>'Grunddaten Kernel'!W215/(('Grunddaten Kernel'!W$4-'Grunddaten Kernel'!W$3)/2)</f>
        <v>0.19999999999999984</v>
      </c>
      <c r="X215" s="103">
        <f>'Grunddaten Kernel'!X215/(('Grunddaten Kernel'!X$4-'Grunddaten Kernel'!X$3)/2)</f>
        <v>-9.2664092664093436E-2</v>
      </c>
      <c r="Y215" s="103">
        <f>'Grunddaten Kernel'!Y215/(('Grunddaten Kernel'!Y$4-'Grunddaten Kernel'!Y$3)/2)</f>
        <v>5.4757015742642065E-2</v>
      </c>
      <c r="Z215" s="103">
        <f>'Grunddaten Kernel'!Z215/(('Grunddaten Kernel'!Z$4-'Grunddaten Kernel'!Z$3)/2)</f>
        <v>0.20289855072463772</v>
      </c>
      <c r="AA215" s="103">
        <f>'Grunddaten Kernel'!AA215/(('Grunddaten Kernel'!AA$4-'Grunddaten Kernel'!AA$3)/2)</f>
        <v>0.17454545454545453</v>
      </c>
      <c r="AB215" s="103">
        <f>'Grunddaten Kernel'!AB215/(('Grunddaten Kernel'!AB$4-'Grunddaten Kernel'!AB$3)/2)</f>
        <v>0.29992501874531363</v>
      </c>
      <c r="AC215" s="103">
        <f>'Grunddaten Kernel'!AC215/(('Grunddaten Kernel'!AC$4-'Grunddaten Kernel'!AC$3)/2)</f>
        <v>3.3094318808604806E-2</v>
      </c>
      <c r="AD215" s="103">
        <f>'Grunddaten Kernel'!AD215/(('Grunddaten Kernel'!AD$4-'Grunddaten Kernel'!AD$3)/2)</f>
        <v>0</v>
      </c>
      <c r="AE215" s="103">
        <f>'Grunddaten Kernel'!AE215/(('Grunddaten Kernel'!AE$4-'Grunddaten Kernel'!AE$3)/2)</f>
        <v>7.4587955855524536E-3</v>
      </c>
      <c r="AF215" s="103">
        <f>'Grunddaten Kernel'!AF215/(('Grunddaten Kernel'!AF$4-'Grunddaten Kernel'!AF$3)/2)</f>
        <v>0.12906530089628585</v>
      </c>
      <c r="AG215" s="103">
        <f>'Grunddaten Kernel'!AG215/(('Grunddaten Kernel'!AG$4-'Grunddaten Kernel'!AG$3)/2)</f>
        <v>0.14272190587642078</v>
      </c>
      <c r="AH215" s="103">
        <f>'Grunddaten Kernel'!AH215/(('Grunddaten Kernel'!AH$4-'Grunddaten Kernel'!AH$3)/2)</f>
        <v>0.11048979181333624</v>
      </c>
      <c r="AI215" s="103">
        <f>'Grunddaten Kernel'!AI215/(('Grunddaten Kernel'!AI$4-'Grunddaten Kernel'!AI$3)/2)</f>
        <v>-3.199999999999948E-2</v>
      </c>
      <c r="AJ215" s="103">
        <f>'Grunddaten Kernel'!AJ215/(('Grunddaten Kernel'!AJ$4-'Grunddaten Kernel'!AJ$3)/2)</f>
        <v>-0.63610798650168743</v>
      </c>
      <c r="AK215" s="103">
        <f>'Grunddaten Kernel'!AK215/(('Grunddaten Kernel'!AK$4-'Grunddaten Kernel'!AK$3)/2)</f>
        <v>-0.25267857142857186</v>
      </c>
    </row>
    <row r="216" spans="1:37" x14ac:dyDescent="0.2">
      <c r="A216" s="9">
        <v>36736</v>
      </c>
      <c r="B216" s="107">
        <f>('Grunddaten Kernel'!B216-'Grunddaten Kernel'!B$3)/('Grunddaten Kernel'!B$4-'Grunddaten Kernel'!B$3)</f>
        <v>4.1107434279489485E-2</v>
      </c>
      <c r="C216" s="107">
        <f>('Grunddaten Kernel'!C216-'Grunddaten Kernel'!C$3)/('Grunddaten Kernel'!C$4-'Grunddaten Kernel'!C$3)</f>
        <v>0.58437688381846831</v>
      </c>
      <c r="D216" s="107">
        <f>('Grunddaten Kernel'!D216-'Grunddaten Kernel'!D$3)/('Grunddaten Kernel'!D$4-'Grunddaten Kernel'!D$3)</f>
        <v>0.36539882226980719</v>
      </c>
      <c r="E216" s="107">
        <f>('Grunddaten Kernel'!E216-'Grunddaten Kernel'!E$3)/('Grunddaten Kernel'!E$4-'Grunddaten Kernel'!E$3)</f>
        <v>8.2788671023965116E-2</v>
      </c>
      <c r="F216" s="107">
        <f>('Grunddaten Kernel'!F216-'Grunddaten Kernel'!F$3)/('Grunddaten Kernel'!F$4-'Grunddaten Kernel'!F$3)</f>
        <v>-0.10560344827586213</v>
      </c>
      <c r="G216" s="107">
        <f>('Grunddaten Kernel'!G216-'Grunddaten Kernel'!G$3)/('Grunddaten Kernel'!G$4-'Grunddaten Kernel'!G$3)</f>
        <v>8.4249084249084255E-2</v>
      </c>
      <c r="H216" s="107">
        <f>('Grunddaten Kernel'!H216-'Grunddaten Kernel'!H$3)/('Grunddaten Kernel'!H$4-'Grunddaten Kernel'!H$3)</f>
        <v>0.15126050420168069</v>
      </c>
      <c r="I216" s="107">
        <f>('Grunddaten Kernel'!I216-'Grunddaten Kernel'!I$3)/('Grunddaten Kernel'!I$4-'Grunddaten Kernel'!I$3)</f>
        <v>-5.288876113825812E-2</v>
      </c>
      <c r="J216" s="107">
        <f>('Grunddaten Kernel'!J216-'Grunddaten Kernel'!J$3)/('Grunddaten Kernel'!J$4-'Grunddaten Kernel'!J$3)</f>
        <v>-0.2</v>
      </c>
      <c r="K216" s="107">
        <f>('Grunddaten Kernel'!K216-'Grunddaten Kernel'!K$3)/('Grunddaten Kernel'!K$4-'Grunddaten Kernel'!K$3)</f>
        <v>-6.3601797442101621E-2</v>
      </c>
      <c r="L216" s="107">
        <f>('Grunddaten Kernel'!L216-'Grunddaten Kernel'!L$3)/('Grunddaten Kernel'!L$4-'Grunddaten Kernel'!L$3)</f>
        <v>-4.6069252489225722E-3</v>
      </c>
      <c r="M216" s="107">
        <f>('Grunddaten Kernel'!M216-'Grunddaten Kernel'!M$3)/('Grunddaten Kernel'!M$4-'Grunddaten Kernel'!M$3)</f>
        <v>0.67800122843626565</v>
      </c>
      <c r="N216" s="107">
        <f>('Grunddaten Kernel'!N216-'Grunddaten Kernel'!N$3)/('Grunddaten Kernel'!N$4-'Grunddaten Kernel'!N$3)</f>
        <v>0.6768941571253243</v>
      </c>
      <c r="O216" s="107">
        <f>('Grunddaten Kernel'!O216-'Grunddaten Kernel'!O$3)/('Grunddaten Kernel'!O$4-'Grunddaten Kernel'!O$3)</f>
        <v>0.4412056676275678</v>
      </c>
      <c r="P216" s="107">
        <f>('Grunddaten Kernel'!P216-'Grunddaten Kernel'!P$3)/('Grunddaten Kernel'!P$4-'Grunddaten Kernel'!P$3)</f>
        <v>-7.7417170679751957E-2</v>
      </c>
      <c r="Q216" s="103">
        <f>('Grunddaten Kernel'!Q216-'Grunddaten Kernel'!Q$3)/('Grunddaten Kernel'!Q$4-'Grunddaten Kernel'!Q$3)</f>
        <v>0.5717255717255717</v>
      </c>
      <c r="R216" s="103">
        <f>('Grunddaten Kernel'!R216-'Grunddaten Kernel'!R$3)/('Grunddaten Kernel'!R$4-'Grunddaten Kernel'!R$3)</f>
        <v>1.0330004870920602</v>
      </c>
      <c r="S216" s="103">
        <f>('Grunddaten Kernel'!S216-'Grunddaten Kernel'!S$3)/('Grunddaten Kernel'!S$4-'Grunddaten Kernel'!S$3)</f>
        <v>1.0875770353551735</v>
      </c>
      <c r="T216" s="107">
        <f>'Grunddaten Kernel'!T216/(('Grunddaten Kernel'!T$4-'Grunddaten Kernel'!T$3)/2)</f>
        <v>0.13222984929515552</v>
      </c>
      <c r="U216" s="107">
        <f>'Grunddaten Kernel'!U216/(('Grunddaten Kernel'!U$4-'Grunddaten Kernel'!U$3)/2)</f>
        <v>-0.13652065733921476</v>
      </c>
      <c r="V216" s="107">
        <f>'Grunddaten Kernel'!V216/(('Grunddaten Kernel'!V$4-'Grunddaten Kernel'!V$3)/2)</f>
        <v>0.13265637554062595</v>
      </c>
      <c r="W216" s="107">
        <f>'Grunddaten Kernel'!W216/(('Grunddaten Kernel'!W$4-'Grunddaten Kernel'!W$3)/2)</f>
        <v>-0.19999999999999984</v>
      </c>
      <c r="X216" s="107">
        <f>'Grunddaten Kernel'!X216/(('Grunddaten Kernel'!X$4-'Grunddaten Kernel'!X$3)/2)</f>
        <v>-0.18532818532818551</v>
      </c>
      <c r="Y216" s="107">
        <f>'Grunddaten Kernel'!Y216/(('Grunddaten Kernel'!Y$4-'Grunddaten Kernel'!Y$3)/2)</f>
        <v>-0.13689253935660456</v>
      </c>
      <c r="Z216" s="107">
        <f>'Grunddaten Kernel'!Z216/(('Grunddaten Kernel'!Z$4-'Grunddaten Kernel'!Z$3)/2)</f>
        <v>5.0724637681159472E-2</v>
      </c>
      <c r="AA216" s="107">
        <f>'Grunddaten Kernel'!AA216/(('Grunddaten Kernel'!AA$4-'Grunddaten Kernel'!AA$3)/2)</f>
        <v>2.1818181818181837E-2</v>
      </c>
      <c r="AB216" s="107">
        <f>'Grunddaten Kernel'!AB216/(('Grunddaten Kernel'!AB$4-'Grunddaten Kernel'!AB$3)/2)</f>
        <v>8.9977505623593926E-2</v>
      </c>
      <c r="AC216" s="107">
        <f>'Grunddaten Kernel'!AC216/(('Grunddaten Kernel'!AC$4-'Grunddaten Kernel'!AC$3)/2)</f>
        <v>0</v>
      </c>
      <c r="AD216" s="107">
        <f>'Grunddaten Kernel'!AD216/(('Grunddaten Kernel'!AD$4-'Grunddaten Kernel'!AD$3)/2)</f>
        <v>0</v>
      </c>
      <c r="AE216" s="107">
        <f>'Grunddaten Kernel'!AE216/(('Grunddaten Kernel'!AE$4-'Grunddaten Kernel'!AE$3)/2)</f>
        <v>-9.8282304550590338E-2</v>
      </c>
      <c r="AF216" s="107">
        <f>'Grunddaten Kernel'!AF216/(('Grunddaten Kernel'!AF$4-'Grunddaten Kernel'!AF$3)/2)</f>
        <v>-0.25044814340588911</v>
      </c>
      <c r="AG216" s="107">
        <f>'Grunddaten Kernel'!AG216/(('Grunddaten Kernel'!AG$4-'Grunddaten Kernel'!AG$3)/2)</f>
        <v>-0.14948647324380498</v>
      </c>
      <c r="AH216" s="107">
        <f>'Grunddaten Kernel'!AH216/(('Grunddaten Kernel'!AH$4-'Grunddaten Kernel'!AH$3)/2)</f>
        <v>-0.10722920647691847</v>
      </c>
      <c r="AI216" s="103">
        <f>'Grunddaten Kernel'!AI216/(('Grunddaten Kernel'!AI$4-'Grunddaten Kernel'!AI$3)/2)</f>
        <v>-3.6571428571429095E-2</v>
      </c>
      <c r="AJ216" s="103">
        <f>'Grunddaten Kernel'!AJ216/(('Grunddaten Kernel'!AJ$4-'Grunddaten Kernel'!AJ$3)/2)</f>
        <v>0.10348706411698397</v>
      </c>
      <c r="AK216" s="103">
        <f>'Grunddaten Kernel'!AK216/(('Grunddaten Kernel'!AK$4-'Grunddaten Kernel'!AK$3)/2)</f>
        <v>0.60267857142857129</v>
      </c>
    </row>
    <row r="217" spans="1:37" x14ac:dyDescent="0.2">
      <c r="A217" s="9">
        <v>36768</v>
      </c>
      <c r="B217" s="107">
        <f>('Grunddaten Kernel'!B217-'Grunddaten Kernel'!B$3)/('Grunddaten Kernel'!B$4-'Grunddaten Kernel'!B$3)</f>
        <v>4.5805426768573479E-2</v>
      </c>
      <c r="C217" s="107">
        <f>('Grunddaten Kernel'!C217-'Grunddaten Kernel'!C$3)/('Grunddaten Kernel'!C$4-'Grunddaten Kernel'!C$3)</f>
        <v>0.61336638072374883</v>
      </c>
      <c r="D217" s="107">
        <f>('Grunddaten Kernel'!D217-'Grunddaten Kernel'!D$3)/('Grunddaten Kernel'!D$4-'Grunddaten Kernel'!D$3)</f>
        <v>0.33314507494646678</v>
      </c>
      <c r="E217" s="107">
        <f>('Grunddaten Kernel'!E217-'Grunddaten Kernel'!E$3)/('Grunddaten Kernel'!E$4-'Grunddaten Kernel'!E$3)</f>
        <v>4.7930283224400821E-2</v>
      </c>
      <c r="F217" s="107">
        <f>('Grunddaten Kernel'!F217-'Grunddaten Kernel'!F$3)/('Grunddaten Kernel'!F$4-'Grunddaten Kernel'!F$3)</f>
        <v>-0.18103448275862066</v>
      </c>
      <c r="G217" s="107">
        <f>('Grunddaten Kernel'!G217-'Grunddaten Kernel'!G$3)/('Grunddaten Kernel'!G$4-'Grunddaten Kernel'!G$3)</f>
        <v>4.7619047619047589E-2</v>
      </c>
      <c r="H217" s="107">
        <f>('Grunddaten Kernel'!H217-'Grunddaten Kernel'!H$3)/('Grunddaten Kernel'!H$4-'Grunddaten Kernel'!H$3)</f>
        <v>0.10644257703081234</v>
      </c>
      <c r="I217" s="107">
        <f>('Grunddaten Kernel'!I217-'Grunddaten Kernel'!I$3)/('Grunddaten Kernel'!I$4-'Grunddaten Kernel'!I$3)</f>
        <v>-4.2540960045990228E-2</v>
      </c>
      <c r="J217" s="107">
        <f>('Grunddaten Kernel'!J217-'Grunddaten Kernel'!J$3)/('Grunddaten Kernel'!J$4-'Grunddaten Kernel'!J$3)</f>
        <v>-0.18596491228070175</v>
      </c>
      <c r="K217" s="107">
        <f>('Grunddaten Kernel'!K217-'Grunddaten Kernel'!K$3)/('Grunddaten Kernel'!K$4-'Grunddaten Kernel'!K$3)</f>
        <v>-6.3601797442101621E-2</v>
      </c>
      <c r="L217" s="107">
        <f>('Grunddaten Kernel'!L217-'Grunddaten Kernel'!L$3)/('Grunddaten Kernel'!L$4-'Grunddaten Kernel'!L$3)</f>
        <v>-4.6069252489225722E-3</v>
      </c>
      <c r="M217" s="107">
        <f>('Grunddaten Kernel'!M217-'Grunddaten Kernel'!M$3)/('Grunddaten Kernel'!M$4-'Grunddaten Kernel'!M$3)</f>
        <v>0.66125463205893242</v>
      </c>
      <c r="N217" s="107">
        <f>('Grunddaten Kernel'!N217-'Grunddaten Kernel'!N$3)/('Grunddaten Kernel'!N$4-'Grunddaten Kernel'!N$3)</f>
        <v>0.67229567027606452</v>
      </c>
      <c r="O217" s="107">
        <f>('Grunddaten Kernel'!O217-'Grunddaten Kernel'!O$3)/('Grunddaten Kernel'!O$4-'Grunddaten Kernel'!O$3)</f>
        <v>0.42475011104519611</v>
      </c>
      <c r="P217" s="107">
        <f>('Grunddaten Kernel'!P217-'Grunddaten Kernel'!P$3)/('Grunddaten Kernel'!P$4-'Grunddaten Kernel'!P$3)</f>
        <v>-8.6698238807105601E-2</v>
      </c>
      <c r="Q217" s="103">
        <f>('Grunddaten Kernel'!Q217-'Grunddaten Kernel'!Q$3)/('Grunddaten Kernel'!Q$4-'Grunddaten Kernel'!Q$3)</f>
        <v>0.65239085239085226</v>
      </c>
      <c r="R217" s="103">
        <f>('Grunddaten Kernel'!R217-'Grunddaten Kernel'!R$3)/('Grunddaten Kernel'!R$4-'Grunddaten Kernel'!R$3)</f>
        <v>1.139186556259133</v>
      </c>
      <c r="S217" s="103">
        <f>('Grunddaten Kernel'!S217-'Grunddaten Kernel'!S$3)/('Grunddaten Kernel'!S$4-'Grunddaten Kernel'!S$3)</f>
        <v>1.0330846578008432</v>
      </c>
      <c r="T217" s="107">
        <f>'Grunddaten Kernel'!T217/(('Grunddaten Kernel'!T$4-'Grunddaten Kernel'!T$3)/2)</f>
        <v>1.500480559377486E-2</v>
      </c>
      <c r="U217" s="107">
        <f>'Grunddaten Kernel'!U217/(('Grunddaten Kernel'!U$4-'Grunddaten Kernel'!U$3)/2)</f>
        <v>0.13916299264255411</v>
      </c>
      <c r="V217" s="107">
        <f>'Grunddaten Kernel'!V217/(('Grunddaten Kernel'!V$4-'Grunddaten Kernel'!V$3)/2)</f>
        <v>-0.16479477580046828</v>
      </c>
      <c r="W217" s="107">
        <f>'Grunddaten Kernel'!W217/(('Grunddaten Kernel'!W$4-'Grunddaten Kernel'!W$3)/2)</f>
        <v>-0.29090909090909128</v>
      </c>
      <c r="X217" s="107">
        <f>'Grunddaten Kernel'!X217/(('Grunddaten Kernel'!X$4-'Grunddaten Kernel'!X$3)/2)</f>
        <v>-0.54054054054054002</v>
      </c>
      <c r="Y217" s="107">
        <f>'Grunddaten Kernel'!Y217/(('Grunddaten Kernel'!Y$4-'Grunddaten Kernel'!Y$3)/2)</f>
        <v>-0.27378507871321034</v>
      </c>
      <c r="Z217" s="107">
        <f>'Grunddaten Kernel'!Z217/(('Grunddaten Kernel'!Z$4-'Grunddaten Kernel'!Z$3)/2)</f>
        <v>-0.23188405797101455</v>
      </c>
      <c r="AA217" s="107">
        <f>'Grunddaten Kernel'!AA217/(('Grunddaten Kernel'!AA$4-'Grunddaten Kernel'!AA$3)/2)</f>
        <v>6.5454545454545432E-2</v>
      </c>
      <c r="AB217" s="107">
        <f>'Grunddaten Kernel'!AB217/(('Grunddaten Kernel'!AB$4-'Grunddaten Kernel'!AB$3)/2)</f>
        <v>9.9975006248437942E-2</v>
      </c>
      <c r="AC217" s="107">
        <f>'Grunddaten Kernel'!AC217/(('Grunddaten Kernel'!AC$4-'Grunddaten Kernel'!AC$3)/2)</f>
        <v>0</v>
      </c>
      <c r="AD217" s="107">
        <f>'Grunddaten Kernel'!AD217/(('Grunddaten Kernel'!AD$4-'Grunddaten Kernel'!AD$3)/2)</f>
        <v>0</v>
      </c>
      <c r="AE217" s="107">
        <f>'Grunddaten Kernel'!AE217/(('Grunddaten Kernel'!AE$4-'Grunddaten Kernel'!AE$3)/2)</f>
        <v>-0.11925383077947993</v>
      </c>
      <c r="AF217" s="107">
        <f>'Grunddaten Kernel'!AF217/(('Grunddaten Kernel'!AF$4-'Grunddaten Kernel'!AF$3)/2)</f>
        <v>-3.7900128040973563E-2</v>
      </c>
      <c r="AG217" s="107">
        <f>'Grunddaten Kernel'!AG217/(('Grunddaten Kernel'!AG$4-'Grunddaten Kernel'!AG$3)/2)</f>
        <v>-0.10503632030369205</v>
      </c>
      <c r="AH217" s="107">
        <f>'Grunddaten Kernel'!AH217/(('Grunddaten Kernel'!AH$4-'Grunddaten Kernel'!AH$3)/2)</f>
        <v>-4.9077743135874444E-2</v>
      </c>
      <c r="AI217" s="103">
        <f>'Grunddaten Kernel'!AI217/(('Grunddaten Kernel'!AI$4-'Grunddaten Kernel'!AI$3)/2)</f>
        <v>0.44342857142857089</v>
      </c>
      <c r="AJ217" s="103">
        <f>'Grunddaten Kernel'!AJ217/(('Grunddaten Kernel'!AJ$4-'Grunddaten Kernel'!AJ$3)/2)</f>
        <v>0.49043869516310612</v>
      </c>
      <c r="AK217" s="103">
        <f>'Grunddaten Kernel'!AK217/(('Grunddaten Kernel'!AK$4-'Grunddaten Kernel'!AK$3)/2)</f>
        <v>-0.14999999999999994</v>
      </c>
    </row>
    <row r="218" spans="1:37" x14ac:dyDescent="0.2">
      <c r="A218" s="9">
        <v>36798</v>
      </c>
      <c r="B218" s="107">
        <f>('Grunddaten Kernel'!B218-'Grunddaten Kernel'!B$3)/('Grunddaten Kernel'!B$4-'Grunddaten Kernel'!B$3)</f>
        <v>6.5771894847183043E-2</v>
      </c>
      <c r="C218" s="107">
        <f>('Grunddaten Kernel'!C218-'Grunddaten Kernel'!C$3)/('Grunddaten Kernel'!C$4-'Grunddaten Kernel'!C$3)</f>
        <v>0.65905236002384282</v>
      </c>
      <c r="D218" s="107">
        <f>('Grunddaten Kernel'!D218-'Grunddaten Kernel'!D$3)/('Grunddaten Kernel'!D$4-'Grunddaten Kernel'!D$3)</f>
        <v>0.34626070663811565</v>
      </c>
      <c r="E218" s="107">
        <f>('Grunddaten Kernel'!E218-'Grunddaten Kernel'!E$3)/('Grunddaten Kernel'!E$4-'Grunddaten Kernel'!E$3)</f>
        <v>4.7930283224400821E-2</v>
      </c>
      <c r="F218" s="107">
        <f>('Grunddaten Kernel'!F218-'Grunddaten Kernel'!F$3)/('Grunddaten Kernel'!F$4-'Grunddaten Kernel'!F$3)</f>
        <v>-0.18103448275862066</v>
      </c>
      <c r="G218" s="107">
        <f>('Grunddaten Kernel'!G218-'Grunddaten Kernel'!G$3)/('Grunddaten Kernel'!G$4-'Grunddaten Kernel'!G$3)</f>
        <v>3.4798534798534793E-2</v>
      </c>
      <c r="H218" s="107">
        <f>('Grunddaten Kernel'!H218-'Grunddaten Kernel'!H$3)/('Grunddaten Kernel'!H$4-'Grunddaten Kernel'!H$3)</f>
        <v>9.3837535014005602E-2</v>
      </c>
      <c r="I218" s="107">
        <f>('Grunddaten Kernel'!I218-'Grunddaten Kernel'!I$3)/('Grunddaten Kernel'!I$4-'Grunddaten Kernel'!I$3)</f>
        <v>-3.3342914630640992E-2</v>
      </c>
      <c r="J218" s="107">
        <f>('Grunddaten Kernel'!J218-'Grunddaten Kernel'!J$3)/('Grunddaten Kernel'!J$4-'Grunddaten Kernel'!J$3)</f>
        <v>-0.15508771929824561</v>
      </c>
      <c r="K218" s="107">
        <f>('Grunddaten Kernel'!K218-'Grunddaten Kernel'!K$3)/('Grunddaten Kernel'!K$4-'Grunddaten Kernel'!K$3)</f>
        <v>-5.945385413066024E-2</v>
      </c>
      <c r="L218" s="107">
        <f>('Grunddaten Kernel'!L218-'Grunddaten Kernel'!L$3)/('Grunddaten Kernel'!L$4-'Grunddaten Kernel'!L$3)</f>
        <v>-4.6069252489225722E-3</v>
      </c>
      <c r="M218" s="107">
        <f>('Grunddaten Kernel'!M218-'Grunddaten Kernel'!M$3)/('Grunddaten Kernel'!M$4-'Grunddaten Kernel'!M$3)</f>
        <v>0.66960759189882901</v>
      </c>
      <c r="N218" s="107">
        <f>('Grunddaten Kernel'!N218-'Grunddaten Kernel'!N$3)/('Grunddaten Kernel'!N$4-'Grunddaten Kernel'!N$3)</f>
        <v>0.68688343767962834</v>
      </c>
      <c r="O218" s="107">
        <f>('Grunddaten Kernel'!O218-'Grunddaten Kernel'!O$3)/('Grunddaten Kernel'!O$4-'Grunddaten Kernel'!O$3)</f>
        <v>0.44080173141073603</v>
      </c>
      <c r="P218" s="107">
        <f>('Grunddaten Kernel'!P218-'Grunddaten Kernel'!P$3)/('Grunddaten Kernel'!P$4-'Grunddaten Kernel'!P$3)</f>
        <v>-9.6520597968732177E-2</v>
      </c>
      <c r="Q218" s="103">
        <f>('Grunddaten Kernel'!Q218-'Grunddaten Kernel'!Q$3)/('Grunddaten Kernel'!Q$4-'Grunddaten Kernel'!Q$3)</f>
        <v>0.68690228690228683</v>
      </c>
      <c r="R218" s="103">
        <f>('Grunddaten Kernel'!R218-'Grunddaten Kernel'!R$3)/('Grunddaten Kernel'!R$4-'Grunddaten Kernel'!R$3)</f>
        <v>1.2424500730638093</v>
      </c>
      <c r="S218" s="103">
        <f>('Grunddaten Kernel'!S218-'Grunddaten Kernel'!S$3)/('Grunddaten Kernel'!S$4-'Grunddaten Kernel'!S$3)</f>
        <v>1.2770029192345118</v>
      </c>
      <c r="T218" s="107">
        <f>'Grunddaten Kernel'!T218/(('Grunddaten Kernel'!T$4-'Grunddaten Kernel'!T$3)/2)</f>
        <v>6.377042377355148E-2</v>
      </c>
      <c r="U218" s="107">
        <f>'Grunddaten Kernel'!U218/(('Grunddaten Kernel'!U$4-'Grunddaten Kernel'!U$3)/2)</f>
        <v>0.21931383017719044</v>
      </c>
      <c r="V218" s="107">
        <f>'Grunddaten Kernel'!V218/(('Grunddaten Kernel'!V$4-'Grunddaten Kernel'!V$3)/2)</f>
        <v>6.7011983520522747E-2</v>
      </c>
      <c r="W218" s="107">
        <f>'Grunddaten Kernel'!W218/(('Grunddaten Kernel'!W$4-'Grunddaten Kernel'!W$3)/2)</f>
        <v>0</v>
      </c>
      <c r="X218" s="107">
        <f>'Grunddaten Kernel'!X218/(('Grunddaten Kernel'!X$4-'Grunddaten Kernel'!X$3)/2)</f>
        <v>0</v>
      </c>
      <c r="Y218" s="107">
        <f>'Grunddaten Kernel'!Y218/(('Grunddaten Kernel'!Y$4-'Grunddaten Kernel'!Y$3)/2)</f>
        <v>-9.5824777549623305E-2</v>
      </c>
      <c r="Z218" s="107">
        <f>'Grunddaten Kernel'!Z218/(('Grunddaten Kernel'!Z$4-'Grunddaten Kernel'!Z$3)/2)</f>
        <v>-6.5217391304347894E-2</v>
      </c>
      <c r="AA218" s="107">
        <f>'Grunddaten Kernel'!AA218/(('Grunddaten Kernel'!AA$4-'Grunddaten Kernel'!AA$3)/2)</f>
        <v>5.8181818181818154E-2</v>
      </c>
      <c r="AB218" s="107">
        <f>'Grunddaten Kernel'!AB218/(('Grunddaten Kernel'!AB$4-'Grunddaten Kernel'!AB$3)/2)</f>
        <v>0.21994501374656328</v>
      </c>
      <c r="AC218" s="107">
        <f>'Grunddaten Kernel'!AC218/(('Grunddaten Kernel'!AC$4-'Grunddaten Kernel'!AC$3)/2)</f>
        <v>3.3094318808604313E-2</v>
      </c>
      <c r="AD218" s="107">
        <f>'Grunddaten Kernel'!AD218/(('Grunddaten Kernel'!AD$4-'Grunddaten Kernel'!AD$3)/2)</f>
        <v>0</v>
      </c>
      <c r="AE218" s="107">
        <f>'Grunddaten Kernel'!AE218/(('Grunddaten Kernel'!AE$4-'Grunddaten Kernel'!AE$3)/2)</f>
        <v>5.9482084407496708E-2</v>
      </c>
      <c r="AF218" s="107">
        <f>'Grunddaten Kernel'!AF218/(('Grunddaten Kernel'!AF$4-'Grunddaten Kernel'!AF$3)/2)</f>
        <v>0.1202304737516003</v>
      </c>
      <c r="AG218" s="107">
        <f>'Grunddaten Kernel'!AG218/(('Grunddaten Kernel'!AG$4-'Grunddaten Kernel'!AG$3)/2)</f>
        <v>0.10245798309333871</v>
      </c>
      <c r="AH218" s="107">
        <f>'Grunddaten Kernel'!AH218/(('Grunddaten Kernel'!AH$4-'Grunddaten Kernel'!AH$3)/2)</f>
        <v>-5.1940058332495459E-2</v>
      </c>
      <c r="AI218" s="103">
        <f>'Grunddaten Kernel'!AI218/(('Grunddaten Kernel'!AI$4-'Grunddaten Kernel'!AI$3)/2)</f>
        <v>0.18971428571428597</v>
      </c>
      <c r="AJ218" s="103">
        <f>'Grunddaten Kernel'!AJ218/(('Grunddaten Kernel'!AJ$4-'Grunddaten Kernel'!AJ$3)/2)</f>
        <v>0.47694038245219444</v>
      </c>
      <c r="AK218" s="103">
        <f>'Grunddaten Kernel'!AK218/(('Grunddaten Kernel'!AK$4-'Grunddaten Kernel'!AK$3)/2)</f>
        <v>0.67142857142857149</v>
      </c>
    </row>
    <row r="219" spans="1:37" x14ac:dyDescent="0.2">
      <c r="A219" s="9">
        <v>36827</v>
      </c>
      <c r="B219" s="107">
        <f>('Grunddaten Kernel'!B219-'Grunddaten Kernel'!B$3)/('Grunddaten Kernel'!B$4-'Grunddaten Kernel'!B$3)</f>
        <v>7.0469887336266392E-3</v>
      </c>
      <c r="C219" s="107">
        <f>('Grunddaten Kernel'!C219-'Grunddaten Kernel'!C$3)/('Grunddaten Kernel'!C$4-'Grunddaten Kernel'!C$3)</f>
        <v>0.7175817873199466</v>
      </c>
      <c r="D219" s="107">
        <f>('Grunddaten Kernel'!D219-'Grunddaten Kernel'!D$3)/('Grunddaten Kernel'!D$4-'Grunddaten Kernel'!D$3)</f>
        <v>0.29419967880085657</v>
      </c>
      <c r="E219" s="107">
        <f>('Grunddaten Kernel'!E219-'Grunddaten Kernel'!E$3)/('Grunddaten Kernel'!E$4-'Grunddaten Kernel'!E$3)</f>
        <v>1.3071895424836614E-2</v>
      </c>
      <c r="F219" s="107">
        <f>('Grunddaten Kernel'!F219-'Grunddaten Kernel'!F$3)/('Grunddaten Kernel'!F$4-'Grunddaten Kernel'!F$3)</f>
        <v>-0.20043103448275856</v>
      </c>
      <c r="G219" s="107">
        <f>('Grunddaten Kernel'!G219-'Grunddaten Kernel'!G$3)/('Grunddaten Kernel'!G$4-'Grunddaten Kernel'!G$3)</f>
        <v>1.0989010989011E-2</v>
      </c>
      <c r="H219" s="107">
        <f>('Grunddaten Kernel'!H219-'Grunddaten Kernel'!H$3)/('Grunddaten Kernel'!H$4-'Grunddaten Kernel'!H$3)</f>
        <v>0.10084033613445378</v>
      </c>
      <c r="I219" s="107">
        <f>('Grunddaten Kernel'!I219-'Grunddaten Kernel'!I$3)/('Grunddaten Kernel'!I$4-'Grunddaten Kernel'!I$3)</f>
        <v>-2.9893647599885026E-2</v>
      </c>
      <c r="J219" s="107">
        <f>('Grunddaten Kernel'!J219-'Grunddaten Kernel'!J$3)/('Grunddaten Kernel'!J$4-'Grunddaten Kernel'!J$3)</f>
        <v>-0.13403508771929826</v>
      </c>
      <c r="K219" s="107">
        <f>('Grunddaten Kernel'!K219-'Grunddaten Kernel'!K$3)/('Grunddaten Kernel'!K$4-'Grunddaten Kernel'!K$3)</f>
        <v>-5.945385413066024E-2</v>
      </c>
      <c r="L219" s="107">
        <f>('Grunddaten Kernel'!L219-'Grunddaten Kernel'!L$3)/('Grunddaten Kernel'!L$4-'Grunddaten Kernel'!L$3)</f>
        <v>-4.6069252489225722E-3</v>
      </c>
      <c r="M219" s="107">
        <f>('Grunddaten Kernel'!M219-'Grunddaten Kernel'!M$3)/('Grunddaten Kernel'!M$4-'Grunddaten Kernel'!M$3)</f>
        <v>0.6553605785853458</v>
      </c>
      <c r="N219" s="107">
        <f>('Grunddaten Kernel'!N219-'Grunddaten Kernel'!N$3)/('Grunddaten Kernel'!N$4-'Grunddaten Kernel'!N$3)</f>
        <v>0.69901660737311444</v>
      </c>
      <c r="O219" s="107">
        <f>('Grunddaten Kernel'!O219-'Grunddaten Kernel'!O$3)/('Grunddaten Kernel'!O$4-'Grunddaten Kernel'!O$3)</f>
        <v>0.45084051524971003</v>
      </c>
      <c r="P219" s="107">
        <f>('Grunddaten Kernel'!P219-'Grunddaten Kernel'!P$3)/('Grunddaten Kernel'!P$4-'Grunddaten Kernel'!P$3)</f>
        <v>-9.8504317395108218E-2</v>
      </c>
      <c r="Q219" s="103">
        <f>('Grunddaten Kernel'!Q219-'Grunddaten Kernel'!Q$3)/('Grunddaten Kernel'!Q$4-'Grunddaten Kernel'!Q$3)</f>
        <v>0.72765072765072769</v>
      </c>
      <c r="R219" s="103">
        <f>('Grunddaten Kernel'!R219-'Grunddaten Kernel'!R$3)/('Grunddaten Kernel'!R$4-'Grunddaten Kernel'!R$3)</f>
        <v>1.2268631271310277</v>
      </c>
      <c r="S219" s="103">
        <f>('Grunddaten Kernel'!S219-'Grunddaten Kernel'!S$3)/('Grunddaten Kernel'!S$4-'Grunddaten Kernel'!S$3)</f>
        <v>1.345767109957833</v>
      </c>
      <c r="T219" s="107">
        <f>'Grunddaten Kernel'!T219/(('Grunddaten Kernel'!T$4-'Grunddaten Kernel'!T$3)/2)</f>
        <v>-0.18756006992220658</v>
      </c>
      <c r="U219" s="107">
        <f>'Grunddaten Kernel'!U219/(('Grunddaten Kernel'!U$4-'Grunddaten Kernel'!U$3)/2)</f>
        <v>0.28096832058844556</v>
      </c>
      <c r="V219" s="107">
        <f>'Grunddaten Kernel'!V219/(('Grunddaten Kernel'!V$4-'Grunddaten Kernel'!V$3)/2)</f>
        <v>-0.26599654683146168</v>
      </c>
      <c r="W219" s="107">
        <f>'Grunddaten Kernel'!W219/(('Grunddaten Kernel'!W$4-'Grunddaten Kernel'!W$3)/2)</f>
        <v>-0.29090909090909045</v>
      </c>
      <c r="X219" s="107">
        <f>'Grunddaten Kernel'!X219/(('Grunddaten Kernel'!X$4-'Grunddaten Kernel'!X$3)/2)</f>
        <v>-0.13899613899613877</v>
      </c>
      <c r="Y219" s="107">
        <f>'Grunddaten Kernel'!Y219/(('Grunddaten Kernel'!Y$4-'Grunddaten Kernel'!Y$3)/2)</f>
        <v>-0.17796030116358641</v>
      </c>
      <c r="Z219" s="107">
        <f>'Grunddaten Kernel'!Z219/(('Grunddaten Kernel'!Z$4-'Grunddaten Kernel'!Z$3)/2)</f>
        <v>3.623188405797105E-2</v>
      </c>
      <c r="AA219" s="107">
        <f>'Grunddaten Kernel'!AA219/(('Grunddaten Kernel'!AA$4-'Grunddaten Kernel'!AA$3)/2)</f>
        <v>2.1818181818181837E-2</v>
      </c>
      <c r="AB219" s="107">
        <f>'Grunddaten Kernel'!AB219/(('Grunddaten Kernel'!AB$4-'Grunddaten Kernel'!AB$3)/2)</f>
        <v>0.1499625093726567</v>
      </c>
      <c r="AC219" s="107">
        <f>'Grunddaten Kernel'!AC219/(('Grunddaten Kernel'!AC$4-'Grunddaten Kernel'!AC$3)/2)</f>
        <v>0</v>
      </c>
      <c r="AD219" s="107">
        <f>'Grunddaten Kernel'!AD219/(('Grunddaten Kernel'!AD$4-'Grunddaten Kernel'!AD$3)/2)</f>
        <v>0</v>
      </c>
      <c r="AE219" s="107">
        <f>'Grunddaten Kernel'!AE219/(('Grunddaten Kernel'!AE$4-'Grunddaten Kernel'!AE$3)/2)</f>
        <v>-0.10145410306172725</v>
      </c>
      <c r="AF219" s="107">
        <f>'Grunddaten Kernel'!AF219/(('Grunddaten Kernel'!AF$4-'Grunddaten Kernel'!AF$3)/2)</f>
        <v>0.10000000000000073</v>
      </c>
      <c r="AG219" s="107">
        <f>'Grunddaten Kernel'!AG219/(('Grunddaten Kernel'!AG$4-'Grunddaten Kernel'!AG$3)/2)</f>
        <v>6.4077863880920696E-2</v>
      </c>
      <c r="AH219" s="107">
        <f>'Grunddaten Kernel'!AH219/(('Grunddaten Kernel'!AH$4-'Grunddaten Kernel'!AH$3)/2)</f>
        <v>-1.0489791813335942E-2</v>
      </c>
      <c r="AI219" s="103">
        <f>'Grunddaten Kernel'!AI219/(('Grunddaten Kernel'!AI$4-'Grunddaten Kernel'!AI$3)/2)</f>
        <v>0.22400000000000025</v>
      </c>
      <c r="AJ219" s="103">
        <f>'Grunddaten Kernel'!AJ219/(('Grunddaten Kernel'!AJ$4-'Grunddaten Kernel'!AJ$3)/2)</f>
        <v>-7.1991001124861051E-2</v>
      </c>
      <c r="AK219" s="103">
        <f>'Grunddaten Kernel'!AK219/(('Grunddaten Kernel'!AK$4-'Grunddaten Kernel'!AK$3)/2)</f>
        <v>0.189285714285714</v>
      </c>
    </row>
    <row r="220" spans="1:37" x14ac:dyDescent="0.2">
      <c r="A220" s="9">
        <v>36859</v>
      </c>
      <c r="B220" s="107">
        <f>('Grunddaten Kernel'!B220-'Grunddaten Kernel'!B$3)/('Grunddaten Kernel'!B$4-'Grunddaten Kernel'!B$3)</f>
        <v>-3.3473196484727352E-2</v>
      </c>
      <c r="C220" s="107">
        <f>('Grunddaten Kernel'!C220-'Grunddaten Kernel'!C$3)/('Grunddaten Kernel'!C$4-'Grunddaten Kernel'!C$3)</f>
        <v>0.81280678031893727</v>
      </c>
      <c r="D220" s="107">
        <f>('Grunddaten Kernel'!D220-'Grunddaten Kernel'!D$3)/('Grunddaten Kernel'!D$4-'Grunddaten Kernel'!D$3)</f>
        <v>0.25538811563169161</v>
      </c>
      <c r="E220" s="107">
        <f>('Grunddaten Kernel'!E220-'Grunddaten Kernel'!E$3)/('Grunddaten Kernel'!E$4-'Grunddaten Kernel'!E$3)</f>
        <v>-2.1786492374727687E-2</v>
      </c>
      <c r="F220" s="107">
        <f>('Grunddaten Kernel'!F220-'Grunddaten Kernel'!F$3)/('Grunddaten Kernel'!F$4-'Grunddaten Kernel'!F$3)</f>
        <v>-0.12931034482758613</v>
      </c>
      <c r="G220" s="107">
        <f>('Grunddaten Kernel'!G220-'Grunddaten Kernel'!G$3)/('Grunddaten Kernel'!G$4-'Grunddaten Kernel'!G$3)</f>
        <v>1.648351648351646E-2</v>
      </c>
      <c r="H220" s="107">
        <f>('Grunddaten Kernel'!H220-'Grunddaten Kernel'!H$3)/('Grunddaten Kernel'!H$4-'Grunddaten Kernel'!H$3)</f>
        <v>9.3837535014005602E-2</v>
      </c>
      <c r="I220" s="107">
        <f>('Grunddaten Kernel'!I220-'Grunddaten Kernel'!I$3)/('Grunddaten Kernel'!I$4-'Grunddaten Kernel'!I$3)</f>
        <v>-2.8743891922966371E-2</v>
      </c>
      <c r="J220" s="107">
        <f>('Grunddaten Kernel'!J220-'Grunddaten Kernel'!J$3)/('Grunddaten Kernel'!J$4-'Grunddaten Kernel'!J$3)</f>
        <v>-0.10035087719298244</v>
      </c>
      <c r="K220" s="107">
        <f>('Grunddaten Kernel'!K220-'Grunddaten Kernel'!K$3)/('Grunddaten Kernel'!K$4-'Grunddaten Kernel'!K$3)</f>
        <v>-5.530591081921879E-2</v>
      </c>
      <c r="L220" s="107">
        <f>('Grunddaten Kernel'!L220-'Grunddaten Kernel'!L$3)/('Grunddaten Kernel'!L$4-'Grunddaten Kernel'!L$3)</f>
        <v>-4.6069252489225722E-3</v>
      </c>
      <c r="M220" s="107">
        <f>('Grunddaten Kernel'!M220-'Grunddaten Kernel'!M$3)/('Grunddaten Kernel'!M$4-'Grunddaten Kernel'!M$3)</f>
        <v>0.66867406169027954</v>
      </c>
      <c r="N220" s="107">
        <f>('Grunddaten Kernel'!N220-'Grunddaten Kernel'!N$3)/('Grunddaten Kernel'!N$4-'Grunddaten Kernel'!N$3)</f>
        <v>0.73289937702931529</v>
      </c>
      <c r="O220" s="107">
        <f>('Grunddaten Kernel'!O220-'Grunddaten Kernel'!O$3)/('Grunddaten Kernel'!O$4-'Grunddaten Kernel'!O$3)</f>
        <v>0.47554620821645011</v>
      </c>
      <c r="P220" s="107">
        <f>('Grunddaten Kernel'!P220-'Grunddaten Kernel'!P$3)/('Grunddaten Kernel'!P$4-'Grunddaten Kernel'!P$3)</f>
        <v>-9.3641827380273115E-2</v>
      </c>
      <c r="Q220" s="103">
        <f>('Grunddaten Kernel'!Q220-'Grunddaten Kernel'!Q$3)/('Grunddaten Kernel'!Q$4-'Grunddaten Kernel'!Q$3)</f>
        <v>0.8224532224532225</v>
      </c>
      <c r="R220" s="103">
        <f>('Grunddaten Kernel'!R220-'Grunddaten Kernel'!R$3)/('Grunddaten Kernel'!R$4-'Grunddaten Kernel'!R$3)</f>
        <v>1.3150267900633219</v>
      </c>
      <c r="S220" s="103">
        <f>('Grunddaten Kernel'!S220-'Grunddaten Kernel'!S$3)/('Grunddaten Kernel'!S$4-'Grunddaten Kernel'!S$3)</f>
        <v>1.26046059033409</v>
      </c>
      <c r="T220" s="107">
        <f>'Grunddaten Kernel'!T220/(('Grunddaten Kernel'!T$4-'Grunddaten Kernel'!T$3)/2)</f>
        <v>-0.12941644824632273</v>
      </c>
      <c r="U220" s="107">
        <f>'Grunddaten Kernel'!U220/(('Grunddaten Kernel'!U$4-'Grunddaten Kernel'!U$3)/2)</f>
        <v>0.45712400747775628</v>
      </c>
      <c r="V220" s="107">
        <f>'Grunddaten Kernel'!V220/(('Grunddaten Kernel'!V$4-'Grunddaten Kernel'!V$3)/2)</f>
        <v>-0.19830076756073015</v>
      </c>
      <c r="W220" s="107">
        <f>'Grunddaten Kernel'!W220/(('Grunddaten Kernel'!W$4-'Grunddaten Kernel'!W$3)/2)</f>
        <v>-0.29090909090909128</v>
      </c>
      <c r="X220" s="107">
        <f>'Grunddaten Kernel'!X220/(('Grunddaten Kernel'!X$4-'Grunddaten Kernel'!X$3)/2)</f>
        <v>0.50965250965250974</v>
      </c>
      <c r="Y220" s="107">
        <f>'Grunddaten Kernel'!Y220/(('Grunddaten Kernel'!Y$4-'Grunddaten Kernel'!Y$3)/2)</f>
        <v>4.1067761806981247E-2</v>
      </c>
      <c r="Z220" s="107">
        <f>'Grunddaten Kernel'!Z220/(('Grunddaten Kernel'!Z$4-'Grunddaten Kernel'!Z$3)/2)</f>
        <v>-3.623188405797105E-2</v>
      </c>
      <c r="AA220" s="107">
        <f>'Grunddaten Kernel'!AA220/(('Grunddaten Kernel'!AA$4-'Grunddaten Kernel'!AA$3)/2)</f>
        <v>7.2727272727272788E-3</v>
      </c>
      <c r="AB220" s="107">
        <f>'Grunddaten Kernel'!AB220/(('Grunddaten Kernel'!AB$4-'Grunddaten Kernel'!AB$3)/2)</f>
        <v>0.23994001499625109</v>
      </c>
      <c r="AC220" s="107">
        <f>'Grunddaten Kernel'!AC220/(('Grunddaten Kernel'!AC$4-'Grunddaten Kernel'!AC$3)/2)</f>
        <v>3.3094318808604806E-2</v>
      </c>
      <c r="AD220" s="107">
        <f>'Grunddaten Kernel'!AD220/(('Grunddaten Kernel'!AD$4-'Grunddaten Kernel'!AD$3)/2)</f>
        <v>0</v>
      </c>
      <c r="AE220" s="107">
        <f>'Grunddaten Kernel'!AE220/(('Grunddaten Kernel'!AE$4-'Grunddaten Kernel'!AE$3)/2)</f>
        <v>9.4806360976740223E-2</v>
      </c>
      <c r="AF220" s="107">
        <f>'Grunddaten Kernel'!AF220/(('Grunddaten Kernel'!AF$4-'Grunddaten Kernel'!AF$3)/2)</f>
        <v>0.27925736235595311</v>
      </c>
      <c r="AG220" s="107">
        <f>'Grunddaten Kernel'!AG220/(('Grunddaten Kernel'!AG$4-'Grunddaten Kernel'!AG$3)/2)</f>
        <v>0.15769719284725492</v>
      </c>
      <c r="AH220" s="107">
        <f>'Grunddaten Kernel'!AH220/(('Grunddaten Kernel'!AH$4-'Grunddaten Kernel'!AH$3)/2)</f>
        <v>2.5712561601126407E-2</v>
      </c>
      <c r="AI220" s="103">
        <f>'Grunddaten Kernel'!AI220/(('Grunddaten Kernel'!AI$4-'Grunddaten Kernel'!AI$3)/2)</f>
        <v>0.52114285714285735</v>
      </c>
      <c r="AJ220" s="103">
        <f>'Grunddaten Kernel'!AJ220/(('Grunddaten Kernel'!AJ$4-'Grunddaten Kernel'!AJ$3)/2)</f>
        <v>0.40719910011248645</v>
      </c>
      <c r="AK220" s="103">
        <f>'Grunddaten Kernel'!AK220/(('Grunddaten Kernel'!AK$4-'Grunddaten Kernel'!AK$3)/2)</f>
        <v>-0.2348214285714281</v>
      </c>
    </row>
    <row r="221" spans="1:37" x14ac:dyDescent="0.2">
      <c r="A221" s="9">
        <v>36890</v>
      </c>
      <c r="B221" s="107">
        <f>('Grunddaten Kernel'!B221-'Grunddaten Kernel'!B$3)/('Grunddaten Kernel'!B$4-'Grunddaten Kernel'!B$3)</f>
        <v>5.4026913624471769E-2</v>
      </c>
      <c r="C221" s="107">
        <f>('Grunddaten Kernel'!C221-'Grunddaten Kernel'!C$3)/('Grunddaten Kernel'!C$4-'Grunddaten Kernel'!C$3)</f>
        <v>0.86271274967486322</v>
      </c>
      <c r="D221" s="107">
        <f>('Grunddaten Kernel'!D221-'Grunddaten Kernel'!D$3)/('Grunddaten Kernel'!D$4-'Grunddaten Kernel'!D$3)</f>
        <v>0.24816113490364031</v>
      </c>
      <c r="E221" s="107">
        <f>('Grunddaten Kernel'!E221-'Grunddaten Kernel'!E$3)/('Grunddaten Kernel'!E$4-'Grunddaten Kernel'!E$3)</f>
        <v>-2.3965141612200504E-2</v>
      </c>
      <c r="F221" s="107">
        <f>('Grunddaten Kernel'!F221-'Grunddaten Kernel'!F$3)/('Grunddaten Kernel'!F$4-'Grunddaten Kernel'!F$3)</f>
        <v>-0.15948275862068972</v>
      </c>
      <c r="G221" s="107">
        <f>('Grunddaten Kernel'!G221-'Grunddaten Kernel'!G$3)/('Grunddaten Kernel'!G$4-'Grunddaten Kernel'!G$3)</f>
        <v>0</v>
      </c>
      <c r="H221" s="107">
        <f>('Grunddaten Kernel'!H221-'Grunddaten Kernel'!H$3)/('Grunddaten Kernel'!H$4-'Grunddaten Kernel'!H$3)</f>
        <v>9.2436974789915957E-2</v>
      </c>
      <c r="I221" s="107">
        <f>('Grunddaten Kernel'!I221-'Grunddaten Kernel'!I$3)/('Grunddaten Kernel'!I$4-'Grunddaten Kernel'!I$3)</f>
        <v>-3.1043403276803681E-2</v>
      </c>
      <c r="J221" s="107">
        <f>('Grunddaten Kernel'!J221-'Grunddaten Kernel'!J$3)/('Grunddaten Kernel'!J$4-'Grunddaten Kernel'!J$3)</f>
        <v>-7.9298245614035076E-2</v>
      </c>
      <c r="K221" s="107">
        <f>('Grunddaten Kernel'!K221-'Grunddaten Kernel'!K$3)/('Grunddaten Kernel'!K$4-'Grunddaten Kernel'!K$3)</f>
        <v>-5.945385413066024E-2</v>
      </c>
      <c r="L221" s="107">
        <f>('Grunddaten Kernel'!L221-'Grunddaten Kernel'!L$3)/('Grunddaten Kernel'!L$4-'Grunddaten Kernel'!L$3)</f>
        <v>-4.6069252489225722E-3</v>
      </c>
      <c r="M221" s="107">
        <f>('Grunddaten Kernel'!M221-'Grunddaten Kernel'!M$3)/('Grunddaten Kernel'!M$4-'Grunddaten Kernel'!M$3)</f>
        <v>0.70565121358927119</v>
      </c>
      <c r="N221" s="107">
        <f>('Grunddaten Kernel'!N221-'Grunddaten Kernel'!N$3)/('Grunddaten Kernel'!N$4-'Grunddaten Kernel'!N$3)</f>
        <v>0.76249436840715257</v>
      </c>
      <c r="O221" s="107">
        <f>('Grunddaten Kernel'!O221-'Grunddaten Kernel'!O$3)/('Grunddaten Kernel'!O$4-'Grunddaten Kernel'!O$3)</f>
        <v>0.49493514662437504</v>
      </c>
      <c r="P221" s="107">
        <f>('Grunddaten Kernel'!P221-'Grunddaten Kernel'!P$3)/('Grunddaten Kernel'!P$4-'Grunddaten Kernel'!P$3)</f>
        <v>-7.1217619536688342E-2</v>
      </c>
      <c r="Q221" s="103">
        <f>('Grunddaten Kernel'!Q221-'Grunddaten Kernel'!Q$3)/('Grunddaten Kernel'!Q$4-'Grunddaten Kernel'!Q$3)</f>
        <v>0.76507276507276512</v>
      </c>
      <c r="R221" s="103">
        <f>('Grunddaten Kernel'!R221-'Grunddaten Kernel'!R$3)/('Grunddaten Kernel'!R$4-'Grunddaten Kernel'!R$3)</f>
        <v>1.2292985874330247</v>
      </c>
      <c r="S221" s="103">
        <f>('Grunddaten Kernel'!S221-'Grunddaten Kernel'!S$3)/('Grunddaten Kernel'!S$4-'Grunddaten Kernel'!S$3)</f>
        <v>1.0762244566980215</v>
      </c>
      <c r="T221" s="107">
        <f>'Grunddaten Kernel'!T221/(('Grunddaten Kernel'!T$4-'Grunddaten Kernel'!T$3)/2)</f>
        <v>0.27946450418408803</v>
      </c>
      <c r="U221" s="107">
        <f>'Grunddaten Kernel'!U221/(('Grunddaten Kernel'!U$4-'Grunddaten Kernel'!U$3)/2)</f>
        <v>0.23957173416946065</v>
      </c>
      <c r="V221" s="107">
        <f>'Grunddaten Kernel'!V221/(('Grunddaten Kernel'!V$4-'Grunddaten Kernel'!V$3)/2)</f>
        <v>-3.6924970511307754E-2</v>
      </c>
      <c r="W221" s="107">
        <f>'Grunddaten Kernel'!W221/(('Grunddaten Kernel'!W$4-'Grunddaten Kernel'!W$3)/2)</f>
        <v>-1.8181818181818608E-2</v>
      </c>
      <c r="X221" s="107">
        <f>'Grunddaten Kernel'!X221/(('Grunddaten Kernel'!X$4-'Grunddaten Kernel'!X$3)/2)</f>
        <v>-0.21621621621621712</v>
      </c>
      <c r="Y221" s="107">
        <f>'Grunddaten Kernel'!Y221/(('Grunddaten Kernel'!Y$4-'Grunddaten Kernel'!Y$3)/2)</f>
        <v>-0.12320328542094434</v>
      </c>
      <c r="Z221" s="107">
        <f>'Grunddaten Kernel'!Z221/(('Grunddaten Kernel'!Z$4-'Grunddaten Kernel'!Z$3)/2)</f>
        <v>-7.2463768115942099E-3</v>
      </c>
      <c r="AA221" s="107">
        <f>'Grunddaten Kernel'!AA221/(('Grunddaten Kernel'!AA$4-'Grunddaten Kernel'!AA$3)/2)</f>
        <v>-1.4545454545454558E-2</v>
      </c>
      <c r="AB221" s="107">
        <f>'Grunddaten Kernel'!AB221/(('Grunddaten Kernel'!AB$4-'Grunddaten Kernel'!AB$3)/2)</f>
        <v>0.1499625093726567</v>
      </c>
      <c r="AC221" s="107">
        <f>'Grunddaten Kernel'!AC221/(('Grunddaten Kernel'!AC$4-'Grunddaten Kernel'!AC$3)/2)</f>
        <v>-3.3094318808604806E-2</v>
      </c>
      <c r="AD221" s="107">
        <f>'Grunddaten Kernel'!AD221/(('Grunddaten Kernel'!AD$4-'Grunddaten Kernel'!AD$3)/2)</f>
        <v>0</v>
      </c>
      <c r="AE221" s="107">
        <f>'Grunddaten Kernel'!AE221/(('Grunddaten Kernel'!AE$4-'Grunddaten Kernel'!AE$3)/2)</f>
        <v>0.26331720881731085</v>
      </c>
      <c r="AF221" s="107">
        <f>'Grunddaten Kernel'!AF221/(('Grunddaten Kernel'!AF$4-'Grunddaten Kernel'!AF$3)/2)</f>
        <v>0.24391805377720951</v>
      </c>
      <c r="AG221" s="107">
        <f>'Grunddaten Kernel'!AG221/(('Grunddaten Kernel'!AG$4-'Grunddaten Kernel'!AG$3)/2)</f>
        <v>0.12376018609695873</v>
      </c>
      <c r="AH221" s="107">
        <f>'Grunddaten Kernel'!AH221/(('Grunddaten Kernel'!AH$4-'Grunddaten Kernel'!AH$3)/2)</f>
        <v>0.11857789399577597</v>
      </c>
      <c r="AI221" s="103">
        <f>'Grunddaten Kernel'!AI221/(('Grunddaten Kernel'!AI$4-'Grunddaten Kernel'!AI$3)/2)</f>
        <v>-0.31542857142857167</v>
      </c>
      <c r="AJ221" s="103">
        <f>'Grunddaten Kernel'!AJ221/(('Grunddaten Kernel'!AJ$4-'Grunddaten Kernel'!AJ$3)/2)</f>
        <v>-0.39595050618672778</v>
      </c>
      <c r="AK221" s="103">
        <f>'Grunddaten Kernel'!AK221/(('Grunddaten Kernel'!AK$4-'Grunddaten Kernel'!AK$3)/2)</f>
        <v>-0.50714285714285701</v>
      </c>
    </row>
    <row r="222" spans="1:37" x14ac:dyDescent="0.2">
      <c r="A222" s="9">
        <v>36921</v>
      </c>
      <c r="B222" s="107">
        <f>('Grunddaten Kernel'!B222-'Grunddaten Kernel'!B$3)/('Grunddaten Kernel'!B$4-'Grunddaten Kernel'!B$3)</f>
        <v>7.1350760927970935E-2</v>
      </c>
      <c r="C222" s="107">
        <f>('Grunddaten Kernel'!C222-'Grunddaten Kernel'!C$3)/('Grunddaten Kernel'!C$4-'Grunddaten Kernel'!C$3)</f>
        <v>0.77060687976061792</v>
      </c>
      <c r="D222" s="107">
        <f>('Grunddaten Kernel'!D222-'Grunddaten Kernel'!D$3)/('Grunddaten Kernel'!D$4-'Grunddaten Kernel'!D$3)</f>
        <v>0.26181209850107068</v>
      </c>
      <c r="E222" s="107">
        <f>('Grunddaten Kernel'!E222-'Grunddaten Kernel'!E$3)/('Grunddaten Kernel'!E$4-'Grunddaten Kernel'!E$3)</f>
        <v>-3.9215686274509838E-2</v>
      </c>
      <c r="F222" s="107">
        <f>('Grunddaten Kernel'!F222-'Grunddaten Kernel'!F$3)/('Grunddaten Kernel'!F$4-'Grunddaten Kernel'!F$3)</f>
        <v>-0.17887931034482762</v>
      </c>
      <c r="G222" s="107">
        <f>('Grunddaten Kernel'!G222-'Grunddaten Kernel'!G$3)/('Grunddaten Kernel'!G$4-'Grunddaten Kernel'!G$3)</f>
        <v>-2.0146520146520207E-2</v>
      </c>
      <c r="H222" s="107">
        <f>('Grunddaten Kernel'!H222-'Grunddaten Kernel'!H$3)/('Grunddaten Kernel'!H$4-'Grunddaten Kernel'!H$3)</f>
        <v>7.7030812324929976E-2</v>
      </c>
      <c r="I222" s="107">
        <f>('Grunddaten Kernel'!I222-'Grunddaten Kernel'!I$3)/('Grunddaten Kernel'!I$4-'Grunddaten Kernel'!I$3)</f>
        <v>-2.7594136246047715E-2</v>
      </c>
      <c r="J222" s="107">
        <f>('Grunddaten Kernel'!J222-'Grunddaten Kernel'!J$3)/('Grunddaten Kernel'!J$4-'Grunddaten Kernel'!J$3)</f>
        <v>-5.2631578947368418E-2</v>
      </c>
      <c r="K222" s="107">
        <f>('Grunddaten Kernel'!K222-'Grunddaten Kernel'!K$3)/('Grunddaten Kernel'!K$4-'Grunddaten Kernel'!K$3)</f>
        <v>-6.0836501901140677E-2</v>
      </c>
      <c r="L222" s="107">
        <f>('Grunddaten Kernel'!L222-'Grunddaten Kernel'!L$3)/('Grunddaten Kernel'!L$4-'Grunddaten Kernel'!L$3)</f>
        <v>-4.6069252489225722E-3</v>
      </c>
      <c r="M222" s="107">
        <f>('Grunddaten Kernel'!M222-'Grunddaten Kernel'!M$3)/('Grunddaten Kernel'!M$4-'Grunddaten Kernel'!M$3)</f>
        <v>0.72012398257410282</v>
      </c>
      <c r="N222" s="107">
        <f>('Grunddaten Kernel'!N222-'Grunddaten Kernel'!N$3)/('Grunddaten Kernel'!N$4-'Grunddaten Kernel'!N$3)</f>
        <v>0.73868632416225199</v>
      </c>
      <c r="O222" s="107">
        <f>('Grunddaten Kernel'!O222-'Grunddaten Kernel'!O$3)/('Grunddaten Kernel'!O$4-'Grunddaten Kernel'!O$3)</f>
        <v>0.49475181026027804</v>
      </c>
      <c r="P222" s="107">
        <f>('Grunddaten Kernel'!P222-'Grunddaten Kernel'!P$3)/('Grunddaten Kernel'!P$4-'Grunddaten Kernel'!P$3)</f>
        <v>-7.5065997185134459E-2</v>
      </c>
      <c r="Q222" s="103">
        <f>('Grunddaten Kernel'!Q222-'Grunddaten Kernel'!Q$3)/('Grunddaten Kernel'!Q$4-'Grunddaten Kernel'!Q$3)</f>
        <v>0.69979209979209989</v>
      </c>
      <c r="R222" s="103">
        <f>('Grunddaten Kernel'!R222-'Grunddaten Kernel'!R$3)/('Grunddaten Kernel'!R$4-'Grunddaten Kernel'!R$3)</f>
        <v>1.2396492937165124</v>
      </c>
      <c r="S222" s="103">
        <f>('Grunddaten Kernel'!S222-'Grunddaten Kernel'!S$3)/('Grunddaten Kernel'!S$4-'Grunddaten Kernel'!S$3)</f>
        <v>1.2302951670450861</v>
      </c>
      <c r="T222" s="107">
        <f>'Grunddaten Kernel'!T222/(('Grunddaten Kernel'!T$4-'Grunddaten Kernel'!T$3)/2)</f>
        <v>5.5330220627051042E-2</v>
      </c>
      <c r="U222" s="107">
        <f>'Grunddaten Kernel'!U222/(('Grunddaten Kernel'!U$4-'Grunddaten Kernel'!U$3)/2)</f>
        <v>-0.44215077409216474</v>
      </c>
      <c r="V222" s="107">
        <f>'Grunddaten Kernel'!V222/(('Grunddaten Kernel'!V$4-'Grunddaten Kernel'!V$3)/2)</f>
        <v>6.9747166521359844E-2</v>
      </c>
      <c r="W222" s="107">
        <f>'Grunddaten Kernel'!W222/(('Grunddaten Kernel'!W$4-'Grunddaten Kernel'!W$3)/2)</f>
        <v>-0.12727272727272701</v>
      </c>
      <c r="X222" s="107">
        <f>'Grunddaten Kernel'!X222/(('Grunddaten Kernel'!X$4-'Grunddaten Kernel'!X$3)/2)</f>
        <v>-0.13899613899613877</v>
      </c>
      <c r="Y222" s="107">
        <f>'Grunddaten Kernel'!Y222/(('Grunddaten Kernel'!Y$4-'Grunddaten Kernel'!Y$3)/2)</f>
        <v>-0.15058179329226598</v>
      </c>
      <c r="Z222" s="107">
        <f>'Grunddaten Kernel'!Z222/(('Grunddaten Kernel'!Z$4-'Grunddaten Kernel'!Z$3)/2)</f>
        <v>-7.9710144927536142E-2</v>
      </c>
      <c r="AA222" s="107">
        <f>'Grunddaten Kernel'!AA222/(('Grunddaten Kernel'!AA$4-'Grunddaten Kernel'!AA$3)/2)</f>
        <v>2.1818181818181837E-2</v>
      </c>
      <c r="AB222" s="107">
        <f>'Grunddaten Kernel'!AB222/(('Grunddaten Kernel'!AB$4-'Grunddaten Kernel'!AB$3)/2)</f>
        <v>0.18995251187203188</v>
      </c>
      <c r="AC222" s="107">
        <f>'Grunddaten Kernel'!AC222/(('Grunddaten Kernel'!AC$4-'Grunddaten Kernel'!AC$3)/2)</f>
        <v>-1.103143960286794E-2</v>
      </c>
      <c r="AD222" s="107">
        <f>'Grunddaten Kernel'!AD222/(('Grunddaten Kernel'!AD$4-'Grunddaten Kernel'!AD$3)/2)</f>
        <v>0</v>
      </c>
      <c r="AE222" s="107">
        <f>'Grunddaten Kernel'!AE222/(('Grunddaten Kernel'!AE$4-'Grunddaten Kernel'!AE$3)/2)</f>
        <v>0.10306172696463209</v>
      </c>
      <c r="AF222" s="107">
        <f>'Grunddaten Kernel'!AF222/(('Grunddaten Kernel'!AF$4-'Grunddaten Kernel'!AF$3)/2)</f>
        <v>-0.19622279129321435</v>
      </c>
      <c r="AG222" s="107">
        <f>'Grunddaten Kernel'!AG222/(('Grunddaten Kernel'!AG$4-'Grunddaten Kernel'!AG$3)/2)</f>
        <v>-1.1702416120787614E-3</v>
      </c>
      <c r="AH222" s="107">
        <f>'Grunddaten Kernel'!AH222/(('Grunddaten Kernel'!AH$4-'Grunddaten Kernel'!AH$3)/2)</f>
        <v>-2.0349994971336632E-2</v>
      </c>
      <c r="AI222" s="103">
        <f>'Grunddaten Kernel'!AI222/(('Grunddaten Kernel'!AI$4-'Grunddaten Kernel'!AI$3)/2)</f>
        <v>-0.3588571428571426</v>
      </c>
      <c r="AJ222" s="103">
        <f>'Grunddaten Kernel'!AJ222/(('Grunddaten Kernel'!AJ$4-'Grunddaten Kernel'!AJ$3)/2)</f>
        <v>4.7806524184478214E-2</v>
      </c>
      <c r="AK222" s="103">
        <f>'Grunddaten Kernel'!AK222/(('Grunddaten Kernel'!AK$4-'Grunddaten Kernel'!AK$3)/2)</f>
        <v>0.42410714285714274</v>
      </c>
    </row>
    <row r="223" spans="1:37" x14ac:dyDescent="0.2">
      <c r="A223" s="9">
        <v>36949</v>
      </c>
      <c r="B223" s="107">
        <f>('Grunddaten Kernel'!B223-'Grunddaten Kernel'!B$3)/('Grunddaten Kernel'!B$4-'Grunddaten Kernel'!B$3)</f>
        <v>3.3179571954158951E-2</v>
      </c>
      <c r="C223" s="107">
        <f>('Grunddaten Kernel'!C223-'Grunddaten Kernel'!C$3)/('Grunddaten Kernel'!C$4-'Grunddaten Kernel'!C$3)</f>
        <v>0.80950417940567743</v>
      </c>
      <c r="D223" s="107">
        <f>('Grunddaten Kernel'!D223-'Grunddaten Kernel'!D$3)/('Grunddaten Kernel'!D$4-'Grunddaten Kernel'!D$3)</f>
        <v>0.27305406852248398</v>
      </c>
      <c r="E223" s="107">
        <f>('Grunddaten Kernel'!E223-'Grunddaten Kernel'!E$3)/('Grunddaten Kernel'!E$4-'Grunddaten Kernel'!E$3)</f>
        <v>-1.3071895424836614E-2</v>
      </c>
      <c r="F223" s="107">
        <f>('Grunddaten Kernel'!F223-'Grunddaten Kernel'!F$3)/('Grunddaten Kernel'!F$4-'Grunddaten Kernel'!F$3)</f>
        <v>-0.12284482758620696</v>
      </c>
      <c r="G223" s="107">
        <f>('Grunddaten Kernel'!G223-'Grunddaten Kernel'!G$3)/('Grunddaten Kernel'!G$4-'Grunddaten Kernel'!G$3)</f>
        <v>1.648351648351646E-2</v>
      </c>
      <c r="H223" s="107">
        <f>('Grunddaten Kernel'!H223-'Grunddaten Kernel'!H$3)/('Grunddaten Kernel'!H$4-'Grunddaten Kernel'!H$3)</f>
        <v>9.1036414565826326E-2</v>
      </c>
      <c r="I223" s="107">
        <f>('Grunddaten Kernel'!I223-'Grunddaten Kernel'!I$3)/('Grunddaten Kernel'!I$4-'Grunddaten Kernel'!I$3)</f>
        <v>-2.644438056912906E-2</v>
      </c>
      <c r="J223" s="107">
        <f>('Grunddaten Kernel'!J223-'Grunddaten Kernel'!J$3)/('Grunddaten Kernel'!J$4-'Grunddaten Kernel'!J$3)</f>
        <v>-2.8771929824561414E-2</v>
      </c>
      <c r="K223" s="107">
        <f>('Grunddaten Kernel'!K223-'Grunddaten Kernel'!K$3)/('Grunddaten Kernel'!K$4-'Grunddaten Kernel'!K$3)</f>
        <v>-6.0836501901140677E-2</v>
      </c>
      <c r="L223" s="107">
        <f>('Grunddaten Kernel'!L223-'Grunddaten Kernel'!L$3)/('Grunddaten Kernel'!L$4-'Grunddaten Kernel'!L$3)</f>
        <v>-4.6069252489225722E-3</v>
      </c>
      <c r="M223" s="107">
        <f>('Grunddaten Kernel'!M223-'Grunddaten Kernel'!M$3)/('Grunddaten Kernel'!M$4-'Grunddaten Kernel'!M$3)</f>
        <v>0.74652315927774471</v>
      </c>
      <c r="N223" s="107">
        <f>('Grunddaten Kernel'!N223-'Grunddaten Kernel'!N$3)/('Grunddaten Kernel'!N$4-'Grunddaten Kernel'!N$3)</f>
        <v>0.75603163013251706</v>
      </c>
      <c r="O223" s="107">
        <f>('Grunddaten Kernel'!O223-'Grunddaten Kernel'!O$3)/('Grunddaten Kernel'!O$4-'Grunddaten Kernel'!O$3)</f>
        <v>0.50900733047348468</v>
      </c>
      <c r="P223" s="107">
        <f>('Grunddaten Kernel'!P223-'Grunddaten Kernel'!P$3)/('Grunddaten Kernel'!P$4-'Grunddaten Kernel'!P$3)</f>
        <v>-6.1637947430484216E-2</v>
      </c>
      <c r="Q223" s="103">
        <f>('Grunddaten Kernel'!Q223-'Grunddaten Kernel'!Q$3)/('Grunddaten Kernel'!Q$4-'Grunddaten Kernel'!Q$3)</f>
        <v>0.76091476091476096</v>
      </c>
      <c r="R223" s="103">
        <f>('Grunddaten Kernel'!R223-'Grunddaten Kernel'!R$3)/('Grunddaten Kernel'!R$4-'Grunddaten Kernel'!R$3)</f>
        <v>1.4862396492937167</v>
      </c>
      <c r="S223" s="103">
        <f>('Grunddaten Kernel'!S223-'Grunddaten Kernel'!S$3)/('Grunddaten Kernel'!S$4-'Grunddaten Kernel'!S$3)</f>
        <v>1.345442750567629</v>
      </c>
      <c r="T223" s="107">
        <f>'Grunddaten Kernel'!T223/(('Grunddaten Kernel'!T$4-'Grunddaten Kernel'!T$3)/2)</f>
        <v>-0.12191404544943531</v>
      </c>
      <c r="U223" s="107">
        <f>'Grunddaten Kernel'!U223/(('Grunddaten Kernel'!U$4-'Grunddaten Kernel'!U$3)/2)</f>
        <v>0.18672502810266609</v>
      </c>
      <c r="V223" s="107">
        <f>'Grunddaten Kernel'!V223/(('Grunddaten Kernel'!V$4-'Grunddaten Kernel'!V$3)/2)</f>
        <v>5.7438843017590918E-2</v>
      </c>
      <c r="W223" s="107">
        <f>'Grunddaten Kernel'!W223/(('Grunddaten Kernel'!W$4-'Grunddaten Kernel'!W$3)/2)</f>
        <v>0.21818181818181845</v>
      </c>
      <c r="X223" s="107">
        <f>'Grunddaten Kernel'!X223/(('Grunddaten Kernel'!X$4-'Grunddaten Kernel'!X$3)/2)</f>
        <v>0.40154440154440124</v>
      </c>
      <c r="Y223" s="107">
        <f>'Grunddaten Kernel'!Y223/(('Grunddaten Kernel'!Y$4-'Grunddaten Kernel'!Y$3)/2)</f>
        <v>0.27378507871321034</v>
      </c>
      <c r="Z223" s="107">
        <f>'Grunddaten Kernel'!Z223/(('Grunddaten Kernel'!Z$4-'Grunddaten Kernel'!Z$3)/2)</f>
        <v>7.2463768115941934E-2</v>
      </c>
      <c r="AA223" s="107">
        <f>'Grunddaten Kernel'!AA223/(('Grunddaten Kernel'!AA$4-'Grunddaten Kernel'!AA$3)/2)</f>
        <v>7.2727272727272788E-3</v>
      </c>
      <c r="AB223" s="107">
        <f>'Grunddaten Kernel'!AB223/(('Grunddaten Kernel'!AB$4-'Grunddaten Kernel'!AB$3)/2)</f>
        <v>0.16995751062234429</v>
      </c>
      <c r="AC223" s="107">
        <f>'Grunddaten Kernel'!AC223/(('Grunddaten Kernel'!AC$4-'Grunddaten Kernel'!AC$3)/2)</f>
        <v>0</v>
      </c>
      <c r="AD223" s="107">
        <f>'Grunddaten Kernel'!AD223/(('Grunddaten Kernel'!AD$4-'Grunddaten Kernel'!AD$3)/2)</f>
        <v>0</v>
      </c>
      <c r="AE223" s="107">
        <f>'Grunddaten Kernel'!AE223/(('Grunddaten Kernel'!AE$4-'Grunddaten Kernel'!AE$3)/2)</f>
        <v>0.18799061495235092</v>
      </c>
      <c r="AF223" s="107">
        <f>'Grunddaten Kernel'!AF223/(('Grunddaten Kernel'!AF$4-'Grunddaten Kernel'!AF$3)/2)</f>
        <v>0.14295774647887274</v>
      </c>
      <c r="AG223" s="107">
        <f>'Grunddaten Kernel'!AG223/(('Grunddaten Kernel'!AG$4-'Grunddaten Kernel'!AG$3)/2)</f>
        <v>9.0993420958741286E-2</v>
      </c>
      <c r="AH223" s="107">
        <f>'Grunddaten Kernel'!AH223/(('Grunddaten Kernel'!AH$4-'Grunddaten Kernel'!AH$3)/2)</f>
        <v>7.1006738408930944E-2</v>
      </c>
      <c r="AI223" s="103">
        <f>'Grunddaten Kernel'!AI223/(('Grunddaten Kernel'!AI$4-'Grunddaten Kernel'!AI$3)/2)</f>
        <v>0.33599999999999974</v>
      </c>
      <c r="AJ223" s="103">
        <f>'Grunddaten Kernel'!AJ223/(('Grunddaten Kernel'!AJ$4-'Grunddaten Kernel'!AJ$3)/2)</f>
        <v>1.1389201349831271</v>
      </c>
      <c r="AK223" s="103">
        <f>'Grunddaten Kernel'!AK223/(('Grunddaten Kernel'!AK$4-'Grunddaten Kernel'!AK$3)/2)</f>
        <v>0.31696428571428537</v>
      </c>
    </row>
    <row r="224" spans="1:37" x14ac:dyDescent="0.2">
      <c r="A224" s="9">
        <v>36980</v>
      </c>
      <c r="B224" s="107">
        <f>('Grunddaten Kernel'!B224-'Grunddaten Kernel'!B$3)/('Grunddaten Kernel'!B$4-'Grunddaten Kernel'!B$3)</f>
        <v>7.2231634519674195E-2</v>
      </c>
      <c r="C224" s="107">
        <f>('Grunddaten Kernel'!C224-'Grunddaten Kernel'!C$3)/('Grunddaten Kernel'!C$4-'Grunddaten Kernel'!C$3)</f>
        <v>0.7583138652501511</v>
      </c>
      <c r="D224" s="107">
        <f>('Grunddaten Kernel'!D224-'Grunddaten Kernel'!D$3)/('Grunddaten Kernel'!D$4-'Grunddaten Kernel'!D$3)</f>
        <v>0.30945663811563173</v>
      </c>
      <c r="E224" s="107">
        <f>('Grunddaten Kernel'!E224-'Grunddaten Kernel'!E$3)/('Grunddaten Kernel'!E$4-'Grunddaten Kernel'!E$3)</f>
        <v>-1.7429193899782151E-2</v>
      </c>
      <c r="F224" s="107">
        <f>('Grunddaten Kernel'!F224-'Grunddaten Kernel'!F$3)/('Grunddaten Kernel'!F$4-'Grunddaten Kernel'!F$3)</f>
        <v>-9.6982758620689696E-2</v>
      </c>
      <c r="G224" s="107">
        <f>('Grunddaten Kernel'!G224-'Grunddaten Kernel'!G$3)/('Grunddaten Kernel'!G$4-'Grunddaten Kernel'!G$3)</f>
        <v>1.648351648351646E-2</v>
      </c>
      <c r="H224" s="107">
        <f>('Grunddaten Kernel'!H224-'Grunddaten Kernel'!H$3)/('Grunddaten Kernel'!H$4-'Grunddaten Kernel'!H$3)</f>
        <v>7.7030812324929976E-2</v>
      </c>
      <c r="I224" s="107">
        <f>('Grunddaten Kernel'!I224-'Grunddaten Kernel'!I$3)/('Grunddaten Kernel'!I$4-'Grunddaten Kernel'!I$3)</f>
        <v>-2.4144869215291746E-2</v>
      </c>
      <c r="J224" s="107">
        <f>('Grunddaten Kernel'!J224-'Grunddaten Kernel'!J$3)/('Grunddaten Kernel'!J$4-'Grunddaten Kernel'!J$3)</f>
        <v>-7.0175438596489738E-4</v>
      </c>
      <c r="K224" s="107">
        <f>('Grunddaten Kernel'!K224-'Grunddaten Kernel'!K$3)/('Grunddaten Kernel'!K$4-'Grunddaten Kernel'!K$3)</f>
        <v>-5.945385413066024E-2</v>
      </c>
      <c r="L224" s="107">
        <f>('Grunddaten Kernel'!L224-'Grunddaten Kernel'!L$3)/('Grunddaten Kernel'!L$4-'Grunddaten Kernel'!L$3)</f>
        <v>-4.6069252489225722E-3</v>
      </c>
      <c r="M224" s="107">
        <f>('Grunddaten Kernel'!M224-'Grunddaten Kernel'!M$3)/('Grunddaten Kernel'!M$4-'Grunddaten Kernel'!M$3)</f>
        <v>0.75083488921701436</v>
      </c>
      <c r="N224" s="107">
        <f>('Grunddaten Kernel'!N224-'Grunddaten Kernel'!N$3)/('Grunddaten Kernel'!N$4-'Grunddaten Kernel'!N$3)</f>
        <v>0.73814258416318401</v>
      </c>
      <c r="O224" s="107">
        <f>('Grunddaten Kernel'!O224-'Grunddaten Kernel'!O$3)/('Grunddaten Kernel'!O$4-'Grunddaten Kernel'!O$3)</f>
        <v>0.50875095767165801</v>
      </c>
      <c r="P224" s="107">
        <f>('Grunddaten Kernel'!P224-'Grunddaten Kernel'!P$3)/('Grunddaten Kernel'!P$4-'Grunddaten Kernel'!P$3)</f>
        <v>-6.4363421963558876E-2</v>
      </c>
      <c r="Q224" s="103">
        <f>('Grunddaten Kernel'!Q224-'Grunddaten Kernel'!Q$3)/('Grunddaten Kernel'!Q$4-'Grunddaten Kernel'!Q$3)</f>
        <v>0.72848232848232841</v>
      </c>
      <c r="R224" s="103">
        <f>('Grunddaten Kernel'!R224-'Grunddaten Kernel'!R$3)/('Grunddaten Kernel'!R$4-'Grunddaten Kernel'!R$3)</f>
        <v>1.5905991232342913</v>
      </c>
      <c r="S224" s="103">
        <f>('Grunddaten Kernel'!S224-'Grunddaten Kernel'!S$3)/('Grunddaten Kernel'!S$4-'Grunddaten Kernel'!S$3)</f>
        <v>1.4638339279922152</v>
      </c>
      <c r="T224" s="107">
        <f>'Grunddaten Kernel'!T224/(('Grunddaten Kernel'!T$4-'Grunddaten Kernel'!T$3)/2)</f>
        <v>0.1247274464982681</v>
      </c>
      <c r="U224" s="107">
        <f>'Grunddaten Kernel'!U224/(('Grunddaten Kernel'!U$4-'Grunddaten Kernel'!U$3)/2)</f>
        <v>-0.24573718321058383</v>
      </c>
      <c r="V224" s="107">
        <f>'Grunddaten Kernel'!V224/(('Grunddaten Kernel'!V$4-'Grunddaten Kernel'!V$3)/2)</f>
        <v>0.18599244405696025</v>
      </c>
      <c r="W224" s="107">
        <f>'Grunddaten Kernel'!W224/(('Grunddaten Kernel'!W$4-'Grunddaten Kernel'!W$3)/2)</f>
        <v>-3.636363636363641E-2</v>
      </c>
      <c r="X224" s="107">
        <f>'Grunddaten Kernel'!X224/(('Grunddaten Kernel'!X$4-'Grunddaten Kernel'!X$3)/2)</f>
        <v>0.18532818532818551</v>
      </c>
      <c r="Y224" s="107">
        <f>'Grunddaten Kernel'!Y224/(('Grunddaten Kernel'!Y$4-'Grunddaten Kernel'!Y$3)/2)</f>
        <v>0</v>
      </c>
      <c r="Z224" s="107">
        <f>'Grunddaten Kernel'!Z224/(('Grunddaten Kernel'!Z$4-'Grunddaten Kernel'!Z$3)/2)</f>
        <v>-7.2463768115941934E-2</v>
      </c>
      <c r="AA224" s="107">
        <f>'Grunddaten Kernel'!AA224/(('Grunddaten Kernel'!AA$4-'Grunddaten Kernel'!AA$3)/2)</f>
        <v>1.4545454545454558E-2</v>
      </c>
      <c r="AB224" s="107">
        <f>'Grunddaten Kernel'!AB224/(('Grunddaten Kernel'!AB$4-'Grunddaten Kernel'!AB$3)/2)</f>
        <v>0.19995001249687588</v>
      </c>
      <c r="AC224" s="107">
        <f>'Grunddaten Kernel'!AC224/(('Grunddaten Kernel'!AC$4-'Grunddaten Kernel'!AC$3)/2)</f>
        <v>1.103143960286794E-2</v>
      </c>
      <c r="AD224" s="107">
        <f>'Grunddaten Kernel'!AD224/(('Grunddaten Kernel'!AD$4-'Grunddaten Kernel'!AD$3)/2)</f>
        <v>0</v>
      </c>
      <c r="AE224" s="107">
        <f>'Grunddaten Kernel'!AE224/(('Grunddaten Kernel'!AE$4-'Grunddaten Kernel'!AE$3)/2)</f>
        <v>3.0704168235668721E-2</v>
      </c>
      <c r="AF224" s="107">
        <f>'Grunddaten Kernel'!AF224/(('Grunddaten Kernel'!AF$4-'Grunddaten Kernel'!AF$3)/2)</f>
        <v>-0.14743918053777186</v>
      </c>
      <c r="AG224" s="107">
        <f>'Grunddaten Kernel'!AG224/(('Grunddaten Kernel'!AG$4-'Grunddaten Kernel'!AG$3)/2)</f>
        <v>-1.6364354250206648E-3</v>
      </c>
      <c r="AH224" s="107">
        <f>'Grunddaten Kernel'!AH224/(('Grunddaten Kernel'!AH$4-'Grunddaten Kernel'!AH$3)/2)</f>
        <v>-1.4412149250729082E-2</v>
      </c>
      <c r="AI224" s="103">
        <f>'Grunddaten Kernel'!AI224/(('Grunddaten Kernel'!AI$4-'Grunddaten Kernel'!AI$3)/2)</f>
        <v>-0.17828571428571455</v>
      </c>
      <c r="AJ224" s="103">
        <f>'Grunddaten Kernel'!AJ224/(('Grunddaten Kernel'!AJ$4-'Grunddaten Kernel'!AJ$3)/2)</f>
        <v>0.48200224971878475</v>
      </c>
      <c r="AK224" s="103">
        <f>'Grunddaten Kernel'!AK224/(('Grunddaten Kernel'!AK$4-'Grunddaten Kernel'!AK$3)/2)</f>
        <v>0.32589285714285693</v>
      </c>
    </row>
    <row r="225" spans="1:37" x14ac:dyDescent="0.2">
      <c r="A225" s="9">
        <v>37009</v>
      </c>
      <c r="B225" s="107">
        <f>('Grunddaten Kernel'!B225-'Grunddaten Kernel'!B$3)/('Grunddaten Kernel'!B$4-'Grunddaten Kernel'!B$3)</f>
        <v>3.5234943668133845E-2</v>
      </c>
      <c r="C225" s="107">
        <f>('Grunddaten Kernel'!C225-'Grunddaten Kernel'!C$3)/('Grunddaten Kernel'!C$4-'Grunddaten Kernel'!C$3)</f>
        <v>0.74748867336779945</v>
      </c>
      <c r="D225" s="107">
        <f>('Grunddaten Kernel'!D225-'Grunddaten Kernel'!D$3)/('Grunddaten Kernel'!D$4-'Grunddaten Kernel'!D$3)</f>
        <v>0.27733672376873658</v>
      </c>
      <c r="E225" s="107">
        <f>('Grunddaten Kernel'!E225-'Grunddaten Kernel'!E$3)/('Grunddaten Kernel'!E$4-'Grunddaten Kernel'!E$3)</f>
        <v>-7.4074074074074139E-2</v>
      </c>
      <c r="F225" s="107">
        <f>('Grunddaten Kernel'!F225-'Grunddaten Kernel'!F$3)/('Grunddaten Kernel'!F$4-'Grunddaten Kernel'!F$3)</f>
        <v>-0.16163793103448276</v>
      </c>
      <c r="G225" s="107">
        <f>('Grunddaten Kernel'!G225-'Grunddaten Kernel'!G$3)/('Grunddaten Kernel'!G$4-'Grunddaten Kernel'!G$3)</f>
        <v>-2.3809523809523874E-2</v>
      </c>
      <c r="H225" s="107">
        <f>('Grunddaten Kernel'!H225-'Grunddaten Kernel'!H$3)/('Grunddaten Kernel'!H$4-'Grunddaten Kernel'!H$3)</f>
        <v>6.0224089635854336E-2</v>
      </c>
      <c r="I225" s="107">
        <f>('Grunddaten Kernel'!I225-'Grunddaten Kernel'!I$3)/('Grunddaten Kernel'!I$4-'Grunddaten Kernel'!I$3)</f>
        <v>-2.644438056912906E-2</v>
      </c>
      <c r="J225" s="107">
        <f>('Grunddaten Kernel'!J225-'Grunddaten Kernel'!J$3)/('Grunddaten Kernel'!J$4-'Grunddaten Kernel'!J$3)</f>
        <v>1.1929824561403504E-2</v>
      </c>
      <c r="K225" s="107">
        <f>('Grunddaten Kernel'!K225-'Grunddaten Kernel'!K$3)/('Grunddaten Kernel'!K$4-'Grunddaten Kernel'!K$3)</f>
        <v>-6.2219149671621177E-2</v>
      </c>
      <c r="L225" s="107">
        <f>('Grunddaten Kernel'!L225-'Grunddaten Kernel'!L$3)/('Grunddaten Kernel'!L$4-'Grunddaten Kernel'!L$3)</f>
        <v>-4.6069252489225722E-3</v>
      </c>
      <c r="M225" s="107">
        <f>('Grunddaten Kernel'!M225-'Grunddaten Kernel'!M$3)/('Grunddaten Kernel'!M$4-'Grunddaten Kernel'!M$3)</f>
        <v>0.74826005426271469</v>
      </c>
      <c r="N225" s="107">
        <f>('Grunddaten Kernel'!N225-'Grunddaten Kernel'!N$3)/('Grunddaten Kernel'!N$4-'Grunddaten Kernel'!N$3)</f>
        <v>0.71971756590905556</v>
      </c>
      <c r="O225" s="107">
        <f>('Grunddaten Kernel'!O225-'Grunddaten Kernel'!O$3)/('Grunddaten Kernel'!O$4-'Grunddaten Kernel'!O$3)</f>
        <v>0.48431654290219972</v>
      </c>
      <c r="P225" s="107">
        <f>('Grunddaten Kernel'!P225-'Grunddaten Kernel'!P$3)/('Grunddaten Kernel'!P$4-'Grunddaten Kernel'!P$3)</f>
        <v>-8.9470881357221671E-2</v>
      </c>
      <c r="Q225" s="103">
        <f>('Grunddaten Kernel'!Q225-'Grunddaten Kernel'!Q$3)/('Grunddaten Kernel'!Q$4-'Grunddaten Kernel'!Q$3)</f>
        <v>0.75467775467775466</v>
      </c>
      <c r="R225" s="103">
        <f>('Grunddaten Kernel'!R225-'Grunddaten Kernel'!R$3)/('Grunddaten Kernel'!R$4-'Grunddaten Kernel'!R$3)</f>
        <v>1.4708962493911351</v>
      </c>
      <c r="S225" s="103">
        <f>('Grunddaten Kernel'!S225-'Grunddaten Kernel'!S$3)/('Grunddaten Kernel'!S$4-'Grunddaten Kernel'!S$3)</f>
        <v>1.2795977943561467</v>
      </c>
      <c r="T225" s="107">
        <f>'Grunddaten Kernel'!T225/(('Grunddaten Kernel'!T$4-'Grunddaten Kernel'!T$3)/2)</f>
        <v>-0.11816284405098952</v>
      </c>
      <c r="U225" s="107">
        <f>'Grunddaten Kernel'!U225/(('Grunddaten Kernel'!U$4-'Grunddaten Kernel'!U$3)/2)</f>
        <v>-5.1965927632346177E-2</v>
      </c>
      <c r="V225" s="107">
        <f>'Grunddaten Kernel'!V225/(('Grunddaten Kernel'!V$4-'Grunddaten Kernel'!V$3)/2)</f>
        <v>-0.16411098005025951</v>
      </c>
      <c r="W225" s="107">
        <f>'Grunddaten Kernel'!W225/(('Grunddaten Kernel'!W$4-'Grunddaten Kernel'!W$3)/2)</f>
        <v>-0.47272727272727327</v>
      </c>
      <c r="X225" s="107">
        <f>'Grunddaten Kernel'!X225/(('Grunddaten Kernel'!X$4-'Grunddaten Kernel'!X$3)/2)</f>
        <v>-0.46332046332046306</v>
      </c>
      <c r="Y225" s="107">
        <f>'Grunddaten Kernel'!Y225/(('Grunddaten Kernel'!Y$4-'Grunddaten Kernel'!Y$3)/2)</f>
        <v>-0.30116358658453135</v>
      </c>
      <c r="Z225" s="107">
        <f>'Grunddaten Kernel'!Z225/(('Grunddaten Kernel'!Z$4-'Grunddaten Kernel'!Z$3)/2)</f>
        <v>-8.6956521739130516E-2</v>
      </c>
      <c r="AA225" s="107">
        <f>'Grunddaten Kernel'!AA225/(('Grunddaten Kernel'!AA$4-'Grunddaten Kernel'!AA$3)/2)</f>
        <v>-1.4545454545454558E-2</v>
      </c>
      <c r="AB225" s="107">
        <f>'Grunddaten Kernel'!AB225/(('Grunddaten Kernel'!AB$4-'Grunddaten Kernel'!AB$3)/2)</f>
        <v>8.9977505623593926E-2</v>
      </c>
      <c r="AC225" s="107">
        <f>'Grunddaten Kernel'!AC225/(('Grunddaten Kernel'!AC$4-'Grunddaten Kernel'!AC$3)/2)</f>
        <v>-2.2062879205736373E-2</v>
      </c>
      <c r="AD225" s="107">
        <f>'Grunddaten Kernel'!AD225/(('Grunddaten Kernel'!AD$4-'Grunddaten Kernel'!AD$3)/2)</f>
        <v>0</v>
      </c>
      <c r="AE225" s="107">
        <f>'Grunddaten Kernel'!AE225/(('Grunddaten Kernel'!AE$4-'Grunddaten Kernel'!AE$3)/2)</f>
        <v>-1.8335602352054947E-2</v>
      </c>
      <c r="AF225" s="107">
        <f>'Grunddaten Kernel'!AF225/(('Grunddaten Kernel'!AF$4-'Grunddaten Kernel'!AF$3)/2)</f>
        <v>-0.15185659411011537</v>
      </c>
      <c r="AG225" s="107">
        <f>'Grunddaten Kernel'!AG225/(('Grunddaten Kernel'!AG$4-'Grunddaten Kernel'!AG$3)/2)</f>
        <v>-0.15596561582775592</v>
      </c>
      <c r="AH225" s="107">
        <f>'Grunddaten Kernel'!AH225/(('Grunddaten Kernel'!AH$4-'Grunddaten Kernel'!AH$3)/2)</f>
        <v>-0.13276677059237676</v>
      </c>
      <c r="AI225" s="103">
        <f>'Grunddaten Kernel'!AI225/(('Grunddaten Kernel'!AI$4-'Grunddaten Kernel'!AI$3)/2)</f>
        <v>0.14400000000000027</v>
      </c>
      <c r="AJ225" s="103">
        <f>'Grunddaten Kernel'!AJ225/(('Grunddaten Kernel'!AJ$4-'Grunddaten Kernel'!AJ$3)/2)</f>
        <v>-0.5528683914510677</v>
      </c>
      <c r="AK225" s="103">
        <f>'Grunddaten Kernel'!AK225/(('Grunddaten Kernel'!AK$4-'Grunddaten Kernel'!AK$3)/2)</f>
        <v>-0.50714285714285701</v>
      </c>
    </row>
    <row r="226" spans="1:37" x14ac:dyDescent="0.2">
      <c r="A226" s="9">
        <v>37041</v>
      </c>
      <c r="B226" s="107">
        <f>('Grunddaten Kernel'!B226-'Grunddaten Kernel'!B$3)/('Grunddaten Kernel'!B$4-'Grunddaten Kernel'!B$3)</f>
        <v>3.4060445545862197E-2</v>
      </c>
      <c r="C226" s="107">
        <f>('Grunddaten Kernel'!C226-'Grunddaten Kernel'!C$3)/('Grunddaten Kernel'!C$4-'Grunddaten Kernel'!C$3)</f>
        <v>0.64382370025714497</v>
      </c>
      <c r="D226" s="107">
        <f>('Grunddaten Kernel'!D226-'Grunddaten Kernel'!D$3)/('Grunddaten Kernel'!D$4-'Grunddaten Kernel'!D$3)</f>
        <v>0.32016327623126334</v>
      </c>
      <c r="E226" s="107">
        <f>('Grunddaten Kernel'!E226-'Grunddaten Kernel'!E$3)/('Grunddaten Kernel'!E$4-'Grunddaten Kernel'!E$3)</f>
        <v>-9.1503267973856245E-2</v>
      </c>
      <c r="F226" s="107">
        <f>('Grunddaten Kernel'!F226-'Grunddaten Kernel'!F$3)/('Grunddaten Kernel'!F$4-'Grunddaten Kernel'!F$3)</f>
        <v>-0.20689655172413793</v>
      </c>
      <c r="G226" s="107">
        <f>('Grunddaten Kernel'!G226-'Grunddaten Kernel'!G$3)/('Grunddaten Kernel'!G$4-'Grunddaten Kernel'!G$3)</f>
        <v>-7.509157509157513E-2</v>
      </c>
      <c r="H226" s="107">
        <f>('Grunddaten Kernel'!H226-'Grunddaten Kernel'!H$3)/('Grunddaten Kernel'!H$4-'Grunddaten Kernel'!H$3)</f>
        <v>5.8823529411764698E-2</v>
      </c>
      <c r="I226" s="107">
        <f>('Grunddaten Kernel'!I226-'Grunddaten Kernel'!I$3)/('Grunddaten Kernel'!I$4-'Grunddaten Kernel'!I$3)</f>
        <v>-2.7594136246047715E-2</v>
      </c>
      <c r="J226" s="107">
        <f>('Grunddaten Kernel'!J226-'Grunddaten Kernel'!J$3)/('Grunddaten Kernel'!J$4-'Grunddaten Kernel'!J$3)</f>
        <v>3.0175438596491209E-2</v>
      </c>
      <c r="K226" s="107">
        <f>('Grunddaten Kernel'!K226-'Grunddaten Kernel'!K$3)/('Grunddaten Kernel'!K$4-'Grunddaten Kernel'!K$3)</f>
        <v>-6.2219149671621177E-2</v>
      </c>
      <c r="L226" s="107">
        <f>('Grunddaten Kernel'!L226-'Grunddaten Kernel'!L$3)/('Grunddaten Kernel'!L$4-'Grunddaten Kernel'!L$3)</f>
        <v>-4.6069252489225722E-3</v>
      </c>
      <c r="M226" s="107">
        <f>('Grunddaten Kernel'!M226-'Grunddaten Kernel'!M$3)/('Grunddaten Kernel'!M$4-'Grunddaten Kernel'!M$3)</f>
        <v>0.78920725184163765</v>
      </c>
      <c r="N226" s="107">
        <f>('Grunddaten Kernel'!N226-'Grunddaten Kernel'!N$3)/('Grunddaten Kernel'!N$4-'Grunddaten Kernel'!N$3)</f>
        <v>0.74663269586291536</v>
      </c>
      <c r="O226" s="107">
        <f>('Grunddaten Kernel'!O226-'Grunddaten Kernel'!O$3)/('Grunddaten Kernel'!O$4-'Grunddaten Kernel'!O$3)</f>
        <v>0.52542413302767332</v>
      </c>
      <c r="P226" s="107">
        <f>('Grunddaten Kernel'!P226-'Grunddaten Kernel'!P$3)/('Grunddaten Kernel'!P$4-'Grunddaten Kernel'!P$3)</f>
        <v>-7.9288295484803525E-2</v>
      </c>
      <c r="Q226" s="103">
        <f>('Grunddaten Kernel'!Q226-'Grunddaten Kernel'!Q$3)/('Grunddaten Kernel'!Q$4-'Grunddaten Kernel'!Q$3)</f>
        <v>0.67692307692307696</v>
      </c>
      <c r="R226" s="103">
        <f>('Grunddaten Kernel'!R226-'Grunddaten Kernel'!R$3)/('Grunddaten Kernel'!R$4-'Grunddaten Kernel'!R$3)</f>
        <v>1.4354603019970773</v>
      </c>
      <c r="S226" s="103">
        <f>('Grunddaten Kernel'!S226-'Grunddaten Kernel'!S$3)/('Grunddaten Kernel'!S$4-'Grunddaten Kernel'!S$3)</f>
        <v>1.3525786571521246</v>
      </c>
      <c r="T226" s="107">
        <f>'Grunddaten Kernel'!T226/(('Grunddaten Kernel'!T$4-'Grunddaten Kernel'!T$3)/2)</f>
        <v>-3.7512013984457972E-3</v>
      </c>
      <c r="U226" s="107">
        <f>'Grunddaten Kernel'!U226/(('Grunddaten Kernel'!U$4-'Grunddaten Kernel'!U$3)/2)</f>
        <v>-0.49763981546229669</v>
      </c>
      <c r="V226" s="107">
        <f>'Grunddaten Kernel'!V226/(('Grunddaten Kernel'!V$4-'Grunddaten Kernel'!V$3)/2)</f>
        <v>0.21881464006701234</v>
      </c>
      <c r="W226" s="107">
        <f>'Grunddaten Kernel'!W226/(('Grunddaten Kernel'!W$4-'Grunddaten Kernel'!W$3)/2)</f>
        <v>-0.14545454545454523</v>
      </c>
      <c r="X226" s="107">
        <f>'Grunddaten Kernel'!X226/(('Grunddaten Kernel'!X$4-'Grunddaten Kernel'!X$3)/2)</f>
        <v>-0.32432432432432429</v>
      </c>
      <c r="Y226" s="107">
        <f>'Grunddaten Kernel'!Y226/(('Grunddaten Kernel'!Y$4-'Grunddaten Kernel'!Y$3)/2)</f>
        <v>-0.38329911019849383</v>
      </c>
      <c r="Z226" s="107">
        <f>'Grunddaten Kernel'!Z226/(('Grunddaten Kernel'!Z$4-'Grunddaten Kernel'!Z$3)/2)</f>
        <v>-7.2463768115942099E-3</v>
      </c>
      <c r="AA226" s="107">
        <f>'Grunddaten Kernel'!AA226/(('Grunddaten Kernel'!AA$4-'Grunddaten Kernel'!AA$3)/2)</f>
        <v>-7.2727272727272788E-3</v>
      </c>
      <c r="AB226" s="107">
        <f>'Grunddaten Kernel'!AB226/(('Grunddaten Kernel'!AB$4-'Grunddaten Kernel'!AB$3)/2)</f>
        <v>0.12996750812296912</v>
      </c>
      <c r="AC226" s="107">
        <f>'Grunddaten Kernel'!AC226/(('Grunddaten Kernel'!AC$4-'Grunddaten Kernel'!AC$3)/2)</f>
        <v>0</v>
      </c>
      <c r="AD226" s="107">
        <f>'Grunddaten Kernel'!AD226/(('Grunddaten Kernel'!AD$4-'Grunddaten Kernel'!AD$3)/2)</f>
        <v>0</v>
      </c>
      <c r="AE226" s="107">
        <f>'Grunddaten Kernel'!AE226/(('Grunddaten Kernel'!AE$4-'Grunddaten Kernel'!AE$3)/2)</f>
        <v>0.29158821655128464</v>
      </c>
      <c r="AF226" s="107">
        <f>'Grunddaten Kernel'!AF226/(('Grunddaten Kernel'!AF$4-'Grunddaten Kernel'!AF$3)/2)</f>
        <v>0.22183098591549347</v>
      </c>
      <c r="AG226" s="107">
        <f>'Grunddaten Kernel'!AG226/(('Grunddaten Kernel'!AG$4-'Grunddaten Kernel'!AG$3)/2)</f>
        <v>0.26239100341082611</v>
      </c>
      <c r="AH226" s="107">
        <f>'Grunddaten Kernel'!AH226/(('Grunddaten Kernel'!AH$4-'Grunddaten Kernel'!AH$3)/2)</f>
        <v>5.3844916021321639E-2</v>
      </c>
      <c r="AI226" s="103">
        <f>'Grunddaten Kernel'!AI226/(('Grunddaten Kernel'!AI$4-'Grunddaten Kernel'!AI$3)/2)</f>
        <v>-0.42742857142857116</v>
      </c>
      <c r="AJ226" s="103">
        <f>'Grunddaten Kernel'!AJ226/(('Grunddaten Kernel'!AJ$4-'Grunddaten Kernel'!AJ$3)/2)</f>
        <v>-0.16366704161979892</v>
      </c>
      <c r="AK226" s="103">
        <f>'Grunddaten Kernel'!AK226/(('Grunddaten Kernel'!AK$4-'Grunddaten Kernel'!AK$3)/2)</f>
        <v>0.2008928571428571</v>
      </c>
    </row>
    <row r="227" spans="1:37" x14ac:dyDescent="0.2">
      <c r="A227" s="9">
        <v>37071</v>
      </c>
      <c r="B227" s="107">
        <f>('Grunddaten Kernel'!B227-'Grunddaten Kernel'!B$3)/('Grunddaten Kernel'!B$4-'Grunddaten Kernel'!B$3)</f>
        <v>7.7223251539326576E-2</v>
      </c>
      <c r="C227" s="107">
        <f>('Grunddaten Kernel'!C227-'Grunddaten Kernel'!C$3)/('Grunddaten Kernel'!C$4-'Grunddaten Kernel'!C$3)</f>
        <v>0.59850467661407969</v>
      </c>
      <c r="D227" s="107">
        <f>('Grunddaten Kernel'!D227-'Grunddaten Kernel'!D$3)/('Grunddaten Kernel'!D$4-'Grunddaten Kernel'!D$3)</f>
        <v>0.36044700214132769</v>
      </c>
      <c r="E227" s="107">
        <f>('Grunddaten Kernel'!E227-'Grunddaten Kernel'!E$3)/('Grunddaten Kernel'!E$4-'Grunddaten Kernel'!E$3)</f>
        <v>-9.803921568627455E-2</v>
      </c>
      <c r="F227" s="107">
        <f>('Grunddaten Kernel'!F227-'Grunddaten Kernel'!F$3)/('Grunddaten Kernel'!F$4-'Grunddaten Kernel'!F$3)</f>
        <v>-0.22413793103448279</v>
      </c>
      <c r="G227" s="107">
        <f>('Grunddaten Kernel'!G227-'Grunddaten Kernel'!G$3)/('Grunddaten Kernel'!G$4-'Grunddaten Kernel'!G$3)</f>
        <v>-0.10256410256410259</v>
      </c>
      <c r="H227" s="107">
        <f>('Grunddaten Kernel'!H227-'Grunddaten Kernel'!H$3)/('Grunddaten Kernel'!H$4-'Grunddaten Kernel'!H$3)</f>
        <v>4.6218487394957992E-2</v>
      </c>
      <c r="I227" s="107">
        <f>('Grunddaten Kernel'!I227-'Grunddaten Kernel'!I$3)/('Grunddaten Kernel'!I$4-'Grunddaten Kernel'!I$3)</f>
        <v>-2.7594136246047715E-2</v>
      </c>
      <c r="J227" s="107">
        <f>('Grunddaten Kernel'!J227-'Grunddaten Kernel'!J$3)/('Grunddaten Kernel'!J$4-'Grunddaten Kernel'!J$3)</f>
        <v>5.5438596491228072E-2</v>
      </c>
      <c r="K227" s="107">
        <f>('Grunddaten Kernel'!K227-'Grunddaten Kernel'!K$3)/('Grunddaten Kernel'!K$4-'Grunddaten Kernel'!K$3)</f>
        <v>-6.498444521258212E-2</v>
      </c>
      <c r="L227" s="107">
        <f>('Grunddaten Kernel'!L227-'Grunddaten Kernel'!L$3)/('Grunddaten Kernel'!L$4-'Grunddaten Kernel'!L$3)</f>
        <v>-3.418041313716748E-3</v>
      </c>
      <c r="M227" s="107">
        <f>('Grunddaten Kernel'!M227-'Grunddaten Kernel'!M$3)/('Grunddaten Kernel'!M$4-'Grunddaten Kernel'!M$3)</f>
        <v>0.81096928502568744</v>
      </c>
      <c r="N227" s="107">
        <f>('Grunddaten Kernel'!N227-'Grunddaten Kernel'!N$3)/('Grunddaten Kernel'!N$4-'Grunddaten Kernel'!N$3)</f>
        <v>0.74650064472028455</v>
      </c>
      <c r="O227" s="107">
        <f>('Grunddaten Kernel'!O227-'Grunddaten Kernel'!O$3)/('Grunddaten Kernel'!O$4-'Grunddaten Kernel'!O$3)</f>
        <v>0.54415276241693955</v>
      </c>
      <c r="P227" s="107">
        <f>('Grunddaten Kernel'!P227-'Grunddaten Kernel'!P$3)/('Grunddaten Kernel'!P$4-'Grunddaten Kernel'!P$3)</f>
        <v>-6.7594431130891239E-2</v>
      </c>
      <c r="Q227" s="103">
        <f>('Grunddaten Kernel'!Q227-'Grunddaten Kernel'!Q$3)/('Grunddaten Kernel'!Q$4-'Grunddaten Kernel'!Q$3)</f>
        <v>0.75841995841995835</v>
      </c>
      <c r="R227" s="103">
        <f>('Grunddaten Kernel'!R227-'Grunddaten Kernel'!R$3)/('Grunddaten Kernel'!R$4-'Grunddaten Kernel'!R$3)</f>
        <v>1.5094982951777889</v>
      </c>
      <c r="S227" s="103">
        <f>('Grunddaten Kernel'!S227-'Grunddaten Kernel'!S$3)/('Grunddaten Kernel'!S$4-'Grunddaten Kernel'!S$3)</f>
        <v>1.4995134609146936</v>
      </c>
      <c r="T227" s="107">
        <f>'Grunddaten Kernel'!T227/(('Grunddaten Kernel'!T$4-'Grunddaten Kernel'!T$3)/2)</f>
        <v>0.13785665139282319</v>
      </c>
      <c r="U227" s="107">
        <f>'Grunddaten Kernel'!U227/(('Grunddaten Kernel'!U$4-'Grunddaten Kernel'!U$3)/2)</f>
        <v>-0.21755227330829754</v>
      </c>
      <c r="V227" s="107">
        <f>'Grunddaten Kernel'!V227/(('Grunddaten Kernel'!V$4-'Grunddaten Kernel'!V$3)/2)</f>
        <v>0.20582252081303365</v>
      </c>
      <c r="W227" s="107">
        <f>'Grunddaten Kernel'!W227/(('Grunddaten Kernel'!W$4-'Grunddaten Kernel'!W$3)/2)</f>
        <v>-5.4545454545454612E-2</v>
      </c>
      <c r="X227" s="107">
        <f>'Grunddaten Kernel'!X227/(('Grunddaten Kernel'!X$4-'Grunddaten Kernel'!X$3)/2)</f>
        <v>-0.12355212355212367</v>
      </c>
      <c r="Y227" s="107">
        <f>'Grunddaten Kernel'!Y227/(('Grunddaten Kernel'!Y$4-'Grunddaten Kernel'!Y$3)/2)</f>
        <v>-0.20533880903490742</v>
      </c>
      <c r="Z227" s="107">
        <f>'Grunddaten Kernel'!Z227/(('Grunddaten Kernel'!Z$4-'Grunddaten Kernel'!Z$3)/2)</f>
        <v>-6.5217391304347727E-2</v>
      </c>
      <c r="AA227" s="107">
        <f>'Grunddaten Kernel'!AA227/(('Grunddaten Kernel'!AA$4-'Grunddaten Kernel'!AA$3)/2)</f>
        <v>0</v>
      </c>
      <c r="AB227" s="107">
        <f>'Grunddaten Kernel'!AB227/(('Grunddaten Kernel'!AB$4-'Grunddaten Kernel'!AB$3)/2)</f>
        <v>0.1799550112471883</v>
      </c>
      <c r="AC227" s="107">
        <f>'Grunddaten Kernel'!AC227/(('Grunddaten Kernel'!AC$4-'Grunddaten Kernel'!AC$3)/2)</f>
        <v>-2.2062879205736373E-2</v>
      </c>
      <c r="AD227" s="107">
        <f>'Grunddaten Kernel'!AD227/(('Grunddaten Kernel'!AD$4-'Grunddaten Kernel'!AD$3)/2)</f>
        <v>1.2799999999999994E-2</v>
      </c>
      <c r="AE227" s="107">
        <f>'Grunddaten Kernel'!AE227/(('Grunddaten Kernel'!AE$4-'Grunddaten Kernel'!AE$3)/2)</f>
        <v>0.15496915100078212</v>
      </c>
      <c r="AF227" s="107">
        <f>'Grunddaten Kernel'!AF227/(('Grunddaten Kernel'!AF$4-'Grunddaten Kernel'!AF$3)/2)</f>
        <v>-1.0883482714473284E-3</v>
      </c>
      <c r="AG227" s="107">
        <f>'Grunddaten Kernel'!AG227/(('Grunddaten Kernel'!AG$4-'Grunddaten Kernel'!AG$3)/2)</f>
        <v>0.11954541346158384</v>
      </c>
      <c r="AH227" s="107">
        <f>'Grunddaten Kernel'!AH227/(('Grunddaten Kernel'!AH$4-'Grunddaten Kernel'!AH$3)/2)</f>
        <v>6.1836467866841008E-2</v>
      </c>
      <c r="AI227" s="103">
        <f>'Grunddaten Kernel'!AI227/(('Grunddaten Kernel'!AI$4-'Grunddaten Kernel'!AI$3)/2)</f>
        <v>0.44799999999999923</v>
      </c>
      <c r="AJ227" s="103">
        <f>'Grunddaten Kernel'!AJ227/(('Grunddaten Kernel'!AJ$4-'Grunddaten Kernel'!AJ$3)/2)</f>
        <v>0.34195725534308441</v>
      </c>
      <c r="AK227" s="103">
        <f>'Grunddaten Kernel'!AK227/(('Grunddaten Kernel'!AK$4-'Grunddaten Kernel'!AK$3)/2)</f>
        <v>0.40446428571428572</v>
      </c>
    </row>
    <row r="228" spans="1:37" x14ac:dyDescent="0.2">
      <c r="A228" s="9">
        <v>37100</v>
      </c>
      <c r="B228" s="107">
        <f>('Grunddaten Kernel'!B228-'Grunddaten Kernel'!B$3)/('Grunddaten Kernel'!B$4-'Grunddaten Kernel'!B$3)</f>
        <v>0.10541120647383379</v>
      </c>
      <c r="C228" s="107">
        <f>('Grunddaten Kernel'!C228-'Grunddaten Kernel'!C$3)/('Grunddaten Kernel'!C$4-'Grunddaten Kernel'!C$3)</f>
        <v>0.60180727752733953</v>
      </c>
      <c r="D228" s="107">
        <f>('Grunddaten Kernel'!D228-'Grunddaten Kernel'!D$3)/('Grunddaten Kernel'!D$4-'Grunddaten Kernel'!D$3)</f>
        <v>0.3783806209850108</v>
      </c>
      <c r="E228" s="107">
        <f>('Grunddaten Kernel'!E228-'Grunddaten Kernel'!E$3)/('Grunddaten Kernel'!E$4-'Grunddaten Kernel'!E$3)</f>
        <v>-0.10457516339869286</v>
      </c>
      <c r="F228" s="107">
        <f>('Grunddaten Kernel'!F228-'Grunddaten Kernel'!F$3)/('Grunddaten Kernel'!F$4-'Grunddaten Kernel'!F$3)</f>
        <v>-0.14655172413793099</v>
      </c>
      <c r="G228" s="107">
        <f>('Grunddaten Kernel'!G228-'Grunddaten Kernel'!G$3)/('Grunddaten Kernel'!G$4-'Grunddaten Kernel'!G$3)</f>
        <v>-8.6080586080586136E-2</v>
      </c>
      <c r="H228" s="107">
        <f>('Grunddaten Kernel'!H228-'Grunddaten Kernel'!H$3)/('Grunddaten Kernel'!H$4-'Grunddaten Kernel'!H$3)</f>
        <v>6.3025210084033612E-2</v>
      </c>
      <c r="I228" s="107">
        <f>('Grunddaten Kernel'!I228-'Grunddaten Kernel'!I$3)/('Grunddaten Kernel'!I$4-'Grunddaten Kernel'!I$3)</f>
        <v>-2.644438056912906E-2</v>
      </c>
      <c r="J228" s="107">
        <f>('Grunddaten Kernel'!J228-'Grunddaten Kernel'!J$3)/('Grunddaten Kernel'!J$4-'Grunddaten Kernel'!J$3)</f>
        <v>8.0701754385964941E-2</v>
      </c>
      <c r="K228" s="107">
        <f>('Grunddaten Kernel'!K228-'Grunddaten Kernel'!K$3)/('Grunddaten Kernel'!K$4-'Grunddaten Kernel'!K$3)</f>
        <v>-6.2219149671621177E-2</v>
      </c>
      <c r="L228" s="107">
        <f>('Grunddaten Kernel'!L228-'Grunddaten Kernel'!L$3)/('Grunddaten Kernel'!L$4-'Grunddaten Kernel'!L$3)</f>
        <v>-3.418041313716748E-3</v>
      </c>
      <c r="M228" s="107">
        <f>('Grunddaten Kernel'!M228-'Grunddaten Kernel'!M$3)/('Grunddaten Kernel'!M$4-'Grunddaten Kernel'!M$3)</f>
        <v>0.86641569144284325</v>
      </c>
      <c r="N228" s="107">
        <f>('Grunddaten Kernel'!N228-'Grunddaten Kernel'!N$3)/('Grunddaten Kernel'!N$4-'Grunddaten Kernel'!N$3)</f>
        <v>0.77978530037751093</v>
      </c>
      <c r="O228" s="107">
        <f>('Grunddaten Kernel'!O228-'Grunddaten Kernel'!O$3)/('Grunddaten Kernel'!O$4-'Grunddaten Kernel'!O$3)</f>
        <v>0.58890174065208123</v>
      </c>
      <c r="P228" s="107">
        <f>('Grunddaten Kernel'!P228-'Grunddaten Kernel'!P$3)/('Grunddaten Kernel'!P$4-'Grunddaten Kernel'!P$3)</f>
        <v>-5.5589790406633942E-2</v>
      </c>
      <c r="Q228" s="103">
        <f>('Grunddaten Kernel'!Q228-'Grunddaten Kernel'!Q$3)/('Grunddaten Kernel'!Q$4-'Grunddaten Kernel'!Q$3)</f>
        <v>0.7334719334719334</v>
      </c>
      <c r="R228" s="103">
        <f>('Grunddaten Kernel'!R228-'Grunddaten Kernel'!R$3)/('Grunddaten Kernel'!R$4-'Grunddaten Kernel'!R$3)</f>
        <v>1.610935216755967</v>
      </c>
      <c r="S228" s="103">
        <f>('Grunddaten Kernel'!S228-'Grunddaten Kernel'!S$3)/('Grunddaten Kernel'!S$4-'Grunddaten Kernel'!S$3)</f>
        <v>1.6315277327278623</v>
      </c>
      <c r="T228" s="107">
        <f>'Grunddaten Kernel'!T228/(('Grunddaten Kernel'!T$4-'Grunddaten Kernel'!T$3)/2)</f>
        <v>9.0028833562659574E-2</v>
      </c>
      <c r="U228" s="107">
        <f>'Grunddaten Kernel'!U228/(('Grunddaten Kernel'!U$4-'Grunddaten Kernel'!U$3)/2)</f>
        <v>1.5854011820037983E-2</v>
      </c>
      <c r="V228" s="107">
        <f>'Grunddaten Kernel'!V228/(('Grunddaten Kernel'!V$4-'Grunddaten Kernel'!V$3)/2)</f>
        <v>9.1628630528061569E-2</v>
      </c>
      <c r="W228" s="107">
        <f>'Grunddaten Kernel'!W228/(('Grunddaten Kernel'!W$4-'Grunddaten Kernel'!W$3)/2)</f>
        <v>-5.4545454545454612E-2</v>
      </c>
      <c r="X228" s="107">
        <f>'Grunddaten Kernel'!X228/(('Grunddaten Kernel'!X$4-'Grunddaten Kernel'!X$3)/2)</f>
        <v>0.55598455598455654</v>
      </c>
      <c r="Y228" s="107">
        <f>'Grunddaten Kernel'!Y228/(('Grunddaten Kernel'!Y$4-'Grunddaten Kernel'!Y$3)/2)</f>
        <v>0.12320328542094434</v>
      </c>
      <c r="Z228" s="107">
        <f>'Grunddaten Kernel'!Z228/(('Grunddaten Kernel'!Z$4-'Grunddaten Kernel'!Z$3)/2)</f>
        <v>8.6956521739130363E-2</v>
      </c>
      <c r="AA228" s="107">
        <f>'Grunddaten Kernel'!AA228/(('Grunddaten Kernel'!AA$4-'Grunddaten Kernel'!AA$3)/2)</f>
        <v>7.2727272727272788E-3</v>
      </c>
      <c r="AB228" s="107">
        <f>'Grunddaten Kernel'!AB228/(('Grunddaten Kernel'!AB$4-'Grunddaten Kernel'!AB$3)/2)</f>
        <v>0.1799550112471883</v>
      </c>
      <c r="AC228" s="107">
        <f>'Grunddaten Kernel'!AC228/(('Grunddaten Kernel'!AC$4-'Grunddaten Kernel'!AC$3)/2)</f>
        <v>2.2062879205736373E-2</v>
      </c>
      <c r="AD228" s="107">
        <f>'Grunddaten Kernel'!AD228/(('Grunddaten Kernel'!AD$4-'Grunddaten Kernel'!AD$3)/2)</f>
        <v>0</v>
      </c>
      <c r="AE228" s="107">
        <f>'Grunddaten Kernel'!AE228/(('Grunddaten Kernel'!AE$4-'Grunddaten Kernel'!AE$3)/2)</f>
        <v>0.39483822379283373</v>
      </c>
      <c r="AF228" s="107">
        <f>'Grunddaten Kernel'!AF228/(('Grunddaten Kernel'!AF$4-'Grunddaten Kernel'!AF$3)/2)</f>
        <v>0.27432778489116599</v>
      </c>
      <c r="AG228" s="107">
        <f>'Grunddaten Kernel'!AG228/(('Grunddaten Kernel'!AG$4-'Grunddaten Kernel'!AG$3)/2)</f>
        <v>0.28563409494179737</v>
      </c>
      <c r="AH228" s="107">
        <f>'Grunddaten Kernel'!AH228/(('Grunddaten Kernel'!AH$4-'Grunddaten Kernel'!AH$3)/2)</f>
        <v>6.347983505984113E-2</v>
      </c>
      <c r="AI228" s="103">
        <f>'Grunddaten Kernel'!AI228/(('Grunddaten Kernel'!AI$4-'Grunddaten Kernel'!AI$3)/2)</f>
        <v>-0.13714285714285715</v>
      </c>
      <c r="AJ228" s="103">
        <f>'Grunddaten Kernel'!AJ228/(('Grunddaten Kernel'!AJ$4-'Grunddaten Kernel'!AJ$3)/2)</f>
        <v>0.46850393700787307</v>
      </c>
      <c r="AK228" s="103">
        <f>'Grunddaten Kernel'!AK228/(('Grunddaten Kernel'!AK$4-'Grunddaten Kernel'!AK$3)/2)</f>
        <v>0.36339285714285707</v>
      </c>
    </row>
    <row r="229" spans="1:37" x14ac:dyDescent="0.2">
      <c r="A229" s="9">
        <v>37133</v>
      </c>
      <c r="B229" s="103">
        <f>('Grunddaten Kernel'!B229-'Grunddaten Kernel'!B$3)/('Grunddaten Kernel'!B$4-'Grunddaten Kernel'!B$3)</f>
        <v>6.1954775949801658E-2</v>
      </c>
      <c r="C229" s="103">
        <f>('Grunddaten Kernel'!C229-'Grunddaten Kernel'!C$3)/('Grunddaten Kernel'!C$4-'Grunddaten Kernel'!C$3)</f>
        <v>0.64290631111457253</v>
      </c>
      <c r="D229" s="103">
        <f>('Grunddaten Kernel'!D229-'Grunddaten Kernel'!D$3)/('Grunddaten Kernel'!D$4-'Grunddaten Kernel'!D$3)</f>
        <v>0.35509368308351175</v>
      </c>
      <c r="E229" s="103">
        <f>('Grunddaten Kernel'!E229-'Grunddaten Kernel'!E$3)/('Grunddaten Kernel'!E$4-'Grunddaten Kernel'!E$3)</f>
        <v>-0.11328976034858389</v>
      </c>
      <c r="F229" s="103">
        <f>('Grunddaten Kernel'!F229-'Grunddaten Kernel'!F$3)/('Grunddaten Kernel'!F$4-'Grunddaten Kernel'!F$3)</f>
        <v>-0.20043103448275856</v>
      </c>
      <c r="G229" s="103">
        <f>('Grunddaten Kernel'!G229-'Grunddaten Kernel'!G$3)/('Grunddaten Kernel'!G$4-'Grunddaten Kernel'!G$3)</f>
        <v>-0.10256410256410259</v>
      </c>
      <c r="H229" s="103">
        <f>('Grunddaten Kernel'!H229-'Grunddaten Kernel'!H$3)/('Grunddaten Kernel'!H$4-'Grunddaten Kernel'!H$3)</f>
        <v>7.4229691876750714E-2</v>
      </c>
      <c r="I229" s="103">
        <f>('Grunddaten Kernel'!I229-'Grunddaten Kernel'!I$3)/('Grunddaten Kernel'!I$4-'Grunddaten Kernel'!I$3)</f>
        <v>-2.644438056912906E-2</v>
      </c>
      <c r="J229" s="103">
        <f>('Grunddaten Kernel'!J229-'Grunddaten Kernel'!J$3)/('Grunddaten Kernel'!J$4-'Grunddaten Kernel'!J$3)</f>
        <v>0.10456140350877194</v>
      </c>
      <c r="K229" s="103">
        <f>('Grunddaten Kernel'!K229-'Grunddaten Kernel'!K$3)/('Grunddaten Kernel'!K$4-'Grunddaten Kernel'!K$3)</f>
        <v>-6.2219149671621177E-2</v>
      </c>
      <c r="L229" s="103">
        <f>('Grunddaten Kernel'!L229-'Grunddaten Kernel'!L$3)/('Grunddaten Kernel'!L$4-'Grunddaten Kernel'!L$3)</f>
        <v>-3.418041313716748E-3</v>
      </c>
      <c r="M229" s="103">
        <f>('Grunddaten Kernel'!M229-'Grunddaten Kernel'!M$3)/('Grunddaten Kernel'!M$4-'Grunddaten Kernel'!M$3)</f>
        <v>0.85668582539120819</v>
      </c>
      <c r="N229" s="103">
        <f>('Grunddaten Kernel'!N229-'Grunddaten Kernel'!N$3)/('Grunddaten Kernel'!N$4-'Grunddaten Kernel'!N$3)</f>
        <v>0.76902701611023927</v>
      </c>
      <c r="O229" s="103">
        <f>('Grunddaten Kernel'!O229-'Grunddaten Kernel'!O$3)/('Grunddaten Kernel'!O$4-'Grunddaten Kernel'!O$3)</f>
        <v>0.58043398549406899</v>
      </c>
      <c r="P229" s="103">
        <f>('Grunddaten Kernel'!P229-'Grunddaten Kernel'!P$3)/('Grunddaten Kernel'!P$4-'Grunddaten Kernel'!P$3)</f>
        <v>-3.6037886568526745E-2</v>
      </c>
      <c r="Q229" s="103">
        <f>('Grunddaten Kernel'!Q229-'Grunddaten Kernel'!Q$3)/('Grunddaten Kernel'!Q$4-'Grunddaten Kernel'!Q$3)</f>
        <v>0.74968814968814979</v>
      </c>
      <c r="R229" s="103">
        <f>('Grunddaten Kernel'!R229-'Grunddaten Kernel'!R$3)/('Grunddaten Kernel'!R$4-'Grunddaten Kernel'!R$3)</f>
        <v>1.6566000974184123</v>
      </c>
      <c r="S229" s="103">
        <f>('Grunddaten Kernel'!S229-'Grunddaten Kernel'!S$3)/('Grunddaten Kernel'!S$4-'Grunddaten Kernel'!S$3)</f>
        <v>1.9030165423289003</v>
      </c>
      <c r="T229" s="103">
        <f>'Grunddaten Kernel'!T229/(('Grunddaten Kernel'!T$4-'Grunddaten Kernel'!T$3)/2)</f>
        <v>-0.1387944517424341</v>
      </c>
      <c r="U229" s="103">
        <f>'Grunddaten Kernel'!U229/(('Grunddaten Kernel'!U$4-'Grunddaten Kernel'!U$3)/2)</f>
        <v>0.1972943693160254</v>
      </c>
      <c r="V229" s="103">
        <f>'Grunddaten Kernel'!V229/(('Grunddaten Kernel'!V$4-'Grunddaten Kernel'!V$3)/2)</f>
        <v>-0.11898046053643847</v>
      </c>
      <c r="W229" s="103">
        <f>'Grunddaten Kernel'!W229/(('Grunddaten Kernel'!W$4-'Grunddaten Kernel'!W$3)/2)</f>
        <v>-7.2727272727272418E-2</v>
      </c>
      <c r="X229" s="103">
        <f>'Grunddaten Kernel'!X229/(('Grunddaten Kernel'!X$4-'Grunddaten Kernel'!X$3)/2)</f>
        <v>-0.38610038610038611</v>
      </c>
      <c r="Y229" s="103">
        <f>'Grunddaten Kernel'!Y229/(('Grunddaten Kernel'!Y$4-'Grunddaten Kernel'!Y$3)/2)</f>
        <v>-0.12320328542094434</v>
      </c>
      <c r="Z229" s="103">
        <f>'Grunddaten Kernel'!Z229/(('Grunddaten Kernel'!Z$4-'Grunddaten Kernel'!Z$3)/2)</f>
        <v>5.7971014492753679E-2</v>
      </c>
      <c r="AA229" s="103">
        <f>'Grunddaten Kernel'!AA229/(('Grunddaten Kernel'!AA$4-'Grunddaten Kernel'!AA$3)/2)</f>
        <v>0</v>
      </c>
      <c r="AB229" s="103">
        <f>'Grunddaten Kernel'!AB229/(('Grunddaten Kernel'!AB$4-'Grunddaten Kernel'!AB$3)/2)</f>
        <v>0.16995751062234429</v>
      </c>
      <c r="AC229" s="103">
        <f>'Grunddaten Kernel'!AC229/(('Grunddaten Kernel'!AC$4-'Grunddaten Kernel'!AC$3)/2)</f>
        <v>0</v>
      </c>
      <c r="AD229" s="103">
        <f>'Grunddaten Kernel'!AD229/(('Grunddaten Kernel'!AD$4-'Grunddaten Kernel'!AD$3)/2)</f>
        <v>0</v>
      </c>
      <c r="AE229" s="103">
        <f>'Grunddaten Kernel'!AE229/(('Grunddaten Kernel'!AE$4-'Grunddaten Kernel'!AE$3)/2)</f>
        <v>-6.9287141905396629E-2</v>
      </c>
      <c r="AF229" s="103">
        <f>'Grunddaten Kernel'!AF229/(('Grunddaten Kernel'!AF$4-'Grunddaten Kernel'!AF$3)/2)</f>
        <v>-8.8668373879642326E-2</v>
      </c>
      <c r="AG229" s="103">
        <f>'Grunddaten Kernel'!AG229/(('Grunddaten Kernel'!AG$4-'Grunddaten Kernel'!AG$3)/2)</f>
        <v>-5.4049939822941873E-2</v>
      </c>
      <c r="AH229" s="103">
        <f>'Grunddaten Kernel'!AH229/(('Grunddaten Kernel'!AH$4-'Grunddaten Kernel'!AH$3)/2)</f>
        <v>0.10338931911897818</v>
      </c>
      <c r="AI229" s="103">
        <f>'Grunddaten Kernel'!AI229/(('Grunddaten Kernel'!AI$4-'Grunddaten Kernel'!AI$3)/2)</f>
        <v>8.9142857142857926E-2</v>
      </c>
      <c r="AJ229" s="103">
        <f>'Grunddaten Kernel'!AJ229/(('Grunddaten Kernel'!AJ$4-'Grunddaten Kernel'!AJ$3)/2)</f>
        <v>0.21091113610798648</v>
      </c>
      <c r="AK229" s="103">
        <f>'Grunddaten Kernel'!AK229/(('Grunddaten Kernel'!AK$4-'Grunddaten Kernel'!AK$3)/2)</f>
        <v>0.74732142857142814</v>
      </c>
    </row>
    <row r="230" spans="1:37" x14ac:dyDescent="0.2">
      <c r="A230" s="9">
        <v>37163</v>
      </c>
      <c r="B230" s="103">
        <f>('Grunddaten Kernel'!B230-'Grunddaten Kernel'!B$3)/('Grunddaten Kernel'!B$4-'Grunddaten Kernel'!B$3)</f>
        <v>8.6031987456359718E-2</v>
      </c>
      <c r="C230" s="103">
        <f>('Grunddaten Kernel'!C230-'Grunddaten Kernel'!C$3)/('Grunddaten Kernel'!C$4-'Grunddaten Kernel'!C$3)</f>
        <v>0.5885968738743006</v>
      </c>
      <c r="D230" s="103">
        <f>('Grunddaten Kernel'!D230-'Grunddaten Kernel'!D$3)/('Grunddaten Kernel'!D$4-'Grunddaten Kernel'!D$3)</f>
        <v>0.39430674518201292</v>
      </c>
      <c r="E230" s="103">
        <f>('Grunddaten Kernel'!E230-'Grunddaten Kernel'!E$3)/('Grunddaten Kernel'!E$4-'Grunddaten Kernel'!E$3)</f>
        <v>-0.10893246187363839</v>
      </c>
      <c r="F230" s="103">
        <f>('Grunddaten Kernel'!F230-'Grunddaten Kernel'!F$3)/('Grunddaten Kernel'!F$4-'Grunddaten Kernel'!F$3)</f>
        <v>-0.13146551724137939</v>
      </c>
      <c r="G230" s="103">
        <f>('Grunddaten Kernel'!G230-'Grunddaten Kernel'!G$3)/('Grunddaten Kernel'!G$4-'Grunddaten Kernel'!G$3)</f>
        <v>-0.1007326007326008</v>
      </c>
      <c r="H230" s="103">
        <f>('Grunddaten Kernel'!H230-'Grunddaten Kernel'!H$3)/('Grunddaten Kernel'!H$4-'Grunddaten Kernel'!H$3)</f>
        <v>8.6834733893557406E-2</v>
      </c>
      <c r="I230" s="103">
        <f>('Grunddaten Kernel'!I230-'Grunddaten Kernel'!I$3)/('Grunddaten Kernel'!I$4-'Grunddaten Kernel'!I$3)</f>
        <v>-2.299511353837309E-2</v>
      </c>
      <c r="J230" s="103">
        <f>('Grunddaten Kernel'!J230-'Grunddaten Kernel'!J$3)/('Grunddaten Kernel'!J$4-'Grunddaten Kernel'!J$3)</f>
        <v>0.13263157894736846</v>
      </c>
      <c r="K230" s="103">
        <f>('Grunddaten Kernel'!K230-'Grunddaten Kernel'!K$3)/('Grunddaten Kernel'!K$4-'Grunddaten Kernel'!K$3)</f>
        <v>-5.530591081921879E-2</v>
      </c>
      <c r="L230" s="103">
        <f>('Grunddaten Kernel'!L230-'Grunddaten Kernel'!L$3)/('Grunddaten Kernel'!L$4-'Grunddaten Kernel'!L$3)</f>
        <v>-3.418041313716748E-3</v>
      </c>
      <c r="M230" s="103">
        <f>('Grunddaten Kernel'!M230-'Grunddaten Kernel'!M$3)/('Grunddaten Kernel'!M$4-'Grunddaten Kernel'!M$3)</f>
        <v>0.91644802941738779</v>
      </c>
      <c r="N230" s="103">
        <f>('Grunddaten Kernel'!N230-'Grunddaten Kernel'!N$3)/('Grunddaten Kernel'!N$4-'Grunddaten Kernel'!N$3)</f>
        <v>0.77561403781323301</v>
      </c>
      <c r="O230" s="103">
        <f>('Grunddaten Kernel'!O230-'Grunddaten Kernel'!O$3)/('Grunddaten Kernel'!O$4-'Grunddaten Kernel'!O$3)</f>
        <v>0.612395624968326</v>
      </c>
      <c r="P230" s="103">
        <f>('Grunddaten Kernel'!P230-'Grunddaten Kernel'!P$3)/('Grunddaten Kernel'!P$4-'Grunddaten Kernel'!P$3)</f>
        <v>8.1136597055802527E-3</v>
      </c>
      <c r="Q230" s="103">
        <f>('Grunddaten Kernel'!Q230-'Grunddaten Kernel'!Q$3)/('Grunddaten Kernel'!Q$4-'Grunddaten Kernel'!Q$3)</f>
        <v>0.89604989604989604</v>
      </c>
      <c r="R230" s="103">
        <f>('Grunddaten Kernel'!R230-'Grunddaten Kernel'!R$3)/('Grunddaten Kernel'!R$4-'Grunddaten Kernel'!R$3)</f>
        <v>1.8312226010716024</v>
      </c>
      <c r="S230" s="103">
        <f>('Grunddaten Kernel'!S230-'Grunddaten Kernel'!S$3)/('Grunddaten Kernel'!S$4-'Grunddaten Kernel'!S$3)</f>
        <v>1.8154395069737268</v>
      </c>
      <c r="T230" s="103">
        <f>'Grunddaten Kernel'!T230/(('Grunddaten Kernel'!T$4-'Grunddaten Kernel'!T$3)/2)</f>
        <v>7.6899628668104486E-2</v>
      </c>
      <c r="U230" s="103">
        <f>'Grunddaten Kernel'!U230/(('Grunddaten Kernel'!U$4-'Grunddaten Kernel'!U$3)/2)</f>
        <v>-0.26071041659617539</v>
      </c>
      <c r="V230" s="103">
        <f>'Grunddaten Kernel'!V230/(('Grunddaten Kernel'!V$4-'Grunddaten Kernel'!V$3)/2)</f>
        <v>0.20035215481135846</v>
      </c>
      <c r="W230" s="103">
        <f>'Grunddaten Kernel'!W230/(('Grunddaten Kernel'!W$4-'Grunddaten Kernel'!W$3)/2)</f>
        <v>3.6363636363636001E-2</v>
      </c>
      <c r="X230" s="103">
        <f>'Grunddaten Kernel'!X230/(('Grunddaten Kernel'!X$4-'Grunddaten Kernel'!X$3)/2)</f>
        <v>0.49420849420849328</v>
      </c>
      <c r="Y230" s="103">
        <f>'Grunddaten Kernel'!Y230/(('Grunddaten Kernel'!Y$4-'Grunddaten Kernel'!Y$3)/2)</f>
        <v>1.3689253935660213E-2</v>
      </c>
      <c r="Z230" s="103">
        <f>'Grunddaten Kernel'!Z230/(('Grunddaten Kernel'!Z$4-'Grunddaten Kernel'!Z$3)/2)</f>
        <v>6.5217391304347727E-2</v>
      </c>
      <c r="AA230" s="103">
        <f>'Grunddaten Kernel'!AA230/(('Grunddaten Kernel'!AA$4-'Grunddaten Kernel'!AA$3)/2)</f>
        <v>2.1818181818181837E-2</v>
      </c>
      <c r="AB230" s="103">
        <f>'Grunddaten Kernel'!AB230/(('Grunddaten Kernel'!AB$4-'Grunddaten Kernel'!AB$3)/2)</f>
        <v>0.19995001249687588</v>
      </c>
      <c r="AC230" s="103">
        <f>'Grunddaten Kernel'!AC230/(('Grunddaten Kernel'!AC$4-'Grunddaten Kernel'!AC$3)/2)</f>
        <v>5.5157198014341172E-2</v>
      </c>
      <c r="AD230" s="103">
        <f>'Grunddaten Kernel'!AD230/(('Grunddaten Kernel'!AD$4-'Grunddaten Kernel'!AD$3)/2)</f>
        <v>0</v>
      </c>
      <c r="AE230" s="103">
        <f>'Grunddaten Kernel'!AE230/(('Grunddaten Kernel'!AE$4-'Grunddaten Kernel'!AE$3)/2)</f>
        <v>0.42557135822495179</v>
      </c>
      <c r="AF230" s="103">
        <f>'Grunddaten Kernel'!AF230/(('Grunddaten Kernel'!AF$4-'Grunddaten Kernel'!AF$3)/2)</f>
        <v>5.4289372599231854E-2</v>
      </c>
      <c r="AG230" s="103">
        <f>'Grunddaten Kernel'!AG230/(('Grunddaten Kernel'!AG$4-'Grunddaten Kernel'!AG$3)/2)</f>
        <v>0.20401212103913677</v>
      </c>
      <c r="AH230" s="103">
        <f>'Grunddaten Kernel'!AH230/(('Grunddaten Kernel'!AH$4-'Grunddaten Kernel'!AH$3)/2)</f>
        <v>0.23347078346575459</v>
      </c>
      <c r="AI230" s="103">
        <f>'Grunddaten Kernel'!AI230/(('Grunddaten Kernel'!AI$4-'Grunddaten Kernel'!AI$3)/2)</f>
        <v>0.80457142857142827</v>
      </c>
      <c r="AJ230" s="103">
        <f>'Grunddaten Kernel'!AJ230/(('Grunddaten Kernel'!AJ$4-'Grunddaten Kernel'!AJ$3)/2)</f>
        <v>0.80652418447693897</v>
      </c>
      <c r="AK230" s="103">
        <f>'Grunddaten Kernel'!AK230/(('Grunddaten Kernel'!AK$4-'Grunddaten Kernel'!AK$3)/2)</f>
        <v>-0.24107142857142877</v>
      </c>
    </row>
    <row r="231" spans="1:37" x14ac:dyDescent="0.2">
      <c r="A231" s="9">
        <v>37194</v>
      </c>
      <c r="B231" s="103">
        <f>('Grunddaten Kernel'!B231-'Grunddaten Kernel'!B$3)/('Grunddaten Kernel'!B$4-'Grunddaten Kernel'!B$3)</f>
        <v>6.1367526888666153E-2</v>
      </c>
      <c r="C231" s="103">
        <f>('Grunddaten Kernel'!C231-'Grunddaten Kernel'!C$3)/('Grunddaten Kernel'!C$4-'Grunddaten Kernel'!C$3)</f>
        <v>0.57795515982046353</v>
      </c>
      <c r="D231" s="103">
        <f>('Grunddaten Kernel'!D231-'Grunddaten Kernel'!D$3)/('Grunddaten Kernel'!D$4-'Grunddaten Kernel'!D$3)</f>
        <v>0.43378747323340477</v>
      </c>
      <c r="E231" s="103">
        <f>('Grunddaten Kernel'!E231-'Grunddaten Kernel'!E$3)/('Grunddaten Kernel'!E$4-'Grunddaten Kernel'!E$3)</f>
        <v>-6.9716775599128603E-2</v>
      </c>
      <c r="F231" s="103">
        <f>('Grunddaten Kernel'!F231-'Grunddaten Kernel'!F$3)/('Grunddaten Kernel'!F$4-'Grunddaten Kernel'!F$3)</f>
        <v>-8.1896551724137914E-2</v>
      </c>
      <c r="G231" s="103">
        <f>('Grunddaten Kernel'!G231-'Grunddaten Kernel'!G$3)/('Grunddaten Kernel'!G$4-'Grunddaten Kernel'!G$3)</f>
        <v>-5.3113553113553126E-2</v>
      </c>
      <c r="H231" s="103">
        <f>('Grunddaten Kernel'!H231-'Grunddaten Kernel'!H$3)/('Grunddaten Kernel'!H$4-'Grunddaten Kernel'!H$3)</f>
        <v>9.2436974789915957E-2</v>
      </c>
      <c r="I231" s="103">
        <f>('Grunddaten Kernel'!I231-'Grunddaten Kernel'!I$3)/('Grunddaten Kernel'!I$4-'Grunddaten Kernel'!I$3)</f>
        <v>-1.6096579476861168E-2</v>
      </c>
      <c r="J231" s="103">
        <f>('Grunddaten Kernel'!J231-'Grunddaten Kernel'!J$3)/('Grunddaten Kernel'!J$4-'Grunddaten Kernel'!J$3)</f>
        <v>0.15929824561403505</v>
      </c>
      <c r="K231" s="103">
        <f>('Grunddaten Kernel'!K231-'Grunddaten Kernel'!K$3)/('Grunddaten Kernel'!K$4-'Grunddaten Kernel'!K$3)</f>
        <v>-4.4244728655375085E-2</v>
      </c>
      <c r="L231" s="103">
        <f>('Grunddaten Kernel'!L231-'Grunddaten Kernel'!L$3)/('Grunddaten Kernel'!L$4-'Grunddaten Kernel'!L$3)</f>
        <v>-3.418041313716748E-3</v>
      </c>
      <c r="M231" s="103">
        <f>('Grunddaten Kernel'!M231-'Grunddaten Kernel'!M$3)/('Grunddaten Kernel'!M$4-'Grunddaten Kernel'!M$3)</f>
        <v>0.93001370804707117</v>
      </c>
      <c r="N231" s="103">
        <f>('Grunddaten Kernel'!N231-'Grunddaten Kernel'!N$3)/('Grunddaten Kernel'!N$4-'Grunddaten Kernel'!N$3)</f>
        <v>0.758680420699405</v>
      </c>
      <c r="O231" s="103">
        <f>('Grunddaten Kernel'!O231-'Grunddaten Kernel'!O$3)/('Grunddaten Kernel'!O$4-'Grunddaten Kernel'!O$3)</f>
        <v>0.59524696749729455</v>
      </c>
      <c r="P231" s="103">
        <f>('Grunddaten Kernel'!P231-'Grunddaten Kernel'!P$3)/('Grunddaten Kernel'!P$4-'Grunddaten Kernel'!P$3)</f>
        <v>9.3385065997185126E-3</v>
      </c>
      <c r="Q231" s="103">
        <f>('Grunddaten Kernel'!Q231-'Grunddaten Kernel'!Q$3)/('Grunddaten Kernel'!Q$4-'Grunddaten Kernel'!Q$3)</f>
        <v>0.87983367983367988</v>
      </c>
      <c r="R231" s="103">
        <f>('Grunddaten Kernel'!R231-'Grunddaten Kernel'!R$3)/('Grunddaten Kernel'!R$4-'Grunddaten Kernel'!R$3)</f>
        <v>1.7502435460301999</v>
      </c>
      <c r="S231" s="103">
        <f>('Grunddaten Kernel'!S231-'Grunddaten Kernel'!S$3)/('Grunddaten Kernel'!S$4-'Grunddaten Kernel'!S$3)</f>
        <v>1.6052546221213102</v>
      </c>
      <c r="T231" s="103">
        <f>'Grunddaten Kernel'!T231/(('Grunddaten Kernel'!T$4-'Grunddaten Kernel'!T$3)/2)</f>
        <v>-7.8775229367326338E-2</v>
      </c>
      <c r="U231" s="103">
        <f>'Grunddaten Kernel'!U231/(('Grunddaten Kernel'!U$4-'Grunddaten Kernel'!U$3)/2)</f>
        <v>-5.1085149197899728E-2</v>
      </c>
      <c r="V231" s="103">
        <f>'Grunddaten Kernel'!V231/(('Grunddaten Kernel'!V$4-'Grunddaten Kernel'!V$3)/2)</f>
        <v>0.20171974631177703</v>
      </c>
      <c r="W231" s="103">
        <f>'Grunddaten Kernel'!W231/(('Grunddaten Kernel'!W$4-'Grunddaten Kernel'!W$3)/2)</f>
        <v>0.32727272727272727</v>
      </c>
      <c r="X231" s="103">
        <f>'Grunddaten Kernel'!X231/(('Grunddaten Kernel'!X$4-'Grunddaten Kernel'!X$3)/2)</f>
        <v>0.35521235521235589</v>
      </c>
      <c r="Y231" s="103">
        <f>'Grunddaten Kernel'!Y231/(('Grunddaten Kernel'!Y$4-'Grunddaten Kernel'!Y$3)/2)</f>
        <v>0.35592060232717343</v>
      </c>
      <c r="Z231" s="103">
        <f>'Grunddaten Kernel'!Z231/(('Grunddaten Kernel'!Z$4-'Grunddaten Kernel'!Z$3)/2)</f>
        <v>2.898550724637684E-2</v>
      </c>
      <c r="AA231" s="103">
        <f>'Grunddaten Kernel'!AA231/(('Grunddaten Kernel'!AA$4-'Grunddaten Kernel'!AA$3)/2)</f>
        <v>4.3636363636363591E-2</v>
      </c>
      <c r="AB231" s="103">
        <f>'Grunddaten Kernel'!AB231/(('Grunddaten Kernel'!AB$4-'Grunddaten Kernel'!AB$3)/2)</f>
        <v>0.18995251187203144</v>
      </c>
      <c r="AC231" s="103">
        <f>'Grunddaten Kernel'!AC231/(('Grunddaten Kernel'!AC$4-'Grunddaten Kernel'!AC$3)/2)</f>
        <v>8.8251516822944992E-2</v>
      </c>
      <c r="AD231" s="103">
        <f>'Grunddaten Kernel'!AD231/(('Grunddaten Kernel'!AD$4-'Grunddaten Kernel'!AD$3)/2)</f>
        <v>0</v>
      </c>
      <c r="AE231" s="103">
        <f>'Grunddaten Kernel'!AE231/(('Grunddaten Kernel'!AE$4-'Grunddaten Kernel'!AE$3)/2)</f>
        <v>9.6602265156562062E-2</v>
      </c>
      <c r="AF231" s="103">
        <f>'Grunddaten Kernel'!AF231/(('Grunddaten Kernel'!AF$4-'Grunddaten Kernel'!AF$3)/2)</f>
        <v>-0.13956466069142093</v>
      </c>
      <c r="AG231" s="103">
        <f>'Grunddaten Kernel'!AG231/(('Grunddaten Kernel'!AG$4-'Grunddaten Kernel'!AG$3)/2)</f>
        <v>-0.10946040444691829</v>
      </c>
      <c r="AH231" s="103">
        <f>'Grunddaten Kernel'!AH231/(('Grunddaten Kernel'!AH$4-'Grunddaten Kernel'!AH$3)/2)</f>
        <v>6.4769184350801021E-3</v>
      </c>
      <c r="AI231" s="103">
        <f>'Grunddaten Kernel'!AI231/(('Grunddaten Kernel'!AI$4-'Grunddaten Kernel'!AI$3)/2)</f>
        <v>-8.9142857142856621E-2</v>
      </c>
      <c r="AJ231" s="103">
        <f>'Grunddaten Kernel'!AJ231/(('Grunddaten Kernel'!AJ$4-'Grunddaten Kernel'!AJ$3)/2)</f>
        <v>-0.37401574803149479</v>
      </c>
      <c r="AK231" s="103">
        <f>'Grunddaten Kernel'!AK231/(('Grunddaten Kernel'!AK$4-'Grunddaten Kernel'!AK$3)/2)</f>
        <v>-0.57857142857142818</v>
      </c>
    </row>
    <row r="232" spans="1:37" x14ac:dyDescent="0.2">
      <c r="A232" s="9">
        <v>37224</v>
      </c>
      <c r="B232" s="103">
        <f>('Grunddaten Kernel'!B232-'Grunddaten Kernel'!B$3)/('Grunddaten Kernel'!B$4-'Grunddaten Kernel'!B$3)</f>
        <v>7.1644385458538684E-2</v>
      </c>
      <c r="C232" s="103">
        <f>('Grunddaten Kernel'!C232-'Grunddaten Kernel'!C$3)/('Grunddaten Kernel'!C$4-'Grunddaten Kernel'!C$3)</f>
        <v>0.54015872714649038</v>
      </c>
      <c r="D232" s="103">
        <f>('Grunddaten Kernel'!D232-'Grunddaten Kernel'!D$3)/('Grunddaten Kernel'!D$4-'Grunddaten Kernel'!D$3)</f>
        <v>0.47848768736616698</v>
      </c>
      <c r="E232" s="103">
        <f>('Grunddaten Kernel'!E232-'Grunddaten Kernel'!E$3)/('Grunddaten Kernel'!E$4-'Grunddaten Kernel'!E$3)</f>
        <v>-5.6644880174291992E-2</v>
      </c>
      <c r="F232" s="103">
        <f>('Grunddaten Kernel'!F232-'Grunddaten Kernel'!F$3)/('Grunddaten Kernel'!F$4-'Grunddaten Kernel'!F$3)</f>
        <v>-9.2672413793103398E-2</v>
      </c>
      <c r="G232" s="103">
        <f>('Grunddaten Kernel'!G232-'Grunddaten Kernel'!G$3)/('Grunddaten Kernel'!G$4-'Grunddaten Kernel'!G$3)</f>
        <v>-4.9450549450549462E-2</v>
      </c>
      <c r="H232" s="103">
        <f>('Grunddaten Kernel'!H232-'Grunddaten Kernel'!H$3)/('Grunddaten Kernel'!H$4-'Grunddaten Kernel'!H$3)</f>
        <v>8.403361344537813E-2</v>
      </c>
      <c r="I232" s="103">
        <f>('Grunddaten Kernel'!I232-'Grunddaten Kernel'!I$3)/('Grunddaten Kernel'!I$4-'Grunddaten Kernel'!I$3)</f>
        <v>2.2995113538373116E-3</v>
      </c>
      <c r="J232" s="103">
        <f>('Grunddaten Kernel'!J232-'Grunddaten Kernel'!J$3)/('Grunddaten Kernel'!J$4-'Grunddaten Kernel'!J$3)</f>
        <v>0.18175438596491228</v>
      </c>
      <c r="K232" s="103">
        <f>('Grunddaten Kernel'!K232-'Grunddaten Kernel'!K$3)/('Grunddaten Kernel'!K$4-'Grunddaten Kernel'!K$3)</f>
        <v>-1.5209125475285154E-2</v>
      </c>
      <c r="L232" s="103">
        <f>('Grunddaten Kernel'!L232-'Grunddaten Kernel'!L$3)/('Grunddaten Kernel'!L$4-'Grunddaten Kernel'!L$3)</f>
        <v>-3.418041313716748E-3</v>
      </c>
      <c r="M232" s="103">
        <f>('Grunddaten Kernel'!M232-'Grunddaten Kernel'!M$3)/('Grunddaten Kernel'!M$4-'Grunddaten Kernel'!M$3)</f>
        <v>0.98370084729560991</v>
      </c>
      <c r="N232" s="103">
        <f>('Grunddaten Kernel'!N232-'Grunddaten Kernel'!N$3)/('Grunddaten Kernel'!N$4-'Grunddaten Kernel'!N$3)</f>
        <v>0.7916699032142801</v>
      </c>
      <c r="O232" s="103">
        <f>('Grunddaten Kernel'!O232-'Grunddaten Kernel'!O$3)/('Grunddaten Kernel'!O$4-'Grunddaten Kernel'!O$3)</f>
        <v>0.63464639930361988</v>
      </c>
      <c r="P232" s="103">
        <f>('Grunddaten Kernel'!P232-'Grunddaten Kernel'!P$3)/('Grunddaten Kernel'!P$4-'Grunddaten Kernel'!P$3)</f>
        <v>5.7482216896800928E-2</v>
      </c>
      <c r="Q232" s="103">
        <f>('Grunddaten Kernel'!Q232-'Grunddaten Kernel'!Q$3)/('Grunddaten Kernel'!Q$4-'Grunddaten Kernel'!Q$3)</f>
        <v>1.0024948024948026</v>
      </c>
      <c r="R232" s="103">
        <f>('Grunddaten Kernel'!R232-'Grunddaten Kernel'!R$3)/('Grunddaten Kernel'!R$4-'Grunddaten Kernel'!R$3)</f>
        <v>1.820993667803215</v>
      </c>
      <c r="S232" s="103">
        <f>('Grunddaten Kernel'!S232-'Grunddaten Kernel'!S$3)/('Grunddaten Kernel'!S$4-'Grunddaten Kernel'!S$3)</f>
        <v>1.5261109309114498</v>
      </c>
      <c r="T232" s="103">
        <f>'Grunddaten Kernel'!T232/(('Grunddaten Kernel'!T$4-'Grunddaten Kernel'!T$3)/2)</f>
        <v>3.2823012236386673E-2</v>
      </c>
      <c r="U232" s="103">
        <f>'Grunddaten Kernel'!U232/(('Grunddaten Kernel'!U$4-'Grunddaten Kernel'!U$3)/2)</f>
        <v>-0.18144035749598741</v>
      </c>
      <c r="V232" s="103">
        <f>'Grunddaten Kernel'!V232/(('Grunddaten Kernel'!V$4-'Grunddaten Kernel'!V$3)/2)</f>
        <v>0.22838778056994319</v>
      </c>
      <c r="W232" s="103">
        <f>'Grunddaten Kernel'!W232/(('Grunddaten Kernel'!W$4-'Grunddaten Kernel'!W$3)/2)</f>
        <v>0.10909090909090922</v>
      </c>
      <c r="X232" s="103">
        <f>'Grunddaten Kernel'!X232/(('Grunddaten Kernel'!X$4-'Grunddaten Kernel'!X$3)/2)</f>
        <v>-7.7220077220076955E-2</v>
      </c>
      <c r="Y232" s="103">
        <f>'Grunddaten Kernel'!Y232/(('Grunddaten Kernel'!Y$4-'Grunddaten Kernel'!Y$3)/2)</f>
        <v>2.7378507871321033E-2</v>
      </c>
      <c r="Z232" s="103">
        <f>'Grunddaten Kernel'!Z232/(('Grunddaten Kernel'!Z$4-'Grunddaten Kernel'!Z$3)/2)</f>
        <v>-4.3478260869565258E-2</v>
      </c>
      <c r="AA232" s="103">
        <f>'Grunddaten Kernel'!AA232/(('Grunddaten Kernel'!AA$4-'Grunddaten Kernel'!AA$3)/2)</f>
        <v>0.11636363636363639</v>
      </c>
      <c r="AB232" s="103">
        <f>'Grunddaten Kernel'!AB232/(('Grunddaten Kernel'!AB$4-'Grunddaten Kernel'!AB$3)/2)</f>
        <v>0.15996000999750071</v>
      </c>
      <c r="AC232" s="103">
        <f>'Grunddaten Kernel'!AC232/(('Grunddaten Kernel'!AC$4-'Grunddaten Kernel'!AC$3)/2)</f>
        <v>0.23166023166023214</v>
      </c>
      <c r="AD232" s="103">
        <f>'Grunddaten Kernel'!AD232/(('Grunddaten Kernel'!AD$4-'Grunddaten Kernel'!AD$3)/2)</f>
        <v>0</v>
      </c>
      <c r="AE232" s="103">
        <f>'Grunddaten Kernel'!AE232/(('Grunddaten Kernel'!AE$4-'Grunddaten Kernel'!AE$3)/2)</f>
        <v>0.38231034382875234</v>
      </c>
      <c r="AF232" s="103">
        <f>'Grunddaten Kernel'!AF232/(('Grunddaten Kernel'!AF$4-'Grunddaten Kernel'!AF$3)/2)</f>
        <v>0.27189500640204878</v>
      </c>
      <c r="AG232" s="103">
        <f>'Grunddaten Kernel'!AG232/(('Grunddaten Kernel'!AG$4-'Grunddaten Kernel'!AG$3)/2)</f>
        <v>0.25148777668364936</v>
      </c>
      <c r="AH232" s="103">
        <f>'Grunddaten Kernel'!AH232/(('Grunddaten Kernel'!AH$4-'Grunddaten Kernel'!AH$3)/2)</f>
        <v>0.25458111234033987</v>
      </c>
      <c r="AI232" s="103">
        <f>'Grunddaten Kernel'!AI232/(('Grunddaten Kernel'!AI$4-'Grunddaten Kernel'!AI$3)/2)</f>
        <v>0.67428571428571427</v>
      </c>
      <c r="AJ232" s="103">
        <f>'Grunddaten Kernel'!AJ232/(('Grunddaten Kernel'!AJ$4-'Grunddaten Kernel'!AJ$3)/2)</f>
        <v>0.32677165354330717</v>
      </c>
      <c r="AK232" s="103">
        <f>'Grunddaten Kernel'!AK232/(('Grunddaten Kernel'!AK$4-'Grunddaten Kernel'!AK$3)/2)</f>
        <v>-0.21785714285714261</v>
      </c>
    </row>
    <row r="233" spans="1:37" x14ac:dyDescent="0.2">
      <c r="A233" s="9">
        <v>37254</v>
      </c>
      <c r="B233" s="103">
        <f>('Grunddaten Kernel'!B233-'Grunddaten Kernel'!B$3)/('Grunddaten Kernel'!B$4-'Grunddaten Kernel'!B$3)</f>
        <v>9.1317229006579861E-2</v>
      </c>
      <c r="C233" s="103">
        <f>('Grunddaten Kernel'!C233-'Grunddaten Kernel'!C$3)/('Grunddaten Kernel'!C$4-'Grunddaten Kernel'!C$3)</f>
        <v>0.54878218508666865</v>
      </c>
      <c r="D233" s="103">
        <f>('Grunddaten Kernel'!D233-'Grunddaten Kernel'!D$3)/('Grunddaten Kernel'!D$4-'Grunddaten Kernel'!D$3)</f>
        <v>0.45506691648822262</v>
      </c>
      <c r="E233" s="103">
        <f>('Grunddaten Kernel'!E233-'Grunddaten Kernel'!E$3)/('Grunddaten Kernel'!E$4-'Grunddaten Kernel'!E$3)</f>
        <v>-0.10893246187363839</v>
      </c>
      <c r="F233" s="103">
        <f>('Grunddaten Kernel'!F233-'Grunddaten Kernel'!F$3)/('Grunddaten Kernel'!F$4-'Grunddaten Kernel'!F$3)</f>
        <v>-0.1163793103448276</v>
      </c>
      <c r="G233" s="103">
        <f>('Grunddaten Kernel'!G233-'Grunddaten Kernel'!G$3)/('Grunddaten Kernel'!G$4-'Grunddaten Kernel'!G$3)</f>
        <v>-7.1428571428571466E-2</v>
      </c>
      <c r="H233" s="103">
        <f>('Grunddaten Kernel'!H233-'Grunddaten Kernel'!H$3)/('Grunddaten Kernel'!H$4-'Grunddaten Kernel'!H$3)</f>
        <v>9.2436974789915957E-2</v>
      </c>
      <c r="I233" s="103">
        <f>('Grunddaten Kernel'!I233-'Grunddaten Kernel'!I$3)/('Grunddaten Kernel'!I$4-'Grunddaten Kernel'!I$3)</f>
        <v>1.1497556769186558E-3</v>
      </c>
      <c r="J233" s="103">
        <f>('Grunddaten Kernel'!J233-'Grunddaten Kernel'!J$3)/('Grunddaten Kernel'!J$4-'Grunddaten Kernel'!J$3)</f>
        <v>0.19719298245614039</v>
      </c>
      <c r="K233" s="103">
        <f>('Grunddaten Kernel'!K233-'Grunddaten Kernel'!K$3)/('Grunddaten Kernel'!K$4-'Grunddaten Kernel'!K$3)</f>
        <v>-1.2443829934324212E-2</v>
      </c>
      <c r="L233" s="103">
        <f>('Grunddaten Kernel'!L233-'Grunddaten Kernel'!L$3)/('Grunddaten Kernel'!L$4-'Grunddaten Kernel'!L$3)</f>
        <v>-2.2291573785109212E-3</v>
      </c>
      <c r="M233" s="103">
        <f>('Grunddaten Kernel'!M233-'Grunddaten Kernel'!M$3)/('Grunddaten Kernel'!M$4-'Grunddaten Kernel'!M$3)</f>
        <v>1.0123230055198278</v>
      </c>
      <c r="N233" s="103">
        <f>('Grunddaten Kernel'!N233-'Grunddaten Kernel'!N$3)/('Grunddaten Kernel'!N$4-'Grunddaten Kernel'!N$3)</f>
        <v>0.79074554521586471</v>
      </c>
      <c r="O233" s="103">
        <f>('Grunddaten Kernel'!O233-'Grunddaten Kernel'!O$3)/('Grunddaten Kernel'!O$4-'Grunddaten Kernel'!O$3)</f>
        <v>0.66667213197833353</v>
      </c>
      <c r="P233" s="103">
        <f>('Grunddaten Kernel'!P233-'Grunddaten Kernel'!P$3)/('Grunddaten Kernel'!P$4-'Grunddaten Kernel'!P$3)</f>
        <v>0.10462284605728633</v>
      </c>
      <c r="Q233" s="103">
        <f>('Grunddaten Kernel'!Q233-'Grunddaten Kernel'!Q$3)/('Grunddaten Kernel'!Q$4-'Grunddaten Kernel'!Q$3)</f>
        <v>1.0960498960498961</v>
      </c>
      <c r="R233" s="103">
        <f>('Grunddaten Kernel'!R233-'Grunddaten Kernel'!R$3)/('Grunddaten Kernel'!R$4-'Grunddaten Kernel'!R$3)</f>
        <v>2.0085241110569898</v>
      </c>
      <c r="S233" s="103">
        <f>('Grunddaten Kernel'!S233-'Grunddaten Kernel'!S$3)/('Grunddaten Kernel'!S$4-'Grunddaten Kernel'!S$3)</f>
        <v>1.6467726240674665</v>
      </c>
      <c r="T233" s="103">
        <f>'Grunddaten Kernel'!T233/(('Grunddaten Kernel'!T$4-'Grunddaten Kernel'!T$3)/2)</f>
        <v>6.2832623423938472E-2</v>
      </c>
      <c r="U233" s="103">
        <f>'Grunddaten Kernel'!U233/(('Grunddaten Kernel'!U$4-'Grunddaten Kernel'!U$3)/2)</f>
        <v>4.1396586418986865E-2</v>
      </c>
      <c r="V233" s="103">
        <f>'Grunddaten Kernel'!V233/(('Grunddaten Kernel'!V$4-'Grunddaten Kernel'!V$3)/2)</f>
        <v>-0.11966425628664727</v>
      </c>
      <c r="W233" s="103">
        <f>'Grunddaten Kernel'!W233/(('Grunddaten Kernel'!W$4-'Grunddaten Kernel'!W$3)/2)</f>
        <v>-0.43636363636363651</v>
      </c>
      <c r="X233" s="103">
        <f>'Grunddaten Kernel'!X233/(('Grunddaten Kernel'!X$4-'Grunddaten Kernel'!X$3)/2)</f>
        <v>-0.16988416988417038</v>
      </c>
      <c r="Y233" s="103">
        <f>'Grunddaten Kernel'!Y233/(('Grunddaten Kernel'!Y$4-'Grunddaten Kernel'!Y$3)/2)</f>
        <v>-0.16427104722792618</v>
      </c>
      <c r="Z233" s="103">
        <f>'Grunddaten Kernel'!Z233/(('Grunddaten Kernel'!Z$4-'Grunddaten Kernel'!Z$3)/2)</f>
        <v>4.3478260869565258E-2</v>
      </c>
      <c r="AA233" s="103">
        <f>'Grunddaten Kernel'!AA233/(('Grunddaten Kernel'!AA$4-'Grunddaten Kernel'!AA$3)/2)</f>
        <v>-7.2727272727272788E-3</v>
      </c>
      <c r="AB233" s="103">
        <f>'Grunddaten Kernel'!AB233/(('Grunddaten Kernel'!AB$4-'Grunddaten Kernel'!AB$3)/2)</f>
        <v>0.10997250687328197</v>
      </c>
      <c r="AC233" s="103">
        <f>'Grunddaten Kernel'!AC233/(('Grunddaten Kernel'!AC$4-'Grunddaten Kernel'!AC$3)/2)</f>
        <v>2.2062879205736373E-2</v>
      </c>
      <c r="AD233" s="103">
        <f>'Grunddaten Kernel'!AD233/(('Grunddaten Kernel'!AD$4-'Grunddaten Kernel'!AD$3)/2)</f>
        <v>1.2800000000000011E-2</v>
      </c>
      <c r="AE233" s="103">
        <f>'Grunddaten Kernel'!AE233/(('Grunddaten Kernel'!AE$4-'Grunddaten Kernel'!AE$3)/2)</f>
        <v>0.20382064131158881</v>
      </c>
      <c r="AF233" s="103">
        <f>'Grunddaten Kernel'!AF233/(('Grunddaten Kernel'!AF$4-'Grunddaten Kernel'!AF$3)/2)</f>
        <v>-7.6184379001283881E-3</v>
      </c>
      <c r="AG233" s="103">
        <f>'Grunddaten Kernel'!AG233/(('Grunddaten Kernel'!AG$4-'Grunddaten Kernel'!AG$3)/2)</f>
        <v>0.20442122989539235</v>
      </c>
      <c r="AH233" s="103">
        <f>'Grunddaten Kernel'!AH233/(('Grunddaten Kernel'!AH$4-'Grunddaten Kernel'!AH$3)/2)</f>
        <v>0.24927687820577304</v>
      </c>
      <c r="AI233" s="103">
        <f>'Grunddaten Kernel'!AI233/(('Grunddaten Kernel'!AI$4-'Grunddaten Kernel'!AI$3)/2)</f>
        <v>0.51428571428571423</v>
      </c>
      <c r="AJ233" s="103">
        <f>'Grunddaten Kernel'!AJ233/(('Grunddaten Kernel'!AJ$4-'Grunddaten Kernel'!AJ$3)/2)</f>
        <v>0.86614173228346325</v>
      </c>
      <c r="AK233" s="103">
        <f>'Grunddaten Kernel'!AK233/(('Grunddaten Kernel'!AK$4-'Grunddaten Kernel'!AK$3)/2)</f>
        <v>0.33214285714285696</v>
      </c>
    </row>
    <row r="234" spans="1:37" x14ac:dyDescent="0.2">
      <c r="A234" s="9">
        <v>37286</v>
      </c>
      <c r="B234" s="103">
        <f>('Grunddaten Kernel'!B234-'Grunddaten Kernel'!B$3)/('Grunddaten Kernel'!B$4-'Grunddaten Kernel'!B$3)</f>
        <v>8.3095742150682217E-2</v>
      </c>
      <c r="C234" s="103">
        <f>('Grunddaten Kernel'!C234-'Grunddaten Kernel'!C$3)/('Grunddaten Kernel'!C$4-'Grunddaten Kernel'!C$3)</f>
        <v>0.61079769112454707</v>
      </c>
      <c r="D234" s="103">
        <f>('Grunddaten Kernel'!D234-'Grunddaten Kernel'!D$3)/('Grunddaten Kernel'!D$4-'Grunddaten Kernel'!D$3)</f>
        <v>0.43900695931477507</v>
      </c>
      <c r="E234" s="103">
        <f>('Grunddaten Kernel'!E234-'Grunddaten Kernel'!E$3)/('Grunddaten Kernel'!E$4-'Grunddaten Kernel'!E$3)</f>
        <v>-4.7930283224400919E-2</v>
      </c>
      <c r="F234" s="103">
        <f>('Grunddaten Kernel'!F234-'Grunddaten Kernel'!F$3)/('Grunddaten Kernel'!F$4-'Grunddaten Kernel'!F$3)</f>
        <v>-7.9741379310344862E-2</v>
      </c>
      <c r="G234" s="103">
        <f>('Grunddaten Kernel'!G234-'Grunddaten Kernel'!G$3)/('Grunddaten Kernel'!G$4-'Grunddaten Kernel'!G$3)</f>
        <v>-3.8461538461538464E-2</v>
      </c>
      <c r="H234" s="103">
        <f>('Grunddaten Kernel'!H234-'Grunddaten Kernel'!H$3)/('Grunddaten Kernel'!H$4-'Grunddaten Kernel'!H$3)</f>
        <v>9.8039215686274508E-2</v>
      </c>
      <c r="I234" s="103">
        <f>('Grunddaten Kernel'!I234-'Grunddaten Kernel'!I$3)/('Grunddaten Kernel'!I$4-'Grunddaten Kernel'!I$3)</f>
        <v>3.4492670307559674E-3</v>
      </c>
      <c r="J234" s="103">
        <f>('Grunddaten Kernel'!J234-'Grunddaten Kernel'!J$3)/('Grunddaten Kernel'!J$4-'Grunddaten Kernel'!J$3)</f>
        <v>0.21824561403508769</v>
      </c>
      <c r="K234" s="103">
        <f>('Grunddaten Kernel'!K234-'Grunddaten Kernel'!K$3)/('Grunddaten Kernel'!K$4-'Grunddaten Kernel'!K$3)</f>
        <v>-4.147943311441445E-3</v>
      </c>
      <c r="L234" s="103">
        <f>('Grunddaten Kernel'!L234-'Grunddaten Kernel'!L$3)/('Grunddaten Kernel'!L$4-'Grunddaten Kernel'!L$3)</f>
        <v>-2.2291573785109212E-3</v>
      </c>
      <c r="M234" s="103">
        <f>('Grunddaten Kernel'!M234-'Grunddaten Kernel'!M$3)/('Grunddaten Kernel'!M$4-'Grunddaten Kernel'!M$3)</f>
        <v>1.0502621613156471</v>
      </c>
      <c r="N234" s="103">
        <f>('Grunddaten Kernel'!N234-'Grunddaten Kernel'!N$3)/('Grunddaten Kernel'!N$4-'Grunddaten Kernel'!N$3)</f>
        <v>0.81543910888781856</v>
      </c>
      <c r="O234" s="103">
        <f>('Grunddaten Kernel'!O234-'Grunddaten Kernel'!O$3)/('Grunddaten Kernel'!O$4-'Grunddaten Kernel'!O$3)</f>
        <v>0.70630408795375743</v>
      </c>
      <c r="P234" s="103">
        <f>('Grunddaten Kernel'!P234-'Grunddaten Kernel'!P$3)/('Grunddaten Kernel'!P$4-'Grunddaten Kernel'!P$3)</f>
        <v>0.12510251435961808</v>
      </c>
      <c r="Q234" s="103">
        <f>('Grunddaten Kernel'!Q234-'Grunddaten Kernel'!Q$3)/('Grunddaten Kernel'!Q$4-'Grunddaten Kernel'!Q$3)</f>
        <v>1.3193347193347191</v>
      </c>
      <c r="R234" s="103">
        <f>('Grunddaten Kernel'!R234-'Grunddaten Kernel'!R$3)/('Grunddaten Kernel'!R$4-'Grunddaten Kernel'!R$3)</f>
        <v>2.1961763273258645</v>
      </c>
      <c r="S234" s="103">
        <f>('Grunddaten Kernel'!S234-'Grunddaten Kernel'!S$3)/('Grunddaten Kernel'!S$4-'Grunddaten Kernel'!S$3)</f>
        <v>1.8699318845280573</v>
      </c>
      <c r="T234" s="103">
        <f>'Grunddaten Kernel'!T234/(('Grunddaten Kernel'!T$4-'Grunddaten Kernel'!T$3)/2)</f>
        <v>-2.6258409789108088E-2</v>
      </c>
      <c r="U234" s="103">
        <f>'Grunddaten Kernel'!U234/(('Grunddaten Kernel'!U$4-'Grunddaten Kernel'!U$3)/2)</f>
        <v>0.29770311084293194</v>
      </c>
      <c r="V234" s="103">
        <f>'Grunddaten Kernel'!V234/(('Grunddaten Kernel'!V$4-'Grunddaten Kernel'!V$3)/2)</f>
        <v>-8.2055490025129754E-2</v>
      </c>
      <c r="W234" s="103">
        <f>'Grunddaten Kernel'!W234/(('Grunddaten Kernel'!W$4-'Grunddaten Kernel'!W$3)/2)</f>
        <v>0.50909090909090926</v>
      </c>
      <c r="X234" s="103">
        <f>'Grunddaten Kernel'!X234/(('Grunddaten Kernel'!X$4-'Grunddaten Kernel'!X$3)/2)</f>
        <v>0.26254826254826247</v>
      </c>
      <c r="Y234" s="103">
        <f>'Grunddaten Kernel'!Y234/(('Grunddaten Kernel'!Y$4-'Grunddaten Kernel'!Y$3)/2)</f>
        <v>0.24640657084188927</v>
      </c>
      <c r="Z234" s="103">
        <f>'Grunddaten Kernel'!Z234/(('Grunddaten Kernel'!Z$4-'Grunddaten Kernel'!Z$3)/2)</f>
        <v>2.898550724637684E-2</v>
      </c>
      <c r="AA234" s="103">
        <f>'Grunddaten Kernel'!AA234/(('Grunddaten Kernel'!AA$4-'Grunddaten Kernel'!AA$3)/2)</f>
        <v>1.4545454545454558E-2</v>
      </c>
      <c r="AB234" s="103">
        <f>'Grunddaten Kernel'!AB234/(('Grunddaten Kernel'!AB$4-'Grunddaten Kernel'!AB$3)/2)</f>
        <v>0.14996250937265626</v>
      </c>
      <c r="AC234" s="103">
        <f>'Grunddaten Kernel'!AC234/(('Grunddaten Kernel'!AC$4-'Grunddaten Kernel'!AC$3)/2)</f>
        <v>6.6188637617208626E-2</v>
      </c>
      <c r="AD234" s="103">
        <f>'Grunddaten Kernel'!AD234/(('Grunddaten Kernel'!AD$4-'Grunddaten Kernel'!AD$3)/2)</f>
        <v>0</v>
      </c>
      <c r="AE234" s="103">
        <f>'Grunddaten Kernel'!AE234/(('Grunddaten Kernel'!AE$4-'Grunddaten Kernel'!AE$3)/2)</f>
        <v>0.27016771427743824</v>
      </c>
      <c r="AF234" s="103">
        <f>'Grunddaten Kernel'!AF234/(('Grunddaten Kernel'!AF$4-'Grunddaten Kernel'!AF$3)/2)</f>
        <v>0.20352112676056308</v>
      </c>
      <c r="AG234" s="103">
        <f>'Grunddaten Kernel'!AG234/(('Grunddaten Kernel'!AG$4-'Grunddaten Kernel'!AG$3)/2)</f>
        <v>0.25297198555750539</v>
      </c>
      <c r="AH234" s="103">
        <f>'Grunddaten Kernel'!AH234/(('Grunddaten Kernel'!AH$4-'Grunddaten Kernel'!AH$3)/2)</f>
        <v>0.10829528311374825</v>
      </c>
      <c r="AI234" s="103">
        <f>'Grunddaten Kernel'!AI234/(('Grunddaten Kernel'!AI$4-'Grunddaten Kernel'!AI$3)/2)</f>
        <v>1.2274285714285698</v>
      </c>
      <c r="AJ234" s="103">
        <f>'Grunddaten Kernel'!AJ234/(('Grunddaten Kernel'!AJ$4-'Grunddaten Kernel'!AJ$3)/2)</f>
        <v>0.86670416197975386</v>
      </c>
      <c r="AK234" s="103">
        <f>'Grunddaten Kernel'!AK234/(('Grunddaten Kernel'!AK$4-'Grunddaten Kernel'!AK$3)/2)</f>
        <v>0.61428571428571432</v>
      </c>
    </row>
    <row r="235" spans="1:37" x14ac:dyDescent="0.2">
      <c r="A235" s="9">
        <v>37314</v>
      </c>
      <c r="B235" s="103">
        <f>('Grunddaten Kernel'!B235-'Grunddaten Kernel'!B$3)/('Grunddaten Kernel'!B$4-'Grunddaten Kernel'!B$3)</f>
        <v>0.11069644802405328</v>
      </c>
      <c r="C235" s="103">
        <f>('Grunddaten Kernel'!C235-'Grunddaten Kernel'!C$3)/('Grunddaten Kernel'!C$4-'Grunddaten Kernel'!C$3)</f>
        <v>0.56547866748148179</v>
      </c>
      <c r="D235" s="103">
        <f>('Grunddaten Kernel'!D235-'Grunddaten Kernel'!D$3)/('Grunddaten Kernel'!D$4-'Grunddaten Kernel'!D$3)</f>
        <v>0.42656049250535333</v>
      </c>
      <c r="E235" s="103">
        <f>('Grunddaten Kernel'!E235-'Grunddaten Kernel'!E$3)/('Grunddaten Kernel'!E$4-'Grunddaten Kernel'!E$3)</f>
        <v>-3.0501089324618764E-2</v>
      </c>
      <c r="F235" s="103">
        <f>('Grunddaten Kernel'!F235-'Grunddaten Kernel'!F$3)/('Grunddaten Kernel'!F$4-'Grunddaten Kernel'!F$3)</f>
        <v>-6.2500000000000014E-2</v>
      </c>
      <c r="G235" s="103">
        <f>('Grunddaten Kernel'!G235-'Grunddaten Kernel'!G$3)/('Grunddaten Kernel'!G$4-'Grunddaten Kernel'!G$3)</f>
        <v>-3.4798534798534793E-2</v>
      </c>
      <c r="H235" s="103">
        <f>('Grunddaten Kernel'!H235-'Grunddaten Kernel'!H$3)/('Grunddaten Kernel'!H$4-'Grunddaten Kernel'!H$3)</f>
        <v>0.10924369747899161</v>
      </c>
      <c r="I235" s="103">
        <f>('Grunddaten Kernel'!I235-'Grunddaten Kernel'!I$3)/('Grunddaten Kernel'!I$4-'Grunddaten Kernel'!I$3)</f>
        <v>2.1845357861454435E-2</v>
      </c>
      <c r="J235" s="103">
        <f>('Grunddaten Kernel'!J235-'Grunddaten Kernel'!J$3)/('Grunddaten Kernel'!J$4-'Grunddaten Kernel'!J$3)</f>
        <v>0.2378947368421053</v>
      </c>
      <c r="K235" s="103">
        <f>('Grunddaten Kernel'!K235-'Grunddaten Kernel'!K$3)/('Grunddaten Kernel'!K$4-'Grunddaten Kernel'!K$3)</f>
        <v>1.1061182163843771E-2</v>
      </c>
      <c r="L235" s="103">
        <f>('Grunddaten Kernel'!L235-'Grunddaten Kernel'!L$3)/('Grunddaten Kernel'!L$4-'Grunddaten Kernel'!L$3)</f>
        <v>1.4861049190072832E-4</v>
      </c>
      <c r="M235" s="103">
        <f>('Grunddaten Kernel'!M235-'Grunddaten Kernel'!M$3)/('Grunddaten Kernel'!M$4-'Grunddaten Kernel'!M$3)</f>
        <v>1.067206039676051</v>
      </c>
      <c r="N235" s="103">
        <f>('Grunddaten Kernel'!N235-'Grunddaten Kernel'!N$3)/('Grunddaten Kernel'!N$4-'Grunddaten Kernel'!N$3)</f>
        <v>0.81588963631561784</v>
      </c>
      <c r="O235" s="103">
        <f>('Grunddaten Kernel'!O235-'Grunddaten Kernel'!O$3)/('Grunddaten Kernel'!O$4-'Grunddaten Kernel'!O$3)</f>
        <v>0.72447227447391405</v>
      </c>
      <c r="P235" s="103">
        <f>('Grunddaten Kernel'!P235-'Grunddaten Kernel'!P$3)/('Grunddaten Kernel'!P$4-'Grunddaten Kernel'!P$3)</f>
        <v>0.10819848605880787</v>
      </c>
      <c r="Q235" s="103">
        <f>('Grunddaten Kernel'!Q235-'Grunddaten Kernel'!Q$3)/('Grunddaten Kernel'!Q$4-'Grunddaten Kernel'!Q$3)</f>
        <v>1.2810810810810811</v>
      </c>
      <c r="R235" s="103">
        <f>('Grunddaten Kernel'!R235-'Grunddaten Kernel'!R$3)/('Grunddaten Kernel'!R$4-'Grunddaten Kernel'!R$3)</f>
        <v>2.0740379931807111</v>
      </c>
      <c r="S235" s="103">
        <f>('Grunddaten Kernel'!S235-'Grunddaten Kernel'!S$3)/('Grunddaten Kernel'!S$4-'Grunddaten Kernel'!S$3)</f>
        <v>1.6587739215050274</v>
      </c>
      <c r="T235" s="103">
        <f>'Grunddaten Kernel'!T235/(('Grunddaten Kernel'!T$4-'Grunddaten Kernel'!T$3)/2)</f>
        <v>8.8153232863435627E-2</v>
      </c>
      <c r="U235" s="103">
        <f>'Grunddaten Kernel'!U235/(('Grunddaten Kernel'!U$4-'Grunddaten Kernel'!U$3)/2)</f>
        <v>-0.21755227330829754</v>
      </c>
      <c r="V235" s="103">
        <f>'Grunddaten Kernel'!V235/(('Grunddaten Kernel'!V$4-'Grunddaten Kernel'!V$3)/2)</f>
        <v>-6.3593004769474895E-2</v>
      </c>
      <c r="W235" s="103">
        <f>'Grunddaten Kernel'!W235/(('Grunddaten Kernel'!W$4-'Grunddaten Kernel'!W$3)/2)</f>
        <v>0.14545454545454564</v>
      </c>
      <c r="X235" s="103">
        <f>'Grunddaten Kernel'!X235/(('Grunddaten Kernel'!X$4-'Grunddaten Kernel'!X$3)/2)</f>
        <v>0.12355212355212367</v>
      </c>
      <c r="Y235" s="103">
        <f>'Grunddaten Kernel'!Y235/(('Grunddaten Kernel'!Y$4-'Grunddaten Kernel'!Y$3)/2)</f>
        <v>2.7378507871321033E-2</v>
      </c>
      <c r="Z235" s="103">
        <f>'Grunddaten Kernel'!Z235/(('Grunddaten Kernel'!Z$4-'Grunddaten Kernel'!Z$3)/2)</f>
        <v>5.7971014492753679E-2</v>
      </c>
      <c r="AA235" s="103">
        <f>'Grunddaten Kernel'!AA235/(('Grunddaten Kernel'!AA$4-'Grunddaten Kernel'!AA$3)/2)</f>
        <v>0.11636363636363631</v>
      </c>
      <c r="AB235" s="103">
        <f>'Grunddaten Kernel'!AB235/(('Grunddaten Kernel'!AB$4-'Grunddaten Kernel'!AB$3)/2)</f>
        <v>0.13996500874781356</v>
      </c>
      <c r="AC235" s="103">
        <f>'Grunddaten Kernel'!AC235/(('Grunddaten Kernel'!AC$4-'Grunddaten Kernel'!AC$3)/2)</f>
        <v>0.12134583563155028</v>
      </c>
      <c r="AD235" s="103">
        <f>'Grunddaten Kernel'!AD235/(('Grunddaten Kernel'!AD$4-'Grunddaten Kernel'!AD$3)/2)</f>
        <v>2.5599999999999987E-2</v>
      </c>
      <c r="AE235" s="103">
        <f>'Grunddaten Kernel'!AE235/(('Grunddaten Kernel'!AE$4-'Grunddaten Kernel'!AE$3)/2)</f>
        <v>0.12065869130724506</v>
      </c>
      <c r="AF235" s="103">
        <f>'Grunddaten Kernel'!AF235/(('Grunddaten Kernel'!AF$4-'Grunddaten Kernel'!AF$3)/2)</f>
        <v>3.7131882202314625E-3</v>
      </c>
      <c r="AG235" s="103">
        <f>'Grunddaten Kernel'!AG235/(('Grunddaten Kernel'!AG$4-'Grunddaten Kernel'!AG$3)/2)</f>
        <v>0.11596808950921239</v>
      </c>
      <c r="AH235" s="103">
        <f>'Grunddaten Kernel'!AH235/(('Grunddaten Kernel'!AH$4-'Grunddaten Kernel'!AH$3)/2)</f>
        <v>-8.9387508800160803E-2</v>
      </c>
      <c r="AI235" s="103">
        <f>'Grunddaten Kernel'!AI235/(('Grunddaten Kernel'!AI$4-'Grunddaten Kernel'!AI$3)/2)</f>
        <v>-0.21028571428571272</v>
      </c>
      <c r="AJ235" s="103">
        <f>'Grunddaten Kernel'!AJ235/(('Grunddaten Kernel'!AJ$4-'Grunddaten Kernel'!AJ$3)/2)</f>
        <v>-0.56411698537682953</v>
      </c>
      <c r="AK235" s="103">
        <f>'Grunddaten Kernel'!AK235/(('Grunddaten Kernel'!AK$4-'Grunddaten Kernel'!AK$3)/2)</f>
        <v>-0.58125000000000027</v>
      </c>
    </row>
    <row r="236" spans="1:37" x14ac:dyDescent="0.2">
      <c r="A236" s="9">
        <v>37345</v>
      </c>
      <c r="B236" s="103">
        <f>('Grunddaten Kernel'!B236-'Grunddaten Kernel'!B$3)/('Grunddaten Kernel'!B$4-'Grunddaten Kernel'!B$3)</f>
        <v>0.16266798993455081</v>
      </c>
      <c r="C236" s="103">
        <f>('Grunddaten Kernel'!C236-'Grunddaten Kernel'!C$3)/('Grunddaten Kernel'!C$4-'Grunddaten Kernel'!C$3)</f>
        <v>0.60235771101288282</v>
      </c>
      <c r="D236" s="103">
        <f>('Grunddaten Kernel'!D236-'Grunddaten Kernel'!D$3)/('Grunddaten Kernel'!D$4-'Grunddaten Kernel'!D$3)</f>
        <v>0.45065042826552459</v>
      </c>
      <c r="E236" s="103">
        <f>('Grunddaten Kernel'!E236-'Grunddaten Kernel'!E$3)/('Grunddaten Kernel'!E$4-'Grunddaten Kernel'!E$3)</f>
        <v>2.3965141612200411E-2</v>
      </c>
      <c r="F236" s="103">
        <f>('Grunddaten Kernel'!F236-'Grunddaten Kernel'!F$3)/('Grunddaten Kernel'!F$4-'Grunddaten Kernel'!F$3)</f>
        <v>-2.155172413793096E-2</v>
      </c>
      <c r="G236" s="103">
        <f>('Grunddaten Kernel'!G236-'Grunddaten Kernel'!G$3)/('Grunddaten Kernel'!G$4-'Grunddaten Kernel'!G$3)</f>
        <v>2.0146520146520127E-2</v>
      </c>
      <c r="H236" s="103">
        <f>('Grunddaten Kernel'!H236-'Grunddaten Kernel'!H$3)/('Grunddaten Kernel'!H$4-'Grunddaten Kernel'!H$3)</f>
        <v>0.13865546218487396</v>
      </c>
      <c r="I236" s="103">
        <f>('Grunddaten Kernel'!I236-'Grunddaten Kernel'!I$3)/('Grunddaten Kernel'!I$4-'Grunddaten Kernel'!I$3)</f>
        <v>2.9893647599885026E-2</v>
      </c>
      <c r="J236" s="103">
        <f>('Grunddaten Kernel'!J236-'Grunddaten Kernel'!J$3)/('Grunddaten Kernel'!J$4-'Grunddaten Kernel'!J$3)</f>
        <v>0.26315789473684209</v>
      </c>
      <c r="K236" s="103">
        <f>('Grunddaten Kernel'!K236-'Grunddaten Kernel'!K$3)/('Grunddaten Kernel'!K$4-'Grunddaten Kernel'!K$3)</f>
        <v>3.3183546491531248E-2</v>
      </c>
      <c r="L236" s="103">
        <f>('Grunddaten Kernel'!L236-'Grunddaten Kernel'!L$3)/('Grunddaten Kernel'!L$4-'Grunddaten Kernel'!L$3)</f>
        <v>2.5263783623123794E-3</v>
      </c>
      <c r="M236" s="103">
        <f>('Grunddaten Kernel'!M236-'Grunddaten Kernel'!M$3)/('Grunddaten Kernel'!M$4-'Grunddaten Kernel'!M$3)</f>
        <v>1.0979433861723635</v>
      </c>
      <c r="N236" s="103">
        <f>('Grunddaten Kernel'!N236-'Grunddaten Kernel'!N$3)/('Grunddaten Kernel'!N$4-'Grunddaten Kernel'!N$3)</f>
        <v>0.82692755829669551</v>
      </c>
      <c r="O236" s="103">
        <f>('Grunddaten Kernel'!O236-'Grunddaten Kernel'!O$3)/('Grunddaten Kernel'!O$4-'Grunddaten Kernel'!O$3)</f>
        <v>0.75041362472387751</v>
      </c>
      <c r="P236" s="103">
        <f>('Grunddaten Kernel'!P236-'Grunddaten Kernel'!P$3)/('Grunddaten Kernel'!P$4-'Grunddaten Kernel'!P$3)</f>
        <v>0.14069230476625205</v>
      </c>
      <c r="Q236" s="103">
        <f>('Grunddaten Kernel'!Q236-'Grunddaten Kernel'!Q$3)/('Grunddaten Kernel'!Q$4-'Grunddaten Kernel'!Q$3)</f>
        <v>1.365072765072765</v>
      </c>
      <c r="R236" s="103">
        <f>('Grunddaten Kernel'!R236-'Grunddaten Kernel'!R$3)/('Grunddaten Kernel'!R$4-'Grunddaten Kernel'!R$3)</f>
        <v>2.1792498782269853</v>
      </c>
      <c r="S236" s="103">
        <f>('Grunddaten Kernel'!S236-'Grunddaten Kernel'!S$3)/('Grunddaten Kernel'!S$4-'Grunddaten Kernel'!S$3)</f>
        <v>1.8280895231916963</v>
      </c>
      <c r="T236" s="103">
        <f>'Grunddaten Kernel'!T236/(('Grunddaten Kernel'!T$4-'Grunddaten Kernel'!T$3)/2)</f>
        <v>0.16599066188115313</v>
      </c>
      <c r="U236" s="103">
        <f>'Grunddaten Kernel'!U236/(('Grunddaten Kernel'!U$4-'Grunddaten Kernel'!U$3)/2)</f>
        <v>0.17703646532375517</v>
      </c>
      <c r="V236" s="103">
        <f>'Grunddaten Kernel'!V236/(('Grunddaten Kernel'!V$4-'Grunddaten Kernel'!V$3)/2)</f>
        <v>0.12308323503769414</v>
      </c>
      <c r="W236" s="103">
        <f>'Grunddaten Kernel'!W236/(('Grunddaten Kernel'!W$4-'Grunddaten Kernel'!W$3)/2)</f>
        <v>0.4545454545454547</v>
      </c>
      <c r="X236" s="103">
        <f>'Grunddaten Kernel'!X236/(('Grunddaten Kernel'!X$4-'Grunddaten Kernel'!X$3)/2)</f>
        <v>0.29343629343629407</v>
      </c>
      <c r="Y236" s="103">
        <f>'Grunddaten Kernel'!Y236/(('Grunddaten Kernel'!Y$4-'Grunddaten Kernel'!Y$3)/2)</f>
        <v>0.41067761806981484</v>
      </c>
      <c r="Z236" s="103">
        <f>'Grunddaten Kernel'!Z236/(('Grunddaten Kernel'!Z$4-'Grunddaten Kernel'!Z$3)/2)</f>
        <v>0.15217391304347824</v>
      </c>
      <c r="AA236" s="103">
        <f>'Grunddaten Kernel'!AA236/(('Grunddaten Kernel'!AA$4-'Grunddaten Kernel'!AA$3)/2)</f>
        <v>5.0909090909090952E-2</v>
      </c>
      <c r="AB236" s="103">
        <f>'Grunddaten Kernel'!AB236/(('Grunddaten Kernel'!AB$4-'Grunddaten Kernel'!AB$3)/2)</f>
        <v>0.17995501124718785</v>
      </c>
      <c r="AC236" s="103">
        <f>'Grunddaten Kernel'!AC236/(('Grunddaten Kernel'!AC$4-'Grunddaten Kernel'!AC$3)/2)</f>
        <v>0.17650303364589048</v>
      </c>
      <c r="AD236" s="103">
        <f>'Grunddaten Kernel'!AD236/(('Grunddaten Kernel'!AD$4-'Grunddaten Kernel'!AD$3)/2)</f>
        <v>2.5600000000000005E-2</v>
      </c>
      <c r="AE236" s="103">
        <f>'Grunddaten Kernel'!AE236/(('Grunddaten Kernel'!AE$4-'Grunddaten Kernel'!AE$3)/2)</f>
        <v>0.21888306346493663</v>
      </c>
      <c r="AF236" s="103">
        <f>'Grunddaten Kernel'!AF236/(('Grunddaten Kernel'!AF$4-'Grunddaten Kernel'!AF$3)/2)</f>
        <v>9.0973111395645359E-2</v>
      </c>
      <c r="AG236" s="103">
        <f>'Grunddaten Kernel'!AG236/(('Grunddaten Kernel'!AG$4-'Grunddaten Kernel'!AG$3)/2)</f>
        <v>0.16558443102947959</v>
      </c>
      <c r="AH236" s="103">
        <f>'Grunddaten Kernel'!AH236/(('Grunddaten Kernel'!AH$4-'Grunddaten Kernel'!AH$3)/2)</f>
        <v>0.1718254048074021</v>
      </c>
      <c r="AI236" s="103">
        <f>'Grunddaten Kernel'!AI236/(('Grunddaten Kernel'!AI$4-'Grunddaten Kernel'!AI$3)/2)</f>
        <v>0.46171428571428413</v>
      </c>
      <c r="AJ236" s="103">
        <f>'Grunddaten Kernel'!AJ236/(('Grunddaten Kernel'!AJ$4-'Grunddaten Kernel'!AJ$3)/2)</f>
        <v>0.48593925759280332</v>
      </c>
      <c r="AK236" s="103">
        <f>'Grunddaten Kernel'!AK236/(('Grunddaten Kernel'!AK$4-'Grunddaten Kernel'!AK$3)/2)</f>
        <v>0.46607142857142836</v>
      </c>
    </row>
    <row r="237" spans="1:37" x14ac:dyDescent="0.2">
      <c r="A237" s="9">
        <v>37373</v>
      </c>
      <c r="B237" s="103">
        <f>('Grunddaten Kernel'!B237-'Grunddaten Kernel'!B$3)/('Grunddaten Kernel'!B$4-'Grunddaten Kernel'!B$3)</f>
        <v>0.12067968206335807</v>
      </c>
      <c r="C237" s="103">
        <f>('Grunddaten Kernel'!C237-'Grunddaten Kernel'!C$3)/('Grunddaten Kernel'!C$4-'Grunddaten Kernel'!C$3)</f>
        <v>0.69428010309861377</v>
      </c>
      <c r="D237" s="103">
        <f>('Grunddaten Kernel'!D237-'Grunddaten Kernel'!D$3)/('Grunddaten Kernel'!D$4-'Grunddaten Kernel'!D$3)</f>
        <v>0.39778640256959308</v>
      </c>
      <c r="E237" s="103">
        <f>('Grunddaten Kernel'!E237-'Grunddaten Kernel'!E$3)/('Grunddaten Kernel'!E$4-'Grunddaten Kernel'!E$3)</f>
        <v>6.9716775599128505E-2</v>
      </c>
      <c r="F237" s="103">
        <f>('Grunddaten Kernel'!F237-'Grunddaten Kernel'!F$3)/('Grunddaten Kernel'!F$4-'Grunddaten Kernel'!F$3)</f>
        <v>4.5258620689655166E-2</v>
      </c>
      <c r="G237" s="103">
        <f>('Grunddaten Kernel'!G237-'Grunddaten Kernel'!G$3)/('Grunddaten Kernel'!G$4-'Grunddaten Kernel'!G$3)</f>
        <v>5.6776556776556797E-2</v>
      </c>
      <c r="H237" s="103">
        <f>('Grunddaten Kernel'!H237-'Grunddaten Kernel'!H$3)/('Grunddaten Kernel'!H$4-'Grunddaten Kernel'!H$3)</f>
        <v>0.16666666666666666</v>
      </c>
      <c r="I237" s="103">
        <f>('Grunddaten Kernel'!I237-'Grunddaten Kernel'!I$3)/('Grunddaten Kernel'!I$4-'Grunddaten Kernel'!I$3)</f>
        <v>4.0241448692152931E-2</v>
      </c>
      <c r="J237" s="103">
        <f>('Grunddaten Kernel'!J237-'Grunddaten Kernel'!J$3)/('Grunddaten Kernel'!J$4-'Grunddaten Kernel'!J$3)</f>
        <v>0.28140350877192982</v>
      </c>
      <c r="K237" s="103">
        <f>('Grunddaten Kernel'!K237-'Grunddaten Kernel'!K$3)/('Grunddaten Kernel'!K$4-'Grunddaten Kernel'!K$3)</f>
        <v>3.7331489802972698E-2</v>
      </c>
      <c r="L237" s="103">
        <f>('Grunddaten Kernel'!L237-'Grunddaten Kernel'!L$3)/('Grunddaten Kernel'!L$4-'Grunddaten Kernel'!L$3)</f>
        <v>2.5263783623123794E-3</v>
      </c>
      <c r="M237" s="103">
        <f>('Grunddaten Kernel'!M237-'Grunddaten Kernel'!M$3)/('Grunddaten Kernel'!M$4-'Grunddaten Kernel'!M$3)</f>
        <v>1.1158696067783649</v>
      </c>
      <c r="N237" s="103">
        <f>('Grunddaten Kernel'!N237-'Grunddaten Kernel'!N$3)/('Grunddaten Kernel'!N$4-'Grunddaten Kernel'!N$3)</f>
        <v>0.83916947598999525</v>
      </c>
      <c r="O237" s="103">
        <f>('Grunddaten Kernel'!O237-'Grunddaten Kernel'!O$3)/('Grunddaten Kernel'!O$4-'Grunddaten Kernel'!O$3)</f>
        <v>0.75634746265453168</v>
      </c>
      <c r="P237" s="103">
        <f>('Grunddaten Kernel'!P237-'Grunddaten Kernel'!P$3)/('Grunddaten Kernel'!P$4-'Grunddaten Kernel'!P$3)</f>
        <v>0.1348560234318536</v>
      </c>
      <c r="Q237" s="103">
        <f>('Grunddaten Kernel'!Q237-'Grunddaten Kernel'!Q$3)/('Grunddaten Kernel'!Q$4-'Grunddaten Kernel'!Q$3)</f>
        <v>1.6561330561330558</v>
      </c>
      <c r="R237" s="103">
        <f>('Grunddaten Kernel'!R237-'Grunddaten Kernel'!R$3)/('Grunddaten Kernel'!R$4-'Grunddaten Kernel'!R$3)</f>
        <v>2.3938139308329269</v>
      </c>
      <c r="S237" s="103">
        <f>('Grunddaten Kernel'!S237-'Grunddaten Kernel'!S$3)/('Grunddaten Kernel'!S$4-'Grunddaten Kernel'!S$3)</f>
        <v>1.9983782030489781</v>
      </c>
      <c r="T237" s="103">
        <f>'Grunddaten Kernel'!T237/(('Grunddaten Kernel'!T$4-'Grunddaten Kernel'!T$3)/2)</f>
        <v>-0.13410544999437737</v>
      </c>
      <c r="U237" s="103">
        <f>'Grunddaten Kernel'!U237/(('Grunddaten Kernel'!U$4-'Grunddaten Kernel'!U$3)/2)</f>
        <v>0.44126999565771829</v>
      </c>
      <c r="V237" s="103">
        <f>'Grunddaten Kernel'!V237/(('Grunddaten Kernel'!V$4-'Grunddaten Kernel'!V$3)/2)</f>
        <v>-0.2700993213327183</v>
      </c>
      <c r="W237" s="103">
        <f>'Grunddaten Kernel'!W237/(('Grunddaten Kernel'!W$4-'Grunddaten Kernel'!W$3)/2)</f>
        <v>0.38181818181818189</v>
      </c>
      <c r="X237" s="103">
        <f>'Grunddaten Kernel'!X237/(('Grunddaten Kernel'!X$4-'Grunddaten Kernel'!X$3)/2)</f>
        <v>0.4787644787644782</v>
      </c>
      <c r="Y237" s="103">
        <f>'Grunddaten Kernel'!Y237/(('Grunddaten Kernel'!Y$4-'Grunddaten Kernel'!Y$3)/2)</f>
        <v>0.27378507871321034</v>
      </c>
      <c r="Z237" s="103">
        <f>'Grunddaten Kernel'!Z237/(('Grunddaten Kernel'!Z$4-'Grunddaten Kernel'!Z$3)/2)</f>
        <v>0.14492753623188404</v>
      </c>
      <c r="AA237" s="103">
        <f>'Grunddaten Kernel'!AA237/(('Grunddaten Kernel'!AA$4-'Grunddaten Kernel'!AA$3)/2)</f>
        <v>6.5454545454545515E-2</v>
      </c>
      <c r="AB237" s="103">
        <f>'Grunddaten Kernel'!AB237/(('Grunddaten Kernel'!AB$4-'Grunddaten Kernel'!AB$3)/2)</f>
        <v>0.12996750812296912</v>
      </c>
      <c r="AC237" s="103">
        <f>'Grunddaten Kernel'!AC237/(('Grunddaten Kernel'!AC$4-'Grunddaten Kernel'!AC$3)/2)</f>
        <v>3.3094318808604806E-2</v>
      </c>
      <c r="AD237" s="103">
        <f>'Grunddaten Kernel'!AD237/(('Grunddaten Kernel'!AD$4-'Grunddaten Kernel'!AD$3)/2)</f>
        <v>0</v>
      </c>
      <c r="AE237" s="103">
        <f>'Grunddaten Kernel'!AE237/(('Grunddaten Kernel'!AE$4-'Grunddaten Kernel'!AE$3)/2)</f>
        <v>0.1276540277496154</v>
      </c>
      <c r="AF237" s="103">
        <f>'Grunddaten Kernel'!AF237/(('Grunddaten Kernel'!AF$4-'Grunddaten Kernel'!AF$3)/2)</f>
        <v>0.10089628681178114</v>
      </c>
      <c r="AG237" s="103">
        <f>'Grunddaten Kernel'!AG237/(('Grunddaten Kernel'!AG$4-'Grunddaten Kernel'!AG$3)/2)</f>
        <v>3.7875868761684958E-2</v>
      </c>
      <c r="AH237" s="103">
        <f>'Grunddaten Kernel'!AH237/(('Grunddaten Kernel'!AH$4-'Grunddaten Kernel'!AH$3)/2)</f>
        <v>-3.0861912903550295E-2</v>
      </c>
      <c r="AI237" s="103">
        <f>'Grunddaten Kernel'!AI237/(('Grunddaten Kernel'!AI$4-'Grunddaten Kernel'!AI$3)/2)</f>
        <v>1.6</v>
      </c>
      <c r="AJ237" s="103">
        <f>'Grunddaten Kernel'!AJ237/(('Grunddaten Kernel'!AJ$4-'Grunddaten Kernel'!AJ$3)/2)</f>
        <v>0.99100112485938963</v>
      </c>
      <c r="AK237" s="103">
        <f>'Grunddaten Kernel'!AK237/(('Grunddaten Kernel'!AK$4-'Grunddaten Kernel'!AK$3)/2)</f>
        <v>0.46874999999999989</v>
      </c>
    </row>
    <row r="238" spans="1:37" x14ac:dyDescent="0.2">
      <c r="A238" s="9">
        <v>37406</v>
      </c>
      <c r="B238" s="103">
        <f>('Grunddaten Kernel'!B238-'Grunddaten Kernel'!B$3)/('Grunddaten Kernel'!B$4-'Grunddaten Kernel'!B$3)</f>
        <v>0.10423670835156214</v>
      </c>
      <c r="C238" s="103">
        <f>('Grunddaten Kernel'!C238-'Grunddaten Kernel'!C$3)/('Grunddaten Kernel'!C$4-'Grunddaten Kernel'!C$3)</f>
        <v>0.73336088057218807</v>
      </c>
      <c r="D238" s="103">
        <f>('Grunddaten Kernel'!D238-'Grunddaten Kernel'!D$3)/('Grunddaten Kernel'!D$4-'Grunddaten Kernel'!D$3)</f>
        <v>0.37918361884368301</v>
      </c>
      <c r="E238" s="103">
        <f>('Grunddaten Kernel'!E238-'Grunddaten Kernel'!E$3)/('Grunddaten Kernel'!E$4-'Grunddaten Kernel'!E$3)</f>
        <v>6.1002178649237432E-2</v>
      </c>
      <c r="F238" s="103">
        <f>('Grunddaten Kernel'!F238-'Grunddaten Kernel'!F$3)/('Grunddaten Kernel'!F$4-'Grunddaten Kernel'!F$3)</f>
        <v>4.7413793103448225E-2</v>
      </c>
      <c r="G238" s="103">
        <f>('Grunddaten Kernel'!G238-'Grunddaten Kernel'!G$3)/('Grunddaten Kernel'!G$4-'Grunddaten Kernel'!G$3)</f>
        <v>4.9450549450549462E-2</v>
      </c>
      <c r="H238" s="103">
        <f>('Grunddaten Kernel'!H238-'Grunddaten Kernel'!H$3)/('Grunddaten Kernel'!H$4-'Grunddaten Kernel'!H$3)</f>
        <v>0.15126050420168069</v>
      </c>
      <c r="I238" s="103">
        <f>('Grunddaten Kernel'!I238-'Grunddaten Kernel'!I$3)/('Grunddaten Kernel'!I$4-'Grunddaten Kernel'!I$3)</f>
        <v>4.9439494107502147E-2</v>
      </c>
      <c r="J238" s="103">
        <f>('Grunddaten Kernel'!J238-'Grunddaten Kernel'!J$3)/('Grunddaten Kernel'!J$4-'Grunddaten Kernel'!J$3)</f>
        <v>0.29684210526315791</v>
      </c>
      <c r="K238" s="103">
        <f>('Grunddaten Kernel'!K238-'Grunddaten Kernel'!K$3)/('Grunddaten Kernel'!K$4-'Grunddaten Kernel'!K$3)</f>
        <v>4.8392671966816465E-2</v>
      </c>
      <c r="L238" s="103">
        <f>('Grunddaten Kernel'!L238-'Grunddaten Kernel'!L$3)/('Grunddaten Kernel'!L$4-'Grunddaten Kernel'!L$3)</f>
        <v>2.5115173131223061E-2</v>
      </c>
      <c r="M238" s="103">
        <f>('Grunddaten Kernel'!M238-'Grunddaten Kernel'!M$3)/('Grunddaten Kernel'!M$4-'Grunddaten Kernel'!M$3)</f>
        <v>1.049371341639515</v>
      </c>
      <c r="N238" s="103">
        <f>('Grunddaten Kernel'!N238-'Grunddaten Kernel'!N$3)/('Grunddaten Kernel'!N$4-'Grunddaten Kernel'!N$3)</f>
        <v>0.80767916232969272</v>
      </c>
      <c r="O238" s="103">
        <f>('Grunddaten Kernel'!O238-'Grunddaten Kernel'!O$3)/('Grunddaten Kernel'!O$4-'Grunddaten Kernel'!O$3)</f>
        <v>0.70909288744339671</v>
      </c>
      <c r="P238" s="103">
        <f>('Grunddaten Kernel'!P238-'Grunddaten Kernel'!P$3)/('Grunddaten Kernel'!P$4-'Grunddaten Kernel'!P$3)</f>
        <v>8.0122104302179614E-2</v>
      </c>
      <c r="Q238" s="103">
        <f>('Grunddaten Kernel'!Q238-'Grunddaten Kernel'!Q$3)/('Grunddaten Kernel'!Q$4-'Grunddaten Kernel'!Q$3)</f>
        <v>1.6174636174636174</v>
      </c>
      <c r="R238" s="103">
        <f>('Grunddaten Kernel'!R238-'Grunddaten Kernel'!R$3)/('Grunddaten Kernel'!R$4-'Grunddaten Kernel'!R$3)</f>
        <v>2.3971018022406234</v>
      </c>
      <c r="S238" s="103">
        <f>('Grunddaten Kernel'!S238-'Grunddaten Kernel'!S$3)/('Grunddaten Kernel'!S$4-'Grunddaten Kernel'!S$3)</f>
        <v>1.979240999026922</v>
      </c>
      <c r="T238" s="103">
        <f>'Grunddaten Kernel'!T238/(('Grunddaten Kernel'!T$4-'Grunddaten Kernel'!T$3)/2)</f>
        <v>-5.2516819578218257E-2</v>
      </c>
      <c r="U238" s="103">
        <f>'Grunddaten Kernel'!U238/(('Grunddaten Kernel'!U$4-'Grunddaten Kernel'!U$3)/2)</f>
        <v>0.18760580653711448</v>
      </c>
      <c r="V238" s="103">
        <f>'Grunddaten Kernel'!V238/(('Grunddaten Kernel'!V$4-'Grunddaten Kernel'!V$3)/2)</f>
        <v>-9.5047609279108436E-2</v>
      </c>
      <c r="W238" s="103">
        <f>'Grunddaten Kernel'!W238/(('Grunddaten Kernel'!W$4-'Grunddaten Kernel'!W$3)/2)</f>
        <v>-7.2727272727272821E-2</v>
      </c>
      <c r="X238" s="103">
        <f>'Grunddaten Kernel'!X238/(('Grunddaten Kernel'!X$4-'Grunddaten Kernel'!X$3)/2)</f>
        <v>1.5444015444015117E-2</v>
      </c>
      <c r="Y238" s="103">
        <f>'Grunddaten Kernel'!Y238/(('Grunddaten Kernel'!Y$4-'Grunddaten Kernel'!Y$3)/2)</f>
        <v>-5.4757015742642065E-2</v>
      </c>
      <c r="Z238" s="103">
        <f>'Grunddaten Kernel'!Z238/(('Grunddaten Kernel'!Z$4-'Grunddaten Kernel'!Z$3)/2)</f>
        <v>-7.9710144927536142E-2</v>
      </c>
      <c r="AA238" s="103">
        <f>'Grunddaten Kernel'!AA238/(('Grunddaten Kernel'!AA$4-'Grunddaten Kernel'!AA$3)/2)</f>
        <v>5.8181818181818071E-2</v>
      </c>
      <c r="AB238" s="103">
        <f>'Grunddaten Kernel'!AB238/(('Grunddaten Kernel'!AB$4-'Grunddaten Kernel'!AB$3)/2)</f>
        <v>0.10997250687328197</v>
      </c>
      <c r="AC238" s="103">
        <f>'Grunddaten Kernel'!AC238/(('Grunddaten Kernel'!AC$4-'Grunddaten Kernel'!AC$3)/2)</f>
        <v>8.8251516822945492E-2</v>
      </c>
      <c r="AD238" s="103">
        <f>'Grunddaten Kernel'!AD238/(('Grunddaten Kernel'!AD$4-'Grunddaten Kernel'!AD$3)/2)</f>
        <v>0.2432</v>
      </c>
      <c r="AE238" s="103">
        <f>'Grunddaten Kernel'!AE238/(('Grunddaten Kernel'!AE$4-'Grunddaten Kernel'!AE$3)/2)</f>
        <v>-0.47353937954407227</v>
      </c>
      <c r="AF238" s="103">
        <f>'Grunddaten Kernel'!AF238/(('Grunddaten Kernel'!AF$4-'Grunddaten Kernel'!AF$3)/2)</f>
        <v>-0.25953905249680015</v>
      </c>
      <c r="AG238" s="103">
        <f>'Grunddaten Kernel'!AG238/(('Grunddaten Kernel'!AG$4-'Grunddaten Kernel'!AG$3)/2)</f>
        <v>-0.30162739697354651</v>
      </c>
      <c r="AH238" s="103">
        <f>'Grunddaten Kernel'!AH238/(('Grunddaten Kernel'!AH$4-'Grunddaten Kernel'!AH$3)/2)</f>
        <v>-0.28942974957256357</v>
      </c>
      <c r="AI238" s="103">
        <f>'Grunddaten Kernel'!AI238/(('Grunddaten Kernel'!AI$4-'Grunddaten Kernel'!AI$3)/2)</f>
        <v>-0.21257142857142752</v>
      </c>
      <c r="AJ238" s="103">
        <f>'Grunddaten Kernel'!AJ238/(('Grunddaten Kernel'!AJ$4-'Grunddaten Kernel'!AJ$3)/2)</f>
        <v>1.5185601799777201E-2</v>
      </c>
      <c r="AK238" s="103">
        <f>'Grunddaten Kernel'!AK238/(('Grunddaten Kernel'!AK$4-'Grunddaten Kernel'!AK$3)/2)</f>
        <v>-5.267857142857045E-2</v>
      </c>
    </row>
    <row r="239" spans="1:37" x14ac:dyDescent="0.2">
      <c r="A239" s="9">
        <v>37436</v>
      </c>
      <c r="B239" s="103">
        <f>('Grunddaten Kernel'!B239-'Grunddaten Kernel'!B$3)/('Grunddaten Kernel'!B$4-'Grunddaten Kernel'!B$3)</f>
        <v>0.11803706128824833</v>
      </c>
      <c r="C239" s="103">
        <f>('Grunddaten Kernel'!C239-'Grunddaten Kernel'!C$3)/('Grunddaten Kernel'!C$4-'Grunddaten Kernel'!C$3)</f>
        <v>0.72235221086132206</v>
      </c>
      <c r="D239" s="103">
        <f>('Grunddaten Kernel'!D239-'Grunddaten Kernel'!D$3)/('Grunddaten Kernel'!D$4-'Grunddaten Kernel'!D$3)</f>
        <v>0.40849304068522491</v>
      </c>
      <c r="E239" s="103">
        <f>('Grunddaten Kernel'!E239-'Grunddaten Kernel'!E$3)/('Grunddaten Kernel'!E$4-'Grunddaten Kernel'!E$3)</f>
        <v>9.3681917211328916E-2</v>
      </c>
      <c r="F239" s="103">
        <f>('Grunddaten Kernel'!F239-'Grunddaten Kernel'!F$3)/('Grunddaten Kernel'!F$4-'Grunddaten Kernel'!F$3)</f>
        <v>5.1724137931034531E-2</v>
      </c>
      <c r="G239" s="103">
        <f>('Grunddaten Kernel'!G239-'Grunddaten Kernel'!G$3)/('Grunddaten Kernel'!G$4-'Grunddaten Kernel'!G$3)</f>
        <v>6.9597069597069586E-2</v>
      </c>
      <c r="H239" s="103">
        <f>('Grunddaten Kernel'!H239-'Grunddaten Kernel'!H$3)/('Grunddaten Kernel'!H$4-'Grunddaten Kernel'!H$3)</f>
        <v>0.15826330532212884</v>
      </c>
      <c r="I239" s="103">
        <f>('Grunddaten Kernel'!I239-'Grunddaten Kernel'!I$3)/('Grunddaten Kernel'!I$4-'Grunddaten Kernel'!I$3)</f>
        <v>6.0937050876688707E-2</v>
      </c>
      <c r="J239" s="103">
        <f>('Grunddaten Kernel'!J239-'Grunddaten Kernel'!J$3)/('Grunddaten Kernel'!J$4-'Grunddaten Kernel'!J$3)</f>
        <v>0.33052631578947372</v>
      </c>
      <c r="K239" s="103">
        <f>('Grunddaten Kernel'!K239-'Grunddaten Kernel'!K$3)/('Grunddaten Kernel'!K$4-'Grunddaten Kernel'!K$3)</f>
        <v>6.6367092983062564E-2</v>
      </c>
      <c r="L239" s="103">
        <f>('Grunddaten Kernel'!L239-'Grunddaten Kernel'!L$3)/('Grunddaten Kernel'!L$4-'Grunddaten Kernel'!L$3)</f>
        <v>3.2248476742458017E-2</v>
      </c>
      <c r="M239" s="103">
        <f>('Grunddaten Kernel'!M239-'Grunddaten Kernel'!M$3)/('Grunddaten Kernel'!M$4-'Grunddaten Kernel'!M$3)</f>
        <v>1.0556904666023976</v>
      </c>
      <c r="N239" s="103">
        <f>('Grunddaten Kernel'!N239-'Grunddaten Kernel'!N$3)/('Grunddaten Kernel'!N$4-'Grunddaten Kernel'!N$3)</f>
        <v>0.8077646071866893</v>
      </c>
      <c r="O239" s="103">
        <f>('Grunddaten Kernel'!O239-'Grunddaten Kernel'!O$3)/('Grunddaten Kernel'!O$4-'Grunddaten Kernel'!O$3)</f>
        <v>0.70766942217743989</v>
      </c>
      <c r="P239" s="103">
        <f>('Grunddaten Kernel'!P239-'Grunddaten Kernel'!P$3)/('Grunddaten Kernel'!P$4-'Grunddaten Kernel'!P$3)</f>
        <v>8.1561869983643356E-2</v>
      </c>
      <c r="Q239" s="103">
        <f>('Grunddaten Kernel'!Q239-'Grunddaten Kernel'!Q$3)/('Grunddaten Kernel'!Q$4-'Grunddaten Kernel'!Q$3)</f>
        <v>1.496881496881497</v>
      </c>
      <c r="R239" s="103">
        <f>('Grunddaten Kernel'!R239-'Grunddaten Kernel'!R$3)/('Grunddaten Kernel'!R$4-'Grunddaten Kernel'!R$3)</f>
        <v>2.4680954700438384</v>
      </c>
      <c r="S239" s="103">
        <f>('Grunddaten Kernel'!S239-'Grunddaten Kernel'!S$3)/('Grunddaten Kernel'!S$4-'Grunddaten Kernel'!S$3)</f>
        <v>2.0648718780408695</v>
      </c>
      <c r="T239" s="103">
        <f>'Grunddaten Kernel'!T239/(('Grunddaten Kernel'!T$4-'Grunddaten Kernel'!T$3)/2)</f>
        <v>4.4076616431719895E-2</v>
      </c>
      <c r="U239" s="103">
        <f>'Grunddaten Kernel'!U239/(('Grunddaten Kernel'!U$4-'Grunddaten Kernel'!U$3)/2)</f>
        <v>-5.284670606679262E-2</v>
      </c>
      <c r="V239" s="103">
        <f>'Grunddaten Kernel'!V239/(('Grunddaten Kernel'!V$4-'Grunddaten Kernel'!V$3)/2)</f>
        <v>0.14975126929586224</v>
      </c>
      <c r="W239" s="103">
        <f>'Grunddaten Kernel'!W239/(('Grunddaten Kernel'!W$4-'Grunddaten Kernel'!W$3)/2)</f>
        <v>0.27272727272727265</v>
      </c>
      <c r="X239" s="103">
        <f>'Grunddaten Kernel'!X239/(('Grunddaten Kernel'!X$4-'Grunddaten Kernel'!X$3)/2)</f>
        <v>3.0888030888031603E-2</v>
      </c>
      <c r="Y239" s="103">
        <f>'Grunddaten Kernel'!Y239/(('Grunddaten Kernel'!Y$4-'Grunddaten Kernel'!Y$3)/2)</f>
        <v>0.15058179329226537</v>
      </c>
      <c r="Z239" s="103">
        <f>'Grunddaten Kernel'!Z239/(('Grunddaten Kernel'!Z$4-'Grunddaten Kernel'!Z$3)/2)</f>
        <v>3.6231884057970891E-2</v>
      </c>
      <c r="AA239" s="103">
        <f>'Grunddaten Kernel'!AA239/(('Grunddaten Kernel'!AA$4-'Grunddaten Kernel'!AA$3)/2)</f>
        <v>7.2727272727272793E-2</v>
      </c>
      <c r="AB239" s="103">
        <f>'Grunddaten Kernel'!AB239/(('Grunddaten Kernel'!AB$4-'Grunddaten Kernel'!AB$3)/2)</f>
        <v>0.23994001499625109</v>
      </c>
      <c r="AC239" s="103">
        <f>'Grunddaten Kernel'!AC239/(('Grunddaten Kernel'!AC$4-'Grunddaten Kernel'!AC$3)/2)</f>
        <v>0.14340871483728618</v>
      </c>
      <c r="AD239" s="103">
        <f>'Grunddaten Kernel'!AD239/(('Grunddaten Kernel'!AD$4-'Grunddaten Kernel'!AD$3)/2)</f>
        <v>7.6799999999999993E-2</v>
      </c>
      <c r="AE239" s="103">
        <f>'Grunddaten Kernel'!AE239/(('Grunddaten Kernel'!AE$4-'Grunddaten Kernel'!AE$3)/2)</f>
        <v>4.49989861831252E-2</v>
      </c>
      <c r="AF239" s="103">
        <f>'Grunddaten Kernel'!AF239/(('Grunddaten Kernel'!AF$4-'Grunddaten Kernel'!AF$3)/2)</f>
        <v>7.0422535211349098E-4</v>
      </c>
      <c r="AG239" s="103">
        <f>'Grunddaten Kernel'!AG239/(('Grunddaten Kernel'!AG$4-'Grunddaten Kernel'!AG$3)/2)</f>
        <v>-9.0860222726465746E-3</v>
      </c>
      <c r="AH239" s="103">
        <f>'Grunddaten Kernel'!AH239/(('Grunddaten Kernel'!AH$4-'Grunddaten Kernel'!AH$3)/2)</f>
        <v>7.6133963592477849E-3</v>
      </c>
      <c r="AI239" s="103">
        <f>'Grunddaten Kernel'!AI239/(('Grunddaten Kernel'!AI$4-'Grunddaten Kernel'!AI$3)/2)</f>
        <v>-0.66285714285714281</v>
      </c>
      <c r="AJ239" s="103">
        <f>'Grunddaten Kernel'!AJ239/(('Grunddaten Kernel'!AJ$4-'Grunddaten Kernel'!AJ$3)/2)</f>
        <v>0.32789651293588212</v>
      </c>
      <c r="AK239" s="103">
        <f>'Grunddaten Kernel'!AK239/(('Grunddaten Kernel'!AK$4-'Grunddaten Kernel'!AK$3)/2)</f>
        <v>0.23571428571428571</v>
      </c>
    </row>
    <row r="240" spans="1:37" x14ac:dyDescent="0.2">
      <c r="A240" s="9">
        <v>37467</v>
      </c>
      <c r="B240" s="103">
        <f>('Grunddaten Kernel'!B240-'Grunddaten Kernel'!B$3)/('Grunddaten Kernel'!B$4-'Grunddaten Kernel'!B$3)</f>
        <v>0.13594815765288298</v>
      </c>
      <c r="C240" s="103">
        <f>('Grunddaten Kernel'!C240-'Grunddaten Kernel'!C$3)/('Grunddaten Kernel'!C$4-'Grunddaten Kernel'!C$3)</f>
        <v>0.71996699909063433</v>
      </c>
      <c r="D240" s="103">
        <f>('Grunddaten Kernel'!D240-'Grunddaten Kernel'!D$3)/('Grunddaten Kernel'!D$4-'Grunddaten Kernel'!D$3)</f>
        <v>0.40809154175588874</v>
      </c>
      <c r="E240" s="103">
        <f>('Grunddaten Kernel'!E240-'Grunddaten Kernel'!E$3)/('Grunddaten Kernel'!E$4-'Grunddaten Kernel'!E$3)</f>
        <v>6.3180827886710256E-2</v>
      </c>
      <c r="F240" s="103">
        <f>('Grunddaten Kernel'!F240-'Grunddaten Kernel'!F$3)/('Grunddaten Kernel'!F$4-'Grunddaten Kernel'!F$3)</f>
        <v>1.93965517241379E-2</v>
      </c>
      <c r="G240" s="103">
        <f>('Grunddaten Kernel'!G240-'Grunddaten Kernel'!G$3)/('Grunddaten Kernel'!G$4-'Grunddaten Kernel'!G$3)</f>
        <v>4.2124542124542128E-2</v>
      </c>
      <c r="H240" s="103">
        <f>('Grunddaten Kernel'!H240-'Grunddaten Kernel'!H$3)/('Grunddaten Kernel'!H$4-'Grunddaten Kernel'!H$3)</f>
        <v>0.15966386554621848</v>
      </c>
      <c r="I240" s="103">
        <f>('Grunddaten Kernel'!I240-'Grunddaten Kernel'!I$3)/('Grunddaten Kernel'!I$4-'Grunddaten Kernel'!I$3)</f>
        <v>6.4386317907444673E-2</v>
      </c>
      <c r="J240" s="103">
        <f>('Grunddaten Kernel'!J240-'Grunddaten Kernel'!J$3)/('Grunddaten Kernel'!J$4-'Grunddaten Kernel'!J$3)</f>
        <v>0.32912280701754382</v>
      </c>
      <c r="K240" s="103">
        <f>('Grunddaten Kernel'!K240-'Grunddaten Kernel'!K$3)/('Grunddaten Kernel'!K$4-'Grunddaten Kernel'!K$3)</f>
        <v>8.0193570687867283E-2</v>
      </c>
      <c r="L240" s="103">
        <f>('Grunddaten Kernel'!L240-'Grunddaten Kernel'!L$3)/('Grunddaten Kernel'!L$4-'Grunddaten Kernel'!L$3)</f>
        <v>3.8192896418487138E-2</v>
      </c>
      <c r="M240" s="103">
        <f>('Grunddaten Kernel'!M240-'Grunddaten Kernel'!M$3)/('Grunddaten Kernel'!M$4-'Grunddaten Kernel'!M$3)</f>
        <v>1.100335175987732</v>
      </c>
      <c r="N240" s="103">
        <f>('Grunddaten Kernel'!N240-'Grunddaten Kernel'!N$3)/('Grunddaten Kernel'!N$4-'Grunddaten Kernel'!N$3)</f>
        <v>0.81278255060665849</v>
      </c>
      <c r="O240" s="103">
        <f>('Grunddaten Kernel'!O240-'Grunddaten Kernel'!O$3)/('Grunddaten Kernel'!O$4-'Grunddaten Kernel'!O$3)</f>
        <v>0.70746968987834224</v>
      </c>
      <c r="P240" s="103">
        <f>('Grunddaten Kernel'!P240-'Grunddaten Kernel'!P$3)/('Grunddaten Kernel'!P$4-'Grunddaten Kernel'!P$3)</f>
        <v>7.972193693179655E-2</v>
      </c>
      <c r="Q240" s="103">
        <f>('Grunddaten Kernel'!Q240-'Grunddaten Kernel'!Q$3)/('Grunddaten Kernel'!Q$4-'Grunddaten Kernel'!Q$3)</f>
        <v>1.5829521829521831</v>
      </c>
      <c r="R240" s="103">
        <f>('Grunddaten Kernel'!R240-'Grunddaten Kernel'!R$3)/('Grunddaten Kernel'!R$4-'Grunddaten Kernel'!R$3)</f>
        <v>2.5394544568923529</v>
      </c>
      <c r="S240" s="103">
        <f>('Grunddaten Kernel'!S240-'Grunddaten Kernel'!S$3)/('Grunddaten Kernel'!S$4-'Grunddaten Kernel'!S$3)</f>
        <v>2.0801167693804739</v>
      </c>
      <c r="T240" s="103">
        <f>'Grunddaten Kernel'!T240/(('Grunddaten Kernel'!T$4-'Grunddaten Kernel'!T$3)/2)</f>
        <v>5.7205821326272902E-2</v>
      </c>
      <c r="U240" s="103">
        <f>'Grunddaten Kernel'!U240/(('Grunddaten Kernel'!U$4-'Grunddaten Kernel'!U$3)/2)</f>
        <v>-1.1450119647805752E-2</v>
      </c>
      <c r="V240" s="103">
        <f>'Grunddaten Kernel'!V240/(('Grunddaten Kernel'!V$4-'Grunddaten Kernel'!V$3)/2)</f>
        <v>-2.0513872506283167E-3</v>
      </c>
      <c r="W240" s="103">
        <f>'Grunddaten Kernel'!W240/(('Grunddaten Kernel'!W$4-'Grunddaten Kernel'!W$3)/2)</f>
        <v>-0.25454545454545402</v>
      </c>
      <c r="X240" s="103">
        <f>'Grunddaten Kernel'!X240/(('Grunddaten Kernel'!X$4-'Grunddaten Kernel'!X$3)/2)</f>
        <v>-0.23166023166023222</v>
      </c>
      <c r="Y240" s="103">
        <f>'Grunddaten Kernel'!Y240/(('Grunddaten Kernel'!Y$4-'Grunddaten Kernel'!Y$3)/2)</f>
        <v>-0.20533880903490742</v>
      </c>
      <c r="Z240" s="103">
        <f>'Grunddaten Kernel'!Z240/(('Grunddaten Kernel'!Z$4-'Grunddaten Kernel'!Z$3)/2)</f>
        <v>7.2463768115942099E-3</v>
      </c>
      <c r="AA240" s="103">
        <f>'Grunddaten Kernel'!AA240/(('Grunddaten Kernel'!AA$4-'Grunddaten Kernel'!AA$3)/2)</f>
        <v>2.1818181818181837E-2</v>
      </c>
      <c r="AB240" s="103">
        <f>'Grunddaten Kernel'!AB240/(('Grunddaten Kernel'!AB$4-'Grunddaten Kernel'!AB$3)/2)</f>
        <v>-9.9975006248444603E-3</v>
      </c>
      <c r="AC240" s="103">
        <f>'Grunddaten Kernel'!AC240/(('Grunddaten Kernel'!AC$4-'Grunddaten Kernel'!AC$3)/2)</f>
        <v>0.11031439602868186</v>
      </c>
      <c r="AD240" s="103">
        <f>'Grunddaten Kernel'!AD240/(('Grunddaten Kernel'!AD$4-'Grunddaten Kernel'!AD$3)/2)</f>
        <v>6.3999999999999987E-2</v>
      </c>
      <c r="AE240" s="103">
        <f>'Grunddaten Kernel'!AE240/(('Grunddaten Kernel'!AE$4-'Grunddaten Kernel'!AE$3)/2)</f>
        <v>0.31791848912319232</v>
      </c>
      <c r="AF240" s="103">
        <f>'Grunddaten Kernel'!AF240/(('Grunddaten Kernel'!AF$4-'Grunddaten Kernel'!AF$3)/2)</f>
        <v>4.1357234314981013E-2</v>
      </c>
      <c r="AG240" s="103">
        <f>'Grunddaten Kernel'!AG240/(('Grunddaten Kernel'!AG$4-'Grunddaten Kernel'!AG$3)/2)</f>
        <v>-1.2748973660050953E-3</v>
      </c>
      <c r="AH240" s="103">
        <f>'Grunddaten Kernel'!AH240/(('Grunddaten Kernel'!AH$4-'Grunddaten Kernel'!AH$3)/2)</f>
        <v>-9.7294579100876601E-3</v>
      </c>
      <c r="AI240" s="103">
        <f>'Grunddaten Kernel'!AI240/(('Grunddaten Kernel'!AI$4-'Grunddaten Kernel'!AI$3)/2)</f>
        <v>0.4731428571428582</v>
      </c>
      <c r="AJ240" s="103">
        <f>'Grunddaten Kernel'!AJ240/(('Grunddaten Kernel'!AJ$4-'Grunddaten Kernel'!AJ$3)/2)</f>
        <v>0.32958380202474763</v>
      </c>
      <c r="AK240" s="103">
        <f>'Grunddaten Kernel'!AK240/(('Grunddaten Kernel'!AK$4-'Grunddaten Kernel'!AK$3)/2)</f>
        <v>4.19642857142856E-2</v>
      </c>
    </row>
    <row r="241" spans="1:37" x14ac:dyDescent="0.2">
      <c r="A241" s="9">
        <v>37498</v>
      </c>
      <c r="B241" s="103">
        <f>('Grunddaten Kernel'!B241-'Grunddaten Kernel'!B$3)/('Grunddaten Kernel'!B$4-'Grunddaten Kernel'!B$3)</f>
        <v>0.15503375213978865</v>
      </c>
      <c r="C241" s="103">
        <f>('Grunddaten Kernel'!C241-'Grunddaten Kernel'!C$3)/('Grunddaten Kernel'!C$4-'Grunddaten Kernel'!C$3)</f>
        <v>0.72657220091715402</v>
      </c>
      <c r="D241" s="103">
        <f>('Grunddaten Kernel'!D241-'Grunddaten Kernel'!D$3)/('Grunddaten Kernel'!D$4-'Grunddaten Kernel'!D$3)</f>
        <v>0.44596627408993578</v>
      </c>
      <c r="E241" s="103">
        <f>('Grunddaten Kernel'!E241-'Grunddaten Kernel'!E$3)/('Grunddaten Kernel'!E$4-'Grunddaten Kernel'!E$3)</f>
        <v>1.7429193899782151E-2</v>
      </c>
      <c r="F241" s="103">
        <f>('Grunddaten Kernel'!F241-'Grunddaten Kernel'!F$3)/('Grunddaten Kernel'!F$4-'Grunddaten Kernel'!F$3)</f>
        <v>-3.232758620689663E-2</v>
      </c>
      <c r="G241" s="103">
        <f>('Grunddaten Kernel'!G241-'Grunddaten Kernel'!G$3)/('Grunddaten Kernel'!G$4-'Grunddaten Kernel'!G$3)</f>
        <v>1.8315018315018253E-2</v>
      </c>
      <c r="H241" s="103">
        <f>('Grunddaten Kernel'!H241-'Grunddaten Kernel'!H$3)/('Grunddaten Kernel'!H$4-'Grunddaten Kernel'!H$3)</f>
        <v>0.12324929971988795</v>
      </c>
      <c r="I241" s="103">
        <f>('Grunddaten Kernel'!I241-'Grunddaten Kernel'!I$3)/('Grunddaten Kernel'!I$4-'Grunddaten Kernel'!I$3)</f>
        <v>7.9333141707387173E-2</v>
      </c>
      <c r="J241" s="103">
        <f>('Grunddaten Kernel'!J241-'Grunddaten Kernel'!J$3)/('Grunddaten Kernel'!J$4-'Grunddaten Kernel'!J$3)</f>
        <v>0.31929824561403514</v>
      </c>
      <c r="K241" s="103">
        <f>('Grunddaten Kernel'!K241-'Grunddaten Kernel'!K$3)/('Grunddaten Kernel'!K$4-'Grunddaten Kernel'!K$3)</f>
        <v>9.4020048392671932E-2</v>
      </c>
      <c r="L241" s="103">
        <f>('Grunddaten Kernel'!L241-'Grunddaten Kernel'!L$3)/('Grunddaten Kernel'!L$4-'Grunddaten Kernel'!L$3)</f>
        <v>3.7004012483281321E-2</v>
      </c>
      <c r="M241" s="103">
        <f>('Grunddaten Kernel'!M241-'Grunddaten Kernel'!M$3)/('Grunddaten Kernel'!M$4-'Grunddaten Kernel'!M$3)</f>
        <v>1.1374974068605319</v>
      </c>
      <c r="N241" s="103">
        <f>('Grunddaten Kernel'!N241-'Grunddaten Kernel'!N$3)/('Grunddaten Kernel'!N$4-'Grunddaten Kernel'!N$3)</f>
        <v>0.83387966257049195</v>
      </c>
      <c r="O241" s="103">
        <f>('Grunddaten Kernel'!O241-'Grunddaten Kernel'!O$3)/('Grunddaten Kernel'!O$4-'Grunddaten Kernel'!O$3)</f>
        <v>0.7339416722065053</v>
      </c>
      <c r="P241" s="103">
        <f>('Grunddaten Kernel'!P241-'Grunddaten Kernel'!P$3)/('Grunddaten Kernel'!P$4-'Grunddaten Kernel'!P$3)</f>
        <v>0.10573852181520789</v>
      </c>
      <c r="Q241" s="103">
        <f>('Grunddaten Kernel'!Q241-'Grunddaten Kernel'!Q$3)/('Grunddaten Kernel'!Q$4-'Grunddaten Kernel'!Q$3)</f>
        <v>1.5484407484407483</v>
      </c>
      <c r="R241" s="103">
        <f>('Grunddaten Kernel'!R241-'Grunddaten Kernel'!R$3)/('Grunddaten Kernel'!R$4-'Grunddaten Kernel'!R$3)</f>
        <v>2.5328787140769604</v>
      </c>
      <c r="S241" s="103">
        <f>('Grunddaten Kernel'!S241-'Grunddaten Kernel'!S$3)/('Grunddaten Kernel'!S$4-'Grunddaten Kernel'!S$3)</f>
        <v>1.9458319818358742</v>
      </c>
      <c r="T241" s="103">
        <f>'Grunddaten Kernel'!T241/(('Grunddaten Kernel'!T$4-'Grunddaten Kernel'!T$3)/2)</f>
        <v>6.0957022724716613E-2</v>
      </c>
      <c r="U241" s="103">
        <f>'Grunddaten Kernel'!U241/(('Grunddaten Kernel'!U$4-'Grunddaten Kernel'!U$3)/2)</f>
        <v>3.1708023640075966E-2</v>
      </c>
      <c r="V241" s="103">
        <f>'Grunddaten Kernel'!V241/(('Grunddaten Kernel'!V$4-'Grunddaten Kernel'!V$3)/2)</f>
        <v>0.19351419730926375</v>
      </c>
      <c r="W241" s="103">
        <f>'Grunddaten Kernel'!W241/(('Grunddaten Kernel'!W$4-'Grunddaten Kernel'!W$3)/2)</f>
        <v>-0.38181818181818189</v>
      </c>
      <c r="X241" s="103">
        <f>'Grunddaten Kernel'!X241/(('Grunddaten Kernel'!X$4-'Grunddaten Kernel'!X$3)/2)</f>
        <v>-0.37065637065637103</v>
      </c>
      <c r="Y241" s="103">
        <f>'Grunddaten Kernel'!Y241/(('Grunddaten Kernel'!Y$4-'Grunddaten Kernel'!Y$3)/2)</f>
        <v>-0.17796030116358702</v>
      </c>
      <c r="Z241" s="103">
        <f>'Grunddaten Kernel'!Z241/(('Grunddaten Kernel'!Z$4-'Grunddaten Kernel'!Z$3)/2)</f>
        <v>-0.18840579710144931</v>
      </c>
      <c r="AA241" s="103">
        <f>'Grunddaten Kernel'!AA241/(('Grunddaten Kernel'!AA$4-'Grunddaten Kernel'!AA$3)/2)</f>
        <v>9.4545454545454474E-2</v>
      </c>
      <c r="AB241" s="103">
        <f>'Grunddaten Kernel'!AB241/(('Grunddaten Kernel'!AB$4-'Grunddaten Kernel'!AB$3)/2)</f>
        <v>-6.9982504373905893E-2</v>
      </c>
      <c r="AC241" s="103">
        <f>'Grunddaten Kernel'!AC241/(('Grunddaten Kernel'!AC$4-'Grunddaten Kernel'!AC$3)/2)</f>
        <v>0.11031439602868137</v>
      </c>
      <c r="AD241" s="103">
        <f>'Grunddaten Kernel'!AD241/(('Grunddaten Kernel'!AD$4-'Grunddaten Kernel'!AD$3)/2)</f>
        <v>-1.279999999999994E-2</v>
      </c>
      <c r="AE241" s="103">
        <f>'Grunddaten Kernel'!AE241/(('Grunddaten Kernel'!AE$4-'Grunddaten Kernel'!AE$3)/2)</f>
        <v>0.26463517075572851</v>
      </c>
      <c r="AF241" s="103">
        <f>'Grunddaten Kernel'!AF241/(('Grunddaten Kernel'!AF$4-'Grunddaten Kernel'!AF$3)/2)</f>
        <v>0.17387964148527429</v>
      </c>
      <c r="AG241" s="103">
        <f>'Grunddaten Kernel'!AG241/(('Grunddaten Kernel'!AG$4-'Grunddaten Kernel'!AG$3)/2)</f>
        <v>0.16897147179289526</v>
      </c>
      <c r="AH241" s="103">
        <f>'Grunddaten Kernel'!AH241/(('Grunddaten Kernel'!AH$4-'Grunddaten Kernel'!AH$3)/2)</f>
        <v>0.13757417278487394</v>
      </c>
      <c r="AI241" s="103">
        <f>'Grunddaten Kernel'!AI241/(('Grunddaten Kernel'!AI$4-'Grunddaten Kernel'!AI$3)/2)</f>
        <v>-0.18971428571428728</v>
      </c>
      <c r="AJ241" s="103">
        <f>'Grunddaten Kernel'!AJ241/(('Grunddaten Kernel'!AJ$4-'Grunddaten Kernel'!AJ$3)/2)</f>
        <v>-3.0371203599551207E-2</v>
      </c>
      <c r="AK241" s="103">
        <f>'Grunddaten Kernel'!AK241/(('Grunddaten Kernel'!AK$4-'Grunddaten Kernel'!AK$3)/2)</f>
        <v>-0.36964285714285711</v>
      </c>
    </row>
    <row r="242" spans="1:37" x14ac:dyDescent="0.2">
      <c r="A242" s="9">
        <v>37527</v>
      </c>
      <c r="B242" s="103">
        <f>('Grunddaten Kernel'!B242-'Grunddaten Kernel'!B$3)/('Grunddaten Kernel'!B$4-'Grunddaten Kernel'!B$3)</f>
        <v>0.17852371458521124</v>
      </c>
      <c r="C242" s="103">
        <f>('Grunddaten Kernel'!C242-'Grunddaten Kernel'!C$3)/('Grunddaten Kernel'!C$4-'Grunddaten Kernel'!C$3)</f>
        <v>0.70675659543759539</v>
      </c>
      <c r="D242" s="103">
        <f>('Grunddaten Kernel'!D242-'Grunddaten Kernel'!D$3)/('Grunddaten Kernel'!D$4-'Grunddaten Kernel'!D$3)</f>
        <v>0.45613758029978579</v>
      </c>
      <c r="E242" s="103">
        <f>('Grunddaten Kernel'!E242-'Grunddaten Kernel'!E$3)/('Grunddaten Kernel'!E$4-'Grunddaten Kernel'!E$3)</f>
        <v>-2.1786492374728174E-3</v>
      </c>
      <c r="F242" s="103">
        <f>('Grunddaten Kernel'!F242-'Grunddaten Kernel'!F$3)/('Grunddaten Kernel'!F$4-'Grunddaten Kernel'!F$3)</f>
        <v>-5.6034482758620649E-2</v>
      </c>
      <c r="G242" s="103">
        <f>('Grunddaten Kernel'!G242-'Grunddaten Kernel'!G$3)/('Grunddaten Kernel'!G$4-'Grunddaten Kernel'!G$3)</f>
        <v>-1.831501831501874E-3</v>
      </c>
      <c r="H242" s="103">
        <f>('Grunddaten Kernel'!H242-'Grunddaten Kernel'!H$3)/('Grunddaten Kernel'!H$4-'Grunddaten Kernel'!H$3)</f>
        <v>0.11764705882352942</v>
      </c>
      <c r="I242" s="103">
        <f>('Grunddaten Kernel'!I242-'Grunddaten Kernel'!I$3)/('Grunddaten Kernel'!I$4-'Grunddaten Kernel'!I$3)</f>
        <v>9.4279965507329699E-2</v>
      </c>
      <c r="J242" s="103">
        <f>('Grunddaten Kernel'!J242-'Grunddaten Kernel'!J$3)/('Grunddaten Kernel'!J$4-'Grunddaten Kernel'!J$3)</f>
        <v>0.31508771929824564</v>
      </c>
      <c r="K242" s="103">
        <f>('Grunddaten Kernel'!K242-'Grunddaten Kernel'!K$3)/('Grunddaten Kernel'!K$4-'Grunddaten Kernel'!K$3)</f>
        <v>0.11614241272035947</v>
      </c>
      <c r="L242" s="103">
        <f>('Grunddaten Kernel'!L242-'Grunddaten Kernel'!L$3)/('Grunddaten Kernel'!L$4-'Grunddaten Kernel'!L$3)</f>
        <v>4.0570664288898793E-2</v>
      </c>
      <c r="M242" s="103">
        <f>('Grunddaten Kernel'!M242-'Grunddaten Kernel'!M$3)/('Grunddaten Kernel'!M$4-'Grunddaten Kernel'!M$3)</f>
        <v>1.1801448903966387</v>
      </c>
      <c r="N242" s="103">
        <f>('Grunddaten Kernel'!N242-'Grunddaten Kernel'!N$3)/('Grunddaten Kernel'!N$4-'Grunddaten Kernel'!N$3)</f>
        <v>0.85875965138498334</v>
      </c>
      <c r="O242" s="103">
        <f>('Grunddaten Kernel'!O242-'Grunddaten Kernel'!O$3)/('Grunddaten Kernel'!O$4-'Grunddaten Kernel'!O$3)</f>
        <v>0.75551872266723108</v>
      </c>
      <c r="P242" s="103">
        <f>('Grunddaten Kernel'!P242-'Grunddaten Kernel'!P$3)/('Grunddaten Kernel'!P$4-'Grunddaten Kernel'!P$3)</f>
        <v>0.10523717144052645</v>
      </c>
      <c r="Q242" s="103">
        <f>('Grunddaten Kernel'!Q242-'Grunddaten Kernel'!Q$3)/('Grunddaten Kernel'!Q$4-'Grunddaten Kernel'!Q$3)</f>
        <v>1.4349272349272351</v>
      </c>
      <c r="R242" s="103">
        <f>('Grunddaten Kernel'!R242-'Grunddaten Kernel'!R$3)/('Grunddaten Kernel'!R$4-'Grunddaten Kernel'!R$3)</f>
        <v>2.2789819775937654</v>
      </c>
      <c r="S242" s="103">
        <f>('Grunddaten Kernel'!S242-'Grunddaten Kernel'!S$3)/('Grunddaten Kernel'!S$4-'Grunddaten Kernel'!S$3)</f>
        <v>1.7074278300356796</v>
      </c>
      <c r="T242" s="103">
        <f>'Grunddaten Kernel'!T242/(('Grunddaten Kernel'!T$4-'Grunddaten Kernel'!T$3)/2)</f>
        <v>7.5024027968882634E-2</v>
      </c>
      <c r="U242" s="103">
        <f>'Grunddaten Kernel'!U242/(('Grunddaten Kernel'!U$4-'Grunddaten Kernel'!U$3)/2)</f>
        <v>-9.5124070920225928E-2</v>
      </c>
      <c r="V242" s="103">
        <f>'Grunddaten Kernel'!V242/(('Grunddaten Kernel'!V$4-'Grunddaten Kernel'!V$3)/2)</f>
        <v>5.1968477015914762E-2</v>
      </c>
      <c r="W242" s="103">
        <f>'Grunddaten Kernel'!W242/(('Grunddaten Kernel'!W$4-'Grunddaten Kernel'!W$3)/2)</f>
        <v>-0.16363636363636425</v>
      </c>
      <c r="X242" s="103">
        <f>'Grunddaten Kernel'!X242/(('Grunddaten Kernel'!X$4-'Grunddaten Kernel'!X$3)/2)</f>
        <v>-0.16988416988416902</v>
      </c>
      <c r="Y242" s="103">
        <f>'Grunddaten Kernel'!Y242/(('Grunddaten Kernel'!Y$4-'Grunddaten Kernel'!Y$3)/2)</f>
        <v>-0.15058179329226537</v>
      </c>
      <c r="Z242" s="103">
        <f>'Grunddaten Kernel'!Z242/(('Grunddaten Kernel'!Z$4-'Grunddaten Kernel'!Z$3)/2)</f>
        <v>-2.898550724637668E-2</v>
      </c>
      <c r="AA242" s="103">
        <f>'Grunddaten Kernel'!AA242/(('Grunddaten Kernel'!AA$4-'Grunddaten Kernel'!AA$3)/2)</f>
        <v>9.4545454545454627E-2</v>
      </c>
      <c r="AB242" s="103">
        <f>'Grunddaten Kernel'!AB242/(('Grunddaten Kernel'!AB$4-'Grunddaten Kernel'!AB$3)/2)</f>
        <v>-2.9992501874531608E-2</v>
      </c>
      <c r="AC242" s="103">
        <f>'Grunddaten Kernel'!AC242/(('Grunddaten Kernel'!AC$4-'Grunddaten Kernel'!AC$3)/2)</f>
        <v>0.17650303364589098</v>
      </c>
      <c r="AD242" s="103">
        <f>'Grunddaten Kernel'!AD242/(('Grunddaten Kernel'!AD$4-'Grunddaten Kernel'!AD$3)/2)</f>
        <v>3.8399999999999962E-2</v>
      </c>
      <c r="AE242" s="103">
        <f>'Grunddaten Kernel'!AE242/(('Grunddaten Kernel'!AE$4-'Grunddaten Kernel'!AE$3)/2)</f>
        <v>0.3036960866668606</v>
      </c>
      <c r="AF242" s="103">
        <f>'Grunddaten Kernel'!AF242/(('Grunddaten Kernel'!AF$4-'Grunddaten Kernel'!AF$3)/2)</f>
        <v>0.20505761843789988</v>
      </c>
      <c r="AG242" s="103">
        <f>'Grunddaten Kernel'!AG242/(('Grunddaten Kernel'!AG$4-'Grunddaten Kernel'!AG$3)/2)</f>
        <v>0.13772697216632673</v>
      </c>
      <c r="AH242" s="103">
        <f>'Grunddaten Kernel'!AH242/(('Grunddaten Kernel'!AH$4-'Grunddaten Kernel'!AH$3)/2)</f>
        <v>-2.65111133460732E-3</v>
      </c>
      <c r="AI242" s="103">
        <f>'Grunddaten Kernel'!AI242/(('Grunddaten Kernel'!AI$4-'Grunddaten Kernel'!AI$3)/2)</f>
        <v>-0.623999999999999</v>
      </c>
      <c r="AJ242" s="103">
        <f>'Grunddaten Kernel'!AJ242/(('Grunddaten Kernel'!AJ$4-'Grunddaten Kernel'!AJ$3)/2)</f>
        <v>-1.172665916760403</v>
      </c>
      <c r="AK242" s="103">
        <f>'Grunddaten Kernel'!AK242/(('Grunddaten Kernel'!AK$4-'Grunddaten Kernel'!AK$3)/2)</f>
        <v>-0.65625000000000056</v>
      </c>
    </row>
    <row r="243" spans="1:37" x14ac:dyDescent="0.2">
      <c r="A243" s="9">
        <v>37559</v>
      </c>
      <c r="B243" s="103">
        <f>('Grunddaten Kernel'!B243-'Grunddaten Kernel'!B$3)/('Grunddaten Kernel'!B$4-'Grunddaten Kernel'!B$3)</f>
        <v>0.17852371458521124</v>
      </c>
      <c r="C243" s="103">
        <f>('Grunddaten Kernel'!C243-'Grunddaten Kernel'!C$3)/('Grunddaten Kernel'!C$4-'Grunddaten Kernel'!C$3)</f>
        <v>0.72125134389023526</v>
      </c>
      <c r="D243" s="103">
        <f>('Grunddaten Kernel'!D243-'Grunddaten Kernel'!D$3)/('Grunddaten Kernel'!D$4-'Grunddaten Kernel'!D$3)</f>
        <v>0.43820396145610285</v>
      </c>
      <c r="E243" s="103">
        <f>('Grunddaten Kernel'!E243-'Grunddaten Kernel'!E$3)/('Grunddaten Kernel'!E$4-'Grunddaten Kernel'!E$3)</f>
        <v>2.1786492374727207E-3</v>
      </c>
      <c r="F243" s="103">
        <f>('Grunddaten Kernel'!F243-'Grunddaten Kernel'!F$3)/('Grunddaten Kernel'!F$4-'Grunddaten Kernel'!F$3)</f>
        <v>-6.2500000000000014E-2</v>
      </c>
      <c r="G243" s="103">
        <f>('Grunddaten Kernel'!G243-'Grunddaten Kernel'!G$3)/('Grunddaten Kernel'!G$4-'Grunddaten Kernel'!G$3)</f>
        <v>1.2820512820512794E-2</v>
      </c>
      <c r="H243" s="103">
        <f>('Grunddaten Kernel'!H243-'Grunddaten Kernel'!H$3)/('Grunddaten Kernel'!H$4-'Grunddaten Kernel'!H$3)</f>
        <v>0.12605042016806722</v>
      </c>
      <c r="I243" s="103">
        <f>('Grunddaten Kernel'!I243-'Grunddaten Kernel'!I$3)/('Grunddaten Kernel'!I$4-'Grunddaten Kernel'!I$3)</f>
        <v>0.10002874389192298</v>
      </c>
      <c r="J243" s="103">
        <f>('Grunddaten Kernel'!J243-'Grunddaten Kernel'!J$3)/('Grunddaten Kernel'!J$4-'Grunddaten Kernel'!J$3)</f>
        <v>0.31508771929824564</v>
      </c>
      <c r="K243" s="103">
        <f>('Grunddaten Kernel'!K243-'Grunddaten Kernel'!K$3)/('Grunddaten Kernel'!K$4-'Grunddaten Kernel'!K$3)</f>
        <v>0.13549948150708607</v>
      </c>
      <c r="L243" s="103">
        <f>('Grunddaten Kernel'!L243-'Grunddaten Kernel'!L$3)/('Grunddaten Kernel'!L$4-'Grunddaten Kernel'!L$3)</f>
        <v>4.1759548224104617E-2</v>
      </c>
      <c r="M243" s="103">
        <f>('Grunddaten Kernel'!M243-'Grunddaten Kernel'!M$3)/('Grunddaten Kernel'!M$4-'Grunddaten Kernel'!M$3)</f>
        <v>1.2071623529028925</v>
      </c>
      <c r="N243" s="103">
        <f>('Grunddaten Kernel'!N243-'Grunddaten Kernel'!N$3)/('Grunddaten Kernel'!N$4-'Grunddaten Kernel'!N$3)</f>
        <v>0.89143842532896267</v>
      </c>
      <c r="O243" s="103">
        <f>('Grunddaten Kernel'!O243-'Grunddaten Kernel'!O$3)/('Grunddaten Kernel'!O$4-'Grunddaten Kernel'!O$3)</f>
        <v>0.7949569085017395</v>
      </c>
      <c r="P243" s="103">
        <f>('Grunddaten Kernel'!P243-'Grunddaten Kernel'!P$3)/('Grunddaten Kernel'!P$4-'Grunddaten Kernel'!P$3)</f>
        <v>0.11557647685343678</v>
      </c>
      <c r="Q243" s="103">
        <f>('Grunddaten Kernel'!Q243-'Grunddaten Kernel'!Q$3)/('Grunddaten Kernel'!Q$4-'Grunddaten Kernel'!Q$3)</f>
        <v>1.457796257796258</v>
      </c>
      <c r="R243" s="103">
        <f>('Grunddaten Kernel'!R243-'Grunddaten Kernel'!R$3)/('Grunddaten Kernel'!R$4-'Grunddaten Kernel'!R$3)</f>
        <v>2.4472722844617634</v>
      </c>
      <c r="S243" s="103">
        <f>('Grunddaten Kernel'!S243-'Grunddaten Kernel'!S$3)/('Grunddaten Kernel'!S$4-'Grunddaten Kernel'!S$3)</f>
        <v>1.5718456049302625</v>
      </c>
      <c r="T243" s="103">
        <f>'Grunddaten Kernel'!T243/(('Grunddaten Kernel'!T$4-'Grunddaten Kernel'!T$3)/2)</f>
        <v>0</v>
      </c>
      <c r="U243" s="103">
        <f>'Grunddaten Kernel'!U243/(('Grunddaten Kernel'!U$4-'Grunddaten Kernel'!U$3)/2)</f>
        <v>6.9581496321275096E-2</v>
      </c>
      <c r="V243" s="103">
        <f>'Grunddaten Kernel'!V243/(('Grunddaten Kernel'!V$4-'Grunddaten Kernel'!V$3)/2)</f>
        <v>-9.1628630528060598E-2</v>
      </c>
      <c r="W243" s="103">
        <f>'Grunddaten Kernel'!W243/(('Grunddaten Kernel'!W$4-'Grunddaten Kernel'!W$3)/2)</f>
        <v>3.636363636363641E-2</v>
      </c>
      <c r="X243" s="103">
        <f>'Grunddaten Kernel'!X243/(('Grunddaten Kernel'!X$4-'Grunddaten Kernel'!X$3)/2)</f>
        <v>-4.6332046332046718E-2</v>
      </c>
      <c r="Y243" s="103">
        <f>'Grunddaten Kernel'!Y243/(('Grunddaten Kernel'!Y$4-'Grunddaten Kernel'!Y$3)/2)</f>
        <v>0.10951403148528413</v>
      </c>
      <c r="Z243" s="103">
        <f>'Grunddaten Kernel'!Z243/(('Grunddaten Kernel'!Z$4-'Grunddaten Kernel'!Z$3)/2)</f>
        <v>4.3478260869565098E-2</v>
      </c>
      <c r="AA243" s="103">
        <f>'Grunddaten Kernel'!AA243/(('Grunddaten Kernel'!AA$4-'Grunddaten Kernel'!AA$3)/2)</f>
        <v>3.6363636363636397E-2</v>
      </c>
      <c r="AB243" s="103">
        <f>'Grunddaten Kernel'!AB243/(('Grunddaten Kernel'!AB$4-'Grunddaten Kernel'!AB$3)/2)</f>
        <v>0</v>
      </c>
      <c r="AC243" s="103">
        <f>'Grunddaten Kernel'!AC243/(('Grunddaten Kernel'!AC$4-'Grunddaten Kernel'!AC$3)/2)</f>
        <v>0.1544401544401546</v>
      </c>
      <c r="AD243" s="103">
        <f>'Grunddaten Kernel'!AD243/(('Grunddaten Kernel'!AD$4-'Grunddaten Kernel'!AD$3)/2)</f>
        <v>1.2800000000000011E-2</v>
      </c>
      <c r="AE243" s="103">
        <f>'Grunddaten Kernel'!AE243/(('Grunddaten Kernel'!AE$4-'Grunddaten Kernel'!AE$3)/2)</f>
        <v>0.19239347681255869</v>
      </c>
      <c r="AF243" s="103">
        <f>'Grunddaten Kernel'!AF243/(('Grunddaten Kernel'!AF$4-'Grunddaten Kernel'!AF$3)/2)</f>
        <v>0.2693341869398217</v>
      </c>
      <c r="AG243" s="103">
        <f>'Grunddaten Kernel'!AG243/(('Grunddaten Kernel'!AG$4-'Grunddaten Kernel'!AG$3)/2)</f>
        <v>0.25173514482929232</v>
      </c>
      <c r="AH243" s="103">
        <f>'Grunddaten Kernel'!AH243/(('Grunddaten Kernel'!AH$4-'Grunddaten Kernel'!AH$3)/2)</f>
        <v>5.4673639746555265E-2</v>
      </c>
      <c r="AI243" s="103">
        <f>'Grunddaten Kernel'!AI243/(('Grunddaten Kernel'!AI$4-'Grunddaten Kernel'!AI$3)/2)</f>
        <v>0.12571428571428572</v>
      </c>
      <c r="AJ243" s="103">
        <f>'Grunddaten Kernel'!AJ243/(('Grunddaten Kernel'!AJ$4-'Grunddaten Kernel'!AJ$3)/2)</f>
        <v>0.77727784026996583</v>
      </c>
      <c r="AK243" s="103">
        <f>'Grunddaten Kernel'!AK243/(('Grunddaten Kernel'!AK$4-'Grunddaten Kernel'!AK$3)/2)</f>
        <v>-0.37321428571428561</v>
      </c>
    </row>
    <row r="244" spans="1:37" x14ac:dyDescent="0.2">
      <c r="A244" s="9">
        <v>37589</v>
      </c>
      <c r="B244" s="103">
        <f>('Grunddaten Kernel'!B244-'Grunddaten Kernel'!B$3)/('Grunddaten Kernel'!B$4-'Grunddaten Kernel'!B$3)</f>
        <v>0.18145995989088873</v>
      </c>
      <c r="C244" s="103">
        <f>('Grunddaten Kernel'!C244-'Grunddaten Kernel'!C$3)/('Grunddaten Kernel'!C$4-'Grunddaten Kernel'!C$3)</f>
        <v>0.81097200203379316</v>
      </c>
      <c r="D244" s="103">
        <f>('Grunddaten Kernel'!D244-'Grunddaten Kernel'!D$3)/('Grunddaten Kernel'!D$4-'Grunddaten Kernel'!D$3)</f>
        <v>0.42294700214132769</v>
      </c>
      <c r="E244" s="103">
        <f>('Grunddaten Kernel'!E244-'Grunddaten Kernel'!E$3)/('Grunddaten Kernel'!E$4-'Grunddaten Kernel'!E$3)</f>
        <v>-2.3965141612200504E-2</v>
      </c>
      <c r="F244" s="103">
        <f>('Grunddaten Kernel'!F244-'Grunddaten Kernel'!F$3)/('Grunddaten Kernel'!F$4-'Grunddaten Kernel'!F$3)</f>
        <v>-0.10775862068965518</v>
      </c>
      <c r="G244" s="103">
        <f>('Grunddaten Kernel'!G244-'Grunddaten Kernel'!G$3)/('Grunddaten Kernel'!G$4-'Grunddaten Kernel'!G$3)</f>
        <v>5.4945054945054594E-3</v>
      </c>
      <c r="H244" s="103">
        <f>('Grunddaten Kernel'!H244-'Grunddaten Kernel'!H$3)/('Grunddaten Kernel'!H$4-'Grunddaten Kernel'!H$3)</f>
        <v>0.1218487394957983</v>
      </c>
      <c r="I244" s="103">
        <f>('Grunddaten Kernel'!I244-'Grunddaten Kernel'!I$3)/('Grunddaten Kernel'!I$4-'Grunddaten Kernel'!I$3)</f>
        <v>0.11037654498419086</v>
      </c>
      <c r="J244" s="103">
        <f>('Grunddaten Kernel'!J244-'Grunddaten Kernel'!J$3)/('Grunddaten Kernel'!J$4-'Grunddaten Kernel'!J$3)</f>
        <v>0.31508771929824564</v>
      </c>
      <c r="K244" s="103">
        <f>('Grunddaten Kernel'!K244-'Grunddaten Kernel'!K$3)/('Grunddaten Kernel'!K$4-'Grunddaten Kernel'!K$3)</f>
        <v>0.14656066367092985</v>
      </c>
      <c r="L244" s="103">
        <f>('Grunddaten Kernel'!L244-'Grunddaten Kernel'!L$3)/('Grunddaten Kernel'!L$4-'Grunddaten Kernel'!L$3)</f>
        <v>5.0081735770545401E-2</v>
      </c>
      <c r="M244" s="103">
        <f>('Grunddaten Kernel'!M244-'Grunddaten Kernel'!M$3)/('Grunddaten Kernel'!M$4-'Grunddaten Kernel'!M$3)</f>
        <v>1.1997083480786364</v>
      </c>
      <c r="N244" s="103">
        <f>('Grunddaten Kernel'!N244-'Grunddaten Kernel'!N$3)/('Grunddaten Kernel'!N$4-'Grunddaten Kernel'!N$3)</f>
        <v>0.90907890444157902</v>
      </c>
      <c r="O244" s="103">
        <f>('Grunddaten Kernel'!O244-'Grunddaten Kernel'!O$3)/('Grunddaten Kernel'!O$4-'Grunddaten Kernel'!O$3)</f>
        <v>0.80095931125148678</v>
      </c>
      <c r="P244" s="103">
        <f>('Grunddaten Kernel'!P244-'Grunddaten Kernel'!P$3)/('Grunddaten Kernel'!P$4-'Grunddaten Kernel'!P$3)</f>
        <v>0.11081935410247631</v>
      </c>
      <c r="Q244" s="103">
        <f>('Grunddaten Kernel'!Q244-'Grunddaten Kernel'!Q$3)/('Grunddaten Kernel'!Q$4-'Grunddaten Kernel'!Q$3)</f>
        <v>1.6357588357588357</v>
      </c>
      <c r="R244" s="103">
        <f>('Grunddaten Kernel'!R244-'Grunddaten Kernel'!R$3)/('Grunddaten Kernel'!R$4-'Grunddaten Kernel'!R$3)</f>
        <v>2.7501217730151</v>
      </c>
      <c r="S244" s="103">
        <f>('Grunddaten Kernel'!S244-'Grunddaten Kernel'!S$3)/('Grunddaten Kernel'!S$4-'Grunddaten Kernel'!S$3)</f>
        <v>1.7145637366201751</v>
      </c>
      <c r="T244" s="103">
        <f>'Grunddaten Kernel'!T244/(('Grunddaten Kernel'!T$4-'Grunddaten Kernel'!T$3)/2)</f>
        <v>9.3780034961092867E-3</v>
      </c>
      <c r="U244" s="103">
        <f>'Grunddaten Kernel'!U244/(('Grunddaten Kernel'!U$4-'Grunddaten Kernel'!U$3)/2)</f>
        <v>0.43070065444436095</v>
      </c>
      <c r="V244" s="103">
        <f>'Grunddaten Kernel'!V244/(('Grunddaten Kernel'!V$4-'Grunddaten Kernel'!V$3)/2)</f>
        <v>-7.7952715523873117E-2</v>
      </c>
      <c r="W244" s="103">
        <f>'Grunddaten Kernel'!W244/(('Grunddaten Kernel'!W$4-'Grunddaten Kernel'!W$3)/2)</f>
        <v>-0.21818181818181845</v>
      </c>
      <c r="X244" s="103">
        <f>'Grunddaten Kernel'!X244/(('Grunddaten Kernel'!X$4-'Grunddaten Kernel'!X$3)/2)</f>
        <v>-0.32432432432432429</v>
      </c>
      <c r="Y244" s="103">
        <f>'Grunddaten Kernel'!Y244/(('Grunddaten Kernel'!Y$4-'Grunddaten Kernel'!Y$3)/2)</f>
        <v>-5.4757015742642065E-2</v>
      </c>
      <c r="Z244" s="103">
        <f>'Grunddaten Kernel'!Z244/(('Grunddaten Kernel'!Z$4-'Grunddaten Kernel'!Z$3)/2)</f>
        <v>-2.1739130434782629E-2</v>
      </c>
      <c r="AA244" s="103">
        <f>'Grunddaten Kernel'!AA244/(('Grunddaten Kernel'!AA$4-'Grunddaten Kernel'!AA$3)/2)</f>
        <v>6.5454545454545349E-2</v>
      </c>
      <c r="AB244" s="103">
        <f>'Grunddaten Kernel'!AB244/(('Grunddaten Kernel'!AB$4-'Grunddaten Kernel'!AB$3)/2)</f>
        <v>0</v>
      </c>
      <c r="AC244" s="103">
        <f>'Grunddaten Kernel'!AC244/(('Grunddaten Kernel'!AC$4-'Grunddaten Kernel'!AC$3)/2)</f>
        <v>8.8251516822945492E-2</v>
      </c>
      <c r="AD244" s="103">
        <f>'Grunddaten Kernel'!AD244/(('Grunddaten Kernel'!AD$4-'Grunddaten Kernel'!AD$3)/2)</f>
        <v>8.9600000000000013E-2</v>
      </c>
      <c r="AE244" s="103">
        <f>'Grunddaten Kernel'!AE244/(('Grunddaten Kernel'!AE$4-'Grunddaten Kernel'!AE$3)/2)</f>
        <v>-5.3080554992323448E-2</v>
      </c>
      <c r="AF244" s="103">
        <f>'Grunddaten Kernel'!AF244/(('Grunddaten Kernel'!AF$4-'Grunddaten Kernel'!AF$3)/2)</f>
        <v>0.14539052496798996</v>
      </c>
      <c r="AG244" s="103">
        <f>'Grunddaten Kernel'!AG244/(('Grunddaten Kernel'!AG$4-'Grunddaten Kernel'!AG$3)/2)</f>
        <v>3.831352009628284E-2</v>
      </c>
      <c r="AH244" s="103">
        <f>'Grunddaten Kernel'!AH244/(('Grunddaten Kernel'!AH$4-'Grunddaten Kernel'!AH$3)/2)</f>
        <v>-2.515538569848124E-2</v>
      </c>
      <c r="AI244" s="103">
        <f>'Grunddaten Kernel'!AI244/(('Grunddaten Kernel'!AI$4-'Grunddaten Kernel'!AI$3)/2)</f>
        <v>0.9782857142857132</v>
      </c>
      <c r="AJ244" s="103">
        <f>'Grunddaten Kernel'!AJ244/(('Grunddaten Kernel'!AJ$4-'Grunddaten Kernel'!AJ$3)/2)</f>
        <v>1.3987626546681666</v>
      </c>
      <c r="AK244" s="103">
        <f>'Grunddaten Kernel'!AK244/(('Grunddaten Kernel'!AK$4-'Grunddaten Kernel'!AK$3)/2)</f>
        <v>0.39285714285714324</v>
      </c>
    </row>
    <row r="245" spans="1:37" x14ac:dyDescent="0.2">
      <c r="A245" s="9">
        <v>37618</v>
      </c>
      <c r="B245" s="103">
        <f>('Grunddaten Kernel'!B245-'Grunddaten Kernel'!B$3)/('Grunddaten Kernel'!B$4-'Grunddaten Kernel'!B$3)</f>
        <v>0.24605735661580078</v>
      </c>
      <c r="C245" s="103">
        <f>('Grunddaten Kernel'!C245-'Grunddaten Kernel'!C$3)/('Grunddaten Kernel'!C$4-'Grunddaten Kernel'!C$3)</f>
        <v>0.79959637666589833</v>
      </c>
      <c r="D245" s="103">
        <f>('Grunddaten Kernel'!D245-'Grunddaten Kernel'!D$3)/('Grunddaten Kernel'!D$4-'Grunddaten Kernel'!D$3)</f>
        <v>0.4685840471092077</v>
      </c>
      <c r="E245" s="103">
        <f>('Grunddaten Kernel'!E245-'Grunddaten Kernel'!E$3)/('Grunddaten Kernel'!E$4-'Grunddaten Kernel'!E$3)</f>
        <v>1.5250544662309334E-2</v>
      </c>
      <c r="F245" s="103">
        <f>('Grunddaten Kernel'!F245-'Grunddaten Kernel'!F$3)/('Grunddaten Kernel'!F$4-'Grunddaten Kernel'!F$3)</f>
        <v>-4.0948275862069054E-2</v>
      </c>
      <c r="G245" s="103">
        <f>('Grunddaten Kernel'!G245-'Grunddaten Kernel'!G$3)/('Grunddaten Kernel'!G$4-'Grunddaten Kernel'!G$3)</f>
        <v>4.5787545787545798E-2</v>
      </c>
      <c r="H245" s="103">
        <f>('Grunddaten Kernel'!H245-'Grunddaten Kernel'!H$3)/('Grunddaten Kernel'!H$4-'Grunddaten Kernel'!H$3)</f>
        <v>0.11764705882352942</v>
      </c>
      <c r="I245" s="103">
        <f>('Grunddaten Kernel'!I245-'Grunddaten Kernel'!I$3)/('Grunddaten Kernel'!I$4-'Grunddaten Kernel'!I$3)</f>
        <v>0.12762288013797068</v>
      </c>
      <c r="J245" s="103">
        <f>('Grunddaten Kernel'!J245-'Grunddaten Kernel'!J$3)/('Grunddaten Kernel'!J$4-'Grunddaten Kernel'!J$3)</f>
        <v>0.31368421052631584</v>
      </c>
      <c r="K245" s="103">
        <f>('Grunddaten Kernel'!K245-'Grunddaten Kernel'!K$3)/('Grunddaten Kernel'!K$4-'Grunddaten Kernel'!K$3)</f>
        <v>0.15900449360525404</v>
      </c>
      <c r="L245" s="103">
        <f>('Grunddaten Kernel'!L245-'Grunddaten Kernel'!L$3)/('Grunddaten Kernel'!L$4-'Grunddaten Kernel'!L$3)</f>
        <v>5.7215039381780346E-2</v>
      </c>
      <c r="M245" s="103">
        <f>('Grunddaten Kernel'!M245-'Grunddaten Kernel'!M$3)/('Grunddaten Kernel'!M$4-'Grunddaten Kernel'!M$3)</f>
        <v>1.2536924272192191</v>
      </c>
      <c r="N245" s="103">
        <f>('Grunddaten Kernel'!N245-'Grunddaten Kernel'!N$3)/('Grunddaten Kernel'!N$4-'Grunddaten Kernel'!N$3)</f>
        <v>0.92280445556090662</v>
      </c>
      <c r="O245" s="103">
        <f>('Grunddaten Kernel'!O245-'Grunddaten Kernel'!O$3)/('Grunddaten Kernel'!O$4-'Grunddaten Kernel'!O$3)</f>
        <v>0.84384660559429303</v>
      </c>
      <c r="P245" s="103">
        <f>('Grunddaten Kernel'!P245-'Grunddaten Kernel'!P$3)/('Grunddaten Kernel'!P$4-'Grunddaten Kernel'!P$3)</f>
        <v>0.14701319943702695</v>
      </c>
      <c r="Q245" s="103">
        <f>('Grunddaten Kernel'!Q245-'Grunddaten Kernel'!Q$3)/('Grunddaten Kernel'!Q$4-'Grunddaten Kernel'!Q$3)</f>
        <v>1.5871101871101874</v>
      </c>
      <c r="R245" s="103">
        <f>('Grunddaten Kernel'!R245-'Grunddaten Kernel'!R$3)/('Grunddaten Kernel'!R$4-'Grunddaten Kernel'!R$3)</f>
        <v>2.5808572820263027</v>
      </c>
      <c r="S245" s="103">
        <f>('Grunddaten Kernel'!S245-'Grunddaten Kernel'!S$3)/('Grunddaten Kernel'!S$4-'Grunddaten Kernel'!S$3)</f>
        <v>1.647096983457671</v>
      </c>
      <c r="T245" s="103">
        <f>'Grunddaten Kernel'!T245/(('Grunddaten Kernel'!T$4-'Grunddaten Kernel'!T$3)/2)</f>
        <v>0.20631607691442722</v>
      </c>
      <c r="U245" s="103">
        <f>'Grunddaten Kernel'!U245/(('Grunddaten Kernel'!U$4-'Grunddaten Kernel'!U$3)/2)</f>
        <v>-5.4608262935685513E-2</v>
      </c>
      <c r="V245" s="103">
        <f>'Grunddaten Kernel'!V245/(('Grunddaten Kernel'!V$4-'Grunddaten Kernel'!V$3)/2)</f>
        <v>0.23317435082140958</v>
      </c>
      <c r="W245" s="103">
        <f>'Grunddaten Kernel'!W245/(('Grunddaten Kernel'!W$4-'Grunddaten Kernel'!W$3)/2)</f>
        <v>0.32727272727272766</v>
      </c>
      <c r="X245" s="103">
        <f>'Grunddaten Kernel'!X245/(('Grunddaten Kernel'!X$4-'Grunddaten Kernel'!X$3)/2)</f>
        <v>0.4787644787644782</v>
      </c>
      <c r="Y245" s="103">
        <f>'Grunddaten Kernel'!Y245/(('Grunddaten Kernel'!Y$4-'Grunddaten Kernel'!Y$3)/2)</f>
        <v>0.30116358658453135</v>
      </c>
      <c r="Z245" s="103">
        <f>'Grunddaten Kernel'!Z245/(('Grunddaten Kernel'!Z$4-'Grunddaten Kernel'!Z$3)/2)</f>
        <v>-2.1739130434782469E-2</v>
      </c>
      <c r="AA245" s="103">
        <f>'Grunddaten Kernel'!AA245/(('Grunddaten Kernel'!AA$4-'Grunddaten Kernel'!AA$3)/2)</f>
        <v>0.10909090909090918</v>
      </c>
      <c r="AB245" s="103">
        <f>'Grunddaten Kernel'!AB245/(('Grunddaten Kernel'!AB$4-'Grunddaten Kernel'!AB$3)/2)</f>
        <v>-9.9975006248435722E-3</v>
      </c>
      <c r="AC245" s="103">
        <f>'Grunddaten Kernel'!AC245/(('Grunddaten Kernel'!AC$4-'Grunddaten Kernel'!AC$3)/2)</f>
        <v>9.9282956425813432E-2</v>
      </c>
      <c r="AD245" s="103">
        <f>'Grunddaten Kernel'!AD245/(('Grunddaten Kernel'!AD$4-'Grunddaten Kernel'!AD$3)/2)</f>
        <v>7.6799999999999924E-2</v>
      </c>
      <c r="AE245" s="103">
        <f>'Grunddaten Kernel'!AE245/(('Grunddaten Kernel'!AE$4-'Grunddaten Kernel'!AE$3)/2)</f>
        <v>0.38442487616951071</v>
      </c>
      <c r="AF245" s="103">
        <f>'Grunddaten Kernel'!AF245/(('Grunddaten Kernel'!AF$4-'Grunddaten Kernel'!AF$3)/2)</f>
        <v>0.11312419974391703</v>
      </c>
      <c r="AG245" s="103">
        <f>'Grunddaten Kernel'!AG245/(('Grunddaten Kernel'!AG$4-'Grunddaten Kernel'!AG$3)/2)</f>
        <v>0.27375090979149763</v>
      </c>
      <c r="AH245" s="103">
        <f>'Grunddaten Kernel'!AH245/(('Grunddaten Kernel'!AH$4-'Grunddaten Kernel'!AH$3)/2)</f>
        <v>0.19139092829126056</v>
      </c>
      <c r="AI245" s="103">
        <f>'Grunddaten Kernel'!AI245/(('Grunddaten Kernel'!AI$4-'Grunddaten Kernel'!AI$3)/2)</f>
        <v>-0.26742857142856985</v>
      </c>
      <c r="AJ245" s="103">
        <f>'Grunddaten Kernel'!AJ245/(('Grunddaten Kernel'!AJ$4-'Grunddaten Kernel'!AJ$3)/2)</f>
        <v>-0.78177727784027184</v>
      </c>
      <c r="AK245" s="103">
        <f>'Grunddaten Kernel'!AK245/(('Grunddaten Kernel'!AK$4-'Grunddaten Kernel'!AK$3)/2)</f>
        <v>-0.18571428571428614</v>
      </c>
    </row>
    <row r="246" spans="1:37" x14ac:dyDescent="0.2">
      <c r="A246" s="9">
        <v>37651</v>
      </c>
      <c r="B246" s="103">
        <f>('Grunddaten Kernel'!B246-'Grunddaten Kernel'!B$3)/('Grunddaten Kernel'!B$4-'Grunddaten Kernel'!B$3)</f>
        <v>0.2807050512227991</v>
      </c>
      <c r="C246" s="103">
        <f>('Grunddaten Kernel'!C246-'Grunddaten Kernel'!C$3)/('Grunddaten Kernel'!C$4-'Grunddaten Kernel'!C$3)</f>
        <v>0.76400167793409823</v>
      </c>
      <c r="D246" s="103">
        <f>('Grunddaten Kernel'!D246-'Grunddaten Kernel'!D$3)/('Grunddaten Kernel'!D$4-'Grunddaten Kernel'!D$3)</f>
        <v>0.49387847965738757</v>
      </c>
      <c r="E246" s="103">
        <f>('Grunddaten Kernel'!E246-'Grunddaten Kernel'!E$3)/('Grunddaten Kernel'!E$4-'Grunddaten Kernel'!E$3)</f>
        <v>6.3180827886710256E-2</v>
      </c>
      <c r="F246" s="103">
        <f>('Grunddaten Kernel'!F246-'Grunddaten Kernel'!F$3)/('Grunddaten Kernel'!F$4-'Grunddaten Kernel'!F$3)</f>
        <v>-1.077586206896548E-2</v>
      </c>
      <c r="G246" s="103">
        <f>('Grunddaten Kernel'!G246-'Grunddaten Kernel'!G$3)/('Grunddaten Kernel'!G$4-'Grunddaten Kernel'!G$3)</f>
        <v>7.8754578754578711E-2</v>
      </c>
      <c r="H246" s="103">
        <f>('Grunddaten Kernel'!H246-'Grunddaten Kernel'!H$3)/('Grunddaten Kernel'!H$4-'Grunddaten Kernel'!H$3)</f>
        <v>0.13725490196078433</v>
      </c>
      <c r="I246" s="103">
        <f>('Grunddaten Kernel'!I246-'Grunddaten Kernel'!I$3)/('Grunddaten Kernel'!I$4-'Grunddaten Kernel'!I$3)</f>
        <v>0.13797068123023856</v>
      </c>
      <c r="J246" s="103">
        <f>('Grunddaten Kernel'!J246-'Grunddaten Kernel'!J$3)/('Grunddaten Kernel'!J$4-'Grunddaten Kernel'!J$3)</f>
        <v>0.31368421052631584</v>
      </c>
      <c r="K246" s="103">
        <f>('Grunddaten Kernel'!K246-'Grunddaten Kernel'!K$3)/('Grunddaten Kernel'!K$4-'Grunddaten Kernel'!K$3)</f>
        <v>0.16591773245765637</v>
      </c>
      <c r="L246" s="103">
        <f>('Grunddaten Kernel'!L246-'Grunddaten Kernel'!L$3)/('Grunddaten Kernel'!L$4-'Grunddaten Kernel'!L$3)</f>
        <v>5.1270619705751225E-2</v>
      </c>
      <c r="M246" s="103">
        <f>('Grunddaten Kernel'!M246-'Grunddaten Kernel'!M$3)/('Grunddaten Kernel'!M$4-'Grunddaten Kernel'!M$3)</f>
        <v>1.3172701054746767</v>
      </c>
      <c r="N246" s="103">
        <f>('Grunddaten Kernel'!N246-'Grunddaten Kernel'!N$3)/('Grunddaten Kernel'!N$4-'Grunddaten Kernel'!N$3)</f>
        <v>0.93829327782006866</v>
      </c>
      <c r="O246" s="103">
        <f>('Grunddaten Kernel'!O246-'Grunddaten Kernel'!O$3)/('Grunddaten Kernel'!O$4-'Grunddaten Kernel'!O$3)</f>
        <v>0.87249328511934743</v>
      </c>
      <c r="P246" s="103">
        <f>('Grunddaten Kernel'!P246-'Grunddaten Kernel'!P$3)/('Grunddaten Kernel'!P$4-'Grunddaten Kernel'!P$3)</f>
        <v>0.15300772186085429</v>
      </c>
      <c r="Q246" s="103">
        <f>('Grunddaten Kernel'!Q246-'Grunddaten Kernel'!Q$3)/('Grunddaten Kernel'!Q$4-'Grunddaten Kernel'!Q$3)</f>
        <v>1.656964656964657</v>
      </c>
      <c r="R246" s="103">
        <f>('Grunddaten Kernel'!R246-'Grunddaten Kernel'!R$3)/('Grunddaten Kernel'!R$4-'Grunddaten Kernel'!R$3)</f>
        <v>2.5745250852411106</v>
      </c>
      <c r="S246" s="103">
        <f>('Grunddaten Kernel'!S246-'Grunddaten Kernel'!S$3)/('Grunddaten Kernel'!S$4-'Grunddaten Kernel'!S$3)</f>
        <v>1.5527084009082064</v>
      </c>
      <c r="T246" s="103">
        <f>'Grunddaten Kernel'!T246/(('Grunddaten Kernel'!T$4-'Grunddaten Kernel'!T$3)/2)</f>
        <v>0.11066044125410208</v>
      </c>
      <c r="U246" s="103">
        <f>'Grunddaten Kernel'!U246/(('Grunddaten Kernel'!U$4-'Grunddaten Kernel'!U$3)/2)</f>
        <v>-0.17087101628263004</v>
      </c>
      <c r="V246" s="103">
        <f>'Grunddaten Kernel'!V246/(('Grunddaten Kernel'!V$4-'Grunddaten Kernel'!V$3)/2)</f>
        <v>0.12923739678957907</v>
      </c>
      <c r="W246" s="103">
        <f>'Grunddaten Kernel'!W246/(('Grunddaten Kernel'!W$4-'Grunddaten Kernel'!W$3)/2)</f>
        <v>0.40000000000000047</v>
      </c>
      <c r="X246" s="103">
        <f>'Grunddaten Kernel'!X246/(('Grunddaten Kernel'!X$4-'Grunddaten Kernel'!X$3)/2)</f>
        <v>0.21621621621621712</v>
      </c>
      <c r="Y246" s="103">
        <f>'Grunddaten Kernel'!Y246/(('Grunddaten Kernel'!Y$4-'Grunddaten Kernel'!Y$3)/2)</f>
        <v>0.24640657084188869</v>
      </c>
      <c r="Z246" s="103">
        <f>'Grunddaten Kernel'!Z246/(('Grunddaten Kernel'!Z$4-'Grunddaten Kernel'!Z$3)/2)</f>
        <v>0.10144927536231878</v>
      </c>
      <c r="AA246" s="103">
        <f>'Grunddaten Kernel'!AA246/(('Grunddaten Kernel'!AA$4-'Grunddaten Kernel'!AA$3)/2)</f>
        <v>6.5454545454545349E-2</v>
      </c>
      <c r="AB246" s="103">
        <f>'Grunddaten Kernel'!AB246/(('Grunddaten Kernel'!AB$4-'Grunddaten Kernel'!AB$3)/2)</f>
        <v>0</v>
      </c>
      <c r="AC246" s="103">
        <f>'Grunddaten Kernel'!AC246/(('Grunddaten Kernel'!AC$4-'Grunddaten Kernel'!AC$3)/2)</f>
        <v>5.5157198014340686E-2</v>
      </c>
      <c r="AD246" s="103">
        <f>'Grunddaten Kernel'!AD246/(('Grunddaten Kernel'!AD$4-'Grunddaten Kernel'!AD$3)/2)</f>
        <v>-6.3999999999999918E-2</v>
      </c>
      <c r="AE246" s="103">
        <f>'Grunddaten Kernel'!AE246/(('Grunddaten Kernel'!AE$4-'Grunddaten Kernel'!AE$3)/2)</f>
        <v>0.45274165049387299</v>
      </c>
      <c r="AF246" s="103">
        <f>'Grunddaten Kernel'!AF246/(('Grunddaten Kernel'!AF$4-'Grunddaten Kernel'!AF$3)/2)</f>
        <v>0.12765685019206177</v>
      </c>
      <c r="AG246" s="103">
        <f>'Grunddaten Kernel'!AG246/(('Grunddaten Kernel'!AG$4-'Grunddaten Kernel'!AG$3)/2)</f>
        <v>0.18285263042723293</v>
      </c>
      <c r="AH246" s="103">
        <f>'Grunddaten Kernel'!AH246/(('Grunddaten Kernel'!AH$4-'Grunddaten Kernel'!AH$3)/2)</f>
        <v>3.1698682490193406E-2</v>
      </c>
      <c r="AI246" s="103">
        <f>'Grunddaten Kernel'!AI246/(('Grunddaten Kernel'!AI$4-'Grunddaten Kernel'!AI$3)/2)</f>
        <v>0.38399999999999895</v>
      </c>
      <c r="AJ246" s="103">
        <f>'Grunddaten Kernel'!AJ246/(('Grunddaten Kernel'!AJ$4-'Grunddaten Kernel'!AJ$3)/2)</f>
        <v>-2.9246344206973102E-2</v>
      </c>
      <c r="AK246" s="103">
        <f>'Grunddaten Kernel'!AK246/(('Grunddaten Kernel'!AK$4-'Grunddaten Kernel'!AK$3)/2)</f>
        <v>-0.2598214285714282</v>
      </c>
    </row>
    <row r="247" spans="1:37" x14ac:dyDescent="0.2">
      <c r="A247" s="9">
        <v>37679</v>
      </c>
      <c r="B247" s="103">
        <f>('Grunddaten Kernel'!B247-'Grunddaten Kernel'!B$3)/('Grunddaten Kernel'!B$4-'Grunddaten Kernel'!B$3)</f>
        <v>0.25927046049135083</v>
      </c>
      <c r="C247" s="103">
        <f>('Grunddaten Kernel'!C247-'Grunddaten Kernel'!C$3)/('Grunddaten Kernel'!C$4-'Grunddaten Kernel'!C$3)</f>
        <v>0.80344941106470147</v>
      </c>
      <c r="D247" s="103">
        <f>('Grunddaten Kernel'!D247-'Grunddaten Kernel'!D$3)/('Grunddaten Kernel'!D$4-'Grunddaten Kernel'!D$3)</f>
        <v>0.46229389721627412</v>
      </c>
      <c r="E247" s="103">
        <f>('Grunddaten Kernel'!E247-'Grunddaten Kernel'!E$3)/('Grunddaten Kernel'!E$4-'Grunddaten Kernel'!E$3)</f>
        <v>4.3572984749455278E-2</v>
      </c>
      <c r="F247" s="103">
        <f>('Grunddaten Kernel'!F247-'Grunddaten Kernel'!F$3)/('Grunddaten Kernel'!F$4-'Grunddaten Kernel'!F$3)</f>
        <v>-7.3275862068965497E-2</v>
      </c>
      <c r="G247" s="103">
        <f>('Grunddaten Kernel'!G247-'Grunddaten Kernel'!G$3)/('Grunddaten Kernel'!G$4-'Grunddaten Kernel'!G$3)</f>
        <v>5.3113553113553126E-2</v>
      </c>
      <c r="H247" s="103">
        <f>('Grunddaten Kernel'!H247-'Grunddaten Kernel'!H$3)/('Grunddaten Kernel'!H$4-'Grunddaten Kernel'!H$3)</f>
        <v>0.12605042016806722</v>
      </c>
      <c r="I247" s="103">
        <f>('Grunddaten Kernel'!I247-'Grunddaten Kernel'!I$3)/('Grunddaten Kernel'!I$4-'Grunddaten Kernel'!I$3)</f>
        <v>0.14141994826099458</v>
      </c>
      <c r="J247" s="103">
        <f>('Grunddaten Kernel'!J247-'Grunddaten Kernel'!J$3)/('Grunddaten Kernel'!J$4-'Grunddaten Kernel'!J$3)</f>
        <v>0.31228070175438594</v>
      </c>
      <c r="K247" s="103">
        <f>('Grunddaten Kernel'!K247-'Grunddaten Kernel'!K$3)/('Grunddaten Kernel'!K$4-'Grunddaten Kernel'!K$3)</f>
        <v>0.1755962668510197</v>
      </c>
      <c r="L247" s="103">
        <f>('Grunddaten Kernel'!L247-'Grunddaten Kernel'!L$3)/('Grunddaten Kernel'!L$4-'Grunddaten Kernel'!L$3)</f>
        <v>7.3859414474661905E-2</v>
      </c>
      <c r="M247" s="103">
        <f>('Grunddaten Kernel'!M247-'Grunddaten Kernel'!M$3)/('Grunddaten Kernel'!M$4-'Grunddaten Kernel'!M$3)</f>
        <v>1.2628975638725843</v>
      </c>
      <c r="N247" s="103">
        <f>('Grunddaten Kernel'!N247-'Grunddaten Kernel'!N$3)/('Grunddaten Kernel'!N$4-'Grunddaten Kernel'!N$3)</f>
        <v>0.9138871195761934</v>
      </c>
      <c r="O247" s="103">
        <f>('Grunddaten Kernel'!O247-'Grunddaten Kernel'!O$3)/('Grunddaten Kernel'!O$4-'Grunddaten Kernel'!O$3)</f>
        <v>0.8615124802876144</v>
      </c>
      <c r="P247" s="103">
        <f>('Grunddaten Kernel'!P247-'Grunddaten Kernel'!P$3)/('Grunddaten Kernel'!P$4-'Grunddaten Kernel'!P$3)</f>
        <v>0.16140286811974586</v>
      </c>
      <c r="Q247" s="103">
        <f>('Grunddaten Kernel'!Q247-'Grunddaten Kernel'!Q$3)/('Grunddaten Kernel'!Q$4-'Grunddaten Kernel'!Q$3)</f>
        <v>1.7293139293139292</v>
      </c>
      <c r="R247" s="103">
        <f>('Grunddaten Kernel'!R247-'Grunddaten Kernel'!R$3)/('Grunddaten Kernel'!R$4-'Grunddaten Kernel'!R$3)</f>
        <v>2.7726497808085728</v>
      </c>
      <c r="S247" s="103">
        <f>('Grunddaten Kernel'!S247-'Grunddaten Kernel'!S$3)/('Grunddaten Kernel'!S$4-'Grunddaten Kernel'!S$3)</f>
        <v>1.6710995783327924</v>
      </c>
      <c r="T247" s="103">
        <f>'Grunddaten Kernel'!T247/(('Grunddaten Kernel'!T$4-'Grunddaten Kernel'!T$3)/2)</f>
        <v>-6.8459425521606124E-2</v>
      </c>
      <c r="U247" s="103">
        <f>'Grunddaten Kernel'!U247/(('Grunddaten Kernel'!U$4-'Grunddaten Kernel'!U$3)/2)</f>
        <v>0.18936736340600738</v>
      </c>
      <c r="V247" s="103">
        <f>'Grunddaten Kernel'!V247/(('Grunddaten Kernel'!V$4-'Grunddaten Kernel'!V$3)/2)</f>
        <v>-0.16137579704942143</v>
      </c>
      <c r="W247" s="103">
        <f>'Grunddaten Kernel'!W247/(('Grunddaten Kernel'!W$4-'Grunddaten Kernel'!W$3)/2)</f>
        <v>-0.16363636363636425</v>
      </c>
      <c r="X247" s="103">
        <f>'Grunddaten Kernel'!X247/(('Grunddaten Kernel'!X$4-'Grunddaten Kernel'!X$3)/2)</f>
        <v>-0.44787644787644798</v>
      </c>
      <c r="Y247" s="103">
        <f>'Grunddaten Kernel'!Y247/(('Grunddaten Kernel'!Y$4-'Grunddaten Kernel'!Y$3)/2)</f>
        <v>-0.19164955509924661</v>
      </c>
      <c r="Z247" s="103">
        <f>'Grunddaten Kernel'!Z247/(('Grunddaten Kernel'!Z$4-'Grunddaten Kernel'!Z$3)/2)</f>
        <v>-5.7971014492753679E-2</v>
      </c>
      <c r="AA247" s="103">
        <f>'Grunddaten Kernel'!AA247/(('Grunddaten Kernel'!AA$4-'Grunddaten Kernel'!AA$3)/2)</f>
        <v>2.1818181818182E-2</v>
      </c>
      <c r="AB247" s="103">
        <f>'Grunddaten Kernel'!AB247/(('Grunddaten Kernel'!AB$4-'Grunddaten Kernel'!AB$3)/2)</f>
        <v>-9.9975006248444603E-3</v>
      </c>
      <c r="AC247" s="103">
        <f>'Grunddaten Kernel'!AC247/(('Grunddaten Kernel'!AC$4-'Grunddaten Kernel'!AC$3)/2)</f>
        <v>7.7220077220077551E-2</v>
      </c>
      <c r="AD247" s="103">
        <f>'Grunddaten Kernel'!AD247/(('Grunddaten Kernel'!AD$4-'Grunddaten Kernel'!AD$3)/2)</f>
        <v>0.24319999999999994</v>
      </c>
      <c r="AE247" s="103">
        <f>'Grunddaten Kernel'!AE247/(('Grunddaten Kernel'!AE$4-'Grunddaten Kernel'!AE$3)/2)</f>
        <v>-0.38719114793036558</v>
      </c>
      <c r="AF247" s="103">
        <f>'Grunddaten Kernel'!AF247/(('Grunddaten Kernel'!AF$4-'Grunddaten Kernel'!AF$3)/2)</f>
        <v>-0.20115236875800296</v>
      </c>
      <c r="AG247" s="103">
        <f>'Grunddaten Kernel'!AG247/(('Grunddaten Kernel'!AG$4-'Grunddaten Kernel'!AG$3)/2)</f>
        <v>-7.0090812651929305E-2</v>
      </c>
      <c r="AH247" s="103">
        <f>'Grunddaten Kernel'!AH247/(('Grunddaten Kernel'!AH$4-'Grunddaten Kernel'!AH$3)/2)</f>
        <v>4.4393040329880465E-2</v>
      </c>
      <c r="AI247" s="103">
        <f>'Grunddaten Kernel'!AI247/(('Grunddaten Kernel'!AI$4-'Grunddaten Kernel'!AI$3)/2)</f>
        <v>0.39771428571428519</v>
      </c>
      <c r="AJ247" s="103">
        <f>'Grunddaten Kernel'!AJ247/(('Grunddaten Kernel'!AJ$4-'Grunddaten Kernel'!AJ$3)/2)</f>
        <v>0.91507311586051632</v>
      </c>
      <c r="AK247" s="103">
        <f>'Grunddaten Kernel'!AK247/(('Grunddaten Kernel'!AK$4-'Grunddaten Kernel'!AK$3)/2)</f>
        <v>0.32589285714285693</v>
      </c>
    </row>
    <row r="248" spans="1:37" x14ac:dyDescent="0.2">
      <c r="A248" s="9">
        <v>37709</v>
      </c>
      <c r="B248" s="103">
        <f>('Grunddaten Kernel'!B248-'Grunddaten Kernel'!B$3)/('Grunddaten Kernel'!B$4-'Grunddaten Kernel'!B$3)</f>
        <v>0.2807050512227991</v>
      </c>
      <c r="C248" s="103">
        <f>('Grunddaten Kernel'!C248-'Grunddaten Kernel'!C$3)/('Grunddaten Kernel'!C$4-'Grunddaten Kernel'!C$3)</f>
        <v>0.83188847448443826</v>
      </c>
      <c r="D248" s="103">
        <f>('Grunddaten Kernel'!D248-'Grunddaten Kernel'!D$3)/('Grunddaten Kernel'!D$4-'Grunddaten Kernel'!D$3)</f>
        <v>0.44810760171306208</v>
      </c>
      <c r="E248" s="103">
        <f>('Grunddaten Kernel'!E248-'Grunddaten Kernel'!E$3)/('Grunddaten Kernel'!E$4-'Grunddaten Kernel'!E$3)</f>
        <v>7.8431372549019579E-2</v>
      </c>
      <c r="F248" s="103">
        <f>('Grunddaten Kernel'!F248-'Grunddaten Kernel'!F$3)/('Grunddaten Kernel'!F$4-'Grunddaten Kernel'!F$3)</f>
        <v>-5.387931034482759E-2</v>
      </c>
      <c r="G248" s="103">
        <f>('Grunddaten Kernel'!G248-'Grunddaten Kernel'!G$3)/('Grunddaten Kernel'!G$4-'Grunddaten Kernel'!G$3)</f>
        <v>7.326007326007318E-2</v>
      </c>
      <c r="H248" s="103">
        <f>('Grunddaten Kernel'!H248-'Grunddaten Kernel'!H$3)/('Grunddaten Kernel'!H$4-'Grunddaten Kernel'!H$3)</f>
        <v>0.12605042016806722</v>
      </c>
      <c r="I248" s="103">
        <f>('Grunddaten Kernel'!I248-'Grunddaten Kernel'!I$3)/('Grunddaten Kernel'!I$4-'Grunddaten Kernel'!I$3)</f>
        <v>0.15061799367634376</v>
      </c>
      <c r="J248" s="103">
        <f>('Grunddaten Kernel'!J248-'Grunddaten Kernel'!J$3)/('Grunddaten Kernel'!J$4-'Grunddaten Kernel'!J$3)</f>
        <v>0.31228070175438594</v>
      </c>
      <c r="K248" s="103">
        <f>('Grunddaten Kernel'!K248-'Grunddaten Kernel'!K$3)/('Grunddaten Kernel'!K$4-'Grunddaten Kernel'!K$3)</f>
        <v>0.18527480124438298</v>
      </c>
      <c r="L248" s="103">
        <f>('Grunddaten Kernel'!L248-'Grunddaten Kernel'!L$3)/('Grunddaten Kernel'!L$4-'Grunddaten Kernel'!L$3)</f>
        <v>6.9103878733838608E-2</v>
      </c>
      <c r="M248" s="103">
        <f>('Grunddaten Kernel'!M248-'Grunddaten Kernel'!M$3)/('Grunddaten Kernel'!M$4-'Grunddaten Kernel'!M$3)</f>
        <v>1.3054230173160701</v>
      </c>
      <c r="N248" s="103">
        <f>('Grunddaten Kernel'!N248-'Grunddaten Kernel'!N$3)/('Grunddaten Kernel'!N$4-'Grunddaten Kernel'!N$3)</f>
        <v>0.92479299041464047</v>
      </c>
      <c r="O248" s="103">
        <f>('Grunddaten Kernel'!O248-'Grunddaten Kernel'!O$3)/('Grunddaten Kernel'!O$4-'Grunddaten Kernel'!O$3)</f>
        <v>0.89156026698544333</v>
      </c>
      <c r="P248" s="103">
        <f>('Grunddaten Kernel'!P248-'Grunddaten Kernel'!P$3)/('Grunddaten Kernel'!P$4-'Grunddaten Kernel'!P$3)</f>
        <v>0.14936475331887866</v>
      </c>
      <c r="Q248" s="103">
        <f>('Grunddaten Kernel'!Q248-'Grunddaten Kernel'!Q$3)/('Grunddaten Kernel'!Q$4-'Grunddaten Kernel'!Q$3)</f>
        <v>1.7027027027027026</v>
      </c>
      <c r="R248" s="103">
        <f>('Grunddaten Kernel'!R248-'Grunddaten Kernel'!R$3)/('Grunddaten Kernel'!R$4-'Grunddaten Kernel'!R$3)</f>
        <v>2.7338041889917193</v>
      </c>
      <c r="S248" s="103">
        <f>('Grunddaten Kernel'!S248-'Grunddaten Kernel'!S$3)/('Grunddaten Kernel'!S$4-'Grunddaten Kernel'!S$3)</f>
        <v>1.8034382095361663</v>
      </c>
      <c r="T248" s="103">
        <f>'Grunddaten Kernel'!T248/(('Grunddaten Kernel'!T$4-'Grunddaten Kernel'!T$3)/2)</f>
        <v>6.8459425521606124E-2</v>
      </c>
      <c r="U248" s="103">
        <f>'Grunddaten Kernel'!U248/(('Grunddaten Kernel'!U$4-'Grunddaten Kernel'!U$3)/2)</f>
        <v>0.13652065733921281</v>
      </c>
      <c r="V248" s="103">
        <f>'Grunddaten Kernel'!V248/(('Grunddaten Kernel'!V$4-'Grunddaten Kernel'!V$3)/2)</f>
        <v>-7.2482349522197925E-2</v>
      </c>
      <c r="W248" s="103">
        <f>'Grunddaten Kernel'!W248/(('Grunddaten Kernel'!W$4-'Grunddaten Kernel'!W$3)/2)</f>
        <v>0.29090909090909128</v>
      </c>
      <c r="X248" s="103">
        <f>'Grunddaten Kernel'!X248/(('Grunddaten Kernel'!X$4-'Grunddaten Kernel'!X$3)/2)</f>
        <v>0.13899613899613877</v>
      </c>
      <c r="Y248" s="103">
        <f>'Grunddaten Kernel'!Y248/(('Grunddaten Kernel'!Y$4-'Grunddaten Kernel'!Y$3)/2)</f>
        <v>0.15058179329226476</v>
      </c>
      <c r="Z248" s="103">
        <f>'Grunddaten Kernel'!Z248/(('Grunddaten Kernel'!Z$4-'Grunddaten Kernel'!Z$3)/2)</f>
        <v>0</v>
      </c>
      <c r="AA248" s="103">
        <f>'Grunddaten Kernel'!AA248/(('Grunddaten Kernel'!AA$4-'Grunddaten Kernel'!AA$3)/2)</f>
        <v>5.8181818181817911E-2</v>
      </c>
      <c r="AB248" s="103">
        <f>'Grunddaten Kernel'!AB248/(('Grunddaten Kernel'!AB$4-'Grunddaten Kernel'!AB$3)/2)</f>
        <v>0</v>
      </c>
      <c r="AC248" s="103">
        <f>'Grunddaten Kernel'!AC248/(('Grunddaten Kernel'!AC$4-'Grunddaten Kernel'!AC$3)/2)</f>
        <v>7.7220077220077052E-2</v>
      </c>
      <c r="AD248" s="103">
        <f>'Grunddaten Kernel'!AD248/(('Grunddaten Kernel'!AD$4-'Grunddaten Kernel'!AD$3)/2)</f>
        <v>-5.1199999999999905E-2</v>
      </c>
      <c r="AE248" s="103">
        <f>'Grunddaten Kernel'!AE248/(('Grunddaten Kernel'!AE$4-'Grunddaten Kernel'!AE$3)/2)</f>
        <v>0.30282710077339775</v>
      </c>
      <c r="AF248" s="103">
        <f>'Grunddaten Kernel'!AF248/(('Grunddaten Kernel'!AF$4-'Grunddaten Kernel'!AF$3)/2)</f>
        <v>8.988476312419949E-2</v>
      </c>
      <c r="AG248" s="103">
        <f>'Grunddaten Kernel'!AG248/(('Grunddaten Kernel'!AG$4-'Grunddaten Kernel'!AG$3)/2)</f>
        <v>0.19179594030816374</v>
      </c>
      <c r="AH248" s="103">
        <f>'Grunddaten Kernel'!AH248/(('Grunddaten Kernel'!AH$4-'Grunddaten Kernel'!AH$3)/2)</f>
        <v>-6.3656844010861413E-2</v>
      </c>
      <c r="AI248" s="103">
        <f>'Grunddaten Kernel'!AI248/(('Grunddaten Kernel'!AI$4-'Grunddaten Kernel'!AI$3)/2)</f>
        <v>-0.14628571428571377</v>
      </c>
      <c r="AJ248" s="103">
        <f>'Grunddaten Kernel'!AJ248/(('Grunddaten Kernel'!AJ$4-'Grunddaten Kernel'!AJ$3)/2)</f>
        <v>-0.17941507311586039</v>
      </c>
      <c r="AK248" s="103">
        <f>'Grunddaten Kernel'!AK248/(('Grunddaten Kernel'!AK$4-'Grunddaten Kernel'!AK$3)/2)</f>
        <v>0.36428571428571466</v>
      </c>
    </row>
    <row r="249" spans="1:37" x14ac:dyDescent="0.2">
      <c r="A249" s="9">
        <v>37740</v>
      </c>
      <c r="B249" s="103">
        <f>('Grunddaten Kernel'!B249-'Grunddaten Kernel'!B$3)/('Grunddaten Kernel'!B$4-'Grunddaten Kernel'!B$3)</f>
        <v>0.35998367447610058</v>
      </c>
      <c r="C249" s="103">
        <f>('Grunddaten Kernel'!C249-'Grunddaten Kernel'!C$3)/('Grunddaten Kernel'!C$4-'Grunddaten Kernel'!C$3)</f>
        <v>0.88381269995402267</v>
      </c>
      <c r="D249" s="103">
        <f>('Grunddaten Kernel'!D249-'Grunddaten Kernel'!D$3)/('Grunddaten Kernel'!D$4-'Grunddaten Kernel'!D$3)</f>
        <v>0.47433886509635964</v>
      </c>
      <c r="E249" s="103">
        <f>('Grunddaten Kernel'!E249-'Grunddaten Kernel'!E$3)/('Grunddaten Kernel'!E$4-'Grunddaten Kernel'!E$3)</f>
        <v>8.9324618736383379E-2</v>
      </c>
      <c r="F249" s="103">
        <f>('Grunddaten Kernel'!F249-'Grunddaten Kernel'!F$3)/('Grunddaten Kernel'!F$4-'Grunddaten Kernel'!F$3)</f>
        <v>-5.8189655172413708E-2</v>
      </c>
      <c r="G249" s="103">
        <f>('Grunddaten Kernel'!G249-'Grunddaten Kernel'!G$3)/('Grunddaten Kernel'!G$4-'Grunddaten Kernel'!G$3)</f>
        <v>9.8901098901098924E-2</v>
      </c>
      <c r="H249" s="103">
        <f>('Grunddaten Kernel'!H249-'Grunddaten Kernel'!H$3)/('Grunddaten Kernel'!H$4-'Grunddaten Kernel'!H$3)</f>
        <v>0.1218487394957983</v>
      </c>
      <c r="I249" s="103">
        <f>('Grunddaten Kernel'!I249-'Grunddaten Kernel'!I$3)/('Grunddaten Kernel'!I$4-'Grunddaten Kernel'!I$3)</f>
        <v>0.15636677206093708</v>
      </c>
      <c r="J249" s="103">
        <f>('Grunddaten Kernel'!J249-'Grunddaten Kernel'!J$3)/('Grunddaten Kernel'!J$4-'Grunddaten Kernel'!J$3)</f>
        <v>0.31368421052631584</v>
      </c>
      <c r="K249" s="103">
        <f>('Grunddaten Kernel'!K249-'Grunddaten Kernel'!K$3)/('Grunddaten Kernel'!K$4-'Grunddaten Kernel'!K$3)</f>
        <v>0.19910127894918764</v>
      </c>
      <c r="L249" s="103">
        <f>('Grunddaten Kernel'!L249-'Grunddaten Kernel'!L$3)/('Grunddaten Kernel'!L$4-'Grunddaten Kernel'!L$3)</f>
        <v>6.9103878733838608E-2</v>
      </c>
      <c r="M249" s="103">
        <f>('Grunddaten Kernel'!M249-'Grunddaten Kernel'!M$3)/('Grunddaten Kernel'!M$4-'Grunddaten Kernel'!M$3)</f>
        <v>1.3942161803767477</v>
      </c>
      <c r="N249" s="103">
        <f>('Grunddaten Kernel'!N249-'Grunddaten Kernel'!N$3)/('Grunddaten Kernel'!N$4-'Grunddaten Kernel'!N$3)</f>
        <v>0.97562491261321438</v>
      </c>
      <c r="O249" s="103">
        <f>('Grunddaten Kernel'!O249-'Grunddaten Kernel'!O$3)/('Grunddaten Kernel'!O$4-'Grunddaten Kernel'!O$3)</f>
        <v>0.96487096399154559</v>
      </c>
      <c r="P249" s="103">
        <f>('Grunddaten Kernel'!P249-'Grunddaten Kernel'!P$3)/('Grunddaten Kernel'!P$4-'Grunddaten Kernel'!P$3)</f>
        <v>0.15365399977176766</v>
      </c>
      <c r="Q249" s="103">
        <f>('Grunddaten Kernel'!Q249-'Grunddaten Kernel'!Q$3)/('Grunddaten Kernel'!Q$4-'Grunddaten Kernel'!Q$3)</f>
        <v>1.7754677754677755</v>
      </c>
      <c r="R249" s="103">
        <f>('Grunddaten Kernel'!R249-'Grunddaten Kernel'!R$3)/('Grunddaten Kernel'!R$4-'Grunddaten Kernel'!R$3)</f>
        <v>2.6861909400876769</v>
      </c>
      <c r="S249" s="103">
        <f>('Grunddaten Kernel'!S249-'Grunddaten Kernel'!S$3)/('Grunddaten Kernel'!S$4-'Grunddaten Kernel'!S$3)</f>
        <v>1.7982484592928965</v>
      </c>
      <c r="T249" s="103">
        <f>'Grunddaten Kernel'!T249/(('Grunddaten Kernel'!T$4-'Grunddaten Kernel'!T$3)/2)</f>
        <v>0.25320609439497993</v>
      </c>
      <c r="U249" s="103">
        <f>'Grunddaten Kernel'!U249/(('Grunddaten Kernel'!U$4-'Grunddaten Kernel'!U$3)/2)</f>
        <v>0.24926029694837157</v>
      </c>
      <c r="V249" s="103">
        <f>'Grunddaten Kernel'!V249/(('Grunddaten Kernel'!V$4-'Grunddaten Kernel'!V$3)/2)</f>
        <v>0.13402396704104452</v>
      </c>
      <c r="W249" s="103">
        <f>'Grunddaten Kernel'!W249/(('Grunddaten Kernel'!W$4-'Grunddaten Kernel'!W$3)/2)</f>
        <v>9.090909090909062E-2</v>
      </c>
      <c r="X249" s="103">
        <f>'Grunddaten Kernel'!X249/(('Grunddaten Kernel'!X$4-'Grunddaten Kernel'!X$3)/2)</f>
        <v>-3.0888030888030233E-2</v>
      </c>
      <c r="Y249" s="103">
        <f>'Grunddaten Kernel'!Y249/(('Grunddaten Kernel'!Y$4-'Grunddaten Kernel'!Y$3)/2)</f>
        <v>0.19164955509924783</v>
      </c>
      <c r="Z249" s="103">
        <f>'Grunddaten Kernel'!Z249/(('Grunddaten Kernel'!Z$4-'Grunddaten Kernel'!Z$3)/2)</f>
        <v>-2.1739130434782629E-2</v>
      </c>
      <c r="AA249" s="103">
        <f>'Grunddaten Kernel'!AA249/(('Grunddaten Kernel'!AA$4-'Grunddaten Kernel'!AA$3)/2)</f>
        <v>3.6363636363636556E-2</v>
      </c>
      <c r="AB249" s="103">
        <f>'Grunddaten Kernel'!AB249/(('Grunddaten Kernel'!AB$4-'Grunddaten Kernel'!AB$3)/2)</f>
        <v>9.9975006248444603E-3</v>
      </c>
      <c r="AC249" s="103">
        <f>'Grunddaten Kernel'!AC249/(('Grunddaten Kernel'!AC$4-'Grunddaten Kernel'!AC$3)/2)</f>
        <v>0.11031439602868137</v>
      </c>
      <c r="AD249" s="103">
        <f>'Grunddaten Kernel'!AD249/(('Grunddaten Kernel'!AD$4-'Grunddaten Kernel'!AD$3)/2)</f>
        <v>0</v>
      </c>
      <c r="AE249" s="103">
        <f>'Grunddaten Kernel'!AE249/(('Grunddaten Kernel'!AE$4-'Grunddaten Kernel'!AE$3)/2)</f>
        <v>0.63230310227963971</v>
      </c>
      <c r="AF249" s="103">
        <f>'Grunddaten Kernel'!AF249/(('Grunddaten Kernel'!AF$4-'Grunddaten Kernel'!AF$3)/2)</f>
        <v>0.41895006402048679</v>
      </c>
      <c r="AG249" s="103">
        <f>'Grunddaten Kernel'!AG249/(('Grunddaten Kernel'!AG$4-'Grunddaten Kernel'!AG$3)/2)</f>
        <v>0.46794441828050609</v>
      </c>
      <c r="AH249" s="103">
        <f>'Grunddaten Kernel'!AH249/(('Grunddaten Kernel'!AH$4-'Grunddaten Kernel'!AH$3)/2)</f>
        <v>2.2681283314894579E-2</v>
      </c>
      <c r="AI249" s="103">
        <f>'Grunddaten Kernel'!AI249/(('Grunddaten Kernel'!AI$4-'Grunddaten Kernel'!AI$3)/2)</f>
        <v>0.4</v>
      </c>
      <c r="AJ249" s="103">
        <f>'Grunddaten Kernel'!AJ249/(('Grunddaten Kernel'!AJ$4-'Grunddaten Kernel'!AJ$3)/2)</f>
        <v>-0.21991001124859211</v>
      </c>
      <c r="AK249" s="103">
        <f>'Grunddaten Kernel'!AK249/(('Grunddaten Kernel'!AK$4-'Grunddaten Kernel'!AK$3)/2)</f>
        <v>-1.4285714285715246E-2</v>
      </c>
    </row>
    <row r="250" spans="1:37" x14ac:dyDescent="0.2">
      <c r="A250" s="9">
        <v>37771</v>
      </c>
      <c r="B250" s="103">
        <f>('Grunddaten Kernel'!B250-'Grunddaten Kernel'!B$3)/('Grunddaten Kernel'!B$4-'Grunddaten Kernel'!B$3)</f>
        <v>0.36027729900666833</v>
      </c>
      <c r="C250" s="103">
        <f>('Grunddaten Kernel'!C250-'Grunddaten Kernel'!C$3)/('Grunddaten Kernel'!C$4-'Grunddaten Kernel'!C$3)</f>
        <v>0.84601626728004964</v>
      </c>
      <c r="D250" s="103">
        <f>('Grunddaten Kernel'!D250-'Grunddaten Kernel'!D$3)/('Grunddaten Kernel'!D$4-'Grunddaten Kernel'!D$3)</f>
        <v>0.50552194860813715</v>
      </c>
      <c r="E250" s="103">
        <f>('Grunddaten Kernel'!E250-'Grunddaten Kernel'!E$3)/('Grunddaten Kernel'!E$4-'Grunddaten Kernel'!E$3)</f>
        <v>0.14814814814814808</v>
      </c>
      <c r="F250" s="103">
        <f>('Grunddaten Kernel'!F250-'Grunddaten Kernel'!F$3)/('Grunddaten Kernel'!F$4-'Grunddaten Kernel'!F$3)</f>
        <v>2.1551724137930574E-3</v>
      </c>
      <c r="G250" s="103">
        <f>('Grunddaten Kernel'!G250-'Grunddaten Kernel'!G$3)/('Grunddaten Kernel'!G$4-'Grunddaten Kernel'!G$3)</f>
        <v>0.1355311355311356</v>
      </c>
      <c r="H250" s="103">
        <f>('Grunddaten Kernel'!H250-'Grunddaten Kernel'!H$3)/('Grunddaten Kernel'!H$4-'Grunddaten Kernel'!H$3)</f>
        <v>0.13585434173669467</v>
      </c>
      <c r="I250" s="103">
        <f>('Grunddaten Kernel'!I250-'Grunddaten Kernel'!I$3)/('Grunddaten Kernel'!I$4-'Grunddaten Kernel'!I$3)</f>
        <v>0.17016384018396094</v>
      </c>
      <c r="J250" s="103">
        <f>('Grunddaten Kernel'!J250-'Grunddaten Kernel'!J$3)/('Grunddaten Kernel'!J$4-'Grunddaten Kernel'!J$3)</f>
        <v>0.31368421052631584</v>
      </c>
      <c r="K250" s="103">
        <f>('Grunddaten Kernel'!K250-'Grunddaten Kernel'!K$3)/('Grunddaten Kernel'!K$4-'Grunddaten Kernel'!K$3)</f>
        <v>0.21292775665399241</v>
      </c>
      <c r="L250" s="103">
        <f>('Grunddaten Kernel'!L250-'Grunddaten Kernel'!L$3)/('Grunddaten Kernel'!L$4-'Grunddaten Kernel'!L$3)</f>
        <v>7.1481646604250243E-2</v>
      </c>
      <c r="M250" s="103">
        <f>('Grunddaten Kernel'!M250-'Grunddaten Kernel'!M$3)/('Grunddaten Kernel'!M$4-'Grunddaten Kernel'!M$3)</f>
        <v>1.4068686671466517</v>
      </c>
      <c r="N250" s="103">
        <f>('Grunddaten Kernel'!N250-'Grunddaten Kernel'!N$3)/('Grunddaten Kernel'!N$4-'Grunddaten Kernel'!N$3)</f>
        <v>1.0100514222684831</v>
      </c>
      <c r="O250" s="103">
        <f>('Grunddaten Kernel'!O250-'Grunddaten Kernel'!O$3)/('Grunddaten Kernel'!O$4-'Grunddaten Kernel'!O$3)</f>
        <v>1.0355478776207412</v>
      </c>
      <c r="P250" s="103">
        <f>('Grunddaten Kernel'!P250-'Grunddaten Kernel'!P$3)/('Grunddaten Kernel'!P$4-'Grunddaten Kernel'!P$3)</f>
        <v>0.17173532656244056</v>
      </c>
      <c r="Q250" s="103">
        <f>('Grunddaten Kernel'!Q250-'Grunddaten Kernel'!Q$3)/('Grunddaten Kernel'!Q$4-'Grunddaten Kernel'!Q$3)</f>
        <v>1.6943866943866943</v>
      </c>
      <c r="R250" s="103">
        <f>('Grunddaten Kernel'!R250-'Grunddaten Kernel'!R$3)/('Grunddaten Kernel'!R$4-'Grunddaten Kernel'!R$3)</f>
        <v>2.7353872381880175</v>
      </c>
      <c r="S250" s="103">
        <f>('Grunddaten Kernel'!S250-'Grunddaten Kernel'!S$3)/('Grunddaten Kernel'!S$4-'Grunddaten Kernel'!S$3)</f>
        <v>1.7431073629581579</v>
      </c>
      <c r="T250" s="103">
        <f>'Grunddaten Kernel'!T250/(('Grunddaten Kernel'!T$4-'Grunddaten Kernel'!T$3)/2)</f>
        <v>9.3780034961092878E-4</v>
      </c>
      <c r="U250" s="103">
        <f>'Grunddaten Kernel'!U250/(('Grunddaten Kernel'!U$4-'Grunddaten Kernel'!U$3)/2)</f>
        <v>-0.18144035749598741</v>
      </c>
      <c r="V250" s="103">
        <f>'Grunddaten Kernel'!V250/(('Grunddaten Kernel'!V$4-'Grunddaten Kernel'!V$3)/2)</f>
        <v>0.15932440979879406</v>
      </c>
      <c r="W250" s="103">
        <f>'Grunddaten Kernel'!W250/(('Grunddaten Kernel'!W$4-'Grunddaten Kernel'!W$3)/2)</f>
        <v>0.49090909090909107</v>
      </c>
      <c r="X250" s="103">
        <f>'Grunddaten Kernel'!X250/(('Grunddaten Kernel'!X$4-'Grunddaten Kernel'!X$3)/2)</f>
        <v>0.43243243243243146</v>
      </c>
      <c r="Y250" s="103">
        <f>'Grunddaten Kernel'!Y250/(('Grunddaten Kernel'!Y$4-'Grunddaten Kernel'!Y$3)/2)</f>
        <v>0.27378507871321034</v>
      </c>
      <c r="Z250" s="103">
        <f>'Grunddaten Kernel'!Z250/(('Grunddaten Kernel'!Z$4-'Grunddaten Kernel'!Z$3)/2)</f>
        <v>7.2463768115942101E-2</v>
      </c>
      <c r="AA250" s="103">
        <f>'Grunddaten Kernel'!AA250/(('Grunddaten Kernel'!AA$4-'Grunddaten Kernel'!AA$3)/2)</f>
        <v>8.7272727272727349E-2</v>
      </c>
      <c r="AB250" s="103">
        <f>'Grunddaten Kernel'!AB250/(('Grunddaten Kernel'!AB$4-'Grunddaten Kernel'!AB$3)/2)</f>
        <v>0</v>
      </c>
      <c r="AC250" s="103">
        <f>'Grunddaten Kernel'!AC250/(('Grunddaten Kernel'!AC$4-'Grunddaten Kernel'!AC$3)/2)</f>
        <v>0.11031439602868234</v>
      </c>
      <c r="AD250" s="103">
        <f>'Grunddaten Kernel'!AD250/(('Grunddaten Kernel'!AD$4-'Grunddaten Kernel'!AD$3)/2)</f>
        <v>2.559999999999988E-2</v>
      </c>
      <c r="AE250" s="103">
        <f>'Grunddaten Kernel'!AE250/(('Grunddaten Kernel'!AE$4-'Grunddaten Kernel'!AE$3)/2)</f>
        <v>9.0099354053819275E-2</v>
      </c>
      <c r="AF250" s="103">
        <f>'Grunddaten Kernel'!AF250/(('Grunddaten Kernel'!AF$4-'Grunddaten Kernel'!AF$3)/2)</f>
        <v>0.28373879641485228</v>
      </c>
      <c r="AG250" s="103">
        <f>'Grunddaten Kernel'!AG250/(('Grunddaten Kernel'!AG$4-'Grunddaten Kernel'!AG$3)/2)</f>
        <v>0.45113289853624661</v>
      </c>
      <c r="AH250" s="103">
        <f>'Grunddaten Kernel'!AH250/(('Grunddaten Kernel'!AH$4-'Grunddaten Kernel'!AH$3)/2)</f>
        <v>9.5612994066177237E-2</v>
      </c>
      <c r="AI250" s="103">
        <f>'Grunddaten Kernel'!AI250/(('Grunddaten Kernel'!AI$4-'Grunddaten Kernel'!AI$3)/2)</f>
        <v>-0.44571428571428573</v>
      </c>
      <c r="AJ250" s="103">
        <f>'Grunddaten Kernel'!AJ250/(('Grunddaten Kernel'!AJ$4-'Grunddaten Kernel'!AJ$3)/2)</f>
        <v>0.22722159730033539</v>
      </c>
      <c r="AK250" s="103">
        <f>'Grunddaten Kernel'!AK250/(('Grunddaten Kernel'!AK$4-'Grunddaten Kernel'!AK$3)/2)</f>
        <v>-0.15178571428571322</v>
      </c>
    </row>
    <row r="251" spans="1:37" x14ac:dyDescent="0.2">
      <c r="A251" s="9">
        <v>37800</v>
      </c>
      <c r="B251" s="103">
        <f>('Grunddaten Kernel'!B251-'Grunddaten Kernel'!B$3)/('Grunddaten Kernel'!B$4-'Grunddaten Kernel'!B$3)</f>
        <v>0.3752521500656249</v>
      </c>
      <c r="C251" s="103">
        <f>('Grunddaten Kernel'!C251-'Grunddaten Kernel'!C$3)/('Grunddaten Kernel'!C$4-'Grunddaten Kernel'!C$3)</f>
        <v>0.86051101573268984</v>
      </c>
      <c r="D251" s="103">
        <f>('Grunddaten Kernel'!D251-'Grunddaten Kernel'!D$3)/('Grunddaten Kernel'!D$4-'Grunddaten Kernel'!D$3)</f>
        <v>0.52546306209850102</v>
      </c>
      <c r="E251" s="103">
        <f>('Grunddaten Kernel'!E251-'Grunddaten Kernel'!E$3)/('Grunddaten Kernel'!E$4-'Grunddaten Kernel'!E$3)</f>
        <v>0.18082788671023967</v>
      </c>
      <c r="F251" s="103">
        <f>('Grunddaten Kernel'!F251-'Grunddaten Kernel'!F$3)/('Grunddaten Kernel'!F$4-'Grunddaten Kernel'!F$3)</f>
        <v>3.017241379310338E-2</v>
      </c>
      <c r="G251" s="103">
        <f>('Grunddaten Kernel'!G251-'Grunddaten Kernel'!G$3)/('Grunddaten Kernel'!G$4-'Grunddaten Kernel'!G$3)</f>
        <v>0.16483516483516478</v>
      </c>
      <c r="H251" s="103">
        <f>('Grunddaten Kernel'!H251-'Grunddaten Kernel'!H$3)/('Grunddaten Kernel'!H$4-'Grunddaten Kernel'!H$3)</f>
        <v>0.15966386554621848</v>
      </c>
      <c r="I251" s="103">
        <f>('Grunddaten Kernel'!I251-'Grunddaten Kernel'!I$3)/('Grunddaten Kernel'!I$4-'Grunddaten Kernel'!I$3)</f>
        <v>0.19660822075309001</v>
      </c>
      <c r="J251" s="103">
        <f>('Grunddaten Kernel'!J251-'Grunddaten Kernel'!J$3)/('Grunddaten Kernel'!J$4-'Grunddaten Kernel'!J$3)</f>
        <v>0.31368421052631584</v>
      </c>
      <c r="K251" s="103">
        <f>('Grunddaten Kernel'!K251-'Grunddaten Kernel'!K$3)/('Grunddaten Kernel'!K$4-'Grunddaten Kernel'!K$3)</f>
        <v>0.22122364327687516</v>
      </c>
      <c r="L251" s="103">
        <f>('Grunddaten Kernel'!L251-'Grunddaten Kernel'!L$3)/('Grunddaten Kernel'!L$4-'Grunddaten Kernel'!L$3)</f>
        <v>7.9803834150691033E-2</v>
      </c>
      <c r="M251" s="103">
        <f>('Grunddaten Kernel'!M251-'Grunddaten Kernel'!M$3)/('Grunddaten Kernel'!M$4-'Grunddaten Kernel'!M$3)</f>
        <v>1.3726493953408911</v>
      </c>
      <c r="N251" s="103">
        <f>('Grunddaten Kernel'!N251-'Grunddaten Kernel'!N$3)/('Grunddaten Kernel'!N$4-'Grunddaten Kernel'!N$3)</f>
        <v>0.98886886544765329</v>
      </c>
      <c r="O251" s="103">
        <f>('Grunddaten Kernel'!O251-'Grunddaten Kernel'!O$3)/('Grunddaten Kernel'!O$4-'Grunddaten Kernel'!O$3)</f>
        <v>1.0540723030922732</v>
      </c>
      <c r="P251" s="103">
        <f>('Grunddaten Kernel'!P251-'Grunddaten Kernel'!P$3)/('Grunddaten Kernel'!P$4-'Grunddaten Kernel'!P$3)</f>
        <v>0.18172467571988285</v>
      </c>
      <c r="Q251" s="103">
        <f>('Grunddaten Kernel'!Q251-'Grunddaten Kernel'!Q$3)/('Grunddaten Kernel'!Q$4-'Grunddaten Kernel'!Q$3)</f>
        <v>1.640748440748441</v>
      </c>
      <c r="R251" s="103">
        <f>('Grunddaten Kernel'!R251-'Grunddaten Kernel'!R$3)/('Grunddaten Kernel'!R$4-'Grunddaten Kernel'!R$3)</f>
        <v>2.7692401363857773</v>
      </c>
      <c r="S251" s="103">
        <f>('Grunddaten Kernel'!S251-'Grunddaten Kernel'!S$3)/('Grunddaten Kernel'!S$4-'Grunddaten Kernel'!S$3)</f>
        <v>1.9594550762244569</v>
      </c>
      <c r="T251" s="103">
        <f>'Grunddaten Kernel'!T251/(('Grunddaten Kernel'!T$4-'Grunddaten Kernel'!T$3)/2)</f>
        <v>4.7827817830161531E-2</v>
      </c>
      <c r="U251" s="103">
        <f>'Grunddaten Kernel'!U251/(('Grunddaten Kernel'!U$4-'Grunddaten Kernel'!U$3)/2)</f>
        <v>6.9581496321277053E-2</v>
      </c>
      <c r="V251" s="103">
        <f>'Grunddaten Kernel'!V251/(('Grunddaten Kernel'!V$4-'Grunddaten Kernel'!V$3)/2)</f>
        <v>0.10188556678120218</v>
      </c>
      <c r="W251" s="103">
        <f>'Grunddaten Kernel'!W251/(('Grunddaten Kernel'!W$4-'Grunddaten Kernel'!W$3)/2)</f>
        <v>0.27272727272727348</v>
      </c>
      <c r="X251" s="103">
        <f>'Grunddaten Kernel'!X251/(('Grunddaten Kernel'!X$4-'Grunddaten Kernel'!X$3)/2)</f>
        <v>0.20077220077220062</v>
      </c>
      <c r="Y251" s="103">
        <f>'Grunddaten Kernel'!Y251/(('Grunddaten Kernel'!Y$4-'Grunddaten Kernel'!Y$3)/2)</f>
        <v>0.21902806297056704</v>
      </c>
      <c r="Z251" s="103">
        <f>'Grunddaten Kernel'!Z251/(('Grunddaten Kernel'!Z$4-'Grunddaten Kernel'!Z$3)/2)</f>
        <v>0.12318840579710141</v>
      </c>
      <c r="AA251" s="103">
        <f>'Grunddaten Kernel'!AA251/(('Grunddaten Kernel'!AA$4-'Grunddaten Kernel'!AA$3)/2)</f>
        <v>0.16727272727272727</v>
      </c>
      <c r="AB251" s="103">
        <f>'Grunddaten Kernel'!AB251/(('Grunddaten Kernel'!AB$4-'Grunddaten Kernel'!AB$3)/2)</f>
        <v>0</v>
      </c>
      <c r="AC251" s="103">
        <f>'Grunddaten Kernel'!AC251/(('Grunddaten Kernel'!AC$4-'Grunddaten Kernel'!AC$3)/2)</f>
        <v>6.6188637617208626E-2</v>
      </c>
      <c r="AD251" s="103">
        <f>'Grunddaten Kernel'!AD251/(('Grunddaten Kernel'!AD$4-'Grunddaten Kernel'!AD$3)/2)</f>
        <v>8.9600000000000082E-2</v>
      </c>
      <c r="AE251" s="103">
        <f>'Grunddaten Kernel'!AE251/(('Grunddaten Kernel'!AE$4-'Grunddaten Kernel'!AE$3)/2)</f>
        <v>-0.24367812762506161</v>
      </c>
      <c r="AF251" s="103">
        <f>'Grunddaten Kernel'!AF251/(('Grunddaten Kernel'!AF$4-'Grunddaten Kernel'!AF$3)/2)</f>
        <v>-0.1745838668373878</v>
      </c>
      <c r="AG251" s="103">
        <f>'Grunddaten Kernel'!AG251/(('Grunddaten Kernel'!AG$4-'Grunddaten Kernel'!AG$3)/2)</f>
        <v>0.1182419736172356</v>
      </c>
      <c r="AH251" s="103">
        <f>'Grunddaten Kernel'!AH251/(('Grunddaten Kernel'!AH$4-'Grunddaten Kernel'!AH$3)/2)</f>
        <v>5.2823091622246923E-2</v>
      </c>
      <c r="AI251" s="103">
        <f>'Grunddaten Kernel'!AI251/(('Grunddaten Kernel'!AI$4-'Grunddaten Kernel'!AI$3)/2)</f>
        <v>-0.29485714285714232</v>
      </c>
      <c r="AJ251" s="103">
        <f>'Grunddaten Kernel'!AJ251/(('Grunddaten Kernel'!AJ$4-'Grunddaten Kernel'!AJ$3)/2)</f>
        <v>0.15635545556805563</v>
      </c>
      <c r="AK251" s="103">
        <f>'Grunddaten Kernel'!AK251/(('Grunddaten Kernel'!AK$4-'Grunddaten Kernel'!AK$3)/2)</f>
        <v>0.59553571428571428</v>
      </c>
    </row>
    <row r="252" spans="1:37" x14ac:dyDescent="0.2">
      <c r="A252" s="9">
        <v>37832</v>
      </c>
      <c r="B252" s="103">
        <f>('Grunddaten Kernel'!B252-'Grunddaten Kernel'!B$3)/('Grunddaten Kernel'!B$4-'Grunddaten Kernel'!B$3)</f>
        <v>0.36115817259837157</v>
      </c>
      <c r="C252" s="103">
        <f>('Grunddaten Kernel'!C252-'Grunddaten Kernel'!C$3)/('Grunddaten Kernel'!C$4-'Grunddaten Kernel'!C$3)</f>
        <v>0.89317006920825903</v>
      </c>
      <c r="D252" s="103">
        <f>('Grunddaten Kernel'!D252-'Grunddaten Kernel'!D$3)/('Grunddaten Kernel'!D$4-'Grunddaten Kernel'!D$3)</f>
        <v>0.46992237687366162</v>
      </c>
      <c r="E252" s="103">
        <f>('Grunddaten Kernel'!E252-'Grunddaten Kernel'!E$3)/('Grunddaten Kernel'!E$4-'Grunddaten Kernel'!E$3)</f>
        <v>0.15686274509803916</v>
      </c>
      <c r="F252" s="103">
        <f>('Grunddaten Kernel'!F252-'Grunddaten Kernel'!F$3)/('Grunddaten Kernel'!F$4-'Grunddaten Kernel'!F$3)</f>
        <v>-2.155172413793096E-2</v>
      </c>
      <c r="G252" s="103">
        <f>('Grunddaten Kernel'!G252-'Grunddaten Kernel'!G$3)/('Grunddaten Kernel'!G$4-'Grunddaten Kernel'!G$3)</f>
        <v>0.12454212454212452</v>
      </c>
      <c r="H252" s="103">
        <f>('Grunddaten Kernel'!H252-'Grunddaten Kernel'!H$3)/('Grunddaten Kernel'!H$4-'Grunddaten Kernel'!H$3)</f>
        <v>0.14285714285714288</v>
      </c>
      <c r="I252" s="103">
        <f>('Grunddaten Kernel'!I252-'Grunddaten Kernel'!I$3)/('Grunddaten Kernel'!I$4-'Grunddaten Kernel'!I$3)</f>
        <v>0.19775797643000861</v>
      </c>
      <c r="J252" s="103">
        <f>('Grunddaten Kernel'!J252-'Grunddaten Kernel'!J$3)/('Grunddaten Kernel'!J$4-'Grunddaten Kernel'!J$3)</f>
        <v>0.31368421052631584</v>
      </c>
      <c r="K252" s="103">
        <f>('Grunddaten Kernel'!K252-'Grunddaten Kernel'!K$3)/('Grunddaten Kernel'!K$4-'Grunddaten Kernel'!K$3)</f>
        <v>0.23228482544071893</v>
      </c>
      <c r="L252" s="103">
        <f>('Grunddaten Kernel'!L252-'Grunddaten Kernel'!L$3)/('Grunddaten Kernel'!L$4-'Grunddaten Kernel'!L$3)</f>
        <v>8.2181602021102682E-2</v>
      </c>
      <c r="M252" s="103">
        <f>('Grunddaten Kernel'!M252-'Grunddaten Kernel'!M$3)/('Grunddaten Kernel'!M$4-'Grunddaten Kernel'!M$3)</f>
        <v>1.3233472040871945</v>
      </c>
      <c r="N252" s="103">
        <f>('Grunddaten Kernel'!N252-'Grunddaten Kernel'!N$3)/('Grunddaten Kernel'!N$4-'Grunddaten Kernel'!N$3)</f>
        <v>0.95152169522596275</v>
      </c>
      <c r="O252" s="103">
        <f>('Grunddaten Kernel'!O252-'Grunddaten Kernel'!O$3)/('Grunddaten Kernel'!O$4-'Grunddaten Kernel'!O$3)</f>
        <v>0.99099565060560624</v>
      </c>
      <c r="P252" s="103">
        <f>('Grunddaten Kernel'!P252-'Grunddaten Kernel'!P$3)/('Grunddaten Kernel'!P$4-'Grunddaten Kernel'!P$3)</f>
        <v>0.14789037239910227</v>
      </c>
      <c r="Q252" s="103">
        <f>('Grunddaten Kernel'!Q252-'Grunddaten Kernel'!Q$3)/('Grunddaten Kernel'!Q$4-'Grunddaten Kernel'!Q$3)</f>
        <v>1.7060291060291057</v>
      </c>
      <c r="R252" s="103">
        <f>('Grunddaten Kernel'!R252-'Grunddaten Kernel'!R$3)/('Grunddaten Kernel'!R$4-'Grunddaten Kernel'!R$3)</f>
        <v>2.9416707257671697</v>
      </c>
      <c r="S252" s="103">
        <f>('Grunddaten Kernel'!S252-'Grunddaten Kernel'!S$3)/('Grunddaten Kernel'!S$4-'Grunddaten Kernel'!S$3)</f>
        <v>2.1492053194939995</v>
      </c>
      <c r="T252" s="103">
        <f>'Grunddaten Kernel'!T252/(('Grunddaten Kernel'!T$4-'Grunddaten Kernel'!T$3)/2)</f>
        <v>-4.5014416781328746E-2</v>
      </c>
      <c r="U252" s="103">
        <f>'Grunddaten Kernel'!U252/(('Grunddaten Kernel'!U$4-'Grunddaten Kernel'!U$3)/2)</f>
        <v>0.15677856133148496</v>
      </c>
      <c r="V252" s="103">
        <f>'Grunddaten Kernel'!V252/(('Grunddaten Kernel'!V$4-'Grunddaten Kernel'!V$3)/2)</f>
        <v>-0.28377523633690677</v>
      </c>
      <c r="W252" s="103">
        <f>'Grunddaten Kernel'!W252/(('Grunddaten Kernel'!W$4-'Grunddaten Kernel'!W$3)/2)</f>
        <v>-0.20000000000000065</v>
      </c>
      <c r="X252" s="103">
        <f>'Grunddaten Kernel'!X252/(('Grunddaten Kernel'!X$4-'Grunddaten Kernel'!X$3)/2)</f>
        <v>-0.37065637065636964</v>
      </c>
      <c r="Y252" s="103">
        <f>'Grunddaten Kernel'!Y252/(('Grunddaten Kernel'!Y$4-'Grunddaten Kernel'!Y$3)/2)</f>
        <v>-0.30116358658453074</v>
      </c>
      <c r="Z252" s="103">
        <f>'Grunddaten Kernel'!Z252/(('Grunddaten Kernel'!Z$4-'Grunddaten Kernel'!Z$3)/2)</f>
        <v>-8.6956521739130363E-2</v>
      </c>
      <c r="AA252" s="103">
        <f>'Grunddaten Kernel'!AA252/(('Grunddaten Kernel'!AA$4-'Grunddaten Kernel'!AA$3)/2)</f>
        <v>7.2727272727271175E-3</v>
      </c>
      <c r="AB252" s="103">
        <f>'Grunddaten Kernel'!AB252/(('Grunddaten Kernel'!AB$4-'Grunddaten Kernel'!AB$3)/2)</f>
        <v>0</v>
      </c>
      <c r="AC252" s="103">
        <f>'Grunddaten Kernel'!AC252/(('Grunddaten Kernel'!AC$4-'Grunddaten Kernel'!AC$3)/2)</f>
        <v>8.8251516822945492E-2</v>
      </c>
      <c r="AD252" s="103">
        <f>'Grunddaten Kernel'!AD252/(('Grunddaten Kernel'!AD$4-'Grunddaten Kernel'!AD$3)/2)</f>
        <v>2.5600000000000022E-2</v>
      </c>
      <c r="AE252" s="103">
        <f>'Grunddaten Kernel'!AE252/(('Grunddaten Kernel'!AE$4-'Grunddaten Kernel'!AE$3)/2)</f>
        <v>-0.35108478405700538</v>
      </c>
      <c r="AF252" s="103">
        <f>'Grunddaten Kernel'!AF252/(('Grunddaten Kernel'!AF$4-'Grunddaten Kernel'!AF$3)/2)</f>
        <v>-0.3078104993597946</v>
      </c>
      <c r="AG252" s="103">
        <f>'Grunddaten Kernel'!AG252/(('Grunddaten Kernel'!AG$4-'Grunddaten Kernel'!AG$3)/2)</f>
        <v>-0.40262019951192302</v>
      </c>
      <c r="AH252" s="103">
        <f>'Grunddaten Kernel'!AH252/(('Grunddaten Kernel'!AH$4-'Grunddaten Kernel'!AH$3)/2)</f>
        <v>-0.17891380870964521</v>
      </c>
      <c r="AI252" s="103">
        <f>'Grunddaten Kernel'!AI252/(('Grunddaten Kernel'!AI$4-'Grunddaten Kernel'!AI$3)/2)</f>
        <v>0.35885714285714132</v>
      </c>
      <c r="AJ252" s="103">
        <f>'Grunddaten Kernel'!AJ252/(('Grunddaten Kernel'!AJ$4-'Grunddaten Kernel'!AJ$3)/2)</f>
        <v>0.79640044994375514</v>
      </c>
      <c r="AK252" s="103">
        <f>'Grunddaten Kernel'!AK252/(('Grunddaten Kernel'!AK$4-'Grunddaten Kernel'!AK$3)/2)</f>
        <v>0.52232142857142794</v>
      </c>
    </row>
    <row r="253" spans="1:37" x14ac:dyDescent="0.2">
      <c r="A253" s="9">
        <v>37863</v>
      </c>
      <c r="B253" s="103">
        <f>('Grunddaten Kernel'!B253-'Grunddaten Kernel'!B$3)/('Grunddaten Kernel'!B$4-'Grunddaten Kernel'!B$3)</f>
        <v>0.35646018010928693</v>
      </c>
      <c r="C253" s="103">
        <f>('Grunddaten Kernel'!C253-'Grunddaten Kernel'!C$3)/('Grunddaten Kernel'!C$4-'Grunddaten Kernel'!C$3)</f>
        <v>0.88069357686927774</v>
      </c>
      <c r="D253" s="103">
        <f>('Grunddaten Kernel'!D253-'Grunddaten Kernel'!D$3)/('Grunddaten Kernel'!D$4-'Grunddaten Kernel'!D$3)</f>
        <v>0.42749732334047102</v>
      </c>
      <c r="E253" s="103">
        <f>('Grunddaten Kernel'!E253-'Grunddaten Kernel'!E$3)/('Grunddaten Kernel'!E$4-'Grunddaten Kernel'!E$3)</f>
        <v>0.13507625272331147</v>
      </c>
      <c r="F253" s="103">
        <f>('Grunddaten Kernel'!F253-'Grunddaten Kernel'!F$3)/('Grunddaten Kernel'!F$4-'Grunddaten Kernel'!F$3)</f>
        <v>-8.1896551724137914E-2</v>
      </c>
      <c r="G253" s="103">
        <f>('Grunddaten Kernel'!G253-'Grunddaten Kernel'!G$3)/('Grunddaten Kernel'!G$4-'Grunddaten Kernel'!G$3)</f>
        <v>0.10805860805860805</v>
      </c>
      <c r="H253" s="103">
        <f>('Grunddaten Kernel'!H253-'Grunddaten Kernel'!H$3)/('Grunddaten Kernel'!H$4-'Grunddaten Kernel'!H$3)</f>
        <v>0.10924369747899161</v>
      </c>
      <c r="I253" s="103">
        <f>('Grunddaten Kernel'!I253-'Grunddaten Kernel'!I$3)/('Grunddaten Kernel'!I$4-'Grunddaten Kernel'!I$3)</f>
        <v>0.21960333429146306</v>
      </c>
      <c r="J253" s="103">
        <f>('Grunddaten Kernel'!J253-'Grunddaten Kernel'!J$3)/('Grunddaten Kernel'!J$4-'Grunddaten Kernel'!J$3)</f>
        <v>0.35017543859649125</v>
      </c>
      <c r="K253" s="103">
        <f>('Grunddaten Kernel'!K253-'Grunddaten Kernel'!K$3)/('Grunddaten Kernel'!K$4-'Grunddaten Kernel'!K$3)</f>
        <v>0.29865191842378158</v>
      </c>
      <c r="L253" s="103">
        <f>('Grunddaten Kernel'!L253-'Grunddaten Kernel'!L$3)/('Grunddaten Kernel'!L$4-'Grunddaten Kernel'!L$3)</f>
        <v>0.10477039679001336</v>
      </c>
      <c r="M253" s="103">
        <f>('Grunddaten Kernel'!M253-'Grunddaten Kernel'!M$3)/('Grunddaten Kernel'!M$4-'Grunddaten Kernel'!M$3)</f>
        <v>1.3151691540467212</v>
      </c>
      <c r="N253" s="103">
        <f>('Grunddaten Kernel'!N253-'Grunddaten Kernel'!N$3)/('Grunddaten Kernel'!N$4-'Grunddaten Kernel'!N$3)</f>
        <v>0.96606285634389222</v>
      </c>
      <c r="O253" s="103">
        <f>('Grunddaten Kernel'!O253-'Grunddaten Kernel'!O$3)/('Grunddaten Kernel'!O$4-'Grunddaten Kernel'!O$3)</f>
        <v>0.99904903576996795</v>
      </c>
      <c r="P253" s="103">
        <f>('Grunddaten Kernel'!P253-'Grunddaten Kernel'!P$3)/('Grunddaten Kernel'!P$4-'Grunddaten Kernel'!P$3)</f>
        <v>0.12203164821788581</v>
      </c>
      <c r="Q253" s="103">
        <f>('Grunddaten Kernel'!Q253-'Grunddaten Kernel'!Q$3)/('Grunddaten Kernel'!Q$4-'Grunddaten Kernel'!Q$3)</f>
        <v>1.7442827442827442</v>
      </c>
      <c r="R253" s="103">
        <f>('Grunddaten Kernel'!R253-'Grunddaten Kernel'!R$3)/('Grunddaten Kernel'!R$4-'Grunddaten Kernel'!R$3)</f>
        <v>2.8073550901120314</v>
      </c>
      <c r="S253" s="103">
        <f>('Grunddaten Kernel'!S253-'Grunddaten Kernel'!S$3)/('Grunddaten Kernel'!S$4-'Grunddaten Kernel'!S$3)</f>
        <v>2.0684398313331172</v>
      </c>
      <c r="T253" s="103">
        <f>'Grunddaten Kernel'!T253/(('Grunddaten Kernel'!T$4-'Grunddaten Kernel'!T$3)/2)</f>
        <v>-1.5004805593776942E-2</v>
      </c>
      <c r="U253" s="103">
        <f>'Grunddaten Kernel'!U253/(('Grunddaten Kernel'!U$4-'Grunddaten Kernel'!U$3)/2)</f>
        <v>-5.9892933542364184E-2</v>
      </c>
      <c r="V253" s="103">
        <f>'Grunddaten Kernel'!V253/(('Grunddaten Kernel'!V$4-'Grunddaten Kernel'!V$3)/2)</f>
        <v>-0.21676325281638403</v>
      </c>
      <c r="W253" s="103">
        <f>'Grunddaten Kernel'!W253/(('Grunddaten Kernel'!W$4-'Grunddaten Kernel'!W$3)/2)</f>
        <v>-0.18181818181818205</v>
      </c>
      <c r="X253" s="103">
        <f>'Grunddaten Kernel'!X253/(('Grunddaten Kernel'!X$4-'Grunddaten Kernel'!X$3)/2)</f>
        <v>-0.43243243243243285</v>
      </c>
      <c r="Y253" s="103">
        <f>'Grunddaten Kernel'!Y253/(('Grunddaten Kernel'!Y$4-'Grunddaten Kernel'!Y$3)/2)</f>
        <v>-0.12320328542094434</v>
      </c>
      <c r="Z253" s="103">
        <f>'Grunddaten Kernel'!Z253/(('Grunddaten Kernel'!Z$4-'Grunddaten Kernel'!Z$3)/2)</f>
        <v>-0.17391304347826086</v>
      </c>
      <c r="AA253" s="103">
        <f>'Grunddaten Kernel'!AA253/(('Grunddaten Kernel'!AA$4-'Grunddaten Kernel'!AA$3)/2)</f>
        <v>0.13818181818181816</v>
      </c>
      <c r="AB253" s="103">
        <f>'Grunddaten Kernel'!AB253/(('Grunddaten Kernel'!AB$4-'Grunddaten Kernel'!AB$3)/2)</f>
        <v>0.25993501624593823</v>
      </c>
      <c r="AC253" s="103">
        <f>'Grunddaten Kernel'!AC253/(('Grunddaten Kernel'!AC$4-'Grunddaten Kernel'!AC$3)/2)</f>
        <v>0.52950910093767289</v>
      </c>
      <c r="AD253" s="103">
        <f>'Grunddaten Kernel'!AD253/(('Grunddaten Kernel'!AD$4-'Grunddaten Kernel'!AD$3)/2)</f>
        <v>0.24319999999999994</v>
      </c>
      <c r="AE253" s="103">
        <f>'Grunddaten Kernel'!AE253/(('Grunddaten Kernel'!AE$4-'Grunddaten Kernel'!AE$3)/2)</f>
        <v>-5.8236537960200514E-2</v>
      </c>
      <c r="AF253" s="103">
        <f>'Grunddaten Kernel'!AF253/(('Grunddaten Kernel'!AF$4-'Grunddaten Kernel'!AF$3)/2)</f>
        <v>0.11984635083226647</v>
      </c>
      <c r="AG253" s="103">
        <f>'Grunddaten Kernel'!AG253/(('Grunddaten Kernel'!AG$4-'Grunddaten Kernel'!AG$3)/2)</f>
        <v>5.1405003496453355E-2</v>
      </c>
      <c r="AH253" s="103">
        <f>'Grunddaten Kernel'!AH253/(('Grunddaten Kernel'!AH$4-'Grunddaten Kernel'!AH$3)/2)</f>
        <v>-0.13673941466358228</v>
      </c>
      <c r="AI253" s="103">
        <f>'Grunddaten Kernel'!AI253/(('Grunddaten Kernel'!AI$4-'Grunddaten Kernel'!AI$3)/2)</f>
        <v>0.21028571428571532</v>
      </c>
      <c r="AJ253" s="103">
        <f>'Grunddaten Kernel'!AJ253/(('Grunddaten Kernel'!AJ$4-'Grunddaten Kernel'!AJ$3)/2)</f>
        <v>-0.62035995500562269</v>
      </c>
      <c r="AK253" s="103">
        <f>'Grunddaten Kernel'!AK253/(('Grunddaten Kernel'!AK$4-'Grunddaten Kernel'!AK$3)/2)</f>
        <v>-0.22232142857142806</v>
      </c>
    </row>
    <row r="254" spans="1:37" x14ac:dyDescent="0.2">
      <c r="A254" s="9">
        <v>37891</v>
      </c>
      <c r="B254" s="103">
        <f>('Grunddaten Kernel'!B254-'Grunddaten Kernel'!B$3)/('Grunddaten Kernel'!B$4-'Grunddaten Kernel'!B$3)</f>
        <v>0.39698036532764092</v>
      </c>
      <c r="C254" s="103">
        <f>('Grunddaten Kernel'!C254-'Grunddaten Kernel'!C$3)/('Grunddaten Kernel'!C$4-'Grunddaten Kernel'!C$3)</f>
        <v>0.99114722963496593</v>
      </c>
      <c r="D254" s="103">
        <f>('Grunddaten Kernel'!D254-'Grunddaten Kernel'!D$3)/('Grunddaten Kernel'!D$4-'Grunddaten Kernel'!D$3)</f>
        <v>0.41090203426124194</v>
      </c>
      <c r="E254" s="103">
        <f>('Grunddaten Kernel'!E254-'Grunddaten Kernel'!E$3)/('Grunddaten Kernel'!E$4-'Grunddaten Kernel'!E$3)</f>
        <v>0.12418300653594769</v>
      </c>
      <c r="F254" s="103">
        <f>('Grunddaten Kernel'!F254-'Grunddaten Kernel'!F$3)/('Grunddaten Kernel'!F$4-'Grunddaten Kernel'!F$3)</f>
        <v>-6.8965517241379379E-2</v>
      </c>
      <c r="G254" s="103">
        <f>('Grunddaten Kernel'!G254-'Grunddaten Kernel'!G$3)/('Grunddaten Kernel'!G$4-'Grunddaten Kernel'!G$3)</f>
        <v>0.12087912087912092</v>
      </c>
      <c r="H254" s="103">
        <f>('Grunddaten Kernel'!H254-'Grunddaten Kernel'!H$3)/('Grunddaten Kernel'!H$4-'Grunddaten Kernel'!H$3)</f>
        <v>0.12885154061624648</v>
      </c>
      <c r="I254" s="103">
        <f>('Grunddaten Kernel'!I254-'Grunddaten Kernel'!I$3)/('Grunddaten Kernel'!I$4-'Grunddaten Kernel'!I$3)</f>
        <v>0.20695602184535788</v>
      </c>
      <c r="J254" s="103">
        <f>('Grunddaten Kernel'!J254-'Grunddaten Kernel'!J$3)/('Grunddaten Kernel'!J$4-'Grunddaten Kernel'!J$3)</f>
        <v>0.29543859649122811</v>
      </c>
      <c r="K254" s="103">
        <f>('Grunddaten Kernel'!K254-'Grunddaten Kernel'!K$3)/('Grunddaten Kernel'!K$4-'Grunddaten Kernel'!K$3)</f>
        <v>0.30556515727618389</v>
      </c>
      <c r="L254" s="103">
        <f>('Grunddaten Kernel'!L254-'Grunddaten Kernel'!L$3)/('Grunddaten Kernel'!L$4-'Grunddaten Kernel'!L$3)</f>
        <v>0.11190370040124832</v>
      </c>
      <c r="M254" s="103">
        <f>('Grunddaten Kernel'!M254-'Grunddaten Kernel'!M$3)/('Grunddaten Kernel'!M$4-'Grunddaten Kernel'!M$3)</f>
        <v>1.3214903128444808</v>
      </c>
      <c r="N254" s="103">
        <f>('Grunddaten Kernel'!N254-'Grunddaten Kernel'!N$3)/('Grunddaten Kernel'!N$4-'Grunddaten Kernel'!N$3)</f>
        <v>1.007045316845065</v>
      </c>
      <c r="O254" s="103">
        <f>('Grunddaten Kernel'!O254-'Grunddaten Kernel'!O$3)/('Grunddaten Kernel'!O$4-'Grunddaten Kernel'!O$3)</f>
        <v>1.0323387459792697</v>
      </c>
      <c r="P254" s="103">
        <f>('Grunddaten Kernel'!P254-'Grunddaten Kernel'!P$3)/('Grunddaten Kernel'!P$4-'Grunddaten Kernel'!P$3)</f>
        <v>0.13027083571075349</v>
      </c>
      <c r="Q254" s="103">
        <f>('Grunddaten Kernel'!Q254-'Grunddaten Kernel'!Q$3)/('Grunddaten Kernel'!Q$4-'Grunddaten Kernel'!Q$3)</f>
        <v>2.0345114345114341</v>
      </c>
      <c r="R254" s="103">
        <f>('Grunddaten Kernel'!R254-'Grunddaten Kernel'!R$3)/('Grunddaten Kernel'!R$4-'Grunddaten Kernel'!R$3)</f>
        <v>3.2222357525572334</v>
      </c>
      <c r="S254" s="103">
        <f>('Grunddaten Kernel'!S254-'Grunddaten Kernel'!S$3)/('Grunddaten Kernel'!S$4-'Grunddaten Kernel'!S$3)</f>
        <v>2.3156016866688289</v>
      </c>
      <c r="T254" s="103">
        <f>'Grunddaten Kernel'!T254/(('Grunddaten Kernel'!T$4-'Grunddaten Kernel'!T$3)/2)</f>
        <v>0.12941644824632273</v>
      </c>
      <c r="U254" s="103">
        <f>'Grunddaten Kernel'!U254/(('Grunddaten Kernel'!U$4-'Grunddaten Kernel'!U$3)/2)</f>
        <v>0.53022861753681716</v>
      </c>
      <c r="V254" s="103">
        <f>'Grunddaten Kernel'!V254/(('Grunddaten Kernel'!V$4-'Grunddaten Kernel'!V$3)/2)</f>
        <v>-8.4790673025966851E-2</v>
      </c>
      <c r="W254" s="103">
        <f>'Grunddaten Kernel'!W254/(('Grunddaten Kernel'!W$4-'Grunddaten Kernel'!W$3)/2)</f>
        <v>-9.090909090909062E-2</v>
      </c>
      <c r="X254" s="103">
        <f>'Grunddaten Kernel'!X254/(('Grunddaten Kernel'!X$4-'Grunddaten Kernel'!X$3)/2)</f>
        <v>9.2664092664092063E-2</v>
      </c>
      <c r="Y254" s="103">
        <f>'Grunddaten Kernel'!Y254/(('Grunddaten Kernel'!Y$4-'Grunddaten Kernel'!Y$3)/2)</f>
        <v>9.5824777549623916E-2</v>
      </c>
      <c r="Z254" s="103">
        <f>'Grunddaten Kernel'!Z254/(('Grunddaten Kernel'!Z$4-'Grunddaten Kernel'!Z$3)/2)</f>
        <v>0.10144927536231878</v>
      </c>
      <c r="AA254" s="103">
        <f>'Grunddaten Kernel'!AA254/(('Grunddaten Kernel'!AA$4-'Grunddaten Kernel'!AA$3)/2)</f>
        <v>-7.9999999999999905E-2</v>
      </c>
      <c r="AB254" s="103">
        <f>'Grunddaten Kernel'!AB254/(('Grunddaten Kernel'!AB$4-'Grunddaten Kernel'!AB$3)/2)</f>
        <v>-0.38990252436890732</v>
      </c>
      <c r="AC254" s="103">
        <f>'Grunddaten Kernel'!AC254/(('Grunddaten Kernel'!AC$4-'Grunddaten Kernel'!AC$3)/2)</f>
        <v>5.5157198014340686E-2</v>
      </c>
      <c r="AD254" s="103">
        <f>'Grunddaten Kernel'!AD254/(('Grunddaten Kernel'!AD$4-'Grunddaten Kernel'!AD$3)/2)</f>
        <v>7.6800000000000063E-2</v>
      </c>
      <c r="AE254" s="103">
        <f>'Grunddaten Kernel'!AE254/(('Grunddaten Kernel'!AE$4-'Grunddaten Kernel'!AE$3)/2)</f>
        <v>4.501346928134857E-2</v>
      </c>
      <c r="AF254" s="103">
        <f>'Grunddaten Kernel'!AF254/(('Grunddaten Kernel'!AF$4-'Grunddaten Kernel'!AF$3)/2)</f>
        <v>0.33777208706786155</v>
      </c>
      <c r="AG254" s="103">
        <f>'Grunddaten Kernel'!AG254/(('Grunddaten Kernel'!AG$4-'Grunddaten Kernel'!AG$3)/2)</f>
        <v>0.21248923710712481</v>
      </c>
      <c r="AH254" s="103">
        <f>'Grunddaten Kernel'!AH254/(('Grunddaten Kernel'!AH$4-'Grunddaten Kernel'!AH$3)/2)</f>
        <v>4.3568339535351212E-2</v>
      </c>
      <c r="AI254" s="103">
        <f>'Grunddaten Kernel'!AI254/(('Grunddaten Kernel'!AI$4-'Grunddaten Kernel'!AI$3)/2)</f>
        <v>1.5954285714285703</v>
      </c>
      <c r="AJ254" s="103">
        <f>'Grunddaten Kernel'!AJ254/(('Grunddaten Kernel'!AJ$4-'Grunddaten Kernel'!AJ$3)/2)</f>
        <v>1.9161979752530929</v>
      </c>
      <c r="AK254" s="103">
        <f>'Grunddaten Kernel'!AK254/(('Grunddaten Kernel'!AK$4-'Grunddaten Kernel'!AK$3)/2)</f>
        <v>0.68035714285714177</v>
      </c>
    </row>
    <row r="255" spans="1:37" x14ac:dyDescent="0.2">
      <c r="A255" s="9">
        <v>37924</v>
      </c>
      <c r="B255" s="103">
        <f>('Grunddaten Kernel'!B255-'Grunddaten Kernel'!B$3)/('Grunddaten Kernel'!B$4-'Grunddaten Kernel'!B$3)</f>
        <v>0.44572203740189259</v>
      </c>
      <c r="C255" s="103">
        <f>('Grunddaten Kernel'!C255-'Grunddaten Kernel'!C$3)/('Grunddaten Kernel'!C$4-'Grunddaten Kernel'!C$3)</f>
        <v>1.0327966967077424</v>
      </c>
      <c r="D255" s="103">
        <f>('Grunddaten Kernel'!D255-'Grunddaten Kernel'!D$3)/('Grunddaten Kernel'!D$4-'Grunddaten Kernel'!D$3)</f>
        <v>0.41732601713062101</v>
      </c>
      <c r="E255" s="103">
        <f>('Grunddaten Kernel'!E255-'Grunddaten Kernel'!E$3)/('Grunddaten Kernel'!E$4-'Grunddaten Kernel'!E$3)</f>
        <v>0.13071895424836605</v>
      </c>
      <c r="F255" s="103">
        <f>('Grunddaten Kernel'!F255-'Grunddaten Kernel'!F$3)/('Grunddaten Kernel'!F$4-'Grunddaten Kernel'!F$3)</f>
        <v>-0.10129310344827581</v>
      </c>
      <c r="G255" s="103">
        <f>('Grunddaten Kernel'!G255-'Grunddaten Kernel'!G$3)/('Grunddaten Kernel'!G$4-'Grunddaten Kernel'!G$3)</f>
        <v>0.10073260073260072</v>
      </c>
      <c r="H255" s="103">
        <f>('Grunddaten Kernel'!H255-'Grunddaten Kernel'!H$3)/('Grunddaten Kernel'!H$4-'Grunddaten Kernel'!H$3)</f>
        <v>0.11624649859943979</v>
      </c>
      <c r="I255" s="103">
        <f>('Grunddaten Kernel'!I255-'Grunddaten Kernel'!I$3)/('Grunddaten Kernel'!I$4-'Grunddaten Kernel'!I$3)</f>
        <v>0.20235699913768324</v>
      </c>
      <c r="J255" s="103">
        <f>('Grunddaten Kernel'!J255-'Grunddaten Kernel'!J$3)/('Grunddaten Kernel'!J$4-'Grunddaten Kernel'!J$3)</f>
        <v>0.24771929824561398</v>
      </c>
      <c r="K255" s="103">
        <f>('Grunddaten Kernel'!K255-'Grunddaten Kernel'!K$3)/('Grunddaten Kernel'!K$4-'Grunddaten Kernel'!K$3)</f>
        <v>0.27929484963705492</v>
      </c>
      <c r="L255" s="103">
        <f>('Grunddaten Kernel'!L255-'Grunddaten Kernel'!L$3)/('Grunddaten Kernel'!L$4-'Grunddaten Kernel'!L$3)</f>
        <v>9.6448209243572586E-2</v>
      </c>
      <c r="M255" s="103">
        <f>('Grunddaten Kernel'!M255-'Grunddaten Kernel'!M$3)/('Grunddaten Kernel'!M$4-'Grunddaten Kernel'!M$3)</f>
        <v>1.3437831769314315</v>
      </c>
      <c r="N255" s="103">
        <f>('Grunddaten Kernel'!N255-'Grunddaten Kernel'!N$3)/('Grunddaten Kernel'!N$4-'Grunddaten Kernel'!N$3)</f>
        <v>1.0246236542435023</v>
      </c>
      <c r="O255" s="103">
        <f>('Grunddaten Kernel'!O255-'Grunddaten Kernel'!O$3)/('Grunddaten Kernel'!O$4-'Grunddaten Kernel'!O$3)</f>
        <v>1.055846045151424</v>
      </c>
      <c r="P255" s="103">
        <f>('Grunddaten Kernel'!P255-'Grunddaten Kernel'!P$3)/('Grunddaten Kernel'!P$4-'Grunddaten Kernel'!P$3)</f>
        <v>0.12844269466316716</v>
      </c>
      <c r="Q255" s="103">
        <f>('Grunddaten Kernel'!Q255-'Grunddaten Kernel'!Q$3)/('Grunddaten Kernel'!Q$4-'Grunddaten Kernel'!Q$3)</f>
        <v>2.2390852390852389</v>
      </c>
      <c r="R255" s="103">
        <f>('Grunddaten Kernel'!R255-'Grunddaten Kernel'!R$3)/('Grunddaten Kernel'!R$4-'Grunddaten Kernel'!R$3)</f>
        <v>3.3041889917194354</v>
      </c>
      <c r="S255" s="103">
        <f>('Grunddaten Kernel'!S255-'Grunddaten Kernel'!S$3)/('Grunddaten Kernel'!S$4-'Grunddaten Kernel'!S$3)</f>
        <v>2.733052221861823</v>
      </c>
      <c r="T255" s="103">
        <f>'Grunddaten Kernel'!T255/(('Grunddaten Kernel'!T$4-'Grunddaten Kernel'!T$3)/2)</f>
        <v>0.15567485803543082</v>
      </c>
      <c r="U255" s="103">
        <f>'Grunddaten Kernel'!U255/(('Grunddaten Kernel'!U$4-'Grunddaten Kernel'!U$3)/2)</f>
        <v>0.19993670461936669</v>
      </c>
      <c r="V255" s="103">
        <f>'Grunddaten Kernel'!V255/(('Grunddaten Kernel'!V$4-'Grunddaten Kernel'!V$3)/2)</f>
        <v>3.2822196010052096E-2</v>
      </c>
      <c r="W255" s="103">
        <f>'Grunddaten Kernel'!W255/(('Grunddaten Kernel'!W$4-'Grunddaten Kernel'!W$3)/2)</f>
        <v>5.4545454545455015E-2</v>
      </c>
      <c r="X255" s="103">
        <f>'Grunddaten Kernel'!X255/(('Grunddaten Kernel'!X$4-'Grunddaten Kernel'!X$3)/2)</f>
        <v>-0.23166023166023084</v>
      </c>
      <c r="Y255" s="103">
        <f>'Grunddaten Kernel'!Y255/(('Grunddaten Kernel'!Y$4-'Grunddaten Kernel'!Y$3)/2)</f>
        <v>-0.15058179329226598</v>
      </c>
      <c r="Z255" s="103">
        <f>'Grunddaten Kernel'!Z255/(('Grunddaten Kernel'!Z$4-'Grunddaten Kernel'!Z$3)/2)</f>
        <v>-6.5217391304347727E-2</v>
      </c>
      <c r="AA255" s="103">
        <f>'Grunddaten Kernel'!AA255/(('Grunddaten Kernel'!AA$4-'Grunddaten Kernel'!AA$3)/2)</f>
        <v>-2.9090909090909115E-2</v>
      </c>
      <c r="AB255" s="103">
        <f>'Grunddaten Kernel'!AB255/(('Grunddaten Kernel'!AB$4-'Grunddaten Kernel'!AB$3)/2)</f>
        <v>-0.33991502124468947</v>
      </c>
      <c r="AC255" s="103">
        <f>'Grunddaten Kernel'!AC255/(('Grunddaten Kernel'!AC$4-'Grunddaten Kernel'!AC$3)/2)</f>
        <v>-0.20959735245449576</v>
      </c>
      <c r="AD255" s="103">
        <f>'Grunddaten Kernel'!AD255/(('Grunddaten Kernel'!AD$4-'Grunddaten Kernel'!AD$3)/2)</f>
        <v>-0.16639999999999999</v>
      </c>
      <c r="AE255" s="103">
        <f>'Grunddaten Kernel'!AE255/(('Grunddaten Kernel'!AE$4-'Grunddaten Kernel'!AE$3)/2)</f>
        <v>0.15874923963734411</v>
      </c>
      <c r="AF255" s="103">
        <f>'Grunddaten Kernel'!AF255/(('Grunddaten Kernel'!AF$4-'Grunddaten Kernel'!AF$3)/2)</f>
        <v>0.14487836107554483</v>
      </c>
      <c r="AG255" s="103">
        <f>'Grunddaten Kernel'!AG255/(('Grunddaten Kernel'!AG$4-'Grunddaten Kernel'!AG$3)/2)</f>
        <v>0.15004780865122522</v>
      </c>
      <c r="AH255" s="103">
        <f>'Grunddaten Kernel'!AH255/(('Grunddaten Kernel'!AH$4-'Grunddaten Kernel'!AH$3)/2)</f>
        <v>-9.6671024841592425E-3</v>
      </c>
      <c r="AI255" s="103">
        <f>'Grunddaten Kernel'!AI255/(('Grunddaten Kernel'!AI$4-'Grunddaten Kernel'!AI$3)/2)</f>
        <v>1.1245714285714297</v>
      </c>
      <c r="AJ255" s="103">
        <f>'Grunddaten Kernel'!AJ255/(('Grunddaten Kernel'!AJ$4-'Grunddaten Kernel'!AJ$3)/2)</f>
        <v>0.37851518560180075</v>
      </c>
      <c r="AK255" s="103">
        <f>'Grunddaten Kernel'!AK255/(('Grunddaten Kernel'!AK$4-'Grunddaten Kernel'!AK$3)/2)</f>
        <v>1.1491071428571429</v>
      </c>
    </row>
    <row r="256" spans="1:37" x14ac:dyDescent="0.2">
      <c r="A256" s="9">
        <v>37954</v>
      </c>
      <c r="B256" s="103">
        <f>('Grunddaten Kernel'!B256-'Grunddaten Kernel'!B$3)/('Grunddaten Kernel'!B$4-'Grunddaten Kernel'!B$3)</f>
        <v>0.38523538410492963</v>
      </c>
      <c r="C256" s="103">
        <f>('Grunddaten Kernel'!C256-'Grunddaten Kernel'!C$3)/('Grunddaten Kernel'!C$4-'Grunddaten Kernel'!C$3)</f>
        <v>1.0729783411524034</v>
      </c>
      <c r="D256" s="103">
        <f>('Grunddaten Kernel'!D256-'Grunddaten Kernel'!D$3)/('Grunddaten Kernel'!D$4-'Grunddaten Kernel'!D$3)</f>
        <v>0.36031316916488221</v>
      </c>
      <c r="E256" s="103">
        <f>('Grunddaten Kernel'!E256-'Grunddaten Kernel'!E$3)/('Grunddaten Kernel'!E$4-'Grunddaten Kernel'!E$3)</f>
        <v>0.10021786492374728</v>
      </c>
      <c r="F256" s="103">
        <f>('Grunddaten Kernel'!F256-'Grunddaten Kernel'!F$3)/('Grunddaten Kernel'!F$4-'Grunddaten Kernel'!F$3)</f>
        <v>-0.20043103448275856</v>
      </c>
      <c r="G256" s="103">
        <f>('Grunddaten Kernel'!G256-'Grunddaten Kernel'!G$3)/('Grunddaten Kernel'!G$4-'Grunddaten Kernel'!G$3)</f>
        <v>7.1428571428571383E-2</v>
      </c>
      <c r="H256" s="103">
        <f>('Grunddaten Kernel'!H256-'Grunddaten Kernel'!H$3)/('Grunddaten Kernel'!H$4-'Grunddaten Kernel'!H$3)</f>
        <v>9.8039215686274508E-2</v>
      </c>
      <c r="I256" s="103">
        <f>('Grunddaten Kernel'!I256-'Grunddaten Kernel'!I$3)/('Grunddaten Kernel'!I$4-'Grunddaten Kernel'!I$3)</f>
        <v>0.20235699913768324</v>
      </c>
      <c r="J256" s="103">
        <f>('Grunddaten Kernel'!J256-'Grunddaten Kernel'!J$3)/('Grunddaten Kernel'!J$4-'Grunddaten Kernel'!J$3)</f>
        <v>0.28140350877192982</v>
      </c>
      <c r="K256" s="103">
        <f>('Grunddaten Kernel'!K256-'Grunddaten Kernel'!K$3)/('Grunddaten Kernel'!K$4-'Grunddaten Kernel'!K$3)</f>
        <v>0.30833045281714477</v>
      </c>
      <c r="L256" s="103">
        <f>('Grunddaten Kernel'!L256-'Grunddaten Kernel'!L$3)/('Grunddaten Kernel'!L$4-'Grunddaten Kernel'!L$3)</f>
        <v>0.10714816466042501</v>
      </c>
      <c r="M256" s="103">
        <f>('Grunddaten Kernel'!M256-'Grunddaten Kernel'!M$3)/('Grunddaten Kernel'!M$4-'Grunddaten Kernel'!M$3)</f>
        <v>1.2995574375307617</v>
      </c>
      <c r="N256" s="103">
        <f>('Grunddaten Kernel'!N256-'Grunddaten Kernel'!N$3)/('Grunddaten Kernel'!N$4-'Grunddaten Kernel'!N$3)</f>
        <v>0.97161677204865704</v>
      </c>
      <c r="O256" s="103">
        <f>('Grunddaten Kernel'!O256-'Grunddaten Kernel'!O$3)/('Grunddaten Kernel'!O$4-'Grunddaten Kernel'!O$3)</f>
        <v>1.0336817221097694</v>
      </c>
      <c r="P256" s="103">
        <f>('Grunddaten Kernel'!P256-'Grunddaten Kernel'!P$3)/('Grunddaten Kernel'!P$4-'Grunddaten Kernel'!P$3)</f>
        <v>8.8237285556696715E-2</v>
      </c>
      <c r="Q256" s="103">
        <f>('Grunddaten Kernel'!Q256-'Grunddaten Kernel'!Q$3)/('Grunddaten Kernel'!Q$4-'Grunddaten Kernel'!Q$3)</f>
        <v>2.1983367983367987</v>
      </c>
      <c r="R256" s="103">
        <f>('Grunddaten Kernel'!R256-'Grunddaten Kernel'!R$3)/('Grunddaten Kernel'!R$4-'Grunddaten Kernel'!R$3)</f>
        <v>3.2672917681441791</v>
      </c>
      <c r="S256" s="103">
        <f>('Grunddaten Kernel'!S256-'Grunddaten Kernel'!S$3)/('Grunddaten Kernel'!S$4-'Grunddaten Kernel'!S$3)</f>
        <v>2.5442750567628929</v>
      </c>
      <c r="T256" s="103">
        <f>'Grunddaten Kernel'!T256/(('Grunddaten Kernel'!T$4-'Grunddaten Kernel'!T$3)/2)</f>
        <v>-0.19318687201987214</v>
      </c>
      <c r="U256" s="103">
        <f>'Grunddaten Kernel'!U256/(('Grunddaten Kernel'!U$4-'Grunddaten Kernel'!U$3)/2)</f>
        <v>0.19289047714379315</v>
      </c>
      <c r="V256" s="103">
        <f>'Grunddaten Kernel'!V256/(('Grunddaten Kernel'!V$4-'Grunddaten Kernel'!V$3)/2)</f>
        <v>-0.29129698958921024</v>
      </c>
      <c r="W256" s="103">
        <f>'Grunddaten Kernel'!W256/(('Grunddaten Kernel'!W$4-'Grunddaten Kernel'!W$3)/2)</f>
        <v>-0.25454545454545485</v>
      </c>
      <c r="X256" s="103">
        <f>'Grunddaten Kernel'!X256/(('Grunddaten Kernel'!X$4-'Grunddaten Kernel'!X$3)/2)</f>
        <v>-0.71042471042471045</v>
      </c>
      <c r="Y256" s="103">
        <f>'Grunddaten Kernel'!Y256/(('Grunddaten Kernel'!Y$4-'Grunddaten Kernel'!Y$3)/2)</f>
        <v>-0.21902806297056826</v>
      </c>
      <c r="Z256" s="103">
        <f>'Grunddaten Kernel'!Z256/(('Grunddaten Kernel'!Z$4-'Grunddaten Kernel'!Z$3)/2)</f>
        <v>-9.4202898550724723E-2</v>
      </c>
      <c r="AA256" s="103">
        <f>'Grunddaten Kernel'!AA256/(('Grunddaten Kernel'!AA$4-'Grunddaten Kernel'!AA$3)/2)</f>
        <v>0</v>
      </c>
      <c r="AB256" s="103">
        <f>'Grunddaten Kernel'!AB256/(('Grunddaten Kernel'!AB$4-'Grunddaten Kernel'!AB$3)/2)</f>
        <v>0.23994001499625109</v>
      </c>
      <c r="AC256" s="103">
        <f>'Grunddaten Kernel'!AC256/(('Grunddaten Kernel'!AC$4-'Grunddaten Kernel'!AC$3)/2)</f>
        <v>0.23166023166023167</v>
      </c>
      <c r="AD256" s="103">
        <f>'Grunddaten Kernel'!AD256/(('Grunddaten Kernel'!AD$4-'Grunddaten Kernel'!AD$3)/2)</f>
        <v>0.11519999999999996</v>
      </c>
      <c r="AE256" s="103">
        <f>'Grunddaten Kernel'!AE256/(('Grunddaten Kernel'!AE$4-'Grunddaten Kernel'!AE$3)/2)</f>
        <v>-0.31493497088897371</v>
      </c>
      <c r="AF256" s="103">
        <f>'Grunddaten Kernel'!AF256/(('Grunddaten Kernel'!AF$4-'Grunddaten Kernel'!AF$3)/2)</f>
        <v>-0.43687580025608186</v>
      </c>
      <c r="AG256" s="103">
        <f>'Grunddaten Kernel'!AG256/(('Grunddaten Kernel'!AG$4-'Grunddaten Kernel'!AG$3)/2)</f>
        <v>-0.14147555098875883</v>
      </c>
      <c r="AH256" s="103">
        <f>'Grunddaten Kernel'!AH256/(('Grunddaten Kernel'!AH$4-'Grunddaten Kernel'!AH$3)/2)</f>
        <v>-0.21260384189882348</v>
      </c>
      <c r="AI256" s="103">
        <f>'Grunddaten Kernel'!AI256/(('Grunddaten Kernel'!AI$4-'Grunddaten Kernel'!AI$3)/2)</f>
        <v>-0.22399999999999895</v>
      </c>
      <c r="AJ256" s="103">
        <f>'Grunddaten Kernel'!AJ256/(('Grunddaten Kernel'!AJ$4-'Grunddaten Kernel'!AJ$3)/2)</f>
        <v>-0.17041619797525476</v>
      </c>
      <c r="AK256" s="103">
        <f>'Grunddaten Kernel'!AK256/(('Grunddaten Kernel'!AK$4-'Grunddaten Kernel'!AK$3)/2)</f>
        <v>-0.51964285714285763</v>
      </c>
    </row>
    <row r="257" spans="1:39" x14ac:dyDescent="0.2">
      <c r="A257" s="9">
        <v>37985</v>
      </c>
      <c r="B257" s="103">
        <f>('Grunddaten Kernel'!B257-'Grunddaten Kernel'!B$3)/('Grunddaten Kernel'!B$4-'Grunddaten Kernel'!B$3)</f>
        <v>0.37231590475994736</v>
      </c>
      <c r="C257" s="103">
        <f>('Grunddaten Kernel'!C257-'Grunddaten Kernel'!C$3)/('Grunddaten Kernel'!C$4-'Grunddaten Kernel'!C$3)</f>
        <v>1.0549975139579888</v>
      </c>
      <c r="D257" s="103">
        <f>('Grunddaten Kernel'!D257-'Grunddaten Kernel'!D$3)/('Grunddaten Kernel'!D$4-'Grunddaten Kernel'!D$3)</f>
        <v>0.37035064239828691</v>
      </c>
      <c r="E257" s="103">
        <f>('Grunddaten Kernel'!E257-'Grunddaten Kernel'!E$3)/('Grunddaten Kernel'!E$4-'Grunddaten Kernel'!E$3)</f>
        <v>0.14596949891067537</v>
      </c>
      <c r="F257" s="103">
        <f>('Grunddaten Kernel'!F257-'Grunddaten Kernel'!F$3)/('Grunddaten Kernel'!F$4-'Grunddaten Kernel'!F$3)</f>
        <v>-0.19396551724137939</v>
      </c>
      <c r="G257" s="103">
        <f>('Grunddaten Kernel'!G257-'Grunddaten Kernel'!G$3)/('Grunddaten Kernel'!G$4-'Grunddaten Kernel'!G$3)</f>
        <v>0.12454212454212452</v>
      </c>
      <c r="H257" s="103">
        <f>('Grunddaten Kernel'!H257-'Grunddaten Kernel'!H$3)/('Grunddaten Kernel'!H$4-'Grunddaten Kernel'!H$3)</f>
        <v>9.2436974789915957E-2</v>
      </c>
      <c r="I257" s="103">
        <f>('Grunddaten Kernel'!I257-'Grunddaten Kernel'!I$3)/('Grunddaten Kernel'!I$4-'Grunddaten Kernel'!I$3)</f>
        <v>0.20350675481460187</v>
      </c>
      <c r="J257" s="103">
        <f>('Grunddaten Kernel'!J257-'Grunddaten Kernel'!J$3)/('Grunddaten Kernel'!J$4-'Grunddaten Kernel'!J$3)</f>
        <v>0.22105263157894739</v>
      </c>
      <c r="K257" s="103">
        <f>('Grunddaten Kernel'!K257-'Grunddaten Kernel'!K$3)/('Grunddaten Kernel'!K$4-'Grunddaten Kernel'!K$3)</f>
        <v>0.2903560318008987</v>
      </c>
      <c r="L257" s="103">
        <f>('Grunddaten Kernel'!L257-'Grunddaten Kernel'!L$3)/('Grunddaten Kernel'!L$4-'Grunddaten Kernel'!L$3)</f>
        <v>9.6448209243572586E-2</v>
      </c>
      <c r="M257" s="103">
        <f>('Grunddaten Kernel'!M257-'Grunddaten Kernel'!M$3)/('Grunddaten Kernel'!M$4-'Grunddaten Kernel'!M$3)</f>
        <v>1.2529317729752156</v>
      </c>
      <c r="N257" s="103">
        <f>('Grunddaten Kernel'!N257-'Grunddaten Kernel'!N$3)/('Grunddaten Kernel'!N$4-'Grunddaten Kernel'!N$3)</f>
        <v>0.96168963320853196</v>
      </c>
      <c r="O257" s="103">
        <f>('Grunddaten Kernel'!O257-'Grunddaten Kernel'!O$3)/('Grunddaten Kernel'!O$4-'Grunddaten Kernel'!O$3)</f>
        <v>1.0630155403653014</v>
      </c>
      <c r="P257" s="103">
        <f>('Grunddaten Kernel'!P257-'Grunddaten Kernel'!P$3)/('Grunddaten Kernel'!P$4-'Grunddaten Kernel'!P$3)</f>
        <v>7.405302598044812E-2</v>
      </c>
      <c r="Q257" s="103">
        <f>('Grunddaten Kernel'!Q257-'Grunddaten Kernel'!Q$3)/('Grunddaten Kernel'!Q$4-'Grunddaten Kernel'!Q$3)</f>
        <v>2.4174636174636173</v>
      </c>
      <c r="R257" s="103">
        <f>('Grunddaten Kernel'!R257-'Grunddaten Kernel'!R$3)/('Grunddaten Kernel'!R$4-'Grunddaten Kernel'!R$3)</f>
        <v>3.5695323916220163</v>
      </c>
      <c r="S257" s="103">
        <f>('Grunddaten Kernel'!S257-'Grunddaten Kernel'!S$3)/('Grunddaten Kernel'!S$4-'Grunddaten Kernel'!S$3)</f>
        <v>2.7191047680830356</v>
      </c>
      <c r="T257" s="103">
        <f>'Grunddaten Kernel'!T257/(('Grunddaten Kernel'!T$4-'Grunddaten Kernel'!T$3)/2)</f>
        <v>-4.1263215382885028E-2</v>
      </c>
      <c r="U257" s="103">
        <f>'Grunddaten Kernel'!U257/(('Grunddaten Kernel'!U$4-'Grunddaten Kernel'!U$3)/2)</f>
        <v>-8.6316286575761472E-2</v>
      </c>
      <c r="V257" s="103">
        <f>'Grunddaten Kernel'!V257/(('Grunddaten Kernel'!V$4-'Grunddaten Kernel'!V$3)/2)</f>
        <v>5.128468126570597E-2</v>
      </c>
      <c r="W257" s="103">
        <f>'Grunddaten Kernel'!W257/(('Grunddaten Kernel'!W$4-'Grunddaten Kernel'!W$3)/2)</f>
        <v>0.38181818181818189</v>
      </c>
      <c r="X257" s="103">
        <f>'Grunddaten Kernel'!X257/(('Grunddaten Kernel'!X$4-'Grunddaten Kernel'!X$3)/2)</f>
        <v>4.6332046332045344E-2</v>
      </c>
      <c r="Y257" s="103">
        <f>'Grunddaten Kernel'!Y257/(('Grunddaten Kernel'!Y$4-'Grunddaten Kernel'!Y$3)/2)</f>
        <v>0.39698836413415467</v>
      </c>
      <c r="Z257" s="103">
        <f>'Grunddaten Kernel'!Z257/(('Grunddaten Kernel'!Z$4-'Grunddaten Kernel'!Z$3)/2)</f>
        <v>-2.898550724637684E-2</v>
      </c>
      <c r="AA257" s="103">
        <f>'Grunddaten Kernel'!AA257/(('Grunddaten Kernel'!AA$4-'Grunddaten Kernel'!AA$3)/2)</f>
        <v>7.2727272727271175E-3</v>
      </c>
      <c r="AB257" s="103">
        <f>'Grunddaten Kernel'!AB257/(('Grunddaten Kernel'!AB$4-'Grunddaten Kernel'!AB$3)/2)</f>
        <v>-0.4298925268682825</v>
      </c>
      <c r="AC257" s="103">
        <f>'Grunddaten Kernel'!AC257/(('Grunddaten Kernel'!AC$4-'Grunddaten Kernel'!AC$3)/2)</f>
        <v>-0.14340871483728618</v>
      </c>
      <c r="AD257" s="103">
        <f>'Grunddaten Kernel'!AD257/(('Grunddaten Kernel'!AD$4-'Grunddaten Kernel'!AD$3)/2)</f>
        <v>-0.11519999999999996</v>
      </c>
      <c r="AE257" s="103">
        <f>'Grunddaten Kernel'!AE257/(('Grunddaten Kernel'!AE$4-'Grunddaten Kernel'!AE$3)/2)</f>
        <v>-0.3320250267937318</v>
      </c>
      <c r="AF257" s="103">
        <f>'Grunddaten Kernel'!AF257/(('Grunddaten Kernel'!AF$4-'Grunddaten Kernel'!AF$3)/2)</f>
        <v>-8.1818181818183081E-2</v>
      </c>
      <c r="AG257" s="103">
        <f>'Grunddaten Kernel'!AG257/(('Grunddaten Kernel'!AG$4-'Grunddaten Kernel'!AG$3)/2)</f>
        <v>0.18723865793266758</v>
      </c>
      <c r="AH257" s="103">
        <f>'Grunddaten Kernel'!AH257/(('Grunddaten Kernel'!AH$4-'Grunddaten Kernel'!AH$3)/2)</f>
        <v>-7.5005531529719283E-2</v>
      </c>
      <c r="AI257" s="103">
        <f>'Grunddaten Kernel'!AI257/(('Grunddaten Kernel'!AI$4-'Grunddaten Kernel'!AI$3)/2)</f>
        <v>1.2045714285714271</v>
      </c>
      <c r="AJ257" s="103">
        <f>'Grunddaten Kernel'!AJ257/(('Grunddaten Kernel'!AJ$4-'Grunddaten Kernel'!AJ$3)/2)</f>
        <v>1.3959505061867261</v>
      </c>
      <c r="AK257" s="103">
        <f>'Grunddaten Kernel'!AK257/(('Grunddaten Kernel'!AK$4-'Grunddaten Kernel'!AK$3)/2)</f>
        <v>0.48124999999999996</v>
      </c>
    </row>
    <row r="258" spans="1:39" x14ac:dyDescent="0.2">
      <c r="A258" s="9">
        <v>38016</v>
      </c>
      <c r="B258" s="103">
        <f>('Grunddaten Kernel'!B258-'Grunddaten Kernel'!B$3)/('Grunddaten Kernel'!B$4-'Grunddaten Kernel'!B$3)</f>
        <v>0.24635098114636853</v>
      </c>
      <c r="C258" s="103">
        <f>('Grunddaten Kernel'!C258-'Grunddaten Kernel'!C$3)/('Grunddaten Kernel'!C$4-'Grunddaten Kernel'!C$3)</f>
        <v>1.1016008824006545</v>
      </c>
      <c r="D258" s="103">
        <f>('Grunddaten Kernel'!D258-'Grunddaten Kernel'!D$3)/('Grunddaten Kernel'!D$4-'Grunddaten Kernel'!D$3)</f>
        <v>0.30182815845824401</v>
      </c>
      <c r="E258" s="103">
        <f>('Grunddaten Kernel'!E258-'Grunddaten Kernel'!E$3)/('Grunddaten Kernel'!E$4-'Grunddaten Kernel'!E$3)</f>
        <v>8.7145969498910653E-2</v>
      </c>
      <c r="F258" s="103">
        <f>('Grunddaten Kernel'!F258-'Grunddaten Kernel'!F$3)/('Grunddaten Kernel'!F$4-'Grunddaten Kernel'!F$3)</f>
        <v>-0.28879310344827586</v>
      </c>
      <c r="G258" s="103">
        <f>('Grunddaten Kernel'!G258-'Grunddaten Kernel'!G$3)/('Grunddaten Kernel'!G$4-'Grunddaten Kernel'!G$3)</f>
        <v>4.2124542124542128E-2</v>
      </c>
      <c r="H258" s="103">
        <f>('Grunddaten Kernel'!H258-'Grunddaten Kernel'!H$3)/('Grunddaten Kernel'!H$4-'Grunddaten Kernel'!H$3)</f>
        <v>8.1232492997198896E-2</v>
      </c>
      <c r="I258" s="103">
        <f>('Grunddaten Kernel'!I258-'Grunddaten Kernel'!I$3)/('Grunddaten Kernel'!I$4-'Grunddaten Kernel'!I$3)</f>
        <v>0.1908594423684967</v>
      </c>
      <c r="J258" s="103">
        <f>('Grunddaten Kernel'!J258-'Grunddaten Kernel'!J$3)/('Grunddaten Kernel'!J$4-'Grunddaten Kernel'!J$3)</f>
        <v>-2.1052631578947541E-3</v>
      </c>
      <c r="K258" s="103">
        <f>('Grunddaten Kernel'!K258-'Grunddaten Kernel'!K$3)/('Grunddaten Kernel'!K$4-'Grunddaten Kernel'!K$3)</f>
        <v>0.24749395091600415</v>
      </c>
      <c r="L258" s="103">
        <f>('Grunddaten Kernel'!L258-'Grunddaten Kernel'!L$3)/('Grunddaten Kernel'!L$4-'Grunddaten Kernel'!L$3)</f>
        <v>9.2881557437955106E-2</v>
      </c>
      <c r="M258" s="103">
        <f>('Grunddaten Kernel'!M258-'Grunddaten Kernel'!M$3)/('Grunddaten Kernel'!M$4-'Grunddaten Kernel'!M$3)</f>
        <v>1.1123409032667457</v>
      </c>
      <c r="N258" s="103">
        <f>('Grunddaten Kernel'!N258-'Grunddaten Kernel'!N$3)/('Grunddaten Kernel'!N$4-'Grunddaten Kernel'!N$3)</f>
        <v>0.89192779132812372</v>
      </c>
      <c r="O258" s="103">
        <f>('Grunddaten Kernel'!O258-'Grunddaten Kernel'!O$3)/('Grunddaten Kernel'!O$4-'Grunddaten Kernel'!O$3)</f>
        <v>0.88183002483238881</v>
      </c>
      <c r="P258" s="103">
        <f>('Grunddaten Kernel'!P258-'Grunddaten Kernel'!P$3)/('Grunddaten Kernel'!P$4-'Grunddaten Kernel'!P$3)</f>
        <v>8.8048233101296874E-3</v>
      </c>
      <c r="Q258" s="103">
        <f>('Grunddaten Kernel'!Q258-'Grunddaten Kernel'!Q$3)/('Grunddaten Kernel'!Q$4-'Grunddaten Kernel'!Q$3)</f>
        <v>2.7825363825363829</v>
      </c>
      <c r="R258" s="103">
        <f>('Grunddaten Kernel'!R258-'Grunddaten Kernel'!R$3)/('Grunddaten Kernel'!R$4-'Grunddaten Kernel'!R$3)</f>
        <v>3.9006332196785189</v>
      </c>
      <c r="S258" s="103">
        <f>('Grunddaten Kernel'!S258-'Grunddaten Kernel'!S$3)/('Grunddaten Kernel'!S$4-'Grunddaten Kernel'!S$3)</f>
        <v>2.6428803113850146</v>
      </c>
      <c r="T258" s="103">
        <f>'Grunddaten Kernel'!T258/(('Grunddaten Kernel'!T$4-'Grunddaten Kernel'!T$3)/2)</f>
        <v>-0.40231634998313426</v>
      </c>
      <c r="U258" s="103">
        <f>'Grunddaten Kernel'!U258/(('Grunddaten Kernel'!U$4-'Grunddaten Kernel'!U$3)/2)</f>
        <v>0.22371772234942072</v>
      </c>
      <c r="V258" s="103">
        <f>'Grunddaten Kernel'!V258/(('Grunddaten Kernel'!V$4-'Grunddaten Kernel'!V$3)/2)</f>
        <v>-0.35010342410721973</v>
      </c>
      <c r="W258" s="103">
        <f>'Grunddaten Kernel'!W258/(('Grunddaten Kernel'!W$4-'Grunddaten Kernel'!W$3)/2)</f>
        <v>-0.49090909090909107</v>
      </c>
      <c r="X258" s="103">
        <f>'Grunddaten Kernel'!X258/(('Grunddaten Kernel'!X$4-'Grunddaten Kernel'!X$3)/2)</f>
        <v>-0.67953667953667884</v>
      </c>
      <c r="Y258" s="103">
        <f>'Grunddaten Kernel'!Y258/(('Grunddaten Kernel'!Y$4-'Grunddaten Kernel'!Y$3)/2)</f>
        <v>-0.61601642710472226</v>
      </c>
      <c r="Z258" s="103">
        <f>'Grunddaten Kernel'!Z258/(('Grunddaten Kernel'!Z$4-'Grunddaten Kernel'!Z$3)/2)</f>
        <v>-5.797101449275352E-2</v>
      </c>
      <c r="AA258" s="103">
        <f>'Grunddaten Kernel'!AA258/(('Grunddaten Kernel'!AA$4-'Grunddaten Kernel'!AA$3)/2)</f>
        <v>-7.9999999999999905E-2</v>
      </c>
      <c r="AB258" s="103">
        <f>'Grunddaten Kernel'!AB258/(('Grunddaten Kernel'!AB$4-'Grunddaten Kernel'!AB$3)/2)</f>
        <v>-1.5896025993501623</v>
      </c>
      <c r="AC258" s="103">
        <f>'Grunddaten Kernel'!AC258/(('Grunddaten Kernel'!AC$4-'Grunddaten Kernel'!AC$3)/2)</f>
        <v>-0.34197462768891301</v>
      </c>
      <c r="AD258" s="103">
        <f>'Grunddaten Kernel'!AD258/(('Grunddaten Kernel'!AD$4-'Grunddaten Kernel'!AD$3)/2)</f>
        <v>-3.8400000000000031E-2</v>
      </c>
      <c r="AE258" s="103">
        <f>'Grunddaten Kernel'!AE258/(('Grunddaten Kernel'!AE$4-'Grunddaten Kernel'!AE$3)/2)</f>
        <v>-1.0011586478579491</v>
      </c>
      <c r="AF258" s="103">
        <f>'Grunddaten Kernel'!AF258/(('Grunddaten Kernel'!AF$4-'Grunddaten Kernel'!AF$3)/2)</f>
        <v>-0.57496798975672159</v>
      </c>
      <c r="AG258" s="103">
        <f>'Grunddaten Kernel'!AG258/(('Grunddaten Kernel'!AG$4-'Grunddaten Kernel'!AG$3)/2)</f>
        <v>-1.1565126799960037</v>
      </c>
      <c r="AH258" s="103">
        <f>'Grunddaten Kernel'!AH258/(('Grunddaten Kernel'!AH$4-'Grunddaten Kernel'!AH$3)/2)</f>
        <v>-0.34502866338127353</v>
      </c>
      <c r="AI258" s="103">
        <f>'Grunddaten Kernel'!AI258/(('Grunddaten Kernel'!AI$4-'Grunddaten Kernel'!AI$3)/2)</f>
        <v>2.0068571428571444</v>
      </c>
      <c r="AJ258" s="103">
        <f>'Grunddaten Kernel'!AJ258/(('Grunddaten Kernel'!AJ$4-'Grunddaten Kernel'!AJ$3)/2)</f>
        <v>1.5292463442069739</v>
      </c>
      <c r="AK258" s="103">
        <f>'Grunddaten Kernel'!AK258/(('Grunddaten Kernel'!AK$4-'Grunddaten Kernel'!AK$3)/2)</f>
        <v>-0.20982142857142802</v>
      </c>
    </row>
    <row r="259" spans="1:39" x14ac:dyDescent="0.2">
      <c r="A259" s="9">
        <v>38045</v>
      </c>
      <c r="B259" s="103">
        <f>('Grunddaten Kernel'!B259-'Grunddaten Kernel'!B$3)/('Grunddaten Kernel'!B$4-'Grunddaten Kernel'!B$3)</f>
        <v>0.17500022021839759</v>
      </c>
      <c r="C259" s="103">
        <f>('Grunddaten Kernel'!C259-'Grunddaten Kernel'!C$3)/('Grunddaten Kernel'!C$4-'Grunddaten Kernel'!C$3)</f>
        <v>1.1636163884385329</v>
      </c>
      <c r="D259" s="103">
        <f>('Grunddaten Kernel'!D259-'Grunddaten Kernel'!D$3)/('Grunddaten Kernel'!D$4-'Grunddaten Kernel'!D$3)</f>
        <v>0.27144807280513916</v>
      </c>
      <c r="E259" s="103">
        <f>('Grunddaten Kernel'!E259-'Grunddaten Kernel'!E$3)/('Grunddaten Kernel'!E$4-'Grunddaten Kernel'!E$3)</f>
        <v>0.11764705882352942</v>
      </c>
      <c r="F259" s="103">
        <f>('Grunddaten Kernel'!F259-'Grunddaten Kernel'!F$3)/('Grunddaten Kernel'!F$4-'Grunddaten Kernel'!F$3)</f>
        <v>-0.31465517241379309</v>
      </c>
      <c r="G259" s="103">
        <f>('Grunddaten Kernel'!G259-'Grunddaten Kernel'!G$3)/('Grunddaten Kernel'!G$4-'Grunddaten Kernel'!G$3)</f>
        <v>2.5641025641025588E-2</v>
      </c>
      <c r="H259" s="103">
        <f>('Grunddaten Kernel'!H259-'Grunddaten Kernel'!H$3)/('Grunddaten Kernel'!H$4-'Grunddaten Kernel'!H$3)</f>
        <v>8.2633053221288527E-2</v>
      </c>
      <c r="I259" s="103">
        <f>('Grunddaten Kernel'!I259-'Grunddaten Kernel'!I$3)/('Grunddaten Kernel'!I$4-'Grunddaten Kernel'!I$3)</f>
        <v>0.20810577752227649</v>
      </c>
      <c r="J259" s="103">
        <f>('Grunddaten Kernel'!J259-'Grunddaten Kernel'!J$3)/('Grunddaten Kernel'!J$4-'Grunddaten Kernel'!J$3)</f>
        <v>-9.1228070175438519E-3</v>
      </c>
      <c r="K259" s="103">
        <f>('Grunddaten Kernel'!K259-'Grunddaten Kernel'!K$3)/('Grunddaten Kernel'!K$4-'Grunddaten Kernel'!K$3)</f>
        <v>0.2488765986864846</v>
      </c>
      <c r="L259" s="103">
        <f>('Grunddaten Kernel'!L259-'Grunddaten Kernel'!L$3)/('Grunddaten Kernel'!L$4-'Grunddaten Kernel'!L$3)</f>
        <v>0.10358151285480753</v>
      </c>
      <c r="M259" s="103">
        <f>('Grunddaten Kernel'!M259-'Grunddaten Kernel'!M$3)/('Grunddaten Kernel'!M$4-'Grunddaten Kernel'!M$3)</f>
        <v>1.1030605147229309</v>
      </c>
      <c r="N259" s="103">
        <f>('Grunddaten Kernel'!N259-'Grunddaten Kernel'!N$3)/('Grunddaten Kernel'!N$4-'Grunddaten Kernel'!N$3)</f>
        <v>0.85470490453479164</v>
      </c>
      <c r="O259" s="103">
        <f>('Grunddaten Kernel'!O259-'Grunddaten Kernel'!O$3)/('Grunddaten Kernel'!O$4-'Grunddaten Kernel'!O$3)</f>
        <v>0.86638505406186928</v>
      </c>
      <c r="P259" s="103">
        <f>('Grunddaten Kernel'!P259-'Grunddaten Kernel'!P$3)/('Grunddaten Kernel'!P$4-'Grunddaten Kernel'!P$3)</f>
        <v>9.2061318422153923E-3</v>
      </c>
      <c r="Q259" s="103">
        <f>('Grunddaten Kernel'!Q259-'Grunddaten Kernel'!Q$3)/('Grunddaten Kernel'!Q$4-'Grunddaten Kernel'!Q$3)</f>
        <v>2.987941787941788</v>
      </c>
      <c r="R259" s="103">
        <f>('Grunddaten Kernel'!R259-'Grunddaten Kernel'!R$3)/('Grunddaten Kernel'!R$4-'Grunddaten Kernel'!R$3)</f>
        <v>4.6602532878714076</v>
      </c>
      <c r="S259" s="103">
        <f>('Grunddaten Kernel'!S259-'Grunddaten Kernel'!S$3)/('Grunddaten Kernel'!S$4-'Grunddaten Kernel'!S$3)</f>
        <v>2.9701589361012002</v>
      </c>
      <c r="T259" s="103">
        <f>'Grunddaten Kernel'!T259/(('Grunddaten Kernel'!T$4-'Grunddaten Kernel'!T$3)/2)</f>
        <v>-0.22788548495548067</v>
      </c>
      <c r="U259" s="103">
        <f>'Grunddaten Kernel'!U259/(('Grunddaten Kernel'!U$4-'Grunddaten Kernel'!U$3)/2)</f>
        <v>0.29770311084293194</v>
      </c>
      <c r="V259" s="103">
        <f>'Grunddaten Kernel'!V259/(('Grunddaten Kernel'!V$4-'Grunddaten Kernel'!V$3)/2)</f>
        <v>-0.15522163529753646</v>
      </c>
      <c r="W259" s="103">
        <f>'Grunddaten Kernel'!W259/(('Grunddaten Kernel'!W$4-'Grunddaten Kernel'!W$3)/2)</f>
        <v>0.25454545454545485</v>
      </c>
      <c r="X259" s="103">
        <f>'Grunddaten Kernel'!X259/(('Grunddaten Kernel'!X$4-'Grunddaten Kernel'!X$3)/2)</f>
        <v>-0.18532818532818551</v>
      </c>
      <c r="Y259" s="103">
        <f>'Grunddaten Kernel'!Y259/(('Grunddaten Kernel'!Y$4-'Grunddaten Kernel'!Y$3)/2)</f>
        <v>-0.12320328542094494</v>
      </c>
      <c r="Z259" s="103">
        <f>'Grunddaten Kernel'!Z259/(('Grunddaten Kernel'!Z$4-'Grunddaten Kernel'!Z$3)/2)</f>
        <v>7.2463768115942099E-3</v>
      </c>
      <c r="AA259" s="103">
        <f>'Grunddaten Kernel'!AA259/(('Grunddaten Kernel'!AA$4-'Grunddaten Kernel'!AA$3)/2)</f>
        <v>0.10909090909090903</v>
      </c>
      <c r="AB259" s="103">
        <f>'Grunddaten Kernel'!AB259/(('Grunddaten Kernel'!AB$4-'Grunddaten Kernel'!AB$3)/2)</f>
        <v>-4.9987503124218749E-2</v>
      </c>
      <c r="AC259" s="103">
        <f>'Grunddaten Kernel'!AC259/(('Grunddaten Kernel'!AC$4-'Grunddaten Kernel'!AC$3)/2)</f>
        <v>1.103143960286794E-2</v>
      </c>
      <c r="AD259" s="103">
        <f>'Grunddaten Kernel'!AD259/(('Grunddaten Kernel'!AD$4-'Grunddaten Kernel'!AD$3)/2)</f>
        <v>0.11519999999999996</v>
      </c>
      <c r="AE259" s="103">
        <f>'Grunddaten Kernel'!AE259/(('Grunddaten Kernel'!AE$4-'Grunddaten Kernel'!AE$3)/2)</f>
        <v>-6.6086377197810325E-2</v>
      </c>
      <c r="AF259" s="103">
        <f>'Grunddaten Kernel'!AF259/(('Grunddaten Kernel'!AF$4-'Grunddaten Kernel'!AF$3)/2)</f>
        <v>-0.3067861715749029</v>
      </c>
      <c r="AG259" s="103">
        <f>'Grunddaten Kernel'!AG259/(('Grunddaten Kernel'!AG$4-'Grunddaten Kernel'!AG$3)/2)</f>
        <v>-9.8585720198084689E-2</v>
      </c>
      <c r="AH259" s="103">
        <f>'Grunddaten Kernel'!AH259/(('Grunddaten Kernel'!AH$4-'Grunddaten Kernel'!AH$3)/2)</f>
        <v>2.1220959468975344E-3</v>
      </c>
      <c r="AI259" s="103">
        <f>'Grunddaten Kernel'!AI259/(('Grunddaten Kernel'!AI$4-'Grunddaten Kernel'!AI$3)/2)</f>
        <v>1.1291428571428566</v>
      </c>
      <c r="AJ259" s="103">
        <f>'Grunddaten Kernel'!AJ259/(('Grunddaten Kernel'!AJ$4-'Grunddaten Kernel'!AJ$3)/2)</f>
        <v>3.5084364454443189</v>
      </c>
      <c r="AK259" s="103">
        <f>'Grunddaten Kernel'!AK259/(('Grunddaten Kernel'!AK$4-'Grunddaten Kernel'!AK$3)/2)</f>
        <v>0.90089285714285727</v>
      </c>
      <c r="AL259" s="102"/>
      <c r="AM259" s="102"/>
    </row>
    <row r="260" spans="1:39" x14ac:dyDescent="0.2">
      <c r="A260" s="9">
        <v>38076</v>
      </c>
      <c r="B260" s="103">
        <f>('Grunddaten Kernel'!B260-'Grunddaten Kernel'!B$3)/('Grunddaten Kernel'!B$4-'Grunddaten Kernel'!B$3)</f>
        <v>0.12214780471619681</v>
      </c>
      <c r="C260" s="103">
        <f>('Grunddaten Kernel'!C260-'Grunddaten Kernel'!C$3)/('Grunddaten Kernel'!C$4-'Grunddaten Kernel'!C$3)</f>
        <v>1.2755378638323369</v>
      </c>
      <c r="D260" s="103">
        <f>('Grunddaten Kernel'!D260-'Grunddaten Kernel'!D$3)/('Grunddaten Kernel'!D$4-'Grunddaten Kernel'!D$3)</f>
        <v>0.21068790149892944</v>
      </c>
      <c r="E260" s="103">
        <f>('Grunddaten Kernel'!E260-'Grunddaten Kernel'!E$3)/('Grunddaten Kernel'!E$4-'Grunddaten Kernel'!E$3)</f>
        <v>0.11111111111111106</v>
      </c>
      <c r="F260" s="103">
        <f>('Grunddaten Kernel'!F260-'Grunddaten Kernel'!F$3)/('Grunddaten Kernel'!F$4-'Grunddaten Kernel'!F$3)</f>
        <v>-0.34698275862068967</v>
      </c>
      <c r="G260" s="103">
        <f>('Grunddaten Kernel'!G260-'Grunddaten Kernel'!G$3)/('Grunddaten Kernel'!G$4-'Grunddaten Kernel'!G$3)</f>
        <v>4.9450549450549462E-2</v>
      </c>
      <c r="H260" s="103">
        <f>('Grunddaten Kernel'!H260-'Grunddaten Kernel'!H$3)/('Grunddaten Kernel'!H$4-'Grunddaten Kernel'!H$3)</f>
        <v>5.4621848739495785E-2</v>
      </c>
      <c r="I260" s="103">
        <f>('Grunddaten Kernel'!I260-'Grunddaten Kernel'!I$3)/('Grunddaten Kernel'!I$4-'Grunddaten Kernel'!I$3)</f>
        <v>0.21845357861454442</v>
      </c>
      <c r="J260" s="103">
        <f>('Grunddaten Kernel'!J260-'Grunddaten Kernel'!J$3)/('Grunddaten Kernel'!J$4-'Grunddaten Kernel'!J$3)</f>
        <v>-6.1052631578947379E-2</v>
      </c>
      <c r="K260" s="103">
        <f>('Grunddaten Kernel'!K260-'Grunddaten Kernel'!K$3)/('Grunddaten Kernel'!K$4-'Grunddaten Kernel'!K$3)</f>
        <v>0.29726927065330111</v>
      </c>
      <c r="L260" s="103">
        <f>('Grunddaten Kernel'!L260-'Grunddaten Kernel'!L$3)/('Grunddaten Kernel'!L$4-'Grunddaten Kernel'!L$3)</f>
        <v>9.7637093178778417E-2</v>
      </c>
      <c r="M260" s="103">
        <f>('Grunddaten Kernel'!M260-'Grunddaten Kernel'!M$3)/('Grunddaten Kernel'!M$4-'Grunddaten Kernel'!M$3)</f>
        <v>1.0568761923356969</v>
      </c>
      <c r="N260" s="103">
        <f>('Grunddaten Kernel'!N260-'Grunddaten Kernel'!N$3)/('Grunddaten Kernel'!N$4-'Grunddaten Kernel'!N$3)</f>
        <v>0.84854510711677977</v>
      </c>
      <c r="O260" s="103">
        <f>('Grunddaten Kernel'!O260-'Grunddaten Kernel'!O$3)/('Grunddaten Kernel'!O$4-'Grunddaten Kernel'!O$3)</f>
        <v>0.83461271310989149</v>
      </c>
      <c r="P260" s="103">
        <f>('Grunddaten Kernel'!P260-'Grunddaten Kernel'!P$3)/('Grunddaten Kernel'!P$4-'Grunddaten Kernel'!P$3)</f>
        <v>-3.1779831868842451E-2</v>
      </c>
      <c r="Q260" s="103">
        <f>('Grunddaten Kernel'!Q260-'Grunddaten Kernel'!Q$3)/('Grunddaten Kernel'!Q$4-'Grunddaten Kernel'!Q$3)</f>
        <v>2.7555093555093557</v>
      </c>
      <c r="R260" s="103">
        <f>('Grunddaten Kernel'!R260-'Grunddaten Kernel'!R$3)/('Grunddaten Kernel'!R$4-'Grunddaten Kernel'!R$3)</f>
        <v>4.1904529956161722</v>
      </c>
      <c r="S260" s="103">
        <f>('Grunddaten Kernel'!S260-'Grunddaten Kernel'!S$3)/('Grunddaten Kernel'!S$4-'Grunddaten Kernel'!S$3)</f>
        <v>2.9617255919558869</v>
      </c>
      <c r="T260" s="103">
        <f>'Grunddaten Kernel'!T260/(('Grunddaten Kernel'!T$4-'Grunddaten Kernel'!T$3)/2)</f>
        <v>-0.16880406292998593</v>
      </c>
      <c r="U260" s="103">
        <f>'Grunddaten Kernel'!U260/(('Grunddaten Kernel'!U$4-'Grunddaten Kernel'!U$3)/2)</f>
        <v>0.53727484501239064</v>
      </c>
      <c r="V260" s="103">
        <f>'Grunddaten Kernel'!V260/(('Grunddaten Kernel'!V$4-'Grunddaten Kernel'!V$3)/2)</f>
        <v>-0.31044327059507293</v>
      </c>
      <c r="W260" s="103">
        <f>'Grunddaten Kernel'!W260/(('Grunddaten Kernel'!W$4-'Grunddaten Kernel'!W$3)/2)</f>
        <v>-5.4545454545455015E-2</v>
      </c>
      <c r="X260" s="103">
        <f>'Grunddaten Kernel'!X260/(('Grunddaten Kernel'!X$4-'Grunddaten Kernel'!X$3)/2)</f>
        <v>-0.23166023166023153</v>
      </c>
      <c r="Y260" s="103">
        <f>'Grunddaten Kernel'!Y260/(('Grunddaten Kernel'!Y$4-'Grunddaten Kernel'!Y$3)/2)</f>
        <v>0.17796030116358702</v>
      </c>
      <c r="Z260" s="103">
        <f>'Grunddaten Kernel'!Z260/(('Grunddaten Kernel'!Z$4-'Grunddaten Kernel'!Z$3)/2)</f>
        <v>-0.1449275362318842</v>
      </c>
      <c r="AA260" s="103">
        <f>'Grunddaten Kernel'!AA260/(('Grunddaten Kernel'!AA$4-'Grunddaten Kernel'!AA$3)/2)</f>
        <v>6.5454545454545668E-2</v>
      </c>
      <c r="AB260" s="103">
        <f>'Grunddaten Kernel'!AB260/(('Grunddaten Kernel'!AB$4-'Grunddaten Kernel'!AB$3)/2)</f>
        <v>-0.36990752311922021</v>
      </c>
      <c r="AC260" s="103">
        <f>'Grunddaten Kernel'!AC260/(('Grunddaten Kernel'!AC$4-'Grunddaten Kernel'!AC$3)/2)</f>
        <v>0.38610038610038677</v>
      </c>
      <c r="AD260" s="103">
        <f>'Grunddaten Kernel'!AD260/(('Grunddaten Kernel'!AD$4-'Grunddaten Kernel'!AD$3)/2)</f>
        <v>-6.3999999999999918E-2</v>
      </c>
      <c r="AE260" s="103">
        <f>'Grunddaten Kernel'!AE260/(('Grunddaten Kernel'!AE$4-'Grunddaten Kernel'!AE$3)/2)</f>
        <v>-0.32888219447904293</v>
      </c>
      <c r="AF260" s="103">
        <f>'Grunddaten Kernel'!AF260/(('Grunddaten Kernel'!AF$4-'Grunddaten Kernel'!AF$3)/2)</f>
        <v>-5.076824583866877E-2</v>
      </c>
      <c r="AG260" s="103">
        <f>'Grunddaten Kernel'!AG260/(('Grunddaten Kernel'!AG$4-'Grunddaten Kernel'!AG$3)/2)</f>
        <v>-0.20280382278926598</v>
      </c>
      <c r="AH260" s="103">
        <f>'Grunddaten Kernel'!AH260/(('Grunddaten Kernel'!AH$4-'Grunddaten Kernel'!AH$3)/2)</f>
        <v>-0.21673136880217231</v>
      </c>
      <c r="AI260" s="103">
        <f>'Grunddaten Kernel'!AI260/(('Grunddaten Kernel'!AI$4-'Grunddaten Kernel'!AI$3)/2)</f>
        <v>-1.2777142857142851</v>
      </c>
      <c r="AJ260" s="103">
        <f>'Grunddaten Kernel'!AJ260/(('Grunddaten Kernel'!AJ$4-'Grunddaten Kernel'!AJ$3)/2)</f>
        <v>-2.1698537682789607</v>
      </c>
      <c r="AK260" s="103">
        <f>'Grunddaten Kernel'!AK260/(('Grunddaten Kernel'!AK$4-'Grunddaten Kernel'!AK$3)/2)</f>
        <v>-2.3214285714286166E-2</v>
      </c>
    </row>
    <row r="261" spans="1:39" x14ac:dyDescent="0.2">
      <c r="A261" s="9">
        <v>38106</v>
      </c>
      <c r="B261" s="103">
        <f>('Grunddaten Kernel'!B261-'Grunddaten Kernel'!B$3)/('Grunddaten Kernel'!B$4-'Grunddaten Kernel'!B$3)</f>
        <v>0.2801178021616636</v>
      </c>
      <c r="C261" s="103">
        <f>('Grunddaten Kernel'!C261-'Grunddaten Kernel'!C$3)/('Grunddaten Kernel'!C$4-'Grunddaten Kernel'!C$3)</f>
        <v>1.2357231750447053</v>
      </c>
      <c r="D261" s="103">
        <f>('Grunddaten Kernel'!D261-'Grunddaten Kernel'!D$3)/('Grunddaten Kernel'!D$4-'Grunddaten Kernel'!D$3)</f>
        <v>0.27412473233404711</v>
      </c>
      <c r="E261" s="103">
        <f>('Grunddaten Kernel'!E261-'Grunddaten Kernel'!E$3)/('Grunddaten Kernel'!E$4-'Grunddaten Kernel'!E$3)</f>
        <v>0.15686274509803916</v>
      </c>
      <c r="F261" s="103">
        <f>('Grunddaten Kernel'!F261-'Grunddaten Kernel'!F$3)/('Grunddaten Kernel'!F$4-'Grunddaten Kernel'!F$3)</f>
        <v>-0.23706896551724141</v>
      </c>
      <c r="G261" s="103">
        <f>('Grunddaten Kernel'!G261-'Grunddaten Kernel'!G$3)/('Grunddaten Kernel'!G$4-'Grunddaten Kernel'!G$3)</f>
        <v>8.4249084249084255E-2</v>
      </c>
      <c r="H261" s="103">
        <f>('Grunddaten Kernel'!H261-'Grunddaten Kernel'!H$3)/('Grunddaten Kernel'!H$4-'Grunddaten Kernel'!H$3)</f>
        <v>0.11624649859943979</v>
      </c>
      <c r="I261" s="103">
        <f>('Grunddaten Kernel'!I261-'Grunddaten Kernel'!I$3)/('Grunddaten Kernel'!I$4-'Grunddaten Kernel'!I$3)</f>
        <v>0.20925553319919518</v>
      </c>
      <c r="J261" s="103">
        <f>('Grunddaten Kernel'!J261-'Grunddaten Kernel'!J$3)/('Grunddaten Kernel'!J$4-'Grunddaten Kernel'!J$3)</f>
        <v>-3.8596491228070164E-2</v>
      </c>
      <c r="K261" s="103">
        <f>('Grunddaten Kernel'!K261-'Grunddaten Kernel'!K$3)/('Grunddaten Kernel'!K$4-'Grunddaten Kernel'!K$3)</f>
        <v>0.31524369166954724</v>
      </c>
      <c r="L261" s="103">
        <f>('Grunddaten Kernel'!L261-'Grunddaten Kernel'!L$3)/('Grunddaten Kernel'!L$4-'Grunddaten Kernel'!L$3)</f>
        <v>9.8825977113984248E-2</v>
      </c>
      <c r="M261" s="103">
        <f>('Grunddaten Kernel'!M261-'Grunddaten Kernel'!M$3)/('Grunddaten Kernel'!M$4-'Grunddaten Kernel'!M$3)</f>
        <v>1.1246456042726805</v>
      </c>
      <c r="N261" s="103">
        <f>('Grunddaten Kernel'!N261-'Grunddaten Kernel'!N$3)/('Grunddaten Kernel'!N$4-'Grunddaten Kernel'!N$3)</f>
        <v>0.89739626217589197</v>
      </c>
      <c r="O261" s="103">
        <f>('Grunddaten Kernel'!O261-'Grunddaten Kernel'!O$3)/('Grunddaten Kernel'!O$4-'Grunddaten Kernel'!O$3)</f>
        <v>0.89629869220060276</v>
      </c>
      <c r="P261" s="103">
        <f>('Grunddaten Kernel'!P261-'Grunddaten Kernel'!P$3)/('Grunddaten Kernel'!P$4-'Grunddaten Kernel'!P$3)</f>
        <v>1.8600555365361929E-2</v>
      </c>
      <c r="Q261" s="103">
        <f>('Grunddaten Kernel'!Q261-'Grunddaten Kernel'!Q$3)/('Grunddaten Kernel'!Q$4-'Grunddaten Kernel'!Q$3)</f>
        <v>2.5376299376299376</v>
      </c>
      <c r="R261" s="103">
        <f>('Grunddaten Kernel'!R261-'Grunddaten Kernel'!R$3)/('Grunddaten Kernel'!R$4-'Grunddaten Kernel'!R$3)</f>
        <v>4.3019970774476377</v>
      </c>
      <c r="S261" s="103">
        <f>('Grunddaten Kernel'!S261-'Grunddaten Kernel'!S$3)/('Grunddaten Kernel'!S$4-'Grunddaten Kernel'!S$3)</f>
        <v>3.3477132662990594</v>
      </c>
      <c r="T261" s="103">
        <f>'Grunddaten Kernel'!T261/(('Grunddaten Kernel'!T$4-'Grunddaten Kernel'!T$3)/2)</f>
        <v>0.50453658809073587</v>
      </c>
      <c r="U261" s="103">
        <f>'Grunddaten Kernel'!U261/(('Grunddaten Kernel'!U$4-'Grunddaten Kernel'!U$3)/2)</f>
        <v>-0.19112892027489831</v>
      </c>
      <c r="V261" s="103">
        <f>'Grunddaten Kernel'!V261/(('Grunddaten Kernel'!V$4-'Grunddaten Kernel'!V$3)/2)</f>
        <v>0.32411918559926139</v>
      </c>
      <c r="W261" s="103">
        <f>'Grunddaten Kernel'!W261/(('Grunddaten Kernel'!W$4-'Grunddaten Kernel'!W$3)/2)</f>
        <v>0.38181818181818189</v>
      </c>
      <c r="X261" s="103">
        <f>'Grunddaten Kernel'!X261/(('Grunddaten Kernel'!X$4-'Grunddaten Kernel'!X$3)/2)</f>
        <v>0.7876447876447874</v>
      </c>
      <c r="Y261" s="103">
        <f>'Grunddaten Kernel'!Y261/(('Grunddaten Kernel'!Y$4-'Grunddaten Kernel'!Y$3)/2)</f>
        <v>0.2600958247775495</v>
      </c>
      <c r="Z261" s="103">
        <f>'Grunddaten Kernel'!Z261/(('Grunddaten Kernel'!Z$4-'Grunddaten Kernel'!Z$3)/2)</f>
        <v>0.31884057971014507</v>
      </c>
      <c r="AA261" s="103">
        <f>'Grunddaten Kernel'!AA261/(('Grunddaten Kernel'!AA$4-'Grunddaten Kernel'!AA$3)/2)</f>
        <v>-5.818181818181823E-2</v>
      </c>
      <c r="AB261" s="103">
        <f>'Grunddaten Kernel'!AB261/(('Grunddaten Kernel'!AB$4-'Grunddaten Kernel'!AB$3)/2)</f>
        <v>0.15996000999750071</v>
      </c>
      <c r="AC261" s="103">
        <f>'Grunddaten Kernel'!AC261/(('Grunddaten Kernel'!AC$4-'Grunddaten Kernel'!AC$3)/2)</f>
        <v>0.14340871483728618</v>
      </c>
      <c r="AD261" s="103">
        <f>'Grunddaten Kernel'!AD261/(('Grunddaten Kernel'!AD$4-'Grunddaten Kernel'!AD$3)/2)</f>
        <v>1.2800000000000011E-2</v>
      </c>
      <c r="AE261" s="103">
        <f>'Grunddaten Kernel'!AE261/(('Grunddaten Kernel'!AE$4-'Grunddaten Kernel'!AE$3)/2)</f>
        <v>0.48259131593430488</v>
      </c>
      <c r="AF261" s="103">
        <f>'Grunddaten Kernel'!AF261/(('Grunddaten Kernel'!AF$4-'Grunddaten Kernel'!AF$3)/2)</f>
        <v>0.40262483994878268</v>
      </c>
      <c r="AG261" s="103">
        <f>'Grunddaten Kernel'!AG261/(('Grunddaten Kernel'!AG$4-'Grunddaten Kernel'!AG$3)/2)</f>
        <v>0.39374348874712739</v>
      </c>
      <c r="AH261" s="103">
        <f>'Grunddaten Kernel'!AH261/(('Grunddaten Kernel'!AH$4-'Grunddaten Kernel'!AH$3)/2)</f>
        <v>0.26640852861309444</v>
      </c>
      <c r="AI261" s="103">
        <f>'Grunddaten Kernel'!AI261/(('Grunddaten Kernel'!AI$4-'Grunddaten Kernel'!AI$3)/2)</f>
        <v>-1.1977142857142877</v>
      </c>
      <c r="AJ261" s="103">
        <f>'Grunddaten Kernel'!AJ261/(('Grunddaten Kernel'!AJ$4-'Grunddaten Kernel'!AJ$3)/2)</f>
        <v>0.51518560179977324</v>
      </c>
      <c r="AK261" s="103">
        <f>'Grunddaten Kernel'!AK261/(('Grunddaten Kernel'!AK$4-'Grunddaten Kernel'!AK$3)/2)</f>
        <v>1.0625000000000002</v>
      </c>
    </row>
    <row r="262" spans="1:39" x14ac:dyDescent="0.2">
      <c r="A262" s="9">
        <v>38136</v>
      </c>
      <c r="B262" s="103">
        <f>('Grunddaten Kernel'!B262-'Grunddaten Kernel'!B$3)/('Grunddaten Kernel'!B$4-'Grunddaten Kernel'!B$3)</f>
        <v>0.28569666824245149</v>
      </c>
      <c r="C262" s="103">
        <f>('Grunddaten Kernel'!C262-'Grunddaten Kernel'!C$3)/('Grunddaten Kernel'!C$4-'Grunddaten Kernel'!C$3)</f>
        <v>1.2307692736748153</v>
      </c>
      <c r="D262" s="103">
        <f>('Grunddaten Kernel'!D262-'Grunddaten Kernel'!D$3)/('Grunddaten Kernel'!D$4-'Grunddaten Kernel'!D$3)</f>
        <v>0.28697269807280507</v>
      </c>
      <c r="E262" s="103">
        <f>('Grunddaten Kernel'!E262-'Grunddaten Kernel'!E$3)/('Grunddaten Kernel'!E$4-'Grunddaten Kernel'!E$3)</f>
        <v>0.17864923747276684</v>
      </c>
      <c r="F262" s="103">
        <f>('Grunddaten Kernel'!F262-'Grunddaten Kernel'!F$3)/('Grunddaten Kernel'!F$4-'Grunddaten Kernel'!F$3)</f>
        <v>-0.18965517241379309</v>
      </c>
      <c r="G262" s="103">
        <f>('Grunddaten Kernel'!G262-'Grunddaten Kernel'!G$3)/('Grunddaten Kernel'!G$4-'Grunddaten Kernel'!G$3)</f>
        <v>0.13736263736263737</v>
      </c>
      <c r="H262" s="103">
        <f>('Grunddaten Kernel'!H262-'Grunddaten Kernel'!H$3)/('Grunddaten Kernel'!H$4-'Grunddaten Kernel'!H$3)</f>
        <v>0.14145658263305322</v>
      </c>
      <c r="I262" s="103">
        <f>('Grunddaten Kernel'!I262-'Grunddaten Kernel'!I$3)/('Grunddaten Kernel'!I$4-'Grunddaten Kernel'!I$3)</f>
        <v>0.20580626616843919</v>
      </c>
      <c r="J262" s="103">
        <f>('Grunddaten Kernel'!J262-'Grunddaten Kernel'!J$3)/('Grunddaten Kernel'!J$4-'Grunddaten Kernel'!J$3)</f>
        <v>-6.2456140350877168E-2</v>
      </c>
      <c r="K262" s="103">
        <f>('Grunddaten Kernel'!K262-'Grunddaten Kernel'!K$3)/('Grunddaten Kernel'!K$4-'Grunddaten Kernel'!K$3)</f>
        <v>0.31524369166954724</v>
      </c>
      <c r="L262" s="103">
        <f>('Grunddaten Kernel'!L262-'Grunddaten Kernel'!L$3)/('Grunddaten Kernel'!L$4-'Grunddaten Kernel'!L$3)</f>
        <v>9.8825977113984248E-2</v>
      </c>
      <c r="M262" s="103">
        <f>('Grunddaten Kernel'!M262-'Grunddaten Kernel'!M$3)/('Grunddaten Kernel'!M$4-'Grunddaten Kernel'!M$3)</f>
        <v>1.1325511204396339</v>
      </c>
      <c r="N262" s="103">
        <f>('Grunddaten Kernel'!N262-'Grunddaten Kernel'!N$3)/('Grunddaten Kernel'!N$4-'Grunddaten Kernel'!N$3)</f>
        <v>0.90888471158476913</v>
      </c>
      <c r="O262" s="103">
        <f>('Grunddaten Kernel'!O262-'Grunddaten Kernel'!O$3)/('Grunddaten Kernel'!O$4-'Grunddaten Kernel'!O$3)</f>
        <v>0.91835420585543548</v>
      </c>
      <c r="P262" s="103">
        <f>('Grunddaten Kernel'!P262-'Grunddaten Kernel'!P$3)/('Grunddaten Kernel'!P$4-'Grunddaten Kernel'!P$3)</f>
        <v>3.7184373692418914E-2</v>
      </c>
      <c r="Q262" s="103">
        <f>('Grunddaten Kernel'!Q262-'Grunddaten Kernel'!Q$3)/('Grunddaten Kernel'!Q$4-'Grunddaten Kernel'!Q$3)</f>
        <v>2.6353430353430349</v>
      </c>
      <c r="R262" s="103">
        <f>('Grunddaten Kernel'!R262-'Grunddaten Kernel'!R$3)/('Grunddaten Kernel'!R$4-'Grunddaten Kernel'!R$3)</f>
        <v>4.4556746225036532</v>
      </c>
      <c r="S262" s="103">
        <f>('Grunddaten Kernel'!S262-'Grunddaten Kernel'!S$3)/('Grunddaten Kernel'!S$4-'Grunddaten Kernel'!S$3)</f>
        <v>3.7975997405124877</v>
      </c>
      <c r="T262" s="103">
        <f>'Grunddaten Kernel'!T262/(('Grunddaten Kernel'!T$4-'Grunddaten Kernel'!T$3)/2)</f>
        <v>1.7818206642609729E-2</v>
      </c>
      <c r="U262" s="103">
        <f>'Grunddaten Kernel'!U262/(('Grunddaten Kernel'!U$4-'Grunddaten Kernel'!U$3)/2)</f>
        <v>-2.378101773005795E-2</v>
      </c>
      <c r="V262" s="103">
        <f>'Grunddaten Kernel'!V262/(('Grunddaten Kernel'!V$4-'Grunddaten Kernel'!V$3)/2)</f>
        <v>6.564439202010322E-2</v>
      </c>
      <c r="W262" s="103">
        <f>'Grunddaten Kernel'!W262/(('Grunddaten Kernel'!W$4-'Grunddaten Kernel'!W$3)/2)</f>
        <v>0.18181818181818205</v>
      </c>
      <c r="X262" s="103">
        <f>'Grunddaten Kernel'!X262/(('Grunddaten Kernel'!X$4-'Grunddaten Kernel'!X$3)/2)</f>
        <v>0.33976833976834009</v>
      </c>
      <c r="Y262" s="103">
        <f>'Grunddaten Kernel'!Y262/(('Grunddaten Kernel'!Y$4-'Grunddaten Kernel'!Y$3)/2)</f>
        <v>0.39698836413415467</v>
      </c>
      <c r="Z262" s="103">
        <f>'Grunddaten Kernel'!Z262/(('Grunddaten Kernel'!Z$4-'Grunddaten Kernel'!Z$3)/2)</f>
        <v>0.13043478260869562</v>
      </c>
      <c r="AA262" s="103">
        <f>'Grunddaten Kernel'!AA262/(('Grunddaten Kernel'!AA$4-'Grunddaten Kernel'!AA$3)/2)</f>
        <v>-2.1818181818182E-2</v>
      </c>
      <c r="AB262" s="103">
        <f>'Grunddaten Kernel'!AB262/(('Grunddaten Kernel'!AB$4-'Grunddaten Kernel'!AB$3)/2)</f>
        <v>-0.16995751062234429</v>
      </c>
      <c r="AC262" s="103">
        <f>'Grunddaten Kernel'!AC262/(('Grunddaten Kernel'!AC$4-'Grunddaten Kernel'!AC$3)/2)</f>
        <v>0</v>
      </c>
      <c r="AD262" s="103">
        <f>'Grunddaten Kernel'!AD262/(('Grunddaten Kernel'!AD$4-'Grunddaten Kernel'!AD$3)/2)</f>
        <v>0</v>
      </c>
      <c r="AE262" s="103">
        <f>'Grunddaten Kernel'!AE262/(('Grunddaten Kernel'!AE$4-'Grunddaten Kernel'!AE$3)/2)</f>
        <v>5.6295802798134432E-2</v>
      </c>
      <c r="AF262" s="103">
        <f>'Grunddaten Kernel'!AF262/(('Grunddaten Kernel'!AF$4-'Grunddaten Kernel'!AF$3)/2)</f>
        <v>9.468629961587828E-2</v>
      </c>
      <c r="AG262" s="103">
        <f>'Grunddaten Kernel'!AG262/(('Grunddaten Kernel'!AG$4-'Grunddaten Kernel'!AG$3)/2)</f>
        <v>0.14078101734906998</v>
      </c>
      <c r="AH262" s="103">
        <f>'Grunddaten Kernel'!AH262/(('Grunddaten Kernel'!AH$4-'Grunddaten Kernel'!AH$3)/2)</f>
        <v>9.8270139796842224E-2</v>
      </c>
      <c r="AI262" s="103">
        <f>'Grunddaten Kernel'!AI262/(('Grunddaten Kernel'!AI$4-'Grunddaten Kernel'!AI$3)/2)</f>
        <v>0.53714285714285714</v>
      </c>
      <c r="AJ262" s="103">
        <f>'Grunddaten Kernel'!AJ262/(('Grunddaten Kernel'!AJ$4-'Grunddaten Kernel'!AJ$3)/2)</f>
        <v>0.70978627671541084</v>
      </c>
      <c r="AK262" s="103">
        <f>'Grunddaten Kernel'!AK262/(('Grunddaten Kernel'!AK$4-'Grunddaten Kernel'!AK$3)/2)</f>
        <v>1.238392857142856</v>
      </c>
    </row>
    <row r="263" spans="1:39" x14ac:dyDescent="0.2">
      <c r="A263" s="9">
        <v>38167</v>
      </c>
      <c r="B263" s="103">
        <f>('Grunddaten Kernel'!B263-'Grunddaten Kernel'!B$3)/('Grunddaten Kernel'!B$4-'Grunddaten Kernel'!B$3)</f>
        <v>0.23930399241274189</v>
      </c>
      <c r="C263" s="103">
        <f>('Grunddaten Kernel'!C263-'Grunddaten Kernel'!C$3)/('Grunddaten Kernel'!C$4-'Grunddaten Kernel'!C$3)</f>
        <v>1.265263105435529</v>
      </c>
      <c r="D263" s="103">
        <f>('Grunddaten Kernel'!D263-'Grunddaten Kernel'!D$3)/('Grunddaten Kernel'!D$4-'Grunddaten Kernel'!D$3)</f>
        <v>0.29741167023554599</v>
      </c>
      <c r="E263" s="103">
        <f>('Grunddaten Kernel'!E263-'Grunddaten Kernel'!E$3)/('Grunddaten Kernel'!E$4-'Grunddaten Kernel'!E$3)</f>
        <v>0.19172113289760348</v>
      </c>
      <c r="F263" s="103">
        <f>('Grunddaten Kernel'!F263-'Grunddaten Kernel'!F$3)/('Grunddaten Kernel'!F$4-'Grunddaten Kernel'!F$3)</f>
        <v>-0.20689655172413793</v>
      </c>
      <c r="G263" s="103">
        <f>('Grunddaten Kernel'!G263-'Grunddaten Kernel'!G$3)/('Grunddaten Kernel'!G$4-'Grunddaten Kernel'!G$3)</f>
        <v>0.16117216117216118</v>
      </c>
      <c r="H263" s="103">
        <f>('Grunddaten Kernel'!H263-'Grunddaten Kernel'!H$3)/('Grunddaten Kernel'!H$4-'Grunddaten Kernel'!H$3)</f>
        <v>0.11624649859943979</v>
      </c>
      <c r="I263" s="103">
        <f>('Grunddaten Kernel'!I263-'Grunddaten Kernel'!I$3)/('Grunddaten Kernel'!I$4-'Grunddaten Kernel'!I$3)</f>
        <v>0.20695602184535788</v>
      </c>
      <c r="J263" s="103">
        <f>('Grunddaten Kernel'!J263-'Grunddaten Kernel'!J$3)/('Grunddaten Kernel'!J$4-'Grunddaten Kernel'!J$3)</f>
        <v>-4.8421052631578976E-2</v>
      </c>
      <c r="K263" s="103">
        <f>('Grunddaten Kernel'!K263-'Grunddaten Kernel'!K$3)/('Grunddaten Kernel'!K$4-'Grunddaten Kernel'!K$3)</f>
        <v>0.32768752160387143</v>
      </c>
      <c r="L263" s="103">
        <f>('Grunddaten Kernel'!L263-'Grunddaten Kernel'!L$3)/('Grunddaten Kernel'!L$4-'Grunddaten Kernel'!L$3)</f>
        <v>0.10001486104919007</v>
      </c>
      <c r="M263" s="103">
        <f>('Grunddaten Kernel'!M263-'Grunddaten Kernel'!M$3)/('Grunddaten Kernel'!M$4-'Grunddaten Kernel'!M$3)</f>
        <v>1.0353277118137334</v>
      </c>
      <c r="N263" s="103">
        <f>('Grunddaten Kernel'!N263-'Grunddaten Kernel'!N$3)/('Grunddaten Kernel'!N$4-'Grunddaten Kernel'!N$3)</f>
        <v>0.8153769671736395</v>
      </c>
      <c r="O263" s="103">
        <f>('Grunddaten Kernel'!O263-'Grunddaten Kernel'!O$3)/('Grunddaten Kernel'!O$4-'Grunddaten Kernel'!O$3)</f>
        <v>0.8172255693115793</v>
      </c>
      <c r="P263" s="103">
        <f>('Grunddaten Kernel'!P263-'Grunddaten Kernel'!P$3)/('Grunddaten Kernel'!P$4-'Grunddaten Kernel'!P$3)</f>
        <v>4.579101525352779E-3</v>
      </c>
      <c r="Q263" s="103">
        <f>('Grunddaten Kernel'!Q263-'Grunddaten Kernel'!Q$3)/('Grunddaten Kernel'!Q$4-'Grunddaten Kernel'!Q$3)</f>
        <v>2.7970893970893971</v>
      </c>
      <c r="R263" s="103">
        <f>('Grunddaten Kernel'!R263-'Grunddaten Kernel'!R$3)/('Grunddaten Kernel'!R$4-'Grunddaten Kernel'!R$3)</f>
        <v>4.736361422308816</v>
      </c>
      <c r="S263" s="103">
        <f>('Grunddaten Kernel'!S263-'Grunddaten Kernel'!S$3)/('Grunddaten Kernel'!S$4-'Grunddaten Kernel'!S$3)</f>
        <v>4.207914369120985</v>
      </c>
      <c r="T263" s="103">
        <f>'Grunddaten Kernel'!T263/(('Grunddaten Kernel'!T$4-'Grunddaten Kernel'!T$3)/2)</f>
        <v>-0.14817245523854339</v>
      </c>
      <c r="U263" s="103">
        <f>'Grunddaten Kernel'!U263/(('Grunddaten Kernel'!U$4-'Grunddaten Kernel'!U$3)/2)</f>
        <v>0.16558634567595137</v>
      </c>
      <c r="V263" s="103">
        <f>'Grunddaten Kernel'!V263/(('Grunddaten Kernel'!V$4-'Grunddaten Kernel'!V$3)/2)</f>
        <v>5.3336068516334288E-2</v>
      </c>
      <c r="W263" s="103">
        <f>'Grunddaten Kernel'!W263/(('Grunddaten Kernel'!W$4-'Grunddaten Kernel'!W$3)/2)</f>
        <v>0.10909090909090922</v>
      </c>
      <c r="X263" s="103">
        <f>'Grunddaten Kernel'!X263/(('Grunddaten Kernel'!X$4-'Grunddaten Kernel'!X$3)/2)</f>
        <v>-0.12355212355212367</v>
      </c>
      <c r="Y263" s="103">
        <f>'Grunddaten Kernel'!Y263/(('Grunddaten Kernel'!Y$4-'Grunddaten Kernel'!Y$3)/2)</f>
        <v>0.17796030116358641</v>
      </c>
      <c r="Z263" s="103">
        <f>'Grunddaten Kernel'!Z263/(('Grunddaten Kernel'!Z$4-'Grunddaten Kernel'!Z$3)/2)</f>
        <v>-0.13043478260869562</v>
      </c>
      <c r="AA263" s="103">
        <f>'Grunddaten Kernel'!AA263/(('Grunddaten Kernel'!AA$4-'Grunddaten Kernel'!AA$3)/2)</f>
        <v>7.272727272727441E-3</v>
      </c>
      <c r="AB263" s="103">
        <f>'Grunddaten Kernel'!AB263/(('Grunddaten Kernel'!AB$4-'Grunddaten Kernel'!AB$3)/2)</f>
        <v>9.9975006248437498E-2</v>
      </c>
      <c r="AC263" s="103">
        <f>'Grunddaten Kernel'!AC263/(('Grunddaten Kernel'!AC$4-'Grunddaten Kernel'!AC$3)/2)</f>
        <v>9.9282956425813432E-2</v>
      </c>
      <c r="AD263" s="103">
        <f>'Grunddaten Kernel'!AD263/(('Grunddaten Kernel'!AD$4-'Grunddaten Kernel'!AD$3)/2)</f>
        <v>1.2800000000000011E-2</v>
      </c>
      <c r="AE263" s="103">
        <f>'Grunddaten Kernel'!AE263/(('Grunddaten Kernel'!AE$4-'Grunddaten Kernel'!AE$3)/2)</f>
        <v>-0.69233554441966205</v>
      </c>
      <c r="AF263" s="103">
        <f>'Grunddaten Kernel'!AF263/(('Grunddaten Kernel'!AF$4-'Grunddaten Kernel'!AF$3)/2)</f>
        <v>-0.77067861715749086</v>
      </c>
      <c r="AG263" s="103">
        <f>'Grunddaten Kernel'!AG263/(('Grunddaten Kernel'!AG$4-'Grunddaten Kernel'!AG$3)/2)</f>
        <v>-0.64550717605476371</v>
      </c>
      <c r="AH263" s="103">
        <f>'Grunddaten Kernel'!AH263/(('Grunddaten Kernel'!AH$4-'Grunddaten Kernel'!AH$3)/2)</f>
        <v>-0.17241476415568777</v>
      </c>
      <c r="AI263" s="103">
        <f>'Grunddaten Kernel'!AI263/(('Grunddaten Kernel'!AI$4-'Grunddaten Kernel'!AI$3)/2)</f>
        <v>0.88914285714285923</v>
      </c>
      <c r="AJ263" s="103">
        <f>'Grunddaten Kernel'!AJ263/(('Grunddaten Kernel'!AJ$4-'Grunddaten Kernel'!AJ$3)/2)</f>
        <v>1.2964004499437545</v>
      </c>
      <c r="AK263" s="103">
        <f>'Grunddaten Kernel'!AK263/(('Grunddaten Kernel'!AK$4-'Grunddaten Kernel'!AK$3)/2)</f>
        <v>1.129464285714286</v>
      </c>
    </row>
    <row r="264" spans="1:39" x14ac:dyDescent="0.2">
      <c r="A264" s="9">
        <v>38198</v>
      </c>
      <c r="B264" s="103">
        <f>('Grunddaten Kernel'!B264-'Grunddaten Kernel'!B$3)/('Grunddaten Kernel'!B$4-'Grunddaten Kernel'!B$3)</f>
        <v>0.31828899113547499</v>
      </c>
      <c r="C264" s="103">
        <f>('Grunddaten Kernel'!C264-'Grunddaten Kernel'!C$3)/('Grunddaten Kernel'!C$4-'Grunddaten Kernel'!C$3)</f>
        <v>1.239392731614994</v>
      </c>
      <c r="D264" s="103">
        <f>('Grunddaten Kernel'!D264-'Grunddaten Kernel'!D$3)/('Grunddaten Kernel'!D$4-'Grunddaten Kernel'!D$3)</f>
        <v>0.32016327623126334</v>
      </c>
      <c r="E264" s="103">
        <f>('Grunddaten Kernel'!E264-'Grunddaten Kernel'!E$3)/('Grunddaten Kernel'!E$4-'Grunddaten Kernel'!E$3)</f>
        <v>0.14379084967320255</v>
      </c>
      <c r="F264" s="103">
        <f>('Grunddaten Kernel'!F264-'Grunddaten Kernel'!F$3)/('Grunddaten Kernel'!F$4-'Grunddaten Kernel'!F$3)</f>
        <v>-0.18965517241379309</v>
      </c>
      <c r="G264" s="103">
        <f>('Grunddaten Kernel'!G264-'Grunddaten Kernel'!G$3)/('Grunddaten Kernel'!G$4-'Grunddaten Kernel'!G$3)</f>
        <v>0.1355311355311356</v>
      </c>
      <c r="H264" s="103">
        <f>('Grunddaten Kernel'!H264-'Grunddaten Kernel'!H$3)/('Grunddaten Kernel'!H$4-'Grunddaten Kernel'!H$3)</f>
        <v>0.10784313725490197</v>
      </c>
      <c r="I264" s="103">
        <f>('Grunddaten Kernel'!I264-'Grunddaten Kernel'!I$3)/('Grunddaten Kernel'!I$4-'Grunddaten Kernel'!I$3)</f>
        <v>0.20350675481460187</v>
      </c>
      <c r="J264" s="103">
        <f>('Grunddaten Kernel'!J264-'Grunddaten Kernel'!J$3)/('Grunddaten Kernel'!J$4-'Grunddaten Kernel'!J$3)</f>
        <v>-4.7017543859649118E-2</v>
      </c>
      <c r="K264" s="103">
        <f>('Grunddaten Kernel'!K264-'Grunddaten Kernel'!K$3)/('Grunddaten Kernel'!K$4-'Grunddaten Kernel'!K$3)</f>
        <v>0.33045281714483232</v>
      </c>
      <c r="L264" s="103">
        <f>('Grunddaten Kernel'!L264-'Grunddaten Kernel'!L$3)/('Grunddaten Kernel'!L$4-'Grunddaten Kernel'!L$3)</f>
        <v>9.6448209243572586E-2</v>
      </c>
      <c r="M264" s="103">
        <f>('Grunddaten Kernel'!M264-'Grunddaten Kernel'!M$3)/('Grunddaten Kernel'!M$4-'Grunddaten Kernel'!M$3)</f>
        <v>1.0574883766336778</v>
      </c>
      <c r="N264" s="103">
        <f>('Grunddaten Kernel'!N264-'Grunddaten Kernel'!N$3)/('Grunddaten Kernel'!N$4-'Grunddaten Kernel'!N$3)</f>
        <v>0.80557411176187299</v>
      </c>
      <c r="O264" s="103">
        <f>('Grunddaten Kernel'!O264-'Grunddaten Kernel'!O$3)/('Grunddaten Kernel'!O$4-'Grunddaten Kernel'!O$3)</f>
        <v>0.82635363348825008</v>
      </c>
      <c r="P264" s="103">
        <f>('Grunddaten Kernel'!P264-'Grunddaten Kernel'!P$3)/('Grunddaten Kernel'!P$4-'Grunddaten Kernel'!P$3)</f>
        <v>6.0139221727716877E-4</v>
      </c>
      <c r="Q264" s="103">
        <f>('Grunddaten Kernel'!Q264-'Grunddaten Kernel'!Q$3)/('Grunddaten Kernel'!Q$4-'Grunddaten Kernel'!Q$3)</f>
        <v>2.7459459459459459</v>
      </c>
      <c r="R264" s="103">
        <f>('Grunddaten Kernel'!R264-'Grunddaten Kernel'!R$3)/('Grunddaten Kernel'!R$4-'Grunddaten Kernel'!R$3)</f>
        <v>4.4557963955187532</v>
      </c>
      <c r="S264" s="103">
        <f>('Grunddaten Kernel'!S264-'Grunddaten Kernel'!S$3)/('Grunddaten Kernel'!S$4-'Grunddaten Kernel'!S$3)</f>
        <v>3.6915342199156664</v>
      </c>
      <c r="T264" s="103">
        <f>'Grunddaten Kernel'!T264/(('Grunddaten Kernel'!T$4-'Grunddaten Kernel'!T$3)/2)</f>
        <v>0.25226829404536688</v>
      </c>
      <c r="U264" s="103">
        <f>'Grunddaten Kernel'!U264/(('Grunddaten Kernel'!U$4-'Grunddaten Kernel'!U$3)/2)</f>
        <v>-0.12418975925696256</v>
      </c>
      <c r="V264" s="103">
        <f>'Grunddaten Kernel'!V264/(('Grunddaten Kernel'!V$4-'Grunddaten Kernel'!V$3)/2)</f>
        <v>0.11624527753560039</v>
      </c>
      <c r="W264" s="103">
        <f>'Grunddaten Kernel'!W264/(('Grunddaten Kernel'!W$4-'Grunddaten Kernel'!W$3)/2)</f>
        <v>-0.40000000000000047</v>
      </c>
      <c r="X264" s="103">
        <f>'Grunddaten Kernel'!X264/(('Grunddaten Kernel'!X$4-'Grunddaten Kernel'!X$3)/2)</f>
        <v>0.12355212355212367</v>
      </c>
      <c r="Y264" s="103">
        <f>'Grunddaten Kernel'!Y264/(('Grunddaten Kernel'!Y$4-'Grunddaten Kernel'!Y$3)/2)</f>
        <v>-0.19164955509924661</v>
      </c>
      <c r="Z264" s="103">
        <f>'Grunddaten Kernel'!Z264/(('Grunddaten Kernel'!Z$4-'Grunddaten Kernel'!Z$3)/2)</f>
        <v>-4.3478260869565258E-2</v>
      </c>
      <c r="AA264" s="103">
        <f>'Grunddaten Kernel'!AA264/(('Grunddaten Kernel'!AA$4-'Grunddaten Kernel'!AA$3)/2)</f>
        <v>-2.1818181818182E-2</v>
      </c>
      <c r="AB264" s="103">
        <f>'Grunddaten Kernel'!AB264/(('Grunddaten Kernel'!AB$4-'Grunddaten Kernel'!AB$3)/2)</f>
        <v>9.9975006248440162E-3</v>
      </c>
      <c r="AC264" s="103">
        <f>'Grunddaten Kernel'!AC264/(('Grunddaten Kernel'!AC$4-'Grunddaten Kernel'!AC$3)/2)</f>
        <v>2.206287920573588E-2</v>
      </c>
      <c r="AD264" s="103">
        <f>'Grunddaten Kernel'!AD264/(('Grunddaten Kernel'!AD$4-'Grunddaten Kernel'!AD$3)/2)</f>
        <v>-3.8400000000000031E-2</v>
      </c>
      <c r="AE264" s="103">
        <f>'Grunddaten Kernel'!AE264/(('Grunddaten Kernel'!AE$4-'Grunddaten Kernel'!AE$3)/2)</f>
        <v>0.15780783825275782</v>
      </c>
      <c r="AF264" s="103">
        <f>'Grunddaten Kernel'!AF264/(('Grunddaten Kernel'!AF$4-'Grunddaten Kernel'!AF$3)/2)</f>
        <v>-8.0793854033289925E-2</v>
      </c>
      <c r="AG264" s="103">
        <f>'Grunddaten Kernel'!AG264/(('Grunddaten Kernel'!AG$4-'Grunddaten Kernel'!AG$3)/2)</f>
        <v>5.8264712458316742E-2</v>
      </c>
      <c r="AH264" s="103">
        <f>'Grunddaten Kernel'!AH264/(('Grunddaten Kernel'!AH$4-'Grunddaten Kernel'!AH$3)/2)</f>
        <v>-2.1033893191189722E-2</v>
      </c>
      <c r="AI264" s="103">
        <f>'Grunddaten Kernel'!AI264/(('Grunddaten Kernel'!AI$4-'Grunddaten Kernel'!AI$3)/2)</f>
        <v>-0.28114285714285869</v>
      </c>
      <c r="AJ264" s="103">
        <f>'Grunddaten Kernel'!AJ264/(('Grunddaten Kernel'!AJ$4-'Grunddaten Kernel'!AJ$3)/2)</f>
        <v>-1.2958380202474669</v>
      </c>
      <c r="AK264" s="103">
        <f>'Grunddaten Kernel'!AK264/(('Grunddaten Kernel'!AK$4-'Grunddaten Kernel'!AK$3)/2)</f>
        <v>-1.4214285714285713</v>
      </c>
    </row>
    <row r="265" spans="1:39" x14ac:dyDescent="0.2">
      <c r="A265" s="9">
        <v>38227</v>
      </c>
      <c r="B265" s="103">
        <f>('Grunddaten Kernel'!B265-'Grunddaten Kernel'!B$3)/('Grunddaten Kernel'!B$4-'Grunddaten Kernel'!B$3)</f>
        <v>0.26484932657213872</v>
      </c>
      <c r="C265" s="103">
        <f>('Grunddaten Kernel'!C265-'Grunddaten Kernel'!C$3)/('Grunddaten Kernel'!C$4-'Grunddaten Kernel'!C$3)</f>
        <v>1.0685748732680567</v>
      </c>
      <c r="D265" s="103">
        <f>('Grunddaten Kernel'!D265-'Grunddaten Kernel'!D$3)/('Grunddaten Kernel'!D$4-'Grunddaten Kernel'!D$3)</f>
        <v>0.32993308351177736</v>
      </c>
      <c r="E265" s="103">
        <f>('Grunddaten Kernel'!E265-'Grunddaten Kernel'!E$3)/('Grunddaten Kernel'!E$4-'Grunddaten Kernel'!E$3)</f>
        <v>0.10675381263616553</v>
      </c>
      <c r="F265" s="103">
        <f>('Grunddaten Kernel'!F265-'Grunddaten Kernel'!F$3)/('Grunddaten Kernel'!F$4-'Grunddaten Kernel'!F$3)</f>
        <v>-0.26293103448275856</v>
      </c>
      <c r="G265" s="103">
        <f>('Grunddaten Kernel'!G265-'Grunddaten Kernel'!G$3)/('Grunddaten Kernel'!G$4-'Grunddaten Kernel'!G$3)</f>
        <v>8.4249084249084255E-2</v>
      </c>
      <c r="H265" s="103">
        <f>('Grunddaten Kernel'!H265-'Grunddaten Kernel'!H$3)/('Grunddaten Kernel'!H$4-'Grunddaten Kernel'!H$3)</f>
        <v>8.8235294117647051E-2</v>
      </c>
      <c r="I265" s="103">
        <f>('Grunddaten Kernel'!I265-'Grunddaten Kernel'!I$3)/('Grunddaten Kernel'!I$4-'Grunddaten Kernel'!I$3)</f>
        <v>0.20235699913768324</v>
      </c>
      <c r="J265" s="103">
        <f>('Grunddaten Kernel'!J265-'Grunddaten Kernel'!J$3)/('Grunddaten Kernel'!J$4-'Grunddaten Kernel'!J$3)</f>
        <v>-4.4210526315789464E-2</v>
      </c>
      <c r="K265" s="103">
        <f>('Grunddaten Kernel'!K265-'Grunddaten Kernel'!K$3)/('Grunddaten Kernel'!K$4-'Grunddaten Kernel'!K$3)</f>
        <v>0.32907016937435185</v>
      </c>
      <c r="L265" s="103">
        <f>('Grunddaten Kernel'!L265-'Grunddaten Kernel'!L$3)/('Grunddaten Kernel'!L$4-'Grunddaten Kernel'!L$3)</f>
        <v>9.4070441373160937E-2</v>
      </c>
      <c r="M265" s="103">
        <f>('Grunddaten Kernel'!M265-'Grunddaten Kernel'!M$3)/('Grunddaten Kernel'!M$4-'Grunddaten Kernel'!M$3)</f>
        <v>1.0772775899870242</v>
      </c>
      <c r="N265" s="103">
        <f>('Grunddaten Kernel'!N265-'Grunddaten Kernel'!N$3)/('Grunddaten Kernel'!N$4-'Grunddaten Kernel'!N$3)</f>
        <v>0.8175674625984557</v>
      </c>
      <c r="O265" s="103">
        <f>('Grunddaten Kernel'!O265-'Grunddaten Kernel'!O$3)/('Grunddaten Kernel'!O$4-'Grunddaten Kernel'!O$3)</f>
        <v>0.8178188040506903</v>
      </c>
      <c r="P265" s="103">
        <f>('Grunddaten Kernel'!P265-'Grunddaten Kernel'!P$3)/('Grunddaten Kernel'!P$4-'Grunddaten Kernel'!P$3)</f>
        <v>-1.0960097379131926E-2</v>
      </c>
      <c r="Q265" s="103">
        <f>('Grunddaten Kernel'!Q265-'Grunddaten Kernel'!Q$3)/('Grunddaten Kernel'!Q$4-'Grunddaten Kernel'!Q$3)</f>
        <v>2.394178794178794</v>
      </c>
      <c r="R265" s="103">
        <f>('Grunddaten Kernel'!R265-'Grunddaten Kernel'!R$3)/('Grunddaten Kernel'!R$4-'Grunddaten Kernel'!R$3)</f>
        <v>4.0613735996103264</v>
      </c>
      <c r="S265" s="103">
        <f>('Grunddaten Kernel'!S265-'Grunddaten Kernel'!S$3)/('Grunddaten Kernel'!S$4-'Grunddaten Kernel'!S$3)</f>
        <v>3.4119364255595195</v>
      </c>
      <c r="T265" s="103">
        <f>'Grunddaten Kernel'!T265/(('Grunddaten Kernel'!T$4-'Grunddaten Kernel'!T$3)/2)</f>
        <v>-0.17067966362920778</v>
      </c>
      <c r="U265" s="103">
        <f>'Grunddaten Kernel'!U265/(('Grunddaten Kernel'!U$4-'Grunddaten Kernel'!U$3)/2)</f>
        <v>-0.82000472246973299</v>
      </c>
      <c r="V265" s="103">
        <f>'Grunddaten Kernel'!V265/(('Grunddaten Kernel'!V$4-'Grunddaten Kernel'!V$3)/2)</f>
        <v>4.9917089765287415E-2</v>
      </c>
      <c r="W265" s="103">
        <f>'Grunddaten Kernel'!W265/(('Grunddaten Kernel'!W$4-'Grunddaten Kernel'!W$3)/2)</f>
        <v>-0.30909090909090908</v>
      </c>
      <c r="X265" s="103">
        <f>'Grunddaten Kernel'!X265/(('Grunddaten Kernel'!X$4-'Grunddaten Kernel'!X$3)/2)</f>
        <v>-0.52509652509652494</v>
      </c>
      <c r="Y265" s="103">
        <f>'Grunddaten Kernel'!Y265/(('Grunddaten Kernel'!Y$4-'Grunddaten Kernel'!Y$3)/2)</f>
        <v>-0.38329911019849444</v>
      </c>
      <c r="Z265" s="103">
        <f>'Grunddaten Kernel'!Z265/(('Grunddaten Kernel'!Z$4-'Grunddaten Kernel'!Z$3)/2)</f>
        <v>-0.10144927536231894</v>
      </c>
      <c r="AA265" s="103">
        <f>'Grunddaten Kernel'!AA265/(('Grunddaten Kernel'!AA$4-'Grunddaten Kernel'!AA$3)/2)</f>
        <v>-7.2727272727271175E-3</v>
      </c>
      <c r="AB265" s="103">
        <f>'Grunddaten Kernel'!AB265/(('Grunddaten Kernel'!AB$4-'Grunddaten Kernel'!AB$3)/2)</f>
        <v>1.9995001249687588E-2</v>
      </c>
      <c r="AC265" s="103">
        <f>'Grunddaten Kernel'!AC265/(('Grunddaten Kernel'!AC$4-'Grunddaten Kernel'!AC$3)/2)</f>
        <v>-1.103143960286794E-2</v>
      </c>
      <c r="AD265" s="103">
        <f>'Grunddaten Kernel'!AD265/(('Grunddaten Kernel'!AD$4-'Grunddaten Kernel'!AD$3)/2)</f>
        <v>-2.5600000000000022E-2</v>
      </c>
      <c r="AE265" s="103">
        <f>'Grunddaten Kernel'!AE265/(('Grunddaten Kernel'!AE$4-'Grunddaten Kernel'!AE$3)/2)</f>
        <v>0.14092054572314139</v>
      </c>
      <c r="AF265" s="103">
        <f>'Grunddaten Kernel'!AF265/(('Grunddaten Kernel'!AF$4-'Grunddaten Kernel'!AF$3)/2)</f>
        <v>9.8847631241996303E-2</v>
      </c>
      <c r="AG265" s="103">
        <f>'Grunddaten Kernel'!AG265/(('Grunddaten Kernel'!AG$4-'Grunddaten Kernel'!AG$3)/2)</f>
        <v>-5.4478076998092616E-2</v>
      </c>
      <c r="AH265" s="103">
        <f>'Grunddaten Kernel'!AH265/(('Grunddaten Kernel'!AH$4-'Grunddaten Kernel'!AH$3)/2)</f>
        <v>-6.1136477924167494E-2</v>
      </c>
      <c r="AI265" s="103">
        <f>'Grunddaten Kernel'!AI265/(('Grunddaten Kernel'!AI$4-'Grunddaten Kernel'!AI$3)/2)</f>
        <v>-1.9337142857142862</v>
      </c>
      <c r="AJ265" s="103">
        <f>'Grunddaten Kernel'!AJ265/(('Grunddaten Kernel'!AJ$4-'Grunddaten Kernel'!AJ$3)/2)</f>
        <v>-1.8217097862767144</v>
      </c>
      <c r="AK265" s="103">
        <f>'Grunddaten Kernel'!AK265/(('Grunddaten Kernel'!AK$4-'Grunddaten Kernel'!AK$3)/2)</f>
        <v>-0.76964285714285741</v>
      </c>
    </row>
    <row r="266" spans="1:39" x14ac:dyDescent="0.2">
      <c r="A266" s="9">
        <v>38259</v>
      </c>
      <c r="B266" s="103">
        <f>('Grunddaten Kernel'!B266-'Grunddaten Kernel'!B$3)/('Grunddaten Kernel'!B$4-'Grunddaten Kernel'!B$3)</f>
        <v>0.15356562948694991</v>
      </c>
      <c r="C266" s="103">
        <f>('Grunddaten Kernel'!C266-'Grunddaten Kernel'!C$3)/('Grunddaten Kernel'!C$4-'Grunddaten Kernel'!C$3)</f>
        <v>0.96472642232888761</v>
      </c>
      <c r="D266" s="103">
        <f>('Grunddaten Kernel'!D266-'Grunddaten Kernel'!D$3)/('Grunddaten Kernel'!D$4-'Grunddaten Kernel'!D$3)</f>
        <v>0.29353051391862961</v>
      </c>
      <c r="E266" s="103">
        <f>('Grunddaten Kernel'!E266-'Grunddaten Kernel'!E$3)/('Grunddaten Kernel'!E$4-'Grunddaten Kernel'!E$3)</f>
        <v>2.6143790849673131E-2</v>
      </c>
      <c r="F266" s="103">
        <f>('Grunddaten Kernel'!F266-'Grunddaten Kernel'!F$3)/('Grunddaten Kernel'!F$4-'Grunddaten Kernel'!F$3)</f>
        <v>-0.30818965517241387</v>
      </c>
      <c r="G266" s="103">
        <f>('Grunddaten Kernel'!G266-'Grunddaten Kernel'!G$3)/('Grunddaten Kernel'!G$4-'Grunddaten Kernel'!G$3)</f>
        <v>4.7619047619047589E-2</v>
      </c>
      <c r="H266" s="103">
        <f>('Grunddaten Kernel'!H266-'Grunddaten Kernel'!H$3)/('Grunddaten Kernel'!H$4-'Grunddaten Kernel'!H$3)</f>
        <v>9.5238095238095233E-2</v>
      </c>
      <c r="I266" s="103">
        <f>('Grunddaten Kernel'!I266-'Grunddaten Kernel'!I$3)/('Grunddaten Kernel'!I$4-'Grunddaten Kernel'!I$3)</f>
        <v>0.22650186835297501</v>
      </c>
      <c r="J266" s="103">
        <f>('Grunddaten Kernel'!J266-'Grunddaten Kernel'!J$3)/('Grunddaten Kernel'!J$4-'Grunddaten Kernel'!J$3)</f>
        <v>0.12982456140350876</v>
      </c>
      <c r="K266" s="103">
        <f>('Grunddaten Kernel'!K266-'Grunddaten Kernel'!K$3)/('Grunddaten Kernel'!K$4-'Grunddaten Kernel'!K$3)</f>
        <v>0.37331489802972695</v>
      </c>
      <c r="L266" s="103">
        <f>('Grunddaten Kernel'!L266-'Grunddaten Kernel'!L$3)/('Grunddaten Kernel'!L$4-'Grunddaten Kernel'!L$3)</f>
        <v>0.10952593253083667</v>
      </c>
      <c r="M266" s="103">
        <f>('Grunddaten Kernel'!M266-'Grunddaten Kernel'!M$3)/('Grunddaten Kernel'!M$4-'Grunddaten Kernel'!M$3)</f>
        <v>0.97602312063488206</v>
      </c>
      <c r="N266" s="103">
        <f>('Grunddaten Kernel'!N266-'Grunddaten Kernel'!N$3)/('Grunddaten Kernel'!N$4-'Grunddaten Kernel'!N$3)</f>
        <v>0.72583852475570543</v>
      </c>
      <c r="O266" s="103">
        <f>('Grunddaten Kernel'!O266-'Grunddaten Kernel'!O$3)/('Grunddaten Kernel'!O$4-'Grunddaten Kernel'!O$3)</f>
        <v>0.72968618180408951</v>
      </c>
      <c r="P266" s="103">
        <f>('Grunddaten Kernel'!P266-'Grunddaten Kernel'!P$3)/('Grunddaten Kernel'!P$4-'Grunddaten Kernel'!P$3)</f>
        <v>-7.9924683327627505E-2</v>
      </c>
      <c r="Q266" s="103">
        <f>('Grunddaten Kernel'!Q266-'Grunddaten Kernel'!Q$3)/('Grunddaten Kernel'!Q$4-'Grunddaten Kernel'!Q$3)</f>
        <v>2.5808731808731808</v>
      </c>
      <c r="R266" s="103">
        <f>('Grunddaten Kernel'!R266-'Grunddaten Kernel'!R$3)/('Grunddaten Kernel'!R$4-'Grunddaten Kernel'!R$3)</f>
        <v>3.2814174378957626</v>
      </c>
      <c r="S266" s="103">
        <f>('Grunddaten Kernel'!S266-'Grunddaten Kernel'!S$3)/('Grunddaten Kernel'!S$4-'Grunddaten Kernel'!S$3)</f>
        <v>2.9312358092766786</v>
      </c>
      <c r="T266" s="103">
        <f>'Grunddaten Kernel'!T266/(('Grunddaten Kernel'!T$4-'Grunddaten Kernel'!T$3)/2)</f>
        <v>-0.35542633250257949</v>
      </c>
      <c r="U266" s="103">
        <f>'Grunddaten Kernel'!U266/(('Grunddaten Kernel'!U$4-'Grunddaten Kernel'!U$3)/2)</f>
        <v>-0.49852059389674314</v>
      </c>
      <c r="V266" s="103">
        <f>'Grunddaten Kernel'!V266/(('Grunddaten Kernel'!V$4-'Grunddaten Kernel'!V$3)/2)</f>
        <v>-0.18599244405696025</v>
      </c>
      <c r="W266" s="103">
        <f>'Grunddaten Kernel'!W266/(('Grunddaten Kernel'!W$4-'Grunddaten Kernel'!W$3)/2)</f>
        <v>-0.67272727272727317</v>
      </c>
      <c r="X266" s="103">
        <f>'Grunddaten Kernel'!X266/(('Grunddaten Kernel'!X$4-'Grunddaten Kernel'!X$3)/2)</f>
        <v>-0.32432432432432495</v>
      </c>
      <c r="Y266" s="103">
        <f>'Grunddaten Kernel'!Y266/(('Grunddaten Kernel'!Y$4-'Grunddaten Kernel'!Y$3)/2)</f>
        <v>-0.27378507871321034</v>
      </c>
      <c r="Z266" s="103">
        <f>'Grunddaten Kernel'!Z266/(('Grunddaten Kernel'!Z$4-'Grunddaten Kernel'!Z$3)/2)</f>
        <v>3.623188405797105E-2</v>
      </c>
      <c r="AA266" s="103">
        <f>'Grunddaten Kernel'!AA266/(('Grunddaten Kernel'!AA$4-'Grunddaten Kernel'!AA$3)/2)</f>
        <v>0.15272727272727271</v>
      </c>
      <c r="AB266" s="103">
        <f>'Grunddaten Kernel'!AB266/(('Grunddaten Kernel'!AB$4-'Grunddaten Kernel'!AB$3)/2)</f>
        <v>1.2396900774806292</v>
      </c>
      <c r="AC266" s="103">
        <f>'Grunddaten Kernel'!AC266/(('Grunddaten Kernel'!AC$4-'Grunddaten Kernel'!AC$3)/2)</f>
        <v>0.35300606729178197</v>
      </c>
      <c r="AD266" s="103">
        <f>'Grunddaten Kernel'!AD266/(('Grunddaten Kernel'!AD$4-'Grunddaten Kernel'!AD$3)/2)</f>
        <v>0.16639999999999999</v>
      </c>
      <c r="AE266" s="103">
        <f>'Grunddaten Kernel'!AE266/(('Grunddaten Kernel'!AE$4-'Grunddaten Kernel'!AE$3)/2)</f>
        <v>-0.72104104510036726</v>
      </c>
      <c r="AF266" s="103">
        <f>'Grunddaten Kernel'!AF266/(('Grunddaten Kernel'!AF$4-'Grunddaten Kernel'!AF$3)/2)</f>
        <v>-0.75601792573623483</v>
      </c>
      <c r="AG266" s="103">
        <f>'Grunddaten Kernel'!AG266/(('Grunddaten Kernel'!AG$4-'Grunddaten Kernel'!AG$3)/2)</f>
        <v>-0.56255321982941087</v>
      </c>
      <c r="AH266" s="103">
        <f>'Grunddaten Kernel'!AH266/(('Grunddaten Kernel'!AH$4-'Grunddaten Kernel'!AH$3)/2)</f>
        <v>-0.36468067987528918</v>
      </c>
      <c r="AI266" s="103">
        <f>'Grunddaten Kernel'!AI266/(('Grunddaten Kernel'!AI$4-'Grunddaten Kernel'!AI$3)/2)</f>
        <v>1.0262857142857165</v>
      </c>
      <c r="AJ266" s="103">
        <f>'Grunddaten Kernel'!AJ266/(('Grunddaten Kernel'!AJ$4-'Grunddaten Kernel'!AJ$3)/2)</f>
        <v>-3.6023622047244097</v>
      </c>
      <c r="AK266" s="103">
        <f>'Grunddaten Kernel'!AK266/(('Grunddaten Kernel'!AK$4-'Grunddaten Kernel'!AK$3)/2)</f>
        <v>-1.3232142857142848</v>
      </c>
    </row>
    <row r="267" spans="1:39" x14ac:dyDescent="0.2">
      <c r="A267" s="9">
        <v>38290</v>
      </c>
      <c r="B267" s="103">
        <f>('Grunddaten Kernel'!B267-'Grunddaten Kernel'!B$3)/('Grunddaten Kernel'!B$4-'Grunddaten Kernel'!B$3)</f>
        <v>-0.13741628030572239</v>
      </c>
      <c r="C267" s="103">
        <f>('Grunddaten Kernel'!C267-'Grunddaten Kernel'!C$3)/('Grunddaten Kernel'!C$4-'Grunddaten Kernel'!C$3)</f>
        <v>0.7177652651484614</v>
      </c>
      <c r="D267" s="103">
        <f>('Grunddaten Kernel'!D267-'Grunddaten Kernel'!D$3)/('Grunddaten Kernel'!D$4-'Grunddaten Kernel'!D$3)</f>
        <v>0.19650160599571742</v>
      </c>
      <c r="E267" s="103">
        <f>('Grunddaten Kernel'!E267-'Grunddaten Kernel'!E$3)/('Grunddaten Kernel'!E$4-'Grunddaten Kernel'!E$3)</f>
        <v>6.5359477124182969E-2</v>
      </c>
      <c r="F267" s="103">
        <f>('Grunddaten Kernel'!F267-'Grunddaten Kernel'!F$3)/('Grunddaten Kernel'!F$4-'Grunddaten Kernel'!F$3)</f>
        <v>-0.22844827586206901</v>
      </c>
      <c r="G267" s="103">
        <f>('Grunddaten Kernel'!G267-'Grunddaten Kernel'!G$3)/('Grunddaten Kernel'!G$4-'Grunddaten Kernel'!G$3)</f>
        <v>1.8315018315018253E-2</v>
      </c>
      <c r="H267" s="103">
        <f>('Grunddaten Kernel'!H267-'Grunddaten Kernel'!H$3)/('Grunddaten Kernel'!H$4-'Grunddaten Kernel'!H$3)</f>
        <v>9.6638655462184878E-2</v>
      </c>
      <c r="I267" s="103">
        <f>('Grunddaten Kernel'!I267-'Grunddaten Kernel'!I$3)/('Grunddaten Kernel'!I$4-'Grunddaten Kernel'!I$3)</f>
        <v>0.1989077321069273</v>
      </c>
      <c r="J267" s="103">
        <f>('Grunddaten Kernel'!J267-'Grunddaten Kernel'!J$3)/('Grunddaten Kernel'!J$4-'Grunddaten Kernel'!J$3)</f>
        <v>-1.333333333333336E-2</v>
      </c>
      <c r="K267" s="103">
        <f>('Grunddaten Kernel'!K267-'Grunddaten Kernel'!K$3)/('Grunddaten Kernel'!K$4-'Grunddaten Kernel'!K$3)</f>
        <v>0.30141721396474247</v>
      </c>
      <c r="L267" s="103">
        <f>('Grunddaten Kernel'!L267-'Grunddaten Kernel'!L$3)/('Grunddaten Kernel'!L$4-'Grunddaten Kernel'!L$3)</f>
        <v>0.10120374498439588</v>
      </c>
      <c r="M267" s="103">
        <f>('Grunddaten Kernel'!M267-'Grunddaten Kernel'!M$3)/('Grunddaten Kernel'!M$4-'Grunddaten Kernel'!M$3)</f>
        <v>0.8704508198388391</v>
      </c>
      <c r="N267" s="103">
        <f>('Grunddaten Kernel'!N267-'Grunddaten Kernel'!N$3)/('Grunddaten Kernel'!N$4-'Grunddaten Kernel'!N$3)</f>
        <v>0.57360686044524534</v>
      </c>
      <c r="O267" s="103">
        <f>('Grunddaten Kernel'!O267-'Grunddaten Kernel'!O$3)/('Grunddaten Kernel'!O$4-'Grunddaten Kernel'!O$3)</f>
        <v>0.60402624542031724</v>
      </c>
      <c r="P267" s="103">
        <f>('Grunddaten Kernel'!P267-'Grunddaten Kernel'!P$3)/('Grunddaten Kernel'!P$4-'Grunddaten Kernel'!P$3)</f>
        <v>-0.181978013617863</v>
      </c>
      <c r="Q267" s="103">
        <f>('Grunddaten Kernel'!Q267-'Grunddaten Kernel'!Q$3)/('Grunddaten Kernel'!Q$4-'Grunddaten Kernel'!Q$3)</f>
        <v>1.9264033264033262</v>
      </c>
      <c r="R267" s="103">
        <f>('Grunddaten Kernel'!R267-'Grunddaten Kernel'!R$3)/('Grunddaten Kernel'!R$4-'Grunddaten Kernel'!R$3)</f>
        <v>2.2724062347783733</v>
      </c>
      <c r="S267" s="103">
        <f>('Grunddaten Kernel'!S267-'Grunddaten Kernel'!S$3)/('Grunddaten Kernel'!S$4-'Grunddaten Kernel'!S$3)</f>
        <v>1.8663639312358093</v>
      </c>
      <c r="T267" s="103">
        <f>'Grunddaten Kernel'!T267/(('Grunddaten Kernel'!T$4-'Grunddaten Kernel'!T$3)/2)</f>
        <v>-0.92936014646453446</v>
      </c>
      <c r="U267" s="103">
        <f>'Grunddaten Kernel'!U267/(('Grunddaten Kernel'!U$4-'Grunddaten Kernel'!U$3)/2)</f>
        <v>-1.1855277727650453</v>
      </c>
      <c r="V267" s="103">
        <f>'Grunddaten Kernel'!V267/(('Grunddaten Kernel'!V$4-'Grunddaten Kernel'!V$3)/2)</f>
        <v>-0.49575191890182441</v>
      </c>
      <c r="W267" s="103">
        <f>'Grunddaten Kernel'!W267/(('Grunddaten Kernel'!W$4-'Grunddaten Kernel'!W$3)/2)</f>
        <v>0.32727272727272766</v>
      </c>
      <c r="X267" s="103">
        <f>'Grunddaten Kernel'!X267/(('Grunddaten Kernel'!X$4-'Grunddaten Kernel'!X$3)/2)</f>
        <v>0.57142857142857162</v>
      </c>
      <c r="Y267" s="103">
        <f>'Grunddaten Kernel'!Y267/(('Grunddaten Kernel'!Y$4-'Grunddaten Kernel'!Y$3)/2)</f>
        <v>-0.21902806297056826</v>
      </c>
      <c r="Z267" s="103">
        <f>'Grunddaten Kernel'!Z267/(('Grunddaten Kernel'!Z$4-'Grunddaten Kernel'!Z$3)/2)</f>
        <v>7.2463768115942099E-3</v>
      </c>
      <c r="AA267" s="103">
        <f>'Grunddaten Kernel'!AA267/(('Grunddaten Kernel'!AA$4-'Grunddaten Kernel'!AA$3)/2)</f>
        <v>-0.17454545454545436</v>
      </c>
      <c r="AB267" s="103">
        <f>'Grunddaten Kernel'!AB267/(('Grunddaten Kernel'!AB$4-'Grunddaten Kernel'!AB$3)/2)</f>
        <v>-1.0197450637340661</v>
      </c>
      <c r="AC267" s="103">
        <f>'Grunddaten Kernel'!AC267/(('Grunddaten Kernel'!AC$4-'Grunddaten Kernel'!AC$3)/2)</f>
        <v>-0.57363485934914571</v>
      </c>
      <c r="AD267" s="103">
        <f>'Grunddaten Kernel'!AD267/(('Grunddaten Kernel'!AD$4-'Grunddaten Kernel'!AD$3)/2)</f>
        <v>-8.9600000000000082E-2</v>
      </c>
      <c r="AE267" s="103">
        <f>'Grunddaten Kernel'!AE267/(('Grunddaten Kernel'!AE$4-'Grunddaten Kernel'!AE$3)/2)</f>
        <v>-0.75178866263071009</v>
      </c>
      <c r="AF267" s="103">
        <f>'Grunddaten Kernel'!AF267/(('Grunddaten Kernel'!AF$4-'Grunddaten Kernel'!AF$3)/2)</f>
        <v>-1.2546734955185657</v>
      </c>
      <c r="AG267" s="103">
        <f>'Grunddaten Kernel'!AG267/(('Grunddaten Kernel'!AG$4-'Grunddaten Kernel'!AG$3)/2)</f>
        <v>-0.80209121224662616</v>
      </c>
      <c r="AH267" s="103">
        <f>'Grunddaten Kernel'!AH267/(('Grunddaten Kernel'!AH$4-'Grunddaten Kernel'!AH$3)/2)</f>
        <v>-0.53965201649401606</v>
      </c>
      <c r="AI267" s="103">
        <f>'Grunddaten Kernel'!AI267/(('Grunddaten Kernel'!AI$4-'Grunddaten Kernel'!AI$3)/2)</f>
        <v>-3.5977142857142876</v>
      </c>
      <c r="AJ267" s="103">
        <f>'Grunddaten Kernel'!AJ267/(('Grunddaten Kernel'!AJ$4-'Grunddaten Kernel'!AJ$3)/2)</f>
        <v>-4.6602924634420706</v>
      </c>
      <c r="AK267" s="103">
        <f>'Grunddaten Kernel'!AK267/(('Grunddaten Kernel'!AK$4-'Grunddaten Kernel'!AK$3)/2)</f>
        <v>-2.931249999999999</v>
      </c>
    </row>
    <row r="268" spans="1:39" x14ac:dyDescent="0.2">
      <c r="A268" s="9">
        <v>38318</v>
      </c>
      <c r="B268" s="103">
        <f>('Grunddaten Kernel'!B268-'Grunddaten Kernel'!B$3)/('Grunddaten Kernel'!B$4-'Grunddaten Kernel'!B$3)</f>
        <v>4.9035296604819374E-2</v>
      </c>
      <c r="C268" s="103">
        <f>('Grunddaten Kernel'!C268-'Grunddaten Kernel'!C$3)/('Grunddaten Kernel'!C$4-'Grunddaten Kernel'!C$3)</f>
        <v>0.70400442800987884</v>
      </c>
      <c r="D268" s="103">
        <f>('Grunddaten Kernel'!D268-'Grunddaten Kernel'!D$3)/('Grunddaten Kernel'!D$4-'Grunddaten Kernel'!D$3)</f>
        <v>0.15394271948608135</v>
      </c>
      <c r="E268" s="103">
        <f>('Grunddaten Kernel'!E268-'Grunddaten Kernel'!E$3)/('Grunddaten Kernel'!E$4-'Grunddaten Kernel'!E$3)</f>
        <v>-5.8823529411764712E-2</v>
      </c>
      <c r="F268" s="103">
        <f>('Grunddaten Kernel'!F268-'Grunddaten Kernel'!F$3)/('Grunddaten Kernel'!F$4-'Grunddaten Kernel'!F$3)</f>
        <v>-0.42887931034482757</v>
      </c>
      <c r="G268" s="103">
        <f>('Grunddaten Kernel'!G268-'Grunddaten Kernel'!G$3)/('Grunddaten Kernel'!G$4-'Grunddaten Kernel'!G$3)</f>
        <v>-8.4249084249084255E-2</v>
      </c>
      <c r="H268" s="103">
        <f>('Grunddaten Kernel'!H268-'Grunddaten Kernel'!H$3)/('Grunddaten Kernel'!H$4-'Grunddaten Kernel'!H$3)</f>
        <v>7.7030812324929976E-2</v>
      </c>
      <c r="I268" s="103">
        <f>('Grunddaten Kernel'!I268-'Grunddaten Kernel'!I$3)/('Grunddaten Kernel'!I$4-'Grunddaten Kernel'!I$3)</f>
        <v>2.9893647599885026E-2</v>
      </c>
      <c r="J268" s="103">
        <f>('Grunddaten Kernel'!J268-'Grunddaten Kernel'!J$3)/('Grunddaten Kernel'!J$4-'Grunddaten Kernel'!J$3)</f>
        <v>-0.12701754385964908</v>
      </c>
      <c r="K268" s="103">
        <f>('Grunddaten Kernel'!K268-'Grunddaten Kernel'!K$3)/('Grunddaten Kernel'!K$4-'Grunddaten Kernel'!K$3)</f>
        <v>0.1755962668510197</v>
      </c>
      <c r="L268" s="103">
        <f>('Grunddaten Kernel'!L268-'Grunddaten Kernel'!L$3)/('Grunddaten Kernel'!L$4-'Grunddaten Kernel'!L$3)</f>
        <v>0.10120374498439588</v>
      </c>
      <c r="M268" s="103">
        <f>('Grunddaten Kernel'!M268-'Grunddaten Kernel'!M$3)/('Grunddaten Kernel'!M$4-'Grunddaten Kernel'!M$3)</f>
        <v>0.81664368433255641</v>
      </c>
      <c r="N268" s="103">
        <f>('Grunddaten Kernel'!N268-'Grunddaten Kernel'!N$3)/('Grunddaten Kernel'!N$4-'Grunddaten Kernel'!N$3)</f>
        <v>0.517283164256086</v>
      </c>
      <c r="O268" s="103">
        <f>('Grunddaten Kernel'!O268-'Grunddaten Kernel'!O$3)/('Grunddaten Kernel'!O$4-'Grunddaten Kernel'!O$3)</f>
        <v>0.55654808927735644</v>
      </c>
      <c r="P268" s="103">
        <f>('Grunddaten Kernel'!P268-'Grunddaten Kernel'!P$3)/('Grunddaten Kernel'!P$4-'Grunddaten Kernel'!P$3)</f>
        <v>-0.18443949941039978</v>
      </c>
      <c r="Q268" s="103">
        <f>('Grunddaten Kernel'!Q268-'Grunddaten Kernel'!Q$3)/('Grunddaten Kernel'!Q$4-'Grunddaten Kernel'!Q$3)</f>
        <v>2.3397089397089399</v>
      </c>
      <c r="R268" s="103">
        <f>('Grunddaten Kernel'!R268-'Grunddaten Kernel'!R$3)/('Grunddaten Kernel'!R$4-'Grunddaten Kernel'!R$3)</f>
        <v>2.1771797369702877</v>
      </c>
      <c r="S268" s="103">
        <f>('Grunddaten Kernel'!S268-'Grunddaten Kernel'!S$3)/('Grunddaten Kernel'!S$4-'Grunddaten Kernel'!S$3)</f>
        <v>1.4323710671423935</v>
      </c>
      <c r="T268" s="103">
        <f>'Grunddaten Kernel'!T268/(('Grunddaten Kernel'!T$4-'Grunddaten Kernel'!T$3)/2)</f>
        <v>0.59550322200300643</v>
      </c>
      <c r="U268" s="103">
        <f>'Grunddaten Kernel'!U268/(('Grunddaten Kernel'!U$4-'Grunddaten Kernel'!U$3)/2)</f>
        <v>-6.6058382583491268E-2</v>
      </c>
      <c r="V268" s="103">
        <f>'Grunddaten Kernel'!V268/(('Grunddaten Kernel'!V$4-'Grunddaten Kernel'!V$3)/2)</f>
        <v>-0.21744704856659378</v>
      </c>
      <c r="W268" s="103">
        <f>'Grunddaten Kernel'!W268/(('Grunddaten Kernel'!W$4-'Grunddaten Kernel'!W$3)/2)</f>
        <v>-1.0363636363636364</v>
      </c>
      <c r="X268" s="103">
        <f>'Grunddaten Kernel'!X268/(('Grunddaten Kernel'!X$4-'Grunddaten Kernel'!X$3)/2)</f>
        <v>-1.4362934362934359</v>
      </c>
      <c r="Y268" s="103">
        <f>'Grunddaten Kernel'!Y268/(('Grunddaten Kernel'!Y$4-'Grunddaten Kernel'!Y$3)/2)</f>
        <v>-0.76659822039698766</v>
      </c>
      <c r="Z268" s="103">
        <f>'Grunddaten Kernel'!Z268/(('Grunddaten Kernel'!Z$4-'Grunddaten Kernel'!Z$3)/2)</f>
        <v>-0.10144927536231878</v>
      </c>
      <c r="AA268" s="103">
        <f>'Grunddaten Kernel'!AA268/(('Grunddaten Kernel'!AA$4-'Grunddaten Kernel'!AA$3)/2)</f>
        <v>-1.0690909090909093</v>
      </c>
      <c r="AB268" s="103">
        <f>'Grunddaten Kernel'!AB268/(('Grunddaten Kernel'!AB$4-'Grunddaten Kernel'!AB$3)/2)</f>
        <v>-0.80979755061234626</v>
      </c>
      <c r="AC268" s="103">
        <f>'Grunddaten Kernel'!AC268/(('Grunddaten Kernel'!AC$4-'Grunddaten Kernel'!AC$3)/2)</f>
        <v>-1.0038610038610036</v>
      </c>
      <c r="AD268" s="103">
        <f>'Grunddaten Kernel'!AD268/(('Grunddaten Kernel'!AD$4-'Grunddaten Kernel'!AD$3)/2)</f>
        <v>0</v>
      </c>
      <c r="AE268" s="103">
        <f>'Grunddaten Kernel'!AE268/(('Grunddaten Kernel'!AE$4-'Grunddaten Kernel'!AE$3)/2)</f>
        <v>-0.38316484662399047</v>
      </c>
      <c r="AF268" s="103">
        <f>'Grunddaten Kernel'!AF268/(('Grunddaten Kernel'!AF$4-'Grunddaten Kernel'!AF$3)/2)</f>
        <v>-0.46421254801536471</v>
      </c>
      <c r="AG268" s="103">
        <f>'Grunddaten Kernel'!AG268/(('Grunddaten Kernel'!AG$4-'Grunddaten Kernel'!AG$3)/2)</f>
        <v>-0.30305452089071622</v>
      </c>
      <c r="AH268" s="103">
        <f>'Grunddaten Kernel'!AH268/(('Grunddaten Kernel'!AH$4-'Grunddaten Kernel'!AH$3)/2)</f>
        <v>-1.3016192296087524E-2</v>
      </c>
      <c r="AI268" s="103">
        <f>'Grunddaten Kernel'!AI268/(('Grunddaten Kernel'!AI$4-'Grunddaten Kernel'!AI$3)/2)</f>
        <v>2.272000000000002</v>
      </c>
      <c r="AJ268" s="103">
        <f>'Grunddaten Kernel'!AJ268/(('Grunddaten Kernel'!AJ$4-'Grunddaten Kernel'!AJ$3)/2)</f>
        <v>-0.43982002249718744</v>
      </c>
      <c r="AK268" s="103">
        <f>'Grunddaten Kernel'!AK268/(('Grunddaten Kernel'!AK$4-'Grunddaten Kernel'!AK$3)/2)</f>
        <v>-1.1946428571428571</v>
      </c>
    </row>
    <row r="269" spans="1:39" x14ac:dyDescent="0.2">
      <c r="A269" s="9">
        <v>38351</v>
      </c>
      <c r="B269" s="103">
        <f>('Grunddaten Kernel'!B269-'Grunddaten Kernel'!B$3)/('Grunddaten Kernel'!B$4-'Grunddaten Kernel'!B$3)</f>
        <v>-6.7533642030590202E-2</v>
      </c>
      <c r="C269" s="103">
        <f>('Grunddaten Kernel'!C269-'Grunddaten Kernel'!C$3)/('Grunddaten Kernel'!C$4-'Grunddaten Kernel'!C$3)</f>
        <v>0.95738730918831039</v>
      </c>
      <c r="D269" s="103">
        <f>('Grunddaten Kernel'!D269-'Grunddaten Kernel'!D$3)/('Grunddaten Kernel'!D$4-'Grunddaten Kernel'!D$3)</f>
        <v>7.7390256959314785E-2</v>
      </c>
      <c r="E269" s="103">
        <f>('Grunddaten Kernel'!E269-'Grunddaten Kernel'!E$3)/('Grunddaten Kernel'!E$4-'Grunddaten Kernel'!E$3)</f>
        <v>-7.1895424836601329E-2</v>
      </c>
      <c r="F269" s="103">
        <f>('Grunddaten Kernel'!F269-'Grunddaten Kernel'!F$3)/('Grunddaten Kernel'!F$4-'Grunddaten Kernel'!F$3)</f>
        <v>-0.59913793103448276</v>
      </c>
      <c r="G269" s="103">
        <f>('Grunddaten Kernel'!G269-'Grunddaten Kernel'!G$3)/('Grunddaten Kernel'!G$4-'Grunddaten Kernel'!G$3)</f>
        <v>-0.1355311355311356</v>
      </c>
      <c r="H269" s="103">
        <f>('Grunddaten Kernel'!H269-'Grunddaten Kernel'!H$3)/('Grunddaten Kernel'!H$4-'Grunddaten Kernel'!H$3)</f>
        <v>4.901960784313724E-2</v>
      </c>
      <c r="I269" s="103">
        <f>('Grunddaten Kernel'!I269-'Grunddaten Kernel'!I$3)/('Grunddaten Kernel'!I$4-'Grunddaten Kernel'!I$3)</f>
        <v>-3.7941937338315607E-2</v>
      </c>
      <c r="J269" s="103">
        <f>('Grunddaten Kernel'!J269-'Grunddaten Kernel'!J$3)/('Grunddaten Kernel'!J$4-'Grunddaten Kernel'!J$3)</f>
        <v>-0.23789473684210527</v>
      </c>
      <c r="K269" s="103">
        <f>('Grunddaten Kernel'!K269-'Grunddaten Kernel'!K$3)/('Grunddaten Kernel'!K$4-'Grunddaten Kernel'!K$3)</f>
        <v>4.2862080884894578E-2</v>
      </c>
      <c r="L269" s="103">
        <f>('Grunddaten Kernel'!L269-'Grunddaten Kernel'!L$3)/('Grunddaten Kernel'!L$4-'Grunddaten Kernel'!L$3)</f>
        <v>8.8126021697131809E-2</v>
      </c>
      <c r="M269" s="103">
        <f>('Grunddaten Kernel'!M269-'Grunddaten Kernel'!M$3)/('Grunddaten Kernel'!M$4-'Grunddaten Kernel'!M$3)</f>
        <v>0.77337994882871453</v>
      </c>
      <c r="N269" s="103">
        <f>('Grunddaten Kernel'!N269-'Grunddaten Kernel'!N$3)/('Grunddaten Kernel'!N$4-'Grunddaten Kernel'!N$3)</f>
        <v>0.52272833196103718</v>
      </c>
      <c r="O269" s="103">
        <f>('Grunddaten Kernel'!O269-'Grunddaten Kernel'!O$3)/('Grunddaten Kernel'!O$4-'Grunddaten Kernel'!O$3)</f>
        <v>0.57752892391988042</v>
      </c>
      <c r="P269" s="103">
        <f>('Grunddaten Kernel'!P269-'Grunddaten Kernel'!P$3)/('Grunddaten Kernel'!P$4-'Grunddaten Kernel'!P$3)</f>
        <v>-0.17122903115371449</v>
      </c>
      <c r="Q269" s="103">
        <f>('Grunddaten Kernel'!Q269-'Grunddaten Kernel'!Q$3)/('Grunddaten Kernel'!Q$4-'Grunddaten Kernel'!Q$3)</f>
        <v>2.61995841995842</v>
      </c>
      <c r="R269" s="103">
        <f>('Grunddaten Kernel'!R269-'Grunddaten Kernel'!R$3)/('Grunddaten Kernel'!R$4-'Grunddaten Kernel'!R$3)</f>
        <v>2.193253774963468</v>
      </c>
      <c r="S269" s="103">
        <f>('Grunddaten Kernel'!S269-'Grunddaten Kernel'!S$3)/('Grunddaten Kernel'!S$4-'Grunddaten Kernel'!S$3)</f>
        <v>1.1135257865715211</v>
      </c>
      <c r="T269" s="103">
        <f>'Grunddaten Kernel'!T269/(('Grunddaten Kernel'!T$4-'Grunddaten Kernel'!T$3)/2)</f>
        <v>-0.37230673879558035</v>
      </c>
      <c r="U269" s="103">
        <f>'Grunddaten Kernel'!U269/(('Grunddaten Kernel'!U$4-'Grunddaten Kernel'!U$3)/2)</f>
        <v>1.2163550179706748</v>
      </c>
      <c r="V269" s="103">
        <f>'Grunddaten Kernel'!V269/(('Grunddaten Kernel'!V$4-'Grunddaten Kernel'!V$3)/2)</f>
        <v>-0.39113116911978413</v>
      </c>
      <c r="W269" s="103">
        <f>'Grunddaten Kernel'!W269/(('Grunddaten Kernel'!W$4-'Grunddaten Kernel'!W$3)/2)</f>
        <v>-0.10909090909090922</v>
      </c>
      <c r="X269" s="103">
        <f>'Grunddaten Kernel'!X269/(('Grunddaten Kernel'!X$4-'Grunddaten Kernel'!X$3)/2)</f>
        <v>-1.2200772200772203</v>
      </c>
      <c r="Y269" s="103">
        <f>'Grunddaten Kernel'!Y269/(('Grunddaten Kernel'!Y$4-'Grunddaten Kernel'!Y$3)/2)</f>
        <v>-0.38329911019849444</v>
      </c>
      <c r="Z269" s="103">
        <f>'Grunddaten Kernel'!Z269/(('Grunddaten Kernel'!Z$4-'Grunddaten Kernel'!Z$3)/2)</f>
        <v>-0.1449275362318842</v>
      </c>
      <c r="AA269" s="103">
        <f>'Grunddaten Kernel'!AA269/(('Grunddaten Kernel'!AA$4-'Grunddaten Kernel'!AA$3)/2)</f>
        <v>-0.42909090909090908</v>
      </c>
      <c r="AB269" s="103">
        <f>'Grunddaten Kernel'!AB269/(('Grunddaten Kernel'!AB$4-'Grunddaten Kernel'!AB$3)/2)</f>
        <v>-0.78980254936265937</v>
      </c>
      <c r="AC269" s="103">
        <f>'Grunddaten Kernel'!AC269/(('Grunddaten Kernel'!AC$4-'Grunddaten Kernel'!AC$3)/2)</f>
        <v>-1.0590182018753449</v>
      </c>
      <c r="AD269" s="103">
        <f>'Grunddaten Kernel'!AD269/(('Grunddaten Kernel'!AD$4-'Grunddaten Kernel'!AD$3)/2)</f>
        <v>-0.14079999999999998</v>
      </c>
      <c r="AE269" s="103">
        <f>'Grunddaten Kernel'!AE269/(('Grunddaten Kernel'!AE$4-'Grunddaten Kernel'!AE$3)/2)</f>
        <v>-0.30808446542884499</v>
      </c>
      <c r="AF269" s="103">
        <f>'Grunddaten Kernel'!AF269/(('Grunddaten Kernel'!AF$4-'Grunddaten Kernel'!AF$3)/2)</f>
        <v>4.4878361075544104E-2</v>
      </c>
      <c r="AG269" s="103">
        <f>'Grunddaten Kernel'!AG269/(('Grunddaten Kernel'!AG$4-'Grunddaten Kernel'!AG$3)/2)</f>
        <v>0.13392130838720745</v>
      </c>
      <c r="AH269" s="103">
        <f>'Grunddaten Kernel'!AH269/(('Grunddaten Kernel'!AH$4-'Grunddaten Kernel'!AH$3)/2)</f>
        <v>6.9856180227295395E-2</v>
      </c>
      <c r="AI269" s="103">
        <f>'Grunddaten Kernel'!AI269/(('Grunddaten Kernel'!AI$4-'Grunddaten Kernel'!AI$3)/2)</f>
        <v>1.540571428571428</v>
      </c>
      <c r="AJ269" s="103">
        <f>'Grunddaten Kernel'!AJ269/(('Grunddaten Kernel'!AJ$4-'Grunddaten Kernel'!AJ$3)/2)</f>
        <v>7.4240719910010855E-2</v>
      </c>
      <c r="AK269" s="103">
        <f>'Grunddaten Kernel'!AK269/(('Grunddaten Kernel'!AK$4-'Grunddaten Kernel'!AK$3)/2)</f>
        <v>-0.87767857142857109</v>
      </c>
    </row>
    <row r="270" spans="1:39" x14ac:dyDescent="0.2">
      <c r="A270" s="9">
        <v>38381</v>
      </c>
      <c r="B270" s="103">
        <f>('Grunddaten Kernel'!B270-'Grunddaten Kernel'!B$3)/('Grunddaten Kernel'!B$4-'Grunddaten Kernel'!B$3)</f>
        <v>-0.11304544426859593</v>
      </c>
      <c r="C270" s="103">
        <f>('Grunddaten Kernel'!C270-'Grunddaten Kernel'!C$3)/('Grunddaten Kernel'!C$4-'Grunddaten Kernel'!C$3)</f>
        <v>0.72583828960309638</v>
      </c>
      <c r="D270" s="103">
        <f>('Grunddaten Kernel'!D270-'Grunddaten Kernel'!D$3)/('Grunddaten Kernel'!D$4-'Grunddaten Kernel'!D$3)</f>
        <v>7.8594753747323401E-2</v>
      </c>
      <c r="E270" s="103">
        <f>('Grunddaten Kernel'!E270-'Grunddaten Kernel'!E$3)/('Grunddaten Kernel'!E$4-'Grunddaten Kernel'!E$3)</f>
        <v>-7.1895424836601329E-2</v>
      </c>
      <c r="F270" s="103">
        <f>('Grunddaten Kernel'!F270-'Grunddaten Kernel'!F$3)/('Grunddaten Kernel'!F$4-'Grunddaten Kernel'!F$3)</f>
        <v>-0.45474137931034481</v>
      </c>
      <c r="G270" s="103">
        <f>('Grunddaten Kernel'!G270-'Grunddaten Kernel'!G$3)/('Grunddaten Kernel'!G$4-'Grunddaten Kernel'!G$3)</f>
        <v>-8.9743589743589799E-2</v>
      </c>
      <c r="H270" s="103">
        <f>('Grunddaten Kernel'!H270-'Grunddaten Kernel'!H$3)/('Grunddaten Kernel'!H$4-'Grunddaten Kernel'!H$3)</f>
        <v>6.0224089635854336E-2</v>
      </c>
      <c r="I270" s="103">
        <f>('Grunddaten Kernel'!I270-'Grunddaten Kernel'!I$3)/('Grunddaten Kernel'!I$4-'Grunddaten Kernel'!I$3)</f>
        <v>-5.288876113825812E-2</v>
      </c>
      <c r="J270" s="103">
        <f>('Grunddaten Kernel'!J270-'Grunddaten Kernel'!J$3)/('Grunddaten Kernel'!J$4-'Grunddaten Kernel'!J$3)</f>
        <v>-0.27298245614035088</v>
      </c>
      <c r="K270" s="103">
        <f>('Grunddaten Kernel'!K270-'Grunddaten Kernel'!K$3)/('Grunddaten Kernel'!K$4-'Grunddaten Kernel'!K$3)</f>
        <v>-6.7749740753543064E-2</v>
      </c>
      <c r="L270" s="103">
        <f>('Grunddaten Kernel'!L270-'Grunddaten Kernel'!L$3)/('Grunddaten Kernel'!L$4-'Grunddaten Kernel'!L$3)</f>
        <v>6.9103878733838608E-2</v>
      </c>
      <c r="M270" s="103">
        <f>('Grunddaten Kernel'!M270-'Grunddaten Kernel'!M$3)/('Grunddaten Kernel'!M$4-'Grunddaten Kernel'!M$3)</f>
        <v>0.73436082671320091</v>
      </c>
      <c r="N270" s="103">
        <f>('Grunddaten Kernel'!N270-'Grunddaten Kernel'!N$3)/('Grunddaten Kernel'!N$4-'Grunddaten Kernel'!N$3)</f>
        <v>0.46262952663549217</v>
      </c>
      <c r="O270" s="103">
        <f>('Grunddaten Kernel'!O270-'Grunddaten Kernel'!O$3)/('Grunddaten Kernel'!O$4-'Grunddaten Kernel'!O$3)</f>
        <v>0.50719781546524212</v>
      </c>
      <c r="P270" s="103">
        <f>('Grunddaten Kernel'!P270-'Grunddaten Kernel'!P$3)/('Grunddaten Kernel'!P$4-'Grunddaten Kernel'!P$3)</f>
        <v>-0.20415192666134124</v>
      </c>
      <c r="Q270" s="103">
        <f>('Grunddaten Kernel'!Q270-'Grunddaten Kernel'!Q$3)/('Grunddaten Kernel'!Q$4-'Grunddaten Kernel'!Q$3)</f>
        <v>2.8016632016632013</v>
      </c>
      <c r="R270" s="103">
        <f>('Grunddaten Kernel'!R270-'Grunddaten Kernel'!R$3)/('Grunddaten Kernel'!R$4-'Grunddaten Kernel'!R$3)</f>
        <v>2.210789089137847</v>
      </c>
      <c r="S270" s="103">
        <f>('Grunddaten Kernel'!S270-'Grunddaten Kernel'!S$3)/('Grunddaten Kernel'!S$4-'Grunddaten Kernel'!S$3)</f>
        <v>1.0188128446318521</v>
      </c>
      <c r="T270" s="103">
        <f>'Grunddaten Kernel'!T270/(('Grunddaten Kernel'!T$4-'Grunddaten Kernel'!T$3)/2)</f>
        <v>-0.14535905418970854</v>
      </c>
      <c r="U270" s="103">
        <f>'Grunddaten Kernel'!U270/(('Grunddaten Kernel'!U$4-'Grunddaten Kernel'!U$3)/2)</f>
        <v>-1.111542384271536</v>
      </c>
      <c r="V270" s="103">
        <f>'Grunddaten Kernel'!V270/(('Grunddaten Kernel'!V$4-'Grunddaten Kernel'!V$3)/2)</f>
        <v>6.1541617518849501E-3</v>
      </c>
      <c r="W270" s="103">
        <f>'Grunddaten Kernel'!W270/(('Grunddaten Kernel'!W$4-'Grunddaten Kernel'!W$3)/2)</f>
        <v>0</v>
      </c>
      <c r="X270" s="103">
        <f>'Grunddaten Kernel'!X270/(('Grunddaten Kernel'!X$4-'Grunddaten Kernel'!X$3)/2)</f>
        <v>1.0347490347490347</v>
      </c>
      <c r="Y270" s="103">
        <f>'Grunddaten Kernel'!Y270/(('Grunddaten Kernel'!Y$4-'Grunddaten Kernel'!Y$3)/2)</f>
        <v>0.34223134839151259</v>
      </c>
      <c r="Z270" s="103">
        <f>'Grunddaten Kernel'!Z270/(('Grunddaten Kernel'!Z$4-'Grunddaten Kernel'!Z$3)/2)</f>
        <v>5.7971014492753679E-2</v>
      </c>
      <c r="AA270" s="103">
        <f>'Grunddaten Kernel'!AA270/(('Grunddaten Kernel'!AA$4-'Grunddaten Kernel'!AA$3)/2)</f>
        <v>-9.4545454545454544E-2</v>
      </c>
      <c r="AB270" s="103">
        <f>'Grunddaten Kernel'!AB270/(('Grunddaten Kernel'!AB$4-'Grunddaten Kernel'!AB$3)/2)</f>
        <v>-0.24993751562109465</v>
      </c>
      <c r="AC270" s="103">
        <f>'Grunddaten Kernel'!AC270/(('Grunddaten Kernel'!AC$4-'Grunddaten Kernel'!AC$3)/2)</f>
        <v>-0.88251516822945442</v>
      </c>
      <c r="AD270" s="103">
        <f>'Grunddaten Kernel'!AD270/(('Grunddaten Kernel'!AD$4-'Grunddaten Kernel'!AD$3)/2)</f>
        <v>-0.2047999999999999</v>
      </c>
      <c r="AE270" s="103">
        <f>'Grunddaten Kernel'!AE270/(('Grunddaten Kernel'!AE$4-'Grunddaten Kernel'!AE$3)/2)</f>
        <v>-0.27785823943457916</v>
      </c>
      <c r="AF270" s="103">
        <f>'Grunddaten Kernel'!AF270/(('Grunddaten Kernel'!AF$4-'Grunddaten Kernel'!AF$3)/2)</f>
        <v>-0.49532650448143395</v>
      </c>
      <c r="AG270" s="103">
        <f>'Grunddaten Kernel'!AG270/(('Grunddaten Kernel'!AG$4-'Grunddaten Kernel'!AG$3)/2)</f>
        <v>-0.44892561354435684</v>
      </c>
      <c r="AH270" s="103">
        <f>'Grunddaten Kernel'!AH270/(('Grunddaten Kernel'!AH$4-'Grunddaten Kernel'!AH$3)/2)</f>
        <v>-0.17409433772503255</v>
      </c>
      <c r="AI270" s="103">
        <f>'Grunddaten Kernel'!AI270/(('Grunddaten Kernel'!AI$4-'Grunddaten Kernel'!AI$3)/2)</f>
        <v>0.99885714285714133</v>
      </c>
      <c r="AJ270" s="103">
        <f>'Grunddaten Kernel'!AJ270/(('Grunddaten Kernel'!AJ$4-'Grunddaten Kernel'!AJ$3)/2)</f>
        <v>8.0989876265466679E-2</v>
      </c>
      <c r="AK270" s="103">
        <f>'Grunddaten Kernel'!AK270/(('Grunddaten Kernel'!AK$4-'Grunddaten Kernel'!AK$3)/2)</f>
        <v>-0.26071428571428579</v>
      </c>
    </row>
    <row r="271" spans="1:39" x14ac:dyDescent="0.2">
      <c r="A271" s="9">
        <v>38409</v>
      </c>
      <c r="B271" s="103">
        <f>('Grunddaten Kernel'!B271-'Grunddaten Kernel'!B$3)/('Grunddaten Kernel'!B$4-'Grunddaten Kernel'!B$3)</f>
        <v>-0.1318374142249345</v>
      </c>
      <c r="C271" s="103">
        <f>('Grunddaten Kernel'!C271-'Grunddaten Kernel'!C$3)/('Grunddaten Kernel'!C$4-'Grunddaten Kernel'!C$3)</f>
        <v>0.70437138366690766</v>
      </c>
      <c r="D271" s="103">
        <f>('Grunddaten Kernel'!D271-'Grunddaten Kernel'!D$3)/('Grunddaten Kernel'!D$4-'Grunddaten Kernel'!D$3)</f>
        <v>0.1860626338329765</v>
      </c>
      <c r="E271" s="103">
        <f>('Grunddaten Kernel'!E271-'Grunddaten Kernel'!E$3)/('Grunddaten Kernel'!E$4-'Grunddaten Kernel'!E$3)</f>
        <v>-5.8823529411764712E-2</v>
      </c>
      <c r="F271" s="103">
        <f>('Grunddaten Kernel'!F271-'Grunddaten Kernel'!F$3)/('Grunddaten Kernel'!F$4-'Grunddaten Kernel'!F$3)</f>
        <v>-0.42887931034482757</v>
      </c>
      <c r="G271" s="103">
        <f>('Grunddaten Kernel'!G271-'Grunddaten Kernel'!G$3)/('Grunddaten Kernel'!G$4-'Grunddaten Kernel'!G$3)</f>
        <v>-0.13003663003663005</v>
      </c>
      <c r="H271" s="103">
        <f>('Grunddaten Kernel'!H271-'Grunddaten Kernel'!H$3)/('Grunddaten Kernel'!H$4-'Grunddaten Kernel'!H$3)</f>
        <v>5.6022408963585422E-2</v>
      </c>
      <c r="I271" s="103">
        <f>('Grunddaten Kernel'!I271-'Grunddaten Kernel'!I$3)/('Grunddaten Kernel'!I$4-'Grunddaten Kernel'!I$3)</f>
        <v>-5.6338028169014086E-2</v>
      </c>
      <c r="J271" s="103">
        <f>('Grunddaten Kernel'!J271-'Grunddaten Kernel'!J$3)/('Grunddaten Kernel'!J$4-'Grunddaten Kernel'!J$3)</f>
        <v>-0.2617543859649123</v>
      </c>
      <c r="K271" s="103">
        <f>('Grunddaten Kernel'!K271-'Grunddaten Kernel'!K$3)/('Grunddaten Kernel'!K$4-'Grunddaten Kernel'!K$3)</f>
        <v>-0.10369858278603526</v>
      </c>
      <c r="L271" s="103">
        <f>('Grunddaten Kernel'!L271-'Grunddaten Kernel'!L$3)/('Grunddaten Kernel'!L$4-'Grunddaten Kernel'!L$3)</f>
        <v>6.5537226928221129E-2</v>
      </c>
      <c r="M271" s="103">
        <f>('Grunddaten Kernel'!M271-'Grunddaten Kernel'!M$3)/('Grunddaten Kernel'!M$4-'Grunddaten Kernel'!M$3)</f>
        <v>0.6436924678959165</v>
      </c>
      <c r="N271" s="103">
        <f>('Grunddaten Kernel'!N271-'Grunddaten Kernel'!N$3)/('Grunddaten Kernel'!N$4-'Grunddaten Kernel'!N$3)</f>
        <v>0.39210644875638895</v>
      </c>
      <c r="O271" s="103">
        <f>('Grunddaten Kernel'!O271-'Grunddaten Kernel'!O$3)/('Grunddaten Kernel'!O$4-'Grunddaten Kernel'!O$3)</f>
        <v>0.43347423900503496</v>
      </c>
      <c r="P271" s="103">
        <f>('Grunddaten Kernel'!P271-'Grunddaten Kernel'!P$3)/('Grunddaten Kernel'!P$4-'Grunddaten Kernel'!P$3)</f>
        <v>-0.22034234851078396</v>
      </c>
      <c r="Q271" s="103">
        <f>('Grunddaten Kernel'!Q271-'Grunddaten Kernel'!Q$3)/('Grunddaten Kernel'!Q$4-'Grunddaten Kernel'!Q$3)</f>
        <v>2.8607068607068609</v>
      </c>
      <c r="R271" s="103">
        <f>('Grunddaten Kernel'!R271-'Grunddaten Kernel'!R$3)/('Grunddaten Kernel'!R$4-'Grunddaten Kernel'!R$3)</f>
        <v>2.064052605942523</v>
      </c>
      <c r="S271" s="103">
        <f>('Grunddaten Kernel'!S271-'Grunddaten Kernel'!S$3)/('Grunddaten Kernel'!S$4-'Grunddaten Kernel'!S$3)</f>
        <v>1.1187155368147905</v>
      </c>
      <c r="T271" s="103">
        <f>'Grunddaten Kernel'!T271/(('Grunddaten Kernel'!T$4-'Grunddaten Kernel'!T$3)/2)</f>
        <v>-6.0019222375107768E-2</v>
      </c>
      <c r="U271" s="103">
        <f>'Grunddaten Kernel'!U271/(('Grunddaten Kernel'!U$4-'Grunddaten Kernel'!U$3)/2)</f>
        <v>-0.10305107683024591</v>
      </c>
      <c r="V271" s="103">
        <f>'Grunddaten Kernel'!V271/(('Grunddaten Kernel'!V$4-'Grunddaten Kernel'!V$3)/2)</f>
        <v>0.54908798741815867</v>
      </c>
      <c r="W271" s="103">
        <f>'Grunddaten Kernel'!W271/(('Grunddaten Kernel'!W$4-'Grunddaten Kernel'!W$3)/2)</f>
        <v>0.10909090909090922</v>
      </c>
      <c r="X271" s="103">
        <f>'Grunddaten Kernel'!X271/(('Grunddaten Kernel'!X$4-'Grunddaten Kernel'!X$3)/2)</f>
        <v>0.18532818532818551</v>
      </c>
      <c r="Y271" s="103">
        <f>'Grunddaten Kernel'!Y271/(('Grunddaten Kernel'!Y$4-'Grunddaten Kernel'!Y$3)/2)</f>
        <v>-0.30116358658453074</v>
      </c>
      <c r="Z271" s="103">
        <f>'Grunddaten Kernel'!Z271/(('Grunddaten Kernel'!Z$4-'Grunddaten Kernel'!Z$3)/2)</f>
        <v>-2.1739130434782629E-2</v>
      </c>
      <c r="AA271" s="103">
        <f>'Grunddaten Kernel'!AA271/(('Grunddaten Kernel'!AA$4-'Grunddaten Kernel'!AA$3)/2)</f>
        <v>-2.1818181818181837E-2</v>
      </c>
      <c r="AB271" s="103">
        <f>'Grunddaten Kernel'!AB271/(('Grunddaten Kernel'!AB$4-'Grunddaten Kernel'!AB$3)/2)</f>
        <v>7.9980004998750354E-2</v>
      </c>
      <c r="AC271" s="103">
        <f>'Grunddaten Kernel'!AC271/(('Grunddaten Kernel'!AC$4-'Grunddaten Kernel'!AC$3)/2)</f>
        <v>-0.28681742967457236</v>
      </c>
      <c r="AD271" s="103">
        <f>'Grunddaten Kernel'!AD271/(('Grunddaten Kernel'!AD$4-'Grunddaten Kernel'!AD$3)/2)</f>
        <v>-3.8400000000000031E-2</v>
      </c>
      <c r="AE271" s="103">
        <f>'Grunddaten Kernel'!AE271/(('Grunddaten Kernel'!AE$4-'Grunddaten Kernel'!AE$3)/2)</f>
        <v>-0.64565651884251118</v>
      </c>
      <c r="AF271" s="103">
        <f>'Grunddaten Kernel'!AF271/(('Grunddaten Kernel'!AF$4-'Grunddaten Kernel'!AF$3)/2)</f>
        <v>-0.58124199743918015</v>
      </c>
      <c r="AG271" s="103">
        <f>'Grunddaten Kernel'!AG271/(('Grunddaten Kernel'!AG$4-'Grunddaten Kernel'!AG$3)/2)</f>
        <v>-0.47057984044754658</v>
      </c>
      <c r="AH271" s="103">
        <f>'Grunddaten Kernel'!AH271/(('Grunddaten Kernel'!AH$4-'Grunddaten Kernel'!AH$3)/2)</f>
        <v>-8.5613999798853493E-2</v>
      </c>
      <c r="AI271" s="103">
        <f>'Grunddaten Kernel'!AI271/(('Grunddaten Kernel'!AI$4-'Grunddaten Kernel'!AI$3)/2)</f>
        <v>0.32457142857142962</v>
      </c>
      <c r="AJ271" s="103">
        <f>'Grunddaten Kernel'!AJ271/(('Grunddaten Kernel'!AJ$4-'Grunddaten Kernel'!AJ$3)/2)</f>
        <v>-0.67772778402699718</v>
      </c>
      <c r="AK271" s="103">
        <f>'Grunddaten Kernel'!AK271/(('Grunddaten Kernel'!AK$4-'Grunddaten Kernel'!AK$3)/2)</f>
        <v>0.2749999999999998</v>
      </c>
    </row>
    <row r="272" spans="1:39" x14ac:dyDescent="0.2">
      <c r="A272" s="9">
        <v>38441</v>
      </c>
      <c r="B272" s="103">
        <f>('Grunddaten Kernel'!B272-'Grunddaten Kernel'!B$3)/('Grunddaten Kernel'!B$4-'Grunddaten Kernel'!B$3)</f>
        <v>-4.0226560687786239E-2</v>
      </c>
      <c r="C272" s="103">
        <f>('Grunddaten Kernel'!C272-'Grunddaten Kernel'!C$3)/('Grunddaten Kernel'!C$4-'Grunddaten Kernel'!C$3)</f>
        <v>0.80748592329201896</v>
      </c>
      <c r="D272" s="103">
        <f>('Grunddaten Kernel'!D272-'Grunddaten Kernel'!D$3)/('Grunddaten Kernel'!D$4-'Grunddaten Kernel'!D$3)</f>
        <v>0.20265792291220555</v>
      </c>
      <c r="E272" s="103">
        <f>('Grunddaten Kernel'!E272-'Grunddaten Kernel'!E$3)/('Grunddaten Kernel'!E$4-'Grunddaten Kernel'!E$3)</f>
        <v>-0.10239651416122009</v>
      </c>
      <c r="F272" s="103">
        <f>('Grunddaten Kernel'!F272-'Grunddaten Kernel'!F$3)/('Grunddaten Kernel'!F$4-'Grunddaten Kernel'!F$3)</f>
        <v>-0.51508620689655182</v>
      </c>
      <c r="G272" s="103">
        <f>('Grunddaten Kernel'!G272-'Grunddaten Kernel'!G$3)/('Grunddaten Kernel'!G$4-'Grunddaten Kernel'!G$3)</f>
        <v>-0.14102564102564105</v>
      </c>
      <c r="H272" s="103">
        <f>('Grunddaten Kernel'!H272-'Grunddaten Kernel'!H$3)/('Grunddaten Kernel'!H$4-'Grunddaten Kernel'!H$3)</f>
        <v>6.4425770308123242E-2</v>
      </c>
      <c r="I272" s="103">
        <f>('Grunddaten Kernel'!I272-'Grunddaten Kernel'!I$3)/('Grunddaten Kernel'!I$4-'Grunddaten Kernel'!I$3)</f>
        <v>-6.7835584938200633E-2</v>
      </c>
      <c r="J272" s="103">
        <f>('Grunddaten Kernel'!J272-'Grunddaten Kernel'!J$3)/('Grunddaten Kernel'!J$4-'Grunddaten Kernel'!J$3)</f>
        <v>-0.27157894736842109</v>
      </c>
      <c r="K272" s="103">
        <f>('Grunddaten Kernel'!K272-'Grunddaten Kernel'!K$3)/('Grunddaten Kernel'!K$4-'Grunddaten Kernel'!K$3)</f>
        <v>-0.14794331144141032</v>
      </c>
      <c r="L272" s="103">
        <f>('Grunddaten Kernel'!L272-'Grunddaten Kernel'!L$3)/('Grunddaten Kernel'!L$4-'Grunddaten Kernel'!L$3)</f>
        <v>6.0781691187397825E-2</v>
      </c>
      <c r="M272" s="103">
        <f>('Grunddaten Kernel'!M272-'Grunddaten Kernel'!M$3)/('Grunddaten Kernel'!M$4-'Grunddaten Kernel'!M$3)</f>
        <v>0.68588030474981809</v>
      </c>
      <c r="N272" s="103">
        <f>('Grunddaten Kernel'!N272-'Grunddaten Kernel'!N$3)/('Grunddaten Kernel'!N$4-'Grunddaten Kernel'!N$3)</f>
        <v>0.44087215895850479</v>
      </c>
      <c r="O272" s="103">
        <f>('Grunddaten Kernel'!O272-'Grunddaten Kernel'!O$3)/('Grunddaten Kernel'!O$4-'Grunddaten Kernel'!O$3)</f>
        <v>0.46939922313078886</v>
      </c>
      <c r="P272" s="103">
        <f>('Grunddaten Kernel'!P272-'Grunddaten Kernel'!P$3)/('Grunddaten Kernel'!P$4-'Grunddaten Kernel'!P$3)</f>
        <v>-0.1997592148807486</v>
      </c>
      <c r="Q272" s="103">
        <f>('Grunddaten Kernel'!Q272-'Grunddaten Kernel'!Q$3)/('Grunddaten Kernel'!Q$4-'Grunddaten Kernel'!Q$3)</f>
        <v>2.7817047817047817</v>
      </c>
      <c r="R272" s="103">
        <f>('Grunddaten Kernel'!R272-'Grunddaten Kernel'!R$3)/('Grunddaten Kernel'!R$4-'Grunddaten Kernel'!R$3)</f>
        <v>2.2635168046760836</v>
      </c>
      <c r="S272" s="103">
        <f>('Grunddaten Kernel'!S272-'Grunddaten Kernel'!S$3)/('Grunddaten Kernel'!S$4-'Grunddaten Kernel'!S$3)</f>
        <v>1.2776516380149205</v>
      </c>
      <c r="T272" s="103">
        <f>'Grunddaten Kernel'!T272/(('Grunddaten Kernel'!T$4-'Grunddaten Kernel'!T$3)/2)</f>
        <v>0.29259370907864307</v>
      </c>
      <c r="U272" s="103">
        <f>'Grunddaten Kernel'!U272/(('Grunddaten Kernel'!U$4-'Grunddaten Kernel'!U$3)/2)</f>
        <v>0.49499748015895734</v>
      </c>
      <c r="V272" s="103">
        <f>'Grunddaten Kernel'!V272/(('Grunddaten Kernel'!V$4-'Grunddaten Kernel'!V$3)/2)</f>
        <v>8.4790673025966851E-2</v>
      </c>
      <c r="W272" s="103">
        <f>'Grunddaten Kernel'!W272/(('Grunddaten Kernel'!W$4-'Grunddaten Kernel'!W$3)/2)</f>
        <v>-0.36363636363636409</v>
      </c>
      <c r="X272" s="103">
        <f>'Grunddaten Kernel'!X272/(('Grunddaten Kernel'!X$4-'Grunddaten Kernel'!X$3)/2)</f>
        <v>-0.6177606177606183</v>
      </c>
      <c r="Y272" s="103">
        <f>'Grunddaten Kernel'!Y272/(('Grunddaten Kernel'!Y$4-'Grunddaten Kernel'!Y$3)/2)</f>
        <v>-8.2135523613963091E-2</v>
      </c>
      <c r="Z272" s="103">
        <f>'Grunddaten Kernel'!Z272/(('Grunddaten Kernel'!Z$4-'Grunddaten Kernel'!Z$3)/2)</f>
        <v>4.3478260869565258E-2</v>
      </c>
      <c r="AA272" s="103">
        <f>'Grunddaten Kernel'!AA272/(('Grunddaten Kernel'!AA$4-'Grunddaten Kernel'!AA$3)/2)</f>
        <v>-7.272727272727271E-2</v>
      </c>
      <c r="AB272" s="103">
        <f>'Grunddaten Kernel'!AB272/(('Grunddaten Kernel'!AB$4-'Grunddaten Kernel'!AB$3)/2)</f>
        <v>-6.9982504373906559E-2</v>
      </c>
      <c r="AC272" s="103">
        <f>'Grunddaten Kernel'!AC272/(('Grunddaten Kernel'!AC$4-'Grunddaten Kernel'!AC$3)/2)</f>
        <v>-0.35300606729178169</v>
      </c>
      <c r="AD272" s="103">
        <f>'Grunddaten Kernel'!AD272/(('Grunddaten Kernel'!AD$4-'Grunddaten Kernel'!AD$3)/2)</f>
        <v>-5.1200000000000044E-2</v>
      </c>
      <c r="AE272" s="103">
        <f>'Grunddaten Kernel'!AE272/(('Grunddaten Kernel'!AE$4-'Grunddaten Kernel'!AE$3)/2)</f>
        <v>0.30042290646815217</v>
      </c>
      <c r="AF272" s="103">
        <f>'Grunddaten Kernel'!AF272/(('Grunddaten Kernel'!AF$4-'Grunddaten Kernel'!AF$3)/2)</f>
        <v>0.40192061459667067</v>
      </c>
      <c r="AG272" s="103">
        <f>'Grunddaten Kernel'!AG272/(('Grunddaten Kernel'!AG$4-'Grunddaten Kernel'!AG$3)/2)</f>
        <v>0.22931027101083226</v>
      </c>
      <c r="AH272" s="103">
        <f>'Grunddaten Kernel'!AH272/(('Grunddaten Kernel'!AH$4-'Grunddaten Kernel'!AH$3)/2)</f>
        <v>0.10884240168963083</v>
      </c>
      <c r="AI272" s="103">
        <f>'Grunddaten Kernel'!AI272/(('Grunddaten Kernel'!AI$4-'Grunddaten Kernel'!AI$3)/2)</f>
        <v>-0.43428571428571427</v>
      </c>
      <c r="AJ272" s="103">
        <f>'Grunddaten Kernel'!AJ272/(('Grunddaten Kernel'!AJ$4-'Grunddaten Kernel'!AJ$3)/2)</f>
        <v>0.92125984251968474</v>
      </c>
      <c r="AK272" s="103">
        <f>'Grunddaten Kernel'!AK272/(('Grunddaten Kernel'!AK$4-'Grunddaten Kernel'!AK$3)/2)</f>
        <v>0.43749999999999978</v>
      </c>
    </row>
    <row r="273" spans="1:37" x14ac:dyDescent="0.2">
      <c r="A273" s="9">
        <v>38471</v>
      </c>
      <c r="B273" s="103">
        <f>('Grunddaten Kernel'!B273-'Grunddaten Kernel'!B$3)/('Grunddaten Kernel'!B$4-'Grunddaten Kernel'!B$3)</f>
        <v>-4.3750055054599883E-2</v>
      </c>
      <c r="C273" s="103">
        <f>('Grunddaten Kernel'!C273-'Grunddaten Kernel'!C$3)/('Grunddaten Kernel'!C$4-'Grunddaten Kernel'!C$3)</f>
        <v>0.80858679026310543</v>
      </c>
      <c r="D273" s="103">
        <f>('Grunddaten Kernel'!D273-'Grunddaten Kernel'!D$3)/('Grunddaten Kernel'!D$4-'Grunddaten Kernel'!D$3)</f>
        <v>0.19850910064239824</v>
      </c>
      <c r="E273" s="103">
        <f>('Grunddaten Kernel'!E273-'Grunddaten Kernel'!E$3)/('Grunddaten Kernel'!E$4-'Grunddaten Kernel'!E$3)</f>
        <v>-8.2788671023965213E-2</v>
      </c>
      <c r="F273" s="103">
        <f>('Grunddaten Kernel'!F273-'Grunddaten Kernel'!F$3)/('Grunddaten Kernel'!F$4-'Grunddaten Kernel'!F$3)</f>
        <v>-0.42025862068965525</v>
      </c>
      <c r="G273" s="103">
        <f>('Grunddaten Kernel'!G273-'Grunddaten Kernel'!G$3)/('Grunddaten Kernel'!G$4-'Grunddaten Kernel'!G$3)</f>
        <v>-0.1007326007326008</v>
      </c>
      <c r="H273" s="103">
        <f>('Grunddaten Kernel'!H273-'Grunddaten Kernel'!H$3)/('Grunddaten Kernel'!H$4-'Grunddaten Kernel'!H$3)</f>
        <v>7.4229691876750714E-2</v>
      </c>
      <c r="I273" s="103">
        <f>('Grunddaten Kernel'!I273-'Grunddaten Kernel'!I$3)/('Grunddaten Kernel'!I$4-'Grunddaten Kernel'!I$3)</f>
        <v>-6.7835584938200633E-2</v>
      </c>
      <c r="J273" s="103">
        <f>('Grunddaten Kernel'!J273-'Grunddaten Kernel'!J$3)/('Grunddaten Kernel'!J$4-'Grunddaten Kernel'!J$3)</f>
        <v>-0.29543859649122806</v>
      </c>
      <c r="K273" s="103">
        <f>('Grunddaten Kernel'!K273-'Grunddaten Kernel'!K$3)/('Grunddaten Kernel'!K$4-'Grunddaten Kernel'!K$3)</f>
        <v>-0.16730038022813687</v>
      </c>
      <c r="L273" s="103">
        <f>('Grunddaten Kernel'!L273-'Grunddaten Kernel'!L$3)/('Grunddaten Kernel'!L$4-'Grunddaten Kernel'!L$3)</f>
        <v>5.4837271511368704E-2</v>
      </c>
      <c r="M273" s="103">
        <f>('Grunddaten Kernel'!M273-'Grunddaten Kernel'!M$3)/('Grunddaten Kernel'!M$4-'Grunddaten Kernel'!M$3)</f>
        <v>0.7570991006382175</v>
      </c>
      <c r="N273" s="103">
        <f>('Grunddaten Kernel'!N273-'Grunddaten Kernel'!N$3)/('Grunddaten Kernel'!N$4-'Grunddaten Kernel'!N$3)</f>
        <v>0.49908340971585696</v>
      </c>
      <c r="O273" s="103">
        <f>('Grunddaten Kernel'!O273-'Grunddaten Kernel'!O$3)/('Grunddaten Kernel'!O$4-'Grunddaten Kernel'!O$3)</f>
        <v>0.56178286416116907</v>
      </c>
      <c r="P273" s="103">
        <f>('Grunddaten Kernel'!P273-'Grunddaten Kernel'!P$3)/('Grunddaten Kernel'!P$4-'Grunddaten Kernel'!P$3)</f>
        <v>-0.1724196431967743</v>
      </c>
      <c r="Q273" s="103">
        <f>('Grunddaten Kernel'!Q273-'Grunddaten Kernel'!Q$3)/('Grunddaten Kernel'!Q$4-'Grunddaten Kernel'!Q$3)</f>
        <v>2.6494802494802498</v>
      </c>
      <c r="R273" s="103">
        <f>('Grunddaten Kernel'!R273-'Grunddaten Kernel'!R$3)/('Grunddaten Kernel'!R$4-'Grunddaten Kernel'!R$3)</f>
        <v>2.296639064783244</v>
      </c>
      <c r="S273" s="103">
        <f>('Grunddaten Kernel'!S273-'Grunddaten Kernel'!S$3)/('Grunddaten Kernel'!S$4-'Grunddaten Kernel'!S$3)</f>
        <v>1.3250081089847547</v>
      </c>
      <c r="T273" s="103">
        <f>'Grunddaten Kernel'!T273/(('Grunddaten Kernel'!T$4-'Grunddaten Kernel'!T$3)/2)</f>
        <v>-1.1253604195333227E-2</v>
      </c>
      <c r="U273" s="103">
        <f>'Grunddaten Kernel'!U273/(('Grunddaten Kernel'!U$4-'Grunddaten Kernel'!U$3)/2)</f>
        <v>5.2846706066786752E-3</v>
      </c>
      <c r="V273" s="103">
        <f>'Grunddaten Kernel'!V273/(('Grunddaten Kernel'!V$4-'Grunddaten Kernel'!V$3)/2)</f>
        <v>-2.1197668256491956E-2</v>
      </c>
      <c r="W273" s="103">
        <f>'Grunddaten Kernel'!W273/(('Grunddaten Kernel'!W$4-'Grunddaten Kernel'!W$3)/2)</f>
        <v>0.16363636363636344</v>
      </c>
      <c r="X273" s="103">
        <f>'Grunddaten Kernel'!X273/(('Grunddaten Kernel'!X$4-'Grunddaten Kernel'!X$3)/2)</f>
        <v>0.67953667953667951</v>
      </c>
      <c r="Y273" s="103">
        <f>'Grunddaten Kernel'!Y273/(('Grunddaten Kernel'!Y$4-'Grunddaten Kernel'!Y$3)/2)</f>
        <v>0.30116358658453074</v>
      </c>
      <c r="Z273" s="103">
        <f>'Grunddaten Kernel'!Z273/(('Grunddaten Kernel'!Z$4-'Grunddaten Kernel'!Z$3)/2)</f>
        <v>5.0724637681159472E-2</v>
      </c>
      <c r="AA273" s="103">
        <f>'Grunddaten Kernel'!AA273/(('Grunddaten Kernel'!AA$4-'Grunddaten Kernel'!AA$3)/2)</f>
        <v>0</v>
      </c>
      <c r="AB273" s="103">
        <f>'Grunddaten Kernel'!AB273/(('Grunddaten Kernel'!AB$4-'Grunddaten Kernel'!AB$3)/2)</f>
        <v>-0.16995751062234429</v>
      </c>
      <c r="AC273" s="103">
        <f>'Grunddaten Kernel'!AC273/(('Grunddaten Kernel'!AC$4-'Grunddaten Kernel'!AC$3)/2)</f>
        <v>-0.15444015444015435</v>
      </c>
      <c r="AD273" s="103">
        <f>'Grunddaten Kernel'!AD273/(('Grunddaten Kernel'!AD$4-'Grunddaten Kernel'!AD$3)/2)</f>
        <v>-6.3999999999999918E-2</v>
      </c>
      <c r="AE273" s="103">
        <f>'Grunddaten Kernel'!AE273/(('Grunddaten Kernel'!AE$4-'Grunddaten Kernel'!AE$3)/2)</f>
        <v>0.50715465052284014</v>
      </c>
      <c r="AF273" s="103">
        <f>'Grunddaten Kernel'!AF273/(('Grunddaten Kernel'!AF$4-'Grunddaten Kernel'!AF$3)/2)</f>
        <v>0.47976952624839897</v>
      </c>
      <c r="AG273" s="103">
        <f>'Grunddaten Kernel'!AG273/(('Grunddaten Kernel'!AG$4-'Grunddaten Kernel'!AG$3)/2)</f>
        <v>0.58968760257453168</v>
      </c>
      <c r="AH273" s="103">
        <f>'Grunddaten Kernel'!AH273/(('Grunddaten Kernel'!AH$4-'Grunddaten Kernel'!AH$3)/2)</f>
        <v>0.14457004928090122</v>
      </c>
      <c r="AI273" s="103">
        <f>'Grunddaten Kernel'!AI273/(('Grunddaten Kernel'!AI$4-'Grunddaten Kernel'!AI$3)/2)</f>
        <v>-0.72685714285714187</v>
      </c>
      <c r="AJ273" s="103">
        <f>'Grunddaten Kernel'!AJ273/(('Grunddaten Kernel'!AJ$4-'Grunddaten Kernel'!AJ$3)/2)</f>
        <v>0.15298087739032773</v>
      </c>
      <c r="AK273" s="103">
        <f>'Grunddaten Kernel'!AK273/(('Grunddaten Kernel'!AK$4-'Grunddaten Kernel'!AK$3)/2)</f>
        <v>0.13035714285714289</v>
      </c>
    </row>
    <row r="274" spans="1:37" x14ac:dyDescent="0.2">
      <c r="A274" s="9">
        <v>38500</v>
      </c>
      <c r="B274" s="103">
        <f>('Grunddaten Kernel'!B274-'Grunddaten Kernel'!B$3)/('Grunddaten Kernel'!B$4-'Grunddaten Kernel'!B$3)</f>
        <v>-4.9328921135387775E-2</v>
      </c>
      <c r="C274" s="103">
        <f>('Grunddaten Kernel'!C274-'Grunddaten Kernel'!C$3)/('Grunddaten Kernel'!C$4-'Grunddaten Kernel'!C$3)</f>
        <v>0.96931336804174884</v>
      </c>
      <c r="D274" s="103">
        <f>('Grunddaten Kernel'!D274-'Grunddaten Kernel'!D$3)/('Grunddaten Kernel'!D$4-'Grunddaten Kernel'!D$3)</f>
        <v>0.15380888650963609</v>
      </c>
      <c r="E274" s="103">
        <f>('Grunddaten Kernel'!E274-'Grunddaten Kernel'!E$3)/('Grunddaten Kernel'!E$4-'Grunddaten Kernel'!E$3)</f>
        <v>4.3572984749455377E-3</v>
      </c>
      <c r="F274" s="103">
        <f>('Grunddaten Kernel'!F274-'Grunddaten Kernel'!F$3)/('Grunddaten Kernel'!F$4-'Grunddaten Kernel'!F$3)</f>
        <v>-0.34913793103448282</v>
      </c>
      <c r="G274" s="103">
        <f>('Grunddaten Kernel'!G274-'Grunddaten Kernel'!G$3)/('Grunddaten Kernel'!G$4-'Grunddaten Kernel'!G$3)</f>
        <v>-3.2967032967033003E-2</v>
      </c>
      <c r="H274" s="103">
        <f>('Grunddaten Kernel'!H274-'Grunddaten Kernel'!H$3)/('Grunddaten Kernel'!H$4-'Grunddaten Kernel'!H$3)</f>
        <v>8.8235294117647051E-2</v>
      </c>
      <c r="I274" s="103">
        <f>('Grunddaten Kernel'!I274-'Grunddaten Kernel'!I$3)/('Grunddaten Kernel'!I$4-'Grunddaten Kernel'!I$3)</f>
        <v>-6.7835584938200633E-2</v>
      </c>
      <c r="J274" s="103">
        <f>('Grunddaten Kernel'!J274-'Grunddaten Kernel'!J$3)/('Grunddaten Kernel'!J$4-'Grunddaten Kernel'!J$3)</f>
        <v>-0.34596491228070175</v>
      </c>
      <c r="K274" s="103">
        <f>('Grunddaten Kernel'!K274-'Grunddaten Kernel'!K$3)/('Grunddaten Kernel'!K$4-'Grunddaten Kernel'!K$3)</f>
        <v>-0.18112685793294159</v>
      </c>
      <c r="L274" s="103">
        <f>('Grunddaten Kernel'!L274-'Grunddaten Kernel'!L$3)/('Grunddaten Kernel'!L$4-'Grunddaten Kernel'!L$3)</f>
        <v>5.1270619705751225E-2</v>
      </c>
      <c r="M274" s="103">
        <f>('Grunddaten Kernel'!M274-'Grunddaten Kernel'!M$3)/('Grunddaten Kernel'!M$4-'Grunddaten Kernel'!M$3)</f>
        <v>0.7830589690084242</v>
      </c>
      <c r="N274" s="103">
        <f>('Grunddaten Kernel'!N274-'Grunddaten Kernel'!N$3)/('Grunddaten Kernel'!N$4-'Grunddaten Kernel'!N$3)</f>
        <v>0.53507122993987777</v>
      </c>
      <c r="O274" s="103">
        <f>('Grunddaten Kernel'!O274-'Grunddaten Kernel'!O$3)/('Grunddaten Kernel'!O$4-'Grunddaten Kernel'!O$3)</f>
        <v>0.59699835146326252</v>
      </c>
      <c r="P274" s="103">
        <f>('Grunddaten Kernel'!P274-'Grunddaten Kernel'!P$3)/('Grunddaten Kernel'!P$4-'Grunddaten Kernel'!P$3)</f>
        <v>-0.14601163984936666</v>
      </c>
      <c r="Q274" s="103">
        <f>('Grunddaten Kernel'!Q274-'Grunddaten Kernel'!Q$3)/('Grunddaten Kernel'!Q$4-'Grunddaten Kernel'!Q$3)</f>
        <v>3.0158004158004155</v>
      </c>
      <c r="R274" s="103">
        <f>('Grunddaten Kernel'!R274-'Grunddaten Kernel'!R$3)/('Grunddaten Kernel'!R$4-'Grunddaten Kernel'!R$3)</f>
        <v>2.8505845104724794</v>
      </c>
      <c r="S274" s="103">
        <f>('Grunddaten Kernel'!S274-'Grunddaten Kernel'!S$3)/('Grunddaten Kernel'!S$4-'Grunddaten Kernel'!S$3)</f>
        <v>1.8177100227051575</v>
      </c>
      <c r="T274" s="103">
        <f>'Grunddaten Kernel'!T274/(('Grunddaten Kernel'!T$4-'Grunddaten Kernel'!T$3)/2)</f>
        <v>-1.7818206642609729E-2</v>
      </c>
      <c r="U274" s="103">
        <f>'Grunddaten Kernel'!U274/(('Grunddaten Kernel'!U$4-'Grunddaten Kernel'!U$3)/2)</f>
        <v>0.77156190857517259</v>
      </c>
      <c r="V274" s="103">
        <f>'Grunddaten Kernel'!V274/(('Grunddaten Kernel'!V$4-'Grunddaten Kernel'!V$3)/2)</f>
        <v>-0.22838778056994319</v>
      </c>
      <c r="W274" s="103">
        <f>'Grunddaten Kernel'!W274/(('Grunddaten Kernel'!W$4-'Grunddaten Kernel'!W$3)/2)</f>
        <v>0.72727272727272818</v>
      </c>
      <c r="X274" s="103">
        <f>'Grunddaten Kernel'!X274/(('Grunddaten Kernel'!X$4-'Grunddaten Kernel'!X$3)/2)</f>
        <v>0.50965250965250974</v>
      </c>
      <c r="Y274" s="103">
        <f>'Grunddaten Kernel'!Y274/(('Grunddaten Kernel'!Y$4-'Grunddaten Kernel'!Y$3)/2)</f>
        <v>0.50650239561943877</v>
      </c>
      <c r="Z274" s="103">
        <f>'Grunddaten Kernel'!Z274/(('Grunddaten Kernel'!Z$4-'Grunddaten Kernel'!Z$3)/2)</f>
        <v>7.2463768115941934E-2</v>
      </c>
      <c r="AA274" s="103">
        <f>'Grunddaten Kernel'!AA274/(('Grunddaten Kernel'!AA$4-'Grunddaten Kernel'!AA$3)/2)</f>
        <v>0</v>
      </c>
      <c r="AB274" s="103">
        <f>'Grunddaten Kernel'!AB274/(('Grunddaten Kernel'!AB$4-'Grunddaten Kernel'!AB$3)/2)</f>
        <v>-0.35991002249437626</v>
      </c>
      <c r="AC274" s="103">
        <f>'Grunddaten Kernel'!AC274/(('Grunddaten Kernel'!AC$4-'Grunddaten Kernel'!AC$3)/2)</f>
        <v>-0.11031439602868186</v>
      </c>
      <c r="AD274" s="103">
        <f>'Grunddaten Kernel'!AD274/(('Grunddaten Kernel'!AD$4-'Grunddaten Kernel'!AD$3)/2)</f>
        <v>-3.8400000000000031E-2</v>
      </c>
      <c r="AE274" s="103">
        <f>'Grunddaten Kernel'!AE274/(('Grunddaten Kernel'!AE$4-'Grunddaten Kernel'!AE$3)/2)</f>
        <v>0.18486226573588543</v>
      </c>
      <c r="AF274" s="103">
        <f>'Grunddaten Kernel'!AF274/(('Grunddaten Kernel'!AF$4-'Grunddaten Kernel'!AF$3)/2)</f>
        <v>0.2966069142125482</v>
      </c>
      <c r="AG274" s="103">
        <f>'Grunddaten Kernel'!AG274/(('Grunddaten Kernel'!AG$4-'Grunddaten Kernel'!AG$3)/2)</f>
        <v>0.22478153111367927</v>
      </c>
      <c r="AH274" s="103">
        <f>'Grunddaten Kernel'!AH274/(('Grunddaten Kernel'!AH$4-'Grunddaten Kernel'!AH$3)/2)</f>
        <v>0.13964397063260581</v>
      </c>
      <c r="AI274" s="103">
        <f>'Grunddaten Kernel'!AI274/(('Grunddaten Kernel'!AI$4-'Grunddaten Kernel'!AI$3)/2)</f>
        <v>2.0137142857142836</v>
      </c>
      <c r="AJ274" s="103">
        <f>'Grunddaten Kernel'!AJ274/(('Grunddaten Kernel'!AJ$4-'Grunddaten Kernel'!AJ$3)/2)</f>
        <v>2.5584926884139487</v>
      </c>
      <c r="AK274" s="103">
        <f>'Grunddaten Kernel'!AK274/(('Grunddaten Kernel'!AK$4-'Grunddaten Kernel'!AK$3)/2)</f>
        <v>1.3562500000000002</v>
      </c>
    </row>
    <row r="275" spans="1:37" x14ac:dyDescent="0.2">
      <c r="A275" s="9">
        <v>38532</v>
      </c>
      <c r="B275" s="103">
        <f>('Grunddaten Kernel'!B275-'Grunddaten Kernel'!B$3)/('Grunddaten Kernel'!B$4-'Grunddaten Kernel'!B$3)</f>
        <v>-4.9916170196523928E-3</v>
      </c>
      <c r="C275" s="103">
        <f>('Grunddaten Kernel'!C275-'Grunddaten Kernel'!C$3)/('Grunddaten Kernel'!C$4-'Grunddaten Kernel'!C$3)</f>
        <v>0.95316731913247843</v>
      </c>
      <c r="D275" s="103">
        <f>('Grunddaten Kernel'!D275-'Grunddaten Kernel'!D$3)/('Grunddaten Kernel'!D$4-'Grunddaten Kernel'!D$3)</f>
        <v>0.16545235546038542</v>
      </c>
      <c r="E275" s="103">
        <f>('Grunddaten Kernel'!E275-'Grunddaten Kernel'!E$3)/('Grunddaten Kernel'!E$4-'Grunddaten Kernel'!E$3)</f>
        <v>-1.7429193899782151E-2</v>
      </c>
      <c r="F275" s="103">
        <f>('Grunddaten Kernel'!F275-'Grunddaten Kernel'!F$3)/('Grunddaten Kernel'!F$4-'Grunddaten Kernel'!F$3)</f>
        <v>-0.33189655172413796</v>
      </c>
      <c r="G275" s="103">
        <f>('Grunddaten Kernel'!G275-'Grunddaten Kernel'!G$3)/('Grunddaten Kernel'!G$4-'Grunddaten Kernel'!G$3)</f>
        <v>-7.6923076923076927E-2</v>
      </c>
      <c r="H275" s="103">
        <f>('Grunddaten Kernel'!H275-'Grunddaten Kernel'!H$3)/('Grunddaten Kernel'!H$4-'Grunddaten Kernel'!H$3)</f>
        <v>6.4425770308123242E-2</v>
      </c>
      <c r="I275" s="103">
        <f>('Grunddaten Kernel'!I275-'Grunddaten Kernel'!I$3)/('Grunddaten Kernel'!I$4-'Grunddaten Kernel'!I$3)</f>
        <v>-6.7835584938200633E-2</v>
      </c>
      <c r="J275" s="103">
        <f>('Grunddaten Kernel'!J275-'Grunddaten Kernel'!J$3)/('Grunddaten Kernel'!J$4-'Grunddaten Kernel'!J$3)</f>
        <v>-0.35438596491228069</v>
      </c>
      <c r="K275" s="103">
        <f>('Grunddaten Kernel'!K275-'Grunddaten Kernel'!K$3)/('Grunddaten Kernel'!K$4-'Grunddaten Kernel'!K$3)</f>
        <v>-0.20463187003110958</v>
      </c>
      <c r="L275" s="103">
        <f>('Grunddaten Kernel'!L275-'Grunddaten Kernel'!L$3)/('Grunddaten Kernel'!L$4-'Grunddaten Kernel'!L$3)</f>
        <v>4.4137316094516273E-2</v>
      </c>
      <c r="M275" s="103">
        <f>('Grunddaten Kernel'!M275-'Grunddaten Kernel'!M$3)/('Grunddaten Kernel'!M$4-'Grunddaten Kernel'!M$3)</f>
        <v>0.79271561700448678</v>
      </c>
      <c r="N275" s="103">
        <f>('Grunddaten Kernel'!N275-'Grunddaten Kernel'!N$3)/('Grunddaten Kernel'!N$4-'Grunddaten Kernel'!N$3)</f>
        <v>0.53521104879678105</v>
      </c>
      <c r="O275" s="103">
        <f>('Grunddaten Kernel'!O275-'Grunddaten Kernel'!O$3)/('Grunddaten Kernel'!O$4-'Grunddaten Kernel'!O$3)</f>
        <v>0.57729639975078173</v>
      </c>
      <c r="P275" s="103">
        <f>('Grunddaten Kernel'!P275-'Grunddaten Kernel'!P$3)/('Grunddaten Kernel'!P$4-'Grunddaten Kernel'!P$3)</f>
        <v>-0.12942903876145914</v>
      </c>
      <c r="Q275" s="103">
        <f>('Grunddaten Kernel'!Q275-'Grunddaten Kernel'!Q$3)/('Grunddaten Kernel'!Q$4-'Grunddaten Kernel'!Q$3)</f>
        <v>2.800831600831601</v>
      </c>
      <c r="R275" s="103">
        <f>('Grunddaten Kernel'!R275-'Grunddaten Kernel'!R$3)/('Grunddaten Kernel'!R$4-'Grunddaten Kernel'!R$3)</f>
        <v>2.6279834388699461</v>
      </c>
      <c r="S275" s="103">
        <f>('Grunddaten Kernel'!S275-'Grunddaten Kernel'!S$3)/('Grunddaten Kernel'!S$4-'Grunddaten Kernel'!S$3)</f>
        <v>1.9338306843983133</v>
      </c>
      <c r="T275" s="103">
        <f>'Grunddaten Kernel'!T275/(('Grunddaten Kernel'!T$4-'Grunddaten Kernel'!T$3)/2)</f>
        <v>0.14160785279126689</v>
      </c>
      <c r="U275" s="103">
        <f>'Grunddaten Kernel'!U275/(('Grunddaten Kernel'!U$4-'Grunddaten Kernel'!U$3)/2)</f>
        <v>-7.7508502231297016E-2</v>
      </c>
      <c r="V275" s="103">
        <f>'Grunddaten Kernel'!V275/(('Grunddaten Kernel'!V$4-'Grunddaten Kernel'!V$3)/2)</f>
        <v>5.9490230268218265E-2</v>
      </c>
      <c r="W275" s="103">
        <f>'Grunddaten Kernel'!W275/(('Grunddaten Kernel'!W$4-'Grunddaten Kernel'!W$3)/2)</f>
        <v>-0.18181818181818205</v>
      </c>
      <c r="X275" s="103">
        <f>'Grunddaten Kernel'!X275/(('Grunddaten Kernel'!X$4-'Grunddaten Kernel'!X$3)/2)</f>
        <v>0.12355212355212367</v>
      </c>
      <c r="Y275" s="103">
        <f>'Grunddaten Kernel'!Y275/(('Grunddaten Kernel'!Y$4-'Grunddaten Kernel'!Y$3)/2)</f>
        <v>-0.32854209445585175</v>
      </c>
      <c r="Z275" s="103">
        <f>'Grunddaten Kernel'!Z275/(('Grunddaten Kernel'!Z$4-'Grunddaten Kernel'!Z$3)/2)</f>
        <v>-0.12318840579710141</v>
      </c>
      <c r="AA275" s="103">
        <f>'Grunddaten Kernel'!AA275/(('Grunddaten Kernel'!AA$4-'Grunddaten Kernel'!AA$3)/2)</f>
        <v>0</v>
      </c>
      <c r="AB275" s="103">
        <f>'Grunddaten Kernel'!AB275/(('Grunddaten Kernel'!AB$4-'Grunddaten Kernel'!AB$3)/2)</f>
        <v>-5.9985003749062772E-2</v>
      </c>
      <c r="AC275" s="103">
        <f>'Grunddaten Kernel'!AC275/(('Grunddaten Kernel'!AC$4-'Grunddaten Kernel'!AC$3)/2)</f>
        <v>-0.18753447324875891</v>
      </c>
      <c r="AD275" s="103">
        <f>'Grunddaten Kernel'!AD275/(('Grunddaten Kernel'!AD$4-'Grunddaten Kernel'!AD$3)/2)</f>
        <v>-7.6799999999999993E-2</v>
      </c>
      <c r="AE275" s="103">
        <f>'Grunddaten Kernel'!AE275/(('Grunddaten Kernel'!AE$4-'Grunddaten Kernel'!AE$3)/2)</f>
        <v>6.8765750369319714E-2</v>
      </c>
      <c r="AF275" s="103">
        <f>'Grunddaten Kernel'!AF275/(('Grunddaten Kernel'!AF$4-'Grunddaten Kernel'!AF$3)/2)</f>
        <v>1.1523687580029681E-3</v>
      </c>
      <c r="AG275" s="103">
        <f>'Grunddaten Kernel'!AG275/(('Grunddaten Kernel'!AG$4-'Grunddaten Kernel'!AG$3)/2)</f>
        <v>-0.12575815958099582</v>
      </c>
      <c r="AH275" s="103">
        <f>'Grunddaten Kernel'!AH275/(('Grunddaten Kernel'!AH$4-'Grunddaten Kernel'!AH$3)/2)</f>
        <v>8.7687820577290659E-2</v>
      </c>
      <c r="AI275" s="103">
        <f>'Grunddaten Kernel'!AI275/(('Grunddaten Kernel'!AI$4-'Grunddaten Kernel'!AI$3)/2)</f>
        <v>-1.1817142857142842</v>
      </c>
      <c r="AJ275" s="103">
        <f>'Grunddaten Kernel'!AJ275/(('Grunddaten Kernel'!AJ$4-'Grunddaten Kernel'!AJ$3)/2)</f>
        <v>-1.0281214848143998</v>
      </c>
      <c r="AK275" s="103">
        <f>'Grunddaten Kernel'!AK275/(('Grunddaten Kernel'!AK$4-'Grunddaten Kernel'!AK$3)/2)</f>
        <v>0.3196428571428569</v>
      </c>
    </row>
    <row r="276" spans="1:37" x14ac:dyDescent="0.2">
      <c r="A276" s="9">
        <v>38563</v>
      </c>
      <c r="B276" s="103">
        <f>('Grunddaten Kernel'!B276-'Grunddaten Kernel'!B$3)/('Grunddaten Kernel'!B$4-'Grunddaten Kernel'!B$3)</f>
        <v>-9.3959849781692865E-3</v>
      </c>
      <c r="C276" s="103">
        <f>('Grunddaten Kernel'!C276-'Grunddaten Kernel'!C$3)/('Grunddaten Kernel'!C$4-'Grunddaten Kernel'!C$3)</f>
        <v>0.99610113100485587</v>
      </c>
      <c r="D276" s="103">
        <f>('Grunddaten Kernel'!D276-'Grunddaten Kernel'!D$3)/('Grunddaten Kernel'!D$4-'Grunddaten Kernel'!D$3)</f>
        <v>0.1412285867237687</v>
      </c>
      <c r="E276" s="103">
        <f>('Grunddaten Kernel'!E276-'Grunddaten Kernel'!E$3)/('Grunddaten Kernel'!E$4-'Grunddaten Kernel'!E$3)</f>
        <v>-8.496732026143794E-2</v>
      </c>
      <c r="F276" s="103">
        <f>('Grunddaten Kernel'!F276-'Grunddaten Kernel'!F$3)/('Grunddaten Kernel'!F$4-'Grunddaten Kernel'!F$3)</f>
        <v>-0.3362068965517242</v>
      </c>
      <c r="G276" s="103">
        <f>('Grunddaten Kernel'!G276-'Grunddaten Kernel'!G$3)/('Grunddaten Kernel'!G$4-'Grunddaten Kernel'!G$3)</f>
        <v>-7.8754578754578794E-2</v>
      </c>
      <c r="H276" s="103">
        <f>('Grunddaten Kernel'!H276-'Grunddaten Kernel'!H$3)/('Grunddaten Kernel'!H$4-'Grunddaten Kernel'!H$3)</f>
        <v>5.742296918767506E-2</v>
      </c>
      <c r="I276" s="103">
        <f>('Grunddaten Kernel'!I276-'Grunddaten Kernel'!I$3)/('Grunddaten Kernel'!I$4-'Grunddaten Kernel'!I$3)</f>
        <v>-7.2434607645875254E-2</v>
      </c>
      <c r="J276" s="103">
        <f>('Grunddaten Kernel'!J276-'Grunddaten Kernel'!J$3)/('Grunddaten Kernel'!J$4-'Grunddaten Kernel'!J$3)</f>
        <v>-0.37122807017543857</v>
      </c>
      <c r="K276" s="103">
        <f>('Grunddaten Kernel'!K276-'Grunddaten Kernel'!K$3)/('Grunddaten Kernel'!K$4-'Grunddaten Kernel'!K$3)</f>
        <v>-0.23366747321119943</v>
      </c>
      <c r="L276" s="103">
        <f>('Grunddaten Kernel'!L276-'Grunddaten Kernel'!L$3)/('Grunddaten Kernel'!L$4-'Grunddaten Kernel'!L$3)</f>
        <v>3.8192896418487138E-2</v>
      </c>
      <c r="M276" s="103">
        <f>('Grunddaten Kernel'!M276-'Grunddaten Kernel'!M$3)/('Grunddaten Kernel'!M$4-'Grunddaten Kernel'!M$3)</f>
        <v>0.88357922396996436</v>
      </c>
      <c r="N276" s="103">
        <f>('Grunddaten Kernel'!N276-'Grunddaten Kernel'!N$3)/('Grunddaten Kernel'!N$4-'Grunddaten Kernel'!N$3)</f>
        <v>0.58815578927744727</v>
      </c>
      <c r="O276" s="103">
        <f>('Grunddaten Kernel'!O276-'Grunddaten Kernel'!O$3)/('Grunddaten Kernel'!O$4-'Grunddaten Kernel'!O$3)</f>
        <v>0.65532614495795194</v>
      </c>
      <c r="P276" s="103">
        <f>('Grunddaten Kernel'!P276-'Grunddaten Kernel'!P$3)/('Grunddaten Kernel'!P$4-'Grunddaten Kernel'!P$3)</f>
        <v>-0.11427479173798928</v>
      </c>
      <c r="Q276" s="103">
        <f>('Grunddaten Kernel'!Q276-'Grunddaten Kernel'!Q$3)/('Grunddaten Kernel'!Q$4-'Grunddaten Kernel'!Q$3)</f>
        <v>2.9114345114345115</v>
      </c>
      <c r="R276" s="103">
        <f>('Grunddaten Kernel'!R276-'Grunddaten Kernel'!R$3)/('Grunddaten Kernel'!R$4-'Grunddaten Kernel'!R$3)</f>
        <v>2.8063809059912326</v>
      </c>
      <c r="S276" s="103">
        <f>('Grunddaten Kernel'!S276-'Grunddaten Kernel'!S$3)/('Grunddaten Kernel'!S$4-'Grunddaten Kernel'!S$3)</f>
        <v>1.9195588712293221</v>
      </c>
      <c r="T276" s="103">
        <f>'Grunddaten Kernel'!T276/(('Grunddaten Kernel'!T$4-'Grunddaten Kernel'!T$3)/2)</f>
        <v>-1.4067005244166014E-2</v>
      </c>
      <c r="U276" s="103">
        <f>'Grunddaten Kernel'!U276/(('Grunddaten Kernel'!U$4-'Grunddaten Kernel'!U$3)/2)</f>
        <v>0.20610215366049181</v>
      </c>
      <c r="V276" s="103">
        <f>'Grunddaten Kernel'!V276/(('Grunddaten Kernel'!V$4-'Grunddaten Kernel'!V$3)/2)</f>
        <v>-0.1237670307879039</v>
      </c>
      <c r="W276" s="103">
        <f>'Grunddaten Kernel'!W276/(('Grunddaten Kernel'!W$4-'Grunddaten Kernel'!W$3)/2)</f>
        <v>-0.56363636363636394</v>
      </c>
      <c r="X276" s="103">
        <f>'Grunddaten Kernel'!X276/(('Grunddaten Kernel'!X$4-'Grunddaten Kernel'!X$3)/2)</f>
        <v>-3.0888030888030917E-2</v>
      </c>
      <c r="Y276" s="103">
        <f>'Grunddaten Kernel'!Y276/(('Grunddaten Kernel'!Y$4-'Grunddaten Kernel'!Y$3)/2)</f>
        <v>-1.368925393566082E-2</v>
      </c>
      <c r="Z276" s="103">
        <f>'Grunddaten Kernel'!Z276/(('Grunddaten Kernel'!Z$4-'Grunddaten Kernel'!Z$3)/2)</f>
        <v>-3.623188405797105E-2</v>
      </c>
      <c r="AA276" s="103">
        <f>'Grunddaten Kernel'!AA276/(('Grunddaten Kernel'!AA$4-'Grunddaten Kernel'!AA$3)/2)</f>
        <v>-2.9090909090909115E-2</v>
      </c>
      <c r="AB276" s="103">
        <f>'Grunddaten Kernel'!AB276/(('Grunddaten Kernel'!AB$4-'Grunddaten Kernel'!AB$3)/2)</f>
        <v>-0.11997000749812543</v>
      </c>
      <c r="AC276" s="103">
        <f>'Grunddaten Kernel'!AC276/(('Grunddaten Kernel'!AC$4-'Grunddaten Kernel'!AC$3)/2)</f>
        <v>-0.23166023166023178</v>
      </c>
      <c r="AD276" s="103">
        <f>'Grunddaten Kernel'!AD276/(('Grunddaten Kernel'!AD$4-'Grunddaten Kernel'!AD$3)/2)</f>
        <v>-6.4000000000000057E-2</v>
      </c>
      <c r="AE276" s="103">
        <f>'Grunddaten Kernel'!AE276/(('Grunddaten Kernel'!AE$4-'Grunddaten Kernel'!AE$3)/2)</f>
        <v>0.6470468962720497</v>
      </c>
      <c r="AF276" s="103">
        <f>'Grunddaten Kernel'!AF276/(('Grunddaten Kernel'!AF$4-'Grunddaten Kernel'!AF$3)/2)</f>
        <v>0.43636363636363601</v>
      </c>
      <c r="AG276" s="103">
        <f>'Grunddaten Kernel'!AG276/(('Grunddaten Kernel'!AG$4-'Grunddaten Kernel'!AG$3)/2)</f>
        <v>0.49806624709223501</v>
      </c>
      <c r="AH276" s="103">
        <f>'Grunddaten Kernel'!AH276/(('Grunddaten Kernel'!AH$4-'Grunddaten Kernel'!AH$3)/2)</f>
        <v>8.0134768178618004E-2</v>
      </c>
      <c r="AI276" s="103">
        <f>'Grunddaten Kernel'!AI276/(('Grunddaten Kernel'!AI$4-'Grunddaten Kernel'!AI$3)/2)</f>
        <v>0.60800000000000054</v>
      </c>
      <c r="AJ276" s="103">
        <f>'Grunddaten Kernel'!AJ276/(('Grunddaten Kernel'!AJ$4-'Grunddaten Kernel'!AJ$3)/2)</f>
        <v>0.8239595050618691</v>
      </c>
      <c r="AK276" s="103">
        <f>'Grunddaten Kernel'!AK276/(('Grunddaten Kernel'!AK$4-'Grunddaten Kernel'!AK$3)/2)</f>
        <v>-3.928571428571407E-2</v>
      </c>
    </row>
    <row r="277" spans="1:37" x14ac:dyDescent="0.2">
      <c r="A277" s="9">
        <v>38594</v>
      </c>
      <c r="B277" s="103">
        <f>('Grunddaten Kernel'!B277-'Grunddaten Kernel'!B$3)/('Grunddaten Kernel'!B$4-'Grunddaten Kernel'!B$3)</f>
        <v>-2.4958085098261962E-2</v>
      </c>
      <c r="C277" s="103">
        <f>('Grunddaten Kernel'!C277-'Grunddaten Kernel'!C$3)/('Grunddaten Kernel'!C$4-'Grunddaten Kernel'!C$3)</f>
        <v>1.0105958794574961</v>
      </c>
      <c r="D277" s="103">
        <f>('Grunddaten Kernel'!D277-'Grunddaten Kernel'!D$3)/('Grunddaten Kernel'!D$4-'Grunddaten Kernel'!D$3)</f>
        <v>0.11727248394004289</v>
      </c>
      <c r="E277" s="103">
        <f>('Grunddaten Kernel'!E277-'Grunddaten Kernel'!E$3)/('Grunddaten Kernel'!E$4-'Grunddaten Kernel'!E$3)</f>
        <v>-7.4074074074074139E-2</v>
      </c>
      <c r="F277" s="103">
        <f>('Grunddaten Kernel'!F277-'Grunddaten Kernel'!F$3)/('Grunddaten Kernel'!F$4-'Grunddaten Kernel'!F$3)</f>
        <v>-0.35344827586206901</v>
      </c>
      <c r="G277" s="103">
        <f>('Grunddaten Kernel'!G277-'Grunddaten Kernel'!G$3)/('Grunddaten Kernel'!G$4-'Grunddaten Kernel'!G$3)</f>
        <v>-0.1007326007326008</v>
      </c>
      <c r="H277" s="103">
        <f>('Grunddaten Kernel'!H277-'Grunddaten Kernel'!H$3)/('Grunddaten Kernel'!H$4-'Grunddaten Kernel'!H$3)</f>
        <v>4.761904761904763E-2</v>
      </c>
      <c r="I277" s="103">
        <f>('Grunddaten Kernel'!I277-'Grunddaten Kernel'!I$3)/('Grunddaten Kernel'!I$4-'Grunddaten Kernel'!I$3)</f>
        <v>-7.7033630353549862E-2</v>
      </c>
      <c r="J277" s="103">
        <f>('Grunddaten Kernel'!J277-'Grunddaten Kernel'!J$3)/('Grunddaten Kernel'!J$4-'Grunddaten Kernel'!J$3)</f>
        <v>-0.38947368421052631</v>
      </c>
      <c r="K277" s="103">
        <f>('Grunddaten Kernel'!K277-'Grunddaten Kernel'!K$3)/('Grunddaten Kernel'!K$4-'Grunddaten Kernel'!K$3)</f>
        <v>-0.24196335983408226</v>
      </c>
      <c r="L277" s="103">
        <f>('Grunddaten Kernel'!L277-'Grunddaten Kernel'!L$3)/('Grunddaten Kernel'!L$4-'Grunddaten Kernel'!L$3)</f>
        <v>3.5815128548075496E-2</v>
      </c>
      <c r="M277" s="103">
        <f>('Grunddaten Kernel'!M277-'Grunddaten Kernel'!M$3)/('Grunddaten Kernel'!M$4-'Grunddaten Kernel'!M$3)</f>
        <v>0.93173433235302494</v>
      </c>
      <c r="N277" s="103">
        <f>('Grunddaten Kernel'!N277-'Grunddaten Kernel'!N$3)/('Grunddaten Kernel'!N$4-'Grunddaten Kernel'!N$3)</f>
        <v>0.61389799437617476</v>
      </c>
      <c r="O277" s="103">
        <f>('Grunddaten Kernel'!O277-'Grunddaten Kernel'!O$3)/('Grunddaten Kernel'!O$4-'Grunddaten Kernel'!O$3)</f>
        <v>0.67507132231725231</v>
      </c>
      <c r="P277" s="103">
        <f>('Grunddaten Kernel'!P277-'Grunddaten Kernel'!P$3)/('Grunddaten Kernel'!P$4-'Grunddaten Kernel'!P$3)</f>
        <v>-0.10911293696983526</v>
      </c>
      <c r="Q277" s="103">
        <f>('Grunddaten Kernel'!Q277-'Grunddaten Kernel'!Q$3)/('Grunddaten Kernel'!Q$4-'Grunddaten Kernel'!Q$3)</f>
        <v>2.9031185031185034</v>
      </c>
      <c r="R277" s="103">
        <f>('Grunddaten Kernel'!R277-'Grunddaten Kernel'!R$3)/('Grunddaten Kernel'!R$4-'Grunddaten Kernel'!R$3)</f>
        <v>2.831709693132002</v>
      </c>
      <c r="S277" s="103">
        <f>('Grunddaten Kernel'!S277-'Grunddaten Kernel'!S$3)/('Grunddaten Kernel'!S$4-'Grunddaten Kernel'!S$3)</f>
        <v>1.9361012001297435</v>
      </c>
      <c r="T277" s="103">
        <f>'Grunddaten Kernel'!T277/(('Grunddaten Kernel'!T$4-'Grunddaten Kernel'!T$3)/2)</f>
        <v>-4.9703418529385472E-2</v>
      </c>
      <c r="U277" s="103">
        <f>'Grunddaten Kernel'!U277/(('Grunddaten Kernel'!U$4-'Grunddaten Kernel'!U$3)/2)</f>
        <v>6.9581496321277053E-2</v>
      </c>
      <c r="V277" s="103">
        <f>'Grunddaten Kernel'!V277/(('Grunddaten Kernel'!V$4-'Grunddaten Kernel'!V$3)/2)</f>
        <v>-0.12239943928748437</v>
      </c>
      <c r="W277" s="103">
        <f>'Grunddaten Kernel'!W277/(('Grunddaten Kernel'!W$4-'Grunddaten Kernel'!W$3)/2)</f>
        <v>9.090909090909062E-2</v>
      </c>
      <c r="X277" s="103">
        <f>'Grunddaten Kernel'!X277/(('Grunddaten Kernel'!X$4-'Grunddaten Kernel'!X$3)/2)</f>
        <v>-0.12355212355212367</v>
      </c>
      <c r="Y277" s="103">
        <f>'Grunddaten Kernel'!Y277/(('Grunddaten Kernel'!Y$4-'Grunddaten Kernel'!Y$3)/2)</f>
        <v>-0.16427104722792618</v>
      </c>
      <c r="Z277" s="103">
        <f>'Grunddaten Kernel'!Z277/(('Grunddaten Kernel'!Z$4-'Grunddaten Kernel'!Z$3)/2)</f>
        <v>-5.0724637681159306E-2</v>
      </c>
      <c r="AA277" s="103">
        <f>'Grunddaten Kernel'!AA277/(('Grunddaten Kernel'!AA$4-'Grunddaten Kernel'!AA$3)/2)</f>
        <v>-2.9090909090909077E-2</v>
      </c>
      <c r="AB277" s="103">
        <f>'Grunddaten Kernel'!AB277/(('Grunddaten Kernel'!AB$4-'Grunddaten Kernel'!AB$3)/2)</f>
        <v>-0.12996750812296923</v>
      </c>
      <c r="AC277" s="103">
        <f>'Grunddaten Kernel'!AC277/(('Grunddaten Kernel'!AC$4-'Grunddaten Kernel'!AC$3)/2)</f>
        <v>-6.6188637617209112E-2</v>
      </c>
      <c r="AD277" s="103">
        <f>'Grunddaten Kernel'!AD277/(('Grunddaten Kernel'!AD$4-'Grunddaten Kernel'!AD$3)/2)</f>
        <v>-2.5599999999999953E-2</v>
      </c>
      <c r="AE277" s="103">
        <f>'Grunddaten Kernel'!AE277/(('Grunddaten Kernel'!AE$4-'Grunddaten Kernel'!AE$3)/2)</f>
        <v>0.34291631665846029</v>
      </c>
      <c r="AF277" s="103">
        <f>'Grunddaten Kernel'!AF277/(('Grunddaten Kernel'!AF$4-'Grunddaten Kernel'!AF$3)/2)</f>
        <v>0.21216389244558242</v>
      </c>
      <c r="AG277" s="103">
        <f>'Grunddaten Kernel'!AG277/(('Grunddaten Kernel'!AG$4-'Grunddaten Kernel'!AG$3)/2)</f>
        <v>0.12603407020498195</v>
      </c>
      <c r="AH277" s="103">
        <f>'Grunddaten Kernel'!AH277/(('Grunddaten Kernel'!AH$4-'Grunddaten Kernel'!AH$3)/2)</f>
        <v>2.7295584833551389E-2</v>
      </c>
      <c r="AI277" s="103">
        <f>'Grunddaten Kernel'!AI277/(('Grunddaten Kernel'!AI$4-'Grunddaten Kernel'!AI$3)/2)</f>
        <v>-4.5714285714285714E-2</v>
      </c>
      <c r="AJ277" s="103">
        <f>'Grunddaten Kernel'!AJ277/(('Grunddaten Kernel'!AJ$4-'Grunddaten Kernel'!AJ$3)/2)</f>
        <v>0.11698537682789562</v>
      </c>
      <c r="AK277" s="103">
        <f>'Grunddaten Kernel'!AK277/(('Grunddaten Kernel'!AK$4-'Grunddaten Kernel'!AK$3)/2)</f>
        <v>4.5535714285713465E-2</v>
      </c>
    </row>
    <row r="278" spans="1:37" x14ac:dyDescent="0.2">
      <c r="A278" s="9">
        <v>38624</v>
      </c>
      <c r="B278" s="103">
        <f>('Grunddaten Kernel'!B278-'Grunddaten Kernel'!B$3)/('Grunddaten Kernel'!B$4-'Grunddaten Kernel'!B$3)</f>
        <v>-2.6719832281668462E-2</v>
      </c>
      <c r="C278" s="103">
        <f>('Grunddaten Kernel'!C278-'Grunddaten Kernel'!C$3)/('Grunddaten Kernel'!C$4-'Grunddaten Kernel'!C$3)</f>
        <v>1.0632540162411381</v>
      </c>
      <c r="D278" s="103">
        <f>('Grunddaten Kernel'!D278-'Grunddaten Kernel'!D$3)/('Grunddaten Kernel'!D$4-'Grunddaten Kernel'!D$3)</f>
        <v>7.7256423982869513E-2</v>
      </c>
      <c r="E278" s="103">
        <f>('Grunddaten Kernel'!E278-'Grunddaten Kernel'!E$3)/('Grunddaten Kernel'!E$4-'Grunddaten Kernel'!E$3)</f>
        <v>-7.6252723311546866E-2</v>
      </c>
      <c r="F278" s="103">
        <f>('Grunddaten Kernel'!F278-'Grunddaten Kernel'!F$3)/('Grunddaten Kernel'!F$4-'Grunddaten Kernel'!F$3)</f>
        <v>-0.35991379310344829</v>
      </c>
      <c r="G278" s="103">
        <f>('Grunddaten Kernel'!G278-'Grunddaten Kernel'!G$3)/('Grunddaten Kernel'!G$4-'Grunddaten Kernel'!G$3)</f>
        <v>-8.4249084249084255E-2</v>
      </c>
      <c r="H278" s="103">
        <f>('Grunddaten Kernel'!H278-'Grunddaten Kernel'!H$3)/('Grunddaten Kernel'!H$4-'Grunddaten Kernel'!H$3)</f>
        <v>7.2829131652661069E-2</v>
      </c>
      <c r="I278" s="103">
        <f>('Grunddaten Kernel'!I278-'Grunddaten Kernel'!I$3)/('Grunddaten Kernel'!I$4-'Grunddaten Kernel'!I$3)</f>
        <v>-8.0482897384305835E-2</v>
      </c>
      <c r="J278" s="103">
        <f>('Grunddaten Kernel'!J278-'Grunddaten Kernel'!J$3)/('Grunddaten Kernel'!J$4-'Grunddaten Kernel'!J$3)</f>
        <v>-0.39789473684210525</v>
      </c>
      <c r="K278" s="103">
        <f>('Grunddaten Kernel'!K278-'Grunddaten Kernel'!K$3)/('Grunddaten Kernel'!K$4-'Grunddaten Kernel'!K$3)</f>
        <v>-0.25302454199792607</v>
      </c>
      <c r="L278" s="103">
        <f>('Grunddaten Kernel'!L278-'Grunddaten Kernel'!L$3)/('Grunddaten Kernel'!L$4-'Grunddaten Kernel'!L$3)</f>
        <v>3.1059592807252186E-2</v>
      </c>
      <c r="M278" s="103">
        <f>('Grunddaten Kernel'!M278-'Grunddaten Kernel'!M$3)/('Grunddaten Kernel'!M$4-'Grunddaten Kernel'!M$3)</f>
        <v>0.95515190712696429</v>
      </c>
      <c r="N278" s="103">
        <f>('Grunddaten Kernel'!N278-'Grunddaten Kernel'!N$3)/('Grunddaten Kernel'!N$4-'Grunddaten Kernel'!N$3)</f>
        <v>0.64221908061333866</v>
      </c>
      <c r="O278" s="103">
        <f>('Grunddaten Kernel'!O278-'Grunddaten Kernel'!O$3)/('Grunddaten Kernel'!O$4-'Grunddaten Kernel'!O$3)</f>
        <v>0.70645463244785345</v>
      </c>
      <c r="P278" s="103">
        <f>('Grunddaten Kernel'!P278-'Grunddaten Kernel'!P$3)/('Grunddaten Kernel'!P$4-'Grunddaten Kernel'!P$3)</f>
        <v>-0.12278025029480012</v>
      </c>
      <c r="Q278" s="103">
        <f>('Grunddaten Kernel'!Q278-'Grunddaten Kernel'!Q$3)/('Grunddaten Kernel'!Q$4-'Grunddaten Kernel'!Q$3)</f>
        <v>3.1091476091476093</v>
      </c>
      <c r="R278" s="103">
        <f>('Grunddaten Kernel'!R278-'Grunddaten Kernel'!R$3)/('Grunddaten Kernel'!R$4-'Grunddaten Kernel'!R$3)</f>
        <v>3.0165611300535802</v>
      </c>
      <c r="S278" s="103">
        <f>('Grunddaten Kernel'!S278-'Grunddaten Kernel'!S$3)/('Grunddaten Kernel'!S$4-'Grunddaten Kernel'!S$3)</f>
        <v>1.9497242945183262</v>
      </c>
      <c r="T278" s="103">
        <f>'Grunddaten Kernel'!T278/(('Grunddaten Kernel'!T$4-'Grunddaten Kernel'!T$3)/2)</f>
        <v>-5.626802097665572E-3</v>
      </c>
      <c r="U278" s="103">
        <f>'Grunddaten Kernel'!U278/(('Grunddaten Kernel'!U$4-'Grunddaten Kernel'!U$3)/2)</f>
        <v>0.25278341068615734</v>
      </c>
      <c r="V278" s="103">
        <f>'Grunddaten Kernel'!V278/(('Grunddaten Kernel'!V$4-'Grunddaten Kernel'!V$3)/2)</f>
        <v>-0.20445492931261411</v>
      </c>
      <c r="W278" s="103">
        <f>'Grunddaten Kernel'!W278/(('Grunddaten Kernel'!W$4-'Grunddaten Kernel'!W$3)/2)</f>
        <v>-1.8181818181817799E-2</v>
      </c>
      <c r="X278" s="103">
        <f>'Grunddaten Kernel'!X278/(('Grunddaten Kernel'!X$4-'Grunddaten Kernel'!X$3)/2)</f>
        <v>-4.6332046332046031E-2</v>
      </c>
      <c r="Y278" s="103">
        <f>'Grunddaten Kernel'!Y278/(('Grunddaten Kernel'!Y$4-'Grunddaten Kernel'!Y$3)/2)</f>
        <v>0.12320328542094494</v>
      </c>
      <c r="Z278" s="103">
        <f>'Grunddaten Kernel'!Z278/(('Grunddaten Kernel'!Z$4-'Grunddaten Kernel'!Z$3)/2)</f>
        <v>0.13043478260869562</v>
      </c>
      <c r="AA278" s="103">
        <f>'Grunddaten Kernel'!AA278/(('Grunddaten Kernel'!AA$4-'Grunddaten Kernel'!AA$3)/2)</f>
        <v>-2.1818181818181837E-2</v>
      </c>
      <c r="AB278" s="103">
        <f>'Grunddaten Kernel'!AB278/(('Grunddaten Kernel'!AB$4-'Grunddaten Kernel'!AB$3)/2)</f>
        <v>-5.9985003749062717E-2</v>
      </c>
      <c r="AC278" s="103">
        <f>'Grunddaten Kernel'!AC278/(('Grunddaten Kernel'!AC$4-'Grunddaten Kernel'!AC$3)/2)</f>
        <v>-8.8251516822945367E-2</v>
      </c>
      <c r="AD278" s="103">
        <f>'Grunddaten Kernel'!AD278/(('Grunddaten Kernel'!AD$4-'Grunddaten Kernel'!AD$3)/2)</f>
        <v>-5.1200000000000044E-2</v>
      </c>
      <c r="AE278" s="103">
        <f>'Grunddaten Kernel'!AE278/(('Grunddaten Kernel'!AE$4-'Grunddaten Kernel'!AE$3)/2)</f>
        <v>0.16675839295542155</v>
      </c>
      <c r="AF278" s="103">
        <f>'Grunddaten Kernel'!AF278/(('Grunddaten Kernel'!AF$4-'Grunddaten Kernel'!AF$3)/2)</f>
        <v>0.23341869398207371</v>
      </c>
      <c r="AG278" s="103">
        <f>'Grunddaten Kernel'!AG278/(('Grunddaten Kernel'!AG$4-'Grunddaten Kernel'!AG$3)/2)</f>
        <v>0.20032062717339097</v>
      </c>
      <c r="AH278" s="103">
        <f>'Grunddaten Kernel'!AH278/(('Grunddaten Kernel'!AH$4-'Grunddaten Kernel'!AH$3)/2)</f>
        <v>-7.2271950115659483E-2</v>
      </c>
      <c r="AI278" s="103">
        <f>'Grunddaten Kernel'!AI278/(('Grunddaten Kernel'!AI$4-'Grunddaten Kernel'!AI$3)/2)</f>
        <v>1.1325714285714275</v>
      </c>
      <c r="AJ278" s="103">
        <f>'Grunddaten Kernel'!AJ278/(('Grunddaten Kernel'!AJ$4-'Grunddaten Kernel'!AJ$3)/2)</f>
        <v>0.85376827896512963</v>
      </c>
      <c r="AK278" s="103">
        <f>'Grunddaten Kernel'!AK278/(('Grunddaten Kernel'!AK$4-'Grunddaten Kernel'!AK$3)/2)</f>
        <v>3.7500000000000144E-2</v>
      </c>
    </row>
    <row r="279" spans="1:37" x14ac:dyDescent="0.2">
      <c r="A279" s="9">
        <v>38654</v>
      </c>
      <c r="B279" s="103">
        <f>('Grunddaten Kernel'!B279-'Grunddaten Kernel'!B$3)/('Grunddaten Kernel'!B$4-'Grunddaten Kernel'!B$3)</f>
        <v>-4.3456430524032134E-2</v>
      </c>
      <c r="C279" s="103">
        <f>('Grunddaten Kernel'!C279-'Grunddaten Kernel'!C$3)/('Grunddaten Kernel'!C$4-'Grunddaten Kernel'!C$3)</f>
        <v>1.0794000651504081</v>
      </c>
      <c r="D279" s="103">
        <f>('Grunddaten Kernel'!D279-'Grunddaten Kernel'!D$3)/('Grunddaten Kernel'!D$4-'Grunddaten Kernel'!D$3)</f>
        <v>8.2475910064239974E-2</v>
      </c>
      <c r="E279" s="103">
        <f>('Grunddaten Kernel'!E279-'Grunddaten Kernel'!E$3)/('Grunddaten Kernel'!E$4-'Grunddaten Kernel'!E$3)</f>
        <v>-7.1895424836601329E-2</v>
      </c>
      <c r="F279" s="103">
        <f>('Grunddaten Kernel'!F279-'Grunddaten Kernel'!F$3)/('Grunddaten Kernel'!F$4-'Grunddaten Kernel'!F$3)</f>
        <v>-0.32758620689655177</v>
      </c>
      <c r="G279" s="103">
        <f>('Grunddaten Kernel'!G279-'Grunddaten Kernel'!G$3)/('Grunddaten Kernel'!G$4-'Grunddaten Kernel'!G$3)</f>
        <v>-7.3260073260073333E-2</v>
      </c>
      <c r="H279" s="103">
        <f>('Grunddaten Kernel'!H279-'Grunddaten Kernel'!H$3)/('Grunddaten Kernel'!H$4-'Grunddaten Kernel'!H$3)</f>
        <v>8.8235294117647051E-2</v>
      </c>
      <c r="I279" s="103">
        <f>('Grunddaten Kernel'!I279-'Grunddaten Kernel'!I$3)/('Grunddaten Kernel'!I$4-'Grunddaten Kernel'!I$3)</f>
        <v>-8.3932164415061794E-2</v>
      </c>
      <c r="J279" s="103">
        <f>('Grunddaten Kernel'!J279-'Grunddaten Kernel'!J$3)/('Grunddaten Kernel'!J$4-'Grunddaten Kernel'!J$3)</f>
        <v>-0.39929824561403504</v>
      </c>
      <c r="K279" s="103">
        <f>('Grunddaten Kernel'!K279-'Grunddaten Kernel'!K$3)/('Grunddaten Kernel'!K$4-'Grunddaten Kernel'!K$3)</f>
        <v>-0.25717248530936748</v>
      </c>
      <c r="L279" s="103">
        <f>('Grunddaten Kernel'!L279-'Grunddaten Kernel'!L$3)/('Grunddaten Kernel'!L$4-'Grunddaten Kernel'!L$3)</f>
        <v>2.6304057066428889E-2</v>
      </c>
      <c r="M279" s="103">
        <f>('Grunddaten Kernel'!M279-'Grunddaten Kernel'!M$3)/('Grunddaten Kernel'!M$4-'Grunddaten Kernel'!M$3)</f>
        <v>0.94320719489426097</v>
      </c>
      <c r="N279" s="103">
        <f>('Grunddaten Kernel'!N279-'Grunddaten Kernel'!N$3)/('Grunddaten Kernel'!N$4-'Grunddaten Kernel'!N$3)</f>
        <v>0.62599232549829886</v>
      </c>
      <c r="O279" s="103">
        <f>('Grunddaten Kernel'!O279-'Grunddaten Kernel'!O$3)/('Grunddaten Kernel'!O$4-'Grunddaten Kernel'!O$3)</f>
        <v>0.66767079347382163</v>
      </c>
      <c r="P279" s="103">
        <f>('Grunddaten Kernel'!P279-'Grunddaten Kernel'!P$3)/('Grunddaten Kernel'!P$4-'Grunddaten Kernel'!P$3)</f>
        <v>-0.12652668416447946</v>
      </c>
      <c r="Q279" s="103">
        <f>('Grunddaten Kernel'!Q279-'Grunddaten Kernel'!Q$3)/('Grunddaten Kernel'!Q$4-'Grunddaten Kernel'!Q$3)</f>
        <v>3.2889812889812888</v>
      </c>
      <c r="R279" s="103">
        <f>('Grunddaten Kernel'!R279-'Grunddaten Kernel'!R$3)/('Grunddaten Kernel'!R$4-'Grunddaten Kernel'!R$3)</f>
        <v>3.2847053093034582</v>
      </c>
      <c r="S279" s="103">
        <f>('Grunddaten Kernel'!S279-'Grunddaten Kernel'!S$3)/('Grunddaten Kernel'!S$4-'Grunddaten Kernel'!S$3)</f>
        <v>2.1647745702238081</v>
      </c>
      <c r="T279" s="103">
        <f>'Grunddaten Kernel'!T279/(('Grunddaten Kernel'!T$4-'Grunddaten Kernel'!T$3)/2)</f>
        <v>-5.3454619927829183E-2</v>
      </c>
      <c r="U279" s="103">
        <f>'Grunddaten Kernel'!U279/(('Grunddaten Kernel'!U$4-'Grunddaten Kernel'!U$3)/2)</f>
        <v>7.7508502231295059E-2</v>
      </c>
      <c r="V279" s="103">
        <f>'Grunddaten Kernel'!V279/(('Grunddaten Kernel'!V$4-'Grunddaten Kernel'!V$3)/2)</f>
        <v>2.6668034258167144E-2</v>
      </c>
      <c r="W279" s="103">
        <f>'Grunddaten Kernel'!W279/(('Grunddaten Kernel'!W$4-'Grunddaten Kernel'!W$3)/2)</f>
        <v>3.636363636363641E-2</v>
      </c>
      <c r="X279" s="103">
        <f>'Grunddaten Kernel'!X279/(('Grunddaten Kernel'!X$4-'Grunddaten Kernel'!X$3)/2)</f>
        <v>0.23166023166023153</v>
      </c>
      <c r="Y279" s="103">
        <f>'Grunddaten Kernel'!Y279/(('Grunddaten Kernel'!Y$4-'Grunddaten Kernel'!Y$3)/2)</f>
        <v>8.2135523613962494E-2</v>
      </c>
      <c r="Z279" s="103">
        <f>'Grunddaten Kernel'!Z279/(('Grunddaten Kernel'!Z$4-'Grunddaten Kernel'!Z$3)/2)</f>
        <v>7.9710144927536142E-2</v>
      </c>
      <c r="AA279" s="103">
        <f>'Grunddaten Kernel'!AA279/(('Grunddaten Kernel'!AA$4-'Grunddaten Kernel'!AA$3)/2)</f>
        <v>-2.1818181818181796E-2</v>
      </c>
      <c r="AB279" s="103">
        <f>'Grunddaten Kernel'!AB279/(('Grunddaten Kernel'!AB$4-'Grunddaten Kernel'!AB$3)/2)</f>
        <v>-9.9975006248437387E-3</v>
      </c>
      <c r="AC279" s="103">
        <f>'Grunddaten Kernel'!AC279/(('Grunddaten Kernel'!AC$4-'Grunddaten Kernel'!AC$3)/2)</f>
        <v>-3.3094318808604556E-2</v>
      </c>
      <c r="AD279" s="103">
        <f>'Grunddaten Kernel'!AD279/(('Grunddaten Kernel'!AD$4-'Grunddaten Kernel'!AD$3)/2)</f>
        <v>-5.1199999999999975E-2</v>
      </c>
      <c r="AE279" s="103">
        <f>'Grunddaten Kernel'!AE279/(('Grunddaten Kernel'!AE$4-'Grunddaten Kernel'!AE$3)/2)</f>
        <v>-8.5059235871738387E-2</v>
      </c>
      <c r="AF279" s="103">
        <f>'Grunddaten Kernel'!AF279/(('Grunddaten Kernel'!AF$4-'Grunddaten Kernel'!AF$3)/2)</f>
        <v>-0.1337387964148519</v>
      </c>
      <c r="AG279" s="103">
        <f>'Grunddaten Kernel'!AG279/(('Grunddaten Kernel'!AG$4-'Grunddaten Kernel'!AG$3)/2)</f>
        <v>-0.24755842883170862</v>
      </c>
      <c r="AH279" s="103">
        <f>'Grunddaten Kernel'!AH279/(('Grunddaten Kernel'!AH$4-'Grunddaten Kernel'!AH$3)/2)</f>
        <v>-1.981092225686408E-2</v>
      </c>
      <c r="AI279" s="103">
        <f>'Grunddaten Kernel'!AI279/(('Grunddaten Kernel'!AI$4-'Grunddaten Kernel'!AI$3)/2)</f>
        <v>0.98857142857142855</v>
      </c>
      <c r="AJ279" s="103">
        <f>'Grunddaten Kernel'!AJ279/(('Grunddaten Kernel'!AJ$4-'Grunddaten Kernel'!AJ$3)/2)</f>
        <v>1.2384701912260956</v>
      </c>
      <c r="AK279" s="103">
        <f>'Grunddaten Kernel'!AK279/(('Grunddaten Kernel'!AK$4-'Grunddaten Kernel'!AK$3)/2)</f>
        <v>0.59196428571428639</v>
      </c>
    </row>
    <row r="280" spans="1:37" x14ac:dyDescent="0.2">
      <c r="A280" s="9">
        <v>38685</v>
      </c>
      <c r="B280" s="103">
        <f>('Grunddaten Kernel'!B280-'Grunddaten Kernel'!B$3)/('Grunddaten Kernel'!B$4-'Grunddaten Kernel'!B$3)</f>
        <v>-4.9622545665955524E-2</v>
      </c>
      <c r="C280" s="103">
        <f>('Grunddaten Kernel'!C280-'Grunddaten Kernel'!C$3)/('Grunddaten Kernel'!C$4-'Grunddaten Kernel'!C$3)</f>
        <v>1.1316912462770214</v>
      </c>
      <c r="D280" s="103">
        <f>('Grunddaten Kernel'!D280-'Grunddaten Kernel'!D$3)/('Grunddaten Kernel'!D$4-'Grunddaten Kernel'!D$3)</f>
        <v>3.1217880085653092E-2</v>
      </c>
      <c r="E280" s="103">
        <f>('Grunddaten Kernel'!E280-'Grunddaten Kernel'!E$3)/('Grunddaten Kernel'!E$4-'Grunddaten Kernel'!E$3)</f>
        <v>-0.10893246187363839</v>
      </c>
      <c r="F280" s="103">
        <f>('Grunddaten Kernel'!F280-'Grunddaten Kernel'!F$3)/('Grunddaten Kernel'!F$4-'Grunddaten Kernel'!F$3)</f>
        <v>-0.37715517241379315</v>
      </c>
      <c r="G280" s="103">
        <f>('Grunddaten Kernel'!G280-'Grunddaten Kernel'!G$3)/('Grunddaten Kernel'!G$4-'Grunddaten Kernel'!G$3)</f>
        <v>-9.1575091575091597E-2</v>
      </c>
      <c r="H280" s="103">
        <f>('Grunddaten Kernel'!H280-'Grunddaten Kernel'!H$3)/('Grunddaten Kernel'!H$4-'Grunddaten Kernel'!H$3)</f>
        <v>6.7226890756302518E-2</v>
      </c>
      <c r="I280" s="103">
        <f>('Grunddaten Kernel'!I280-'Grunddaten Kernel'!I$3)/('Grunddaten Kernel'!I$4-'Grunddaten Kernel'!I$3)</f>
        <v>-8.3932164415061794E-2</v>
      </c>
      <c r="J280" s="103">
        <f>('Grunddaten Kernel'!J280-'Grunddaten Kernel'!J$3)/('Grunddaten Kernel'!J$4-'Grunddaten Kernel'!J$3)</f>
        <v>-0.40210526315789474</v>
      </c>
      <c r="K280" s="103">
        <f>('Grunddaten Kernel'!K280-'Grunddaten Kernel'!K$3)/('Grunddaten Kernel'!K$4-'Grunddaten Kernel'!K$3)</f>
        <v>-0.25717248530936748</v>
      </c>
      <c r="L280" s="103">
        <f>('Grunddaten Kernel'!L280-'Grunddaten Kernel'!L$3)/('Grunddaten Kernel'!L$4-'Grunddaten Kernel'!L$3)</f>
        <v>2.5115173131223061E-2</v>
      </c>
      <c r="M280" s="103">
        <f>('Grunddaten Kernel'!M280-'Grunddaten Kernel'!M$3)/('Grunddaten Kernel'!M$4-'Grunddaten Kernel'!M$3)</f>
        <v>0.94031711553402408</v>
      </c>
      <c r="N280" s="103">
        <f>('Grunddaten Kernel'!N280-'Grunddaten Kernel'!N$3)/('Grunddaten Kernel'!N$4-'Grunddaten Kernel'!N$3)</f>
        <v>0.67216361913343381</v>
      </c>
      <c r="O280" s="103">
        <f>('Grunddaten Kernel'!O280-'Grunddaten Kernel'!O$3)/('Grunddaten Kernel'!O$4-'Grunddaten Kernel'!O$3)</f>
        <v>0.69911968734442487</v>
      </c>
      <c r="P280" s="103">
        <f>('Grunddaten Kernel'!P280-'Grunddaten Kernel'!P$3)/('Grunddaten Kernel'!P$4-'Grunddaten Kernel'!P$3)</f>
        <v>-0.15274259195861389</v>
      </c>
      <c r="Q280" s="103">
        <f>('Grunddaten Kernel'!Q280-'Grunddaten Kernel'!Q$3)/('Grunddaten Kernel'!Q$4-'Grunddaten Kernel'!Q$3)</f>
        <v>3.8478170478170481</v>
      </c>
      <c r="R280" s="103">
        <f>('Grunddaten Kernel'!R280-'Grunddaten Kernel'!R$3)/('Grunddaten Kernel'!R$4-'Grunddaten Kernel'!R$3)</f>
        <v>3.5579639551875304</v>
      </c>
      <c r="S280" s="103">
        <f>('Grunddaten Kernel'!S280-'Grunddaten Kernel'!S$3)/('Grunddaten Kernel'!S$4-'Grunddaten Kernel'!S$3)</f>
        <v>2.1706130392474861</v>
      </c>
      <c r="T280" s="103">
        <f>'Grunddaten Kernel'!T280/(('Grunddaten Kernel'!T$4-'Grunddaten Kernel'!T$3)/2)</f>
        <v>-1.9693807341831585E-2</v>
      </c>
      <c r="U280" s="103">
        <f>'Grunddaten Kernel'!U280/(('Grunddaten Kernel'!U$4-'Grunddaten Kernel'!U$3)/2)</f>
        <v>0.25102185381726444</v>
      </c>
      <c r="V280" s="103">
        <f>'Grunddaten Kernel'!V280/(('Grunddaten Kernel'!V$4-'Grunddaten Kernel'!V$3)/2)</f>
        <v>-0.261893772330206</v>
      </c>
      <c r="W280" s="103">
        <f>'Grunddaten Kernel'!W280/(('Grunddaten Kernel'!W$4-'Grunddaten Kernel'!W$3)/2)</f>
        <v>-0.30909090909090947</v>
      </c>
      <c r="X280" s="103">
        <f>'Grunddaten Kernel'!X280/(('Grunddaten Kernel'!X$4-'Grunddaten Kernel'!X$3)/2)</f>
        <v>-0.35521235521235522</v>
      </c>
      <c r="Y280" s="103">
        <f>'Grunddaten Kernel'!Y280/(('Grunddaten Kernel'!Y$4-'Grunddaten Kernel'!Y$3)/2)</f>
        <v>-0.13689253935660456</v>
      </c>
      <c r="Z280" s="103">
        <f>'Grunddaten Kernel'!Z280/(('Grunddaten Kernel'!Z$4-'Grunddaten Kernel'!Z$3)/2)</f>
        <v>-0.10869565217391298</v>
      </c>
      <c r="AA280" s="103">
        <f>'Grunddaten Kernel'!AA280/(('Grunddaten Kernel'!AA$4-'Grunddaten Kernel'!AA$3)/2)</f>
        <v>0</v>
      </c>
      <c r="AB280" s="103">
        <f>'Grunddaten Kernel'!AB280/(('Grunddaten Kernel'!AB$4-'Grunddaten Kernel'!AB$3)/2)</f>
        <v>-1.9995001249687588E-2</v>
      </c>
      <c r="AC280" s="103">
        <f>'Grunddaten Kernel'!AC280/(('Grunddaten Kernel'!AC$4-'Grunddaten Kernel'!AC$3)/2)</f>
        <v>0</v>
      </c>
      <c r="AD280" s="103">
        <f>'Grunddaten Kernel'!AD280/(('Grunddaten Kernel'!AD$4-'Grunddaten Kernel'!AD$3)/2)</f>
        <v>-1.2800000000000011E-2</v>
      </c>
      <c r="AE280" s="103">
        <f>'Grunddaten Kernel'!AE280/(('Grunddaten Kernel'!AE$4-'Grunddaten Kernel'!AE$3)/2)</f>
        <v>-2.0580482576832895E-2</v>
      </c>
      <c r="AF280" s="103">
        <f>'Grunddaten Kernel'!AF280/(('Grunddaten Kernel'!AF$4-'Grunddaten Kernel'!AF$3)/2)</f>
        <v>0.38053777208706813</v>
      </c>
      <c r="AG280" s="103">
        <f>'Grunddaten Kernel'!AG280/(('Grunddaten Kernel'!AG$4-'Grunddaten Kernel'!AG$3)/2)</f>
        <v>0.20073925018909369</v>
      </c>
      <c r="AH280" s="103">
        <f>'Grunddaten Kernel'!AH280/(('Grunddaten Kernel'!AH$4-'Grunddaten Kernel'!AH$3)/2)</f>
        <v>-0.13862818062958876</v>
      </c>
      <c r="AI280" s="103">
        <f>'Grunddaten Kernel'!AI280/(('Grunddaten Kernel'!AI$4-'Grunddaten Kernel'!AI$3)/2)</f>
        <v>3.0720000000000023</v>
      </c>
      <c r="AJ280" s="103">
        <f>'Grunddaten Kernel'!AJ280/(('Grunddaten Kernel'!AJ$4-'Grunddaten Kernel'!AJ$3)/2)</f>
        <v>1.2620922384701909</v>
      </c>
      <c r="AK280" s="103">
        <f>'Grunddaten Kernel'!AK280/(('Grunddaten Kernel'!AK$4-'Grunddaten Kernel'!AK$3)/2)</f>
        <v>1.6071428571427907E-2</v>
      </c>
    </row>
    <row r="281" spans="1:37" x14ac:dyDescent="0.2">
      <c r="A281" s="9">
        <v>38716</v>
      </c>
      <c r="B281" s="103">
        <f>('Grunddaten Kernel'!B281-'Grunddaten Kernel'!B$3)/('Grunddaten Kernel'!B$4-'Grunddaten Kernel'!B$3)</f>
        <v>-0.12625854814414661</v>
      </c>
      <c r="C281" s="103">
        <f>('Grunddaten Kernel'!C281-'Grunddaten Kernel'!C$3)/('Grunddaten Kernel'!C$4-'Grunddaten Kernel'!C$3)</f>
        <v>1.0052750224305773</v>
      </c>
      <c r="D281" s="103">
        <f>('Grunddaten Kernel'!D281-'Grunddaten Kernel'!D$3)/('Grunddaten Kernel'!D$4-'Grunddaten Kernel'!D$3)</f>
        <v>0.11861081370449678</v>
      </c>
      <c r="E281" s="103">
        <f>('Grunddaten Kernel'!E281-'Grunddaten Kernel'!E$3)/('Grunddaten Kernel'!E$4-'Grunddaten Kernel'!E$3)</f>
        <v>-0.11328976034858389</v>
      </c>
      <c r="F281" s="103">
        <f>('Grunddaten Kernel'!F281-'Grunddaten Kernel'!F$3)/('Grunddaten Kernel'!F$4-'Grunddaten Kernel'!F$3)</f>
        <v>-0.25215517241379309</v>
      </c>
      <c r="G281" s="103">
        <f>('Grunddaten Kernel'!G281-'Grunddaten Kernel'!G$3)/('Grunddaten Kernel'!G$4-'Grunddaten Kernel'!G$3)</f>
        <v>-4.7619047619047672E-2</v>
      </c>
      <c r="H281" s="103">
        <f>('Grunddaten Kernel'!H281-'Grunddaten Kernel'!H$3)/('Grunddaten Kernel'!H$4-'Grunddaten Kernel'!H$3)</f>
        <v>7.1428571428571438E-2</v>
      </c>
      <c r="I281" s="103">
        <f>('Grunddaten Kernel'!I281-'Grunddaten Kernel'!I$3)/('Grunddaten Kernel'!I$4-'Grunddaten Kernel'!I$3)</f>
        <v>-8.5081920091980456E-2</v>
      </c>
      <c r="J281" s="103">
        <f>('Grunddaten Kernel'!J281-'Grunddaten Kernel'!J$3)/('Grunddaten Kernel'!J$4-'Grunddaten Kernel'!J$3)</f>
        <v>-0.40350877192982454</v>
      </c>
      <c r="K281" s="103">
        <f>('Grunddaten Kernel'!K281-'Grunddaten Kernel'!K$3)/('Grunddaten Kernel'!K$4-'Grunddaten Kernel'!K$3)</f>
        <v>-0.25993778085032837</v>
      </c>
      <c r="L281" s="103">
        <f>('Grunddaten Kernel'!L281-'Grunddaten Kernel'!L$3)/('Grunddaten Kernel'!L$4-'Grunddaten Kernel'!L$3)</f>
        <v>2.2737405260811416E-2</v>
      </c>
      <c r="M281" s="103">
        <f>('Grunddaten Kernel'!M281-'Grunddaten Kernel'!M$3)/('Grunddaten Kernel'!M$4-'Grunddaten Kernel'!M$3)</f>
        <v>0.98872848711158834</v>
      </c>
      <c r="N281" s="103">
        <f>('Grunddaten Kernel'!N281-'Grunddaten Kernel'!N$3)/('Grunddaten Kernel'!N$4-'Grunddaten Kernel'!N$3)</f>
        <v>0.68728735882179304</v>
      </c>
      <c r="O281" s="103">
        <f>('Grunddaten Kernel'!O281-'Grunddaten Kernel'!O$3)/('Grunddaten Kernel'!O$4-'Grunddaten Kernel'!O$3)</f>
        <v>0.74852809219881411</v>
      </c>
      <c r="P281" s="103">
        <f>('Grunddaten Kernel'!P281-'Grunddaten Kernel'!P$3)/('Grunddaten Kernel'!P$4-'Grunddaten Kernel'!P$3)</f>
        <v>-0.10706226939023925</v>
      </c>
      <c r="Q281" s="103">
        <f>('Grunddaten Kernel'!Q281-'Grunddaten Kernel'!Q$3)/('Grunddaten Kernel'!Q$4-'Grunddaten Kernel'!Q$3)</f>
        <v>3.5363825363825363</v>
      </c>
      <c r="R281" s="103">
        <f>('Grunddaten Kernel'!R281-'Grunddaten Kernel'!R$3)/('Grunddaten Kernel'!R$4-'Grunddaten Kernel'!R$3)</f>
        <v>3.7145640526059425</v>
      </c>
      <c r="S281" s="103">
        <f>('Grunddaten Kernel'!S281-'Grunddaten Kernel'!S$3)/('Grunddaten Kernel'!S$4-'Grunddaten Kernel'!S$3)</f>
        <v>2.2494323710671424</v>
      </c>
      <c r="T281" s="103">
        <f>'Grunddaten Kernel'!T281/(('Grunddaten Kernel'!T$4-'Grunddaten Kernel'!T$3)/2)</f>
        <v>-0.24476589124847947</v>
      </c>
      <c r="U281" s="103">
        <f>'Grunddaten Kernel'!U281/(('Grunddaten Kernel'!U$4-'Grunddaten Kernel'!U$3)/2)</f>
        <v>-0.60685634133366773</v>
      </c>
      <c r="V281" s="103">
        <f>'Grunddaten Kernel'!V281/(('Grunddaten Kernel'!V$4-'Grunddaten Kernel'!V$3)/2)</f>
        <v>0.44651862488674671</v>
      </c>
      <c r="W281" s="103">
        <f>'Grunddaten Kernel'!W281/(('Grunddaten Kernel'!W$4-'Grunddaten Kernel'!W$3)/2)</f>
        <v>-3.6363636363636001E-2</v>
      </c>
      <c r="X281" s="103">
        <f>'Grunddaten Kernel'!X281/(('Grunddaten Kernel'!X$4-'Grunddaten Kernel'!X$3)/2)</f>
        <v>0.89575289575289596</v>
      </c>
      <c r="Y281" s="103">
        <f>'Grunddaten Kernel'!Y281/(('Grunddaten Kernel'!Y$4-'Grunddaten Kernel'!Y$3)/2)</f>
        <v>0.32854209445585175</v>
      </c>
      <c r="Z281" s="103">
        <f>'Grunddaten Kernel'!Z281/(('Grunddaten Kernel'!Z$4-'Grunddaten Kernel'!Z$3)/2)</f>
        <v>2.1739130434782629E-2</v>
      </c>
      <c r="AA281" s="103">
        <f>'Grunddaten Kernel'!AA281/(('Grunddaten Kernel'!AA$4-'Grunddaten Kernel'!AA$3)/2)</f>
        <v>-7.2727272727272788E-3</v>
      </c>
      <c r="AB281" s="103">
        <f>'Grunddaten Kernel'!AB281/(('Grunddaten Kernel'!AB$4-'Grunddaten Kernel'!AB$3)/2)</f>
        <v>-9.9975006248437942E-3</v>
      </c>
      <c r="AC281" s="103">
        <f>'Grunddaten Kernel'!AC281/(('Grunddaten Kernel'!AC$4-'Grunddaten Kernel'!AC$3)/2)</f>
        <v>-2.2062879205736373E-2</v>
      </c>
      <c r="AD281" s="103">
        <f>'Grunddaten Kernel'!AD281/(('Grunddaten Kernel'!AD$4-'Grunddaten Kernel'!AD$3)/2)</f>
        <v>-2.5599999999999953E-2</v>
      </c>
      <c r="AE281" s="103">
        <f>'Grunddaten Kernel'!AE281/(('Grunddaten Kernel'!AE$4-'Grunddaten Kernel'!AE$3)/2)</f>
        <v>0.34474118703473022</v>
      </c>
      <c r="AF281" s="103">
        <f>'Grunddaten Kernel'!AF281/(('Grunddaten Kernel'!AF$4-'Grunddaten Kernel'!AF$3)/2)</f>
        <v>0.12464788732394234</v>
      </c>
      <c r="AG281" s="103">
        <f>'Grunddaten Kernel'!AG281/(('Grunddaten Kernel'!AG$4-'Grunddaten Kernel'!AG$3)/2)</f>
        <v>0.31537535737561467</v>
      </c>
      <c r="AH281" s="103">
        <f>'Grunddaten Kernel'!AH281/(('Grunddaten Kernel'!AH$4-'Grunddaten Kernel'!AH$3)/2)</f>
        <v>0.24155486271748994</v>
      </c>
      <c r="AI281" s="103">
        <f>'Grunddaten Kernel'!AI281/(('Grunddaten Kernel'!AI$4-'Grunddaten Kernel'!AI$3)/2)</f>
        <v>-1.7120000000000022</v>
      </c>
      <c r="AJ281" s="103">
        <f>'Grunddaten Kernel'!AJ281/(('Grunddaten Kernel'!AJ$4-'Grunddaten Kernel'!AJ$3)/2)</f>
        <v>0.72328458942632246</v>
      </c>
      <c r="AK281" s="103">
        <f>'Grunddaten Kernel'!AK281/(('Grunddaten Kernel'!AK$4-'Grunddaten Kernel'!AK$3)/2)</f>
        <v>0.21696428571428628</v>
      </c>
    </row>
    <row r="282" spans="1:37" x14ac:dyDescent="0.2">
      <c r="A282" s="9">
        <v>38745</v>
      </c>
      <c r="B282" s="103">
        <f>('Grunddaten Kernel'!B282-'Grunddaten Kernel'!B$3)/('Grunddaten Kernel'!B$4-'Grunddaten Kernel'!B$3)</f>
        <v>-0.16208074087341595</v>
      </c>
      <c r="C282" s="103">
        <f>('Grunddaten Kernel'!C282-'Grunddaten Kernel'!C$3)/('Grunddaten Kernel'!C$4-'Grunddaten Kernel'!C$3)</f>
        <v>0.92179261045651062</v>
      </c>
      <c r="D282" s="103">
        <f>('Grunddaten Kernel'!D282-'Grunddaten Kernel'!D$3)/('Grunddaten Kernel'!D$4-'Grunddaten Kernel'!D$3)</f>
        <v>8.327890792291219E-2</v>
      </c>
      <c r="E282" s="103">
        <f>('Grunddaten Kernel'!E282-'Grunddaten Kernel'!E$3)/('Grunddaten Kernel'!E$4-'Grunddaten Kernel'!E$3)</f>
        <v>-8.0610021786492403E-2</v>
      </c>
      <c r="F282" s="103">
        <f>('Grunddaten Kernel'!F282-'Grunddaten Kernel'!F$3)/('Grunddaten Kernel'!F$4-'Grunddaten Kernel'!F$3)</f>
        <v>-0.27586206896551724</v>
      </c>
      <c r="G282" s="103">
        <f>('Grunddaten Kernel'!G282-'Grunddaten Kernel'!G$3)/('Grunddaten Kernel'!G$4-'Grunddaten Kernel'!G$3)</f>
        <v>-8.2417582417582458E-2</v>
      </c>
      <c r="H282" s="103">
        <f>('Grunddaten Kernel'!H282-'Grunddaten Kernel'!H$3)/('Grunddaten Kernel'!H$4-'Grunddaten Kernel'!H$3)</f>
        <v>7.5630252100840345E-2</v>
      </c>
      <c r="I282" s="103">
        <f>('Grunddaten Kernel'!I282-'Grunddaten Kernel'!I$3)/('Grunddaten Kernel'!I$4-'Grunddaten Kernel'!I$3)</f>
        <v>-8.5081920091980456E-2</v>
      </c>
      <c r="J282" s="103">
        <f>('Grunddaten Kernel'!J282-'Grunddaten Kernel'!J$3)/('Grunddaten Kernel'!J$4-'Grunddaten Kernel'!J$3)</f>
        <v>-0.40350877192982454</v>
      </c>
      <c r="K282" s="103">
        <f>('Grunddaten Kernel'!K282-'Grunddaten Kernel'!K$3)/('Grunddaten Kernel'!K$4-'Grunddaten Kernel'!K$3)</f>
        <v>-0.26408572416176979</v>
      </c>
      <c r="L282" s="103">
        <f>('Grunddaten Kernel'!L282-'Grunddaten Kernel'!L$3)/('Grunddaten Kernel'!L$4-'Grunddaten Kernel'!L$3)</f>
        <v>2.0359637390399761E-2</v>
      </c>
      <c r="M282" s="103">
        <f>('Grunddaten Kernel'!M282-'Grunddaten Kernel'!M$3)/('Grunddaten Kernel'!M$4-'Grunddaten Kernel'!M$3)</f>
        <v>0.97729630126789269</v>
      </c>
      <c r="N282" s="103">
        <f>('Grunddaten Kernel'!N282-'Grunddaten Kernel'!N$3)/('Grunddaten Kernel'!N$4-'Grunddaten Kernel'!N$3)</f>
        <v>0.65526107287669522</v>
      </c>
      <c r="O282" s="103">
        <f>('Grunddaten Kernel'!O282-'Grunddaten Kernel'!O$3)/('Grunddaten Kernel'!O$4-'Grunddaten Kernel'!O$3)</f>
        <v>0.69656192148433893</v>
      </c>
      <c r="P282" s="103">
        <f>('Grunddaten Kernel'!P282-'Grunddaten Kernel'!P$3)/('Grunddaten Kernel'!P$4-'Grunddaten Kernel'!P$3)</f>
        <v>-0.12031496062992122</v>
      </c>
      <c r="Q282" s="103">
        <f>('Grunddaten Kernel'!Q282-'Grunddaten Kernel'!Q$3)/('Grunddaten Kernel'!Q$4-'Grunddaten Kernel'!Q$3)</f>
        <v>3.4490644490644491</v>
      </c>
      <c r="R282" s="103">
        <f>('Grunddaten Kernel'!R282-'Grunddaten Kernel'!R$3)/('Grunddaten Kernel'!R$4-'Grunddaten Kernel'!R$3)</f>
        <v>3.4381393083292746</v>
      </c>
      <c r="S282" s="103">
        <f>('Grunddaten Kernel'!S282-'Grunddaten Kernel'!S$3)/('Grunddaten Kernel'!S$4-'Grunddaten Kernel'!S$3)</f>
        <v>2.0272461887771649</v>
      </c>
      <c r="T282" s="103">
        <f>'Grunddaten Kernel'!T282/(('Grunddaten Kernel'!T$4-'Grunddaten Kernel'!T$3)/2)</f>
        <v>-0.1144116426525458</v>
      </c>
      <c r="U282" s="103">
        <f>'Grunddaten Kernel'!U282/(('Grunddaten Kernel'!U$4-'Grunddaten Kernel'!U$3)/2)</f>
        <v>-0.40075418767317589</v>
      </c>
      <c r="V282" s="103">
        <f>'Grunddaten Kernel'!V282/(('Grunddaten Kernel'!V$4-'Grunddaten Kernel'!V$3)/2)</f>
        <v>-0.18052207805528506</v>
      </c>
      <c r="W282" s="103">
        <f>'Grunddaten Kernel'!W282/(('Grunddaten Kernel'!W$4-'Grunddaten Kernel'!W$3)/2)</f>
        <v>0.27272727272727265</v>
      </c>
      <c r="X282" s="103">
        <f>'Grunddaten Kernel'!X282/(('Grunddaten Kernel'!X$4-'Grunddaten Kernel'!X$3)/2)</f>
        <v>-0.16988416988416971</v>
      </c>
      <c r="Y282" s="103">
        <f>'Grunddaten Kernel'!Y282/(('Grunddaten Kernel'!Y$4-'Grunddaten Kernel'!Y$3)/2)</f>
        <v>-0.2600958247775495</v>
      </c>
      <c r="Z282" s="103">
        <f>'Grunddaten Kernel'!Z282/(('Grunddaten Kernel'!Z$4-'Grunddaten Kernel'!Z$3)/2)</f>
        <v>2.1739130434782629E-2</v>
      </c>
      <c r="AA282" s="103">
        <f>'Grunddaten Kernel'!AA282/(('Grunddaten Kernel'!AA$4-'Grunddaten Kernel'!AA$3)/2)</f>
        <v>0</v>
      </c>
      <c r="AB282" s="103">
        <f>'Grunddaten Kernel'!AB282/(('Grunddaten Kernel'!AB$4-'Grunddaten Kernel'!AB$3)/2)</f>
        <v>0</v>
      </c>
      <c r="AC282" s="103">
        <f>'Grunddaten Kernel'!AC282/(('Grunddaten Kernel'!AC$4-'Grunddaten Kernel'!AC$3)/2)</f>
        <v>-3.3094318808604438E-2</v>
      </c>
      <c r="AD282" s="103">
        <f>'Grunddaten Kernel'!AD282/(('Grunddaten Kernel'!AD$4-'Grunddaten Kernel'!AD$3)/2)</f>
        <v>-2.5600000000000022E-2</v>
      </c>
      <c r="AE282" s="103">
        <f>'Grunddaten Kernel'!AE282/(('Grunddaten Kernel'!AE$4-'Grunddaten Kernel'!AE$3)/2)</f>
        <v>-8.1409495119195971E-2</v>
      </c>
      <c r="AF282" s="103">
        <f>'Grunddaten Kernel'!AF282/(('Grunddaten Kernel'!AF$4-'Grunddaten Kernel'!AF$3)/2)</f>
        <v>-0.26395646606914219</v>
      </c>
      <c r="AG282" s="103">
        <f>'Grunddaten Kernel'!AG282/(('Grunddaten Kernel'!AG$4-'Grunddaten Kernel'!AG$3)/2)</f>
        <v>-0.33170165498803622</v>
      </c>
      <c r="AH282" s="103">
        <f>'Grunddaten Kernel'!AH282/(('Grunddaten Kernel'!AH$4-'Grunddaten Kernel'!AH$3)/2)</f>
        <v>-7.0079452881424045E-2</v>
      </c>
      <c r="AI282" s="103">
        <f>'Grunddaten Kernel'!AI282/(('Grunddaten Kernel'!AI$4-'Grunddaten Kernel'!AI$3)/2)</f>
        <v>-0.48</v>
      </c>
      <c r="AJ282" s="103">
        <f>'Grunddaten Kernel'!AJ282/(('Grunddaten Kernel'!AJ$4-'Grunddaten Kernel'!AJ$3)/2)</f>
        <v>-1.2767154105736775</v>
      </c>
      <c r="AK282" s="103">
        <f>'Grunddaten Kernel'!AK282/(('Grunddaten Kernel'!AK$4-'Grunddaten Kernel'!AK$3)/2)</f>
        <v>-0.61160714285714346</v>
      </c>
    </row>
    <row r="283" spans="1:37" x14ac:dyDescent="0.2">
      <c r="A283" s="9">
        <v>38773</v>
      </c>
      <c r="B283" s="103">
        <f>('Grunddaten Kernel'!B283-'Grunddaten Kernel'!B$3)/('Grunddaten Kernel'!B$4-'Grunddaten Kernel'!B$3)</f>
        <v>-0.1841025806659991</v>
      </c>
      <c r="C283" s="103">
        <f>('Grunddaten Kernel'!C283-'Grunddaten Kernel'!C$3)/('Grunddaten Kernel'!C$4-'Grunddaten Kernel'!C$3)</f>
        <v>0.87940923206967647</v>
      </c>
      <c r="D283" s="103">
        <f>('Grunddaten Kernel'!D283-'Grunddaten Kernel'!D$3)/('Grunddaten Kernel'!D$4-'Grunddaten Kernel'!D$3)</f>
        <v>6.4140792291220647E-2</v>
      </c>
      <c r="E283" s="103">
        <f>('Grunddaten Kernel'!E283-'Grunddaten Kernel'!E$3)/('Grunddaten Kernel'!E$4-'Grunddaten Kernel'!E$3)</f>
        <v>-0.10675381263616562</v>
      </c>
      <c r="F283" s="103">
        <f>('Grunddaten Kernel'!F283-'Grunddaten Kernel'!F$3)/('Grunddaten Kernel'!F$4-'Grunddaten Kernel'!F$3)</f>
        <v>-0.28663793103448282</v>
      </c>
      <c r="G283" s="103">
        <f>('Grunddaten Kernel'!G283-'Grunddaten Kernel'!G$3)/('Grunddaten Kernel'!G$4-'Grunddaten Kernel'!G$3)</f>
        <v>-0.1007326007326008</v>
      </c>
      <c r="H283" s="103">
        <f>('Grunddaten Kernel'!H283-'Grunddaten Kernel'!H$3)/('Grunddaten Kernel'!H$4-'Grunddaten Kernel'!H$3)</f>
        <v>7.2829131652661069E-2</v>
      </c>
      <c r="I283" s="103">
        <f>('Grunddaten Kernel'!I283-'Grunddaten Kernel'!I$3)/('Grunddaten Kernel'!I$4-'Grunddaten Kernel'!I$3)</f>
        <v>-8.5081920091980456E-2</v>
      </c>
      <c r="J283" s="103">
        <f>('Grunddaten Kernel'!J283-'Grunddaten Kernel'!J$3)/('Grunddaten Kernel'!J$4-'Grunddaten Kernel'!J$3)</f>
        <v>-0.40350877192982454</v>
      </c>
      <c r="K283" s="103">
        <f>('Grunddaten Kernel'!K283-'Grunddaten Kernel'!K$3)/('Grunddaten Kernel'!K$4-'Grunddaten Kernel'!K$3)</f>
        <v>-0.26546837193225026</v>
      </c>
      <c r="L283" s="103">
        <f>('Grunddaten Kernel'!L283-'Grunddaten Kernel'!L$3)/('Grunddaten Kernel'!L$4-'Grunddaten Kernel'!L$3)</f>
        <v>1.9170753455193937E-2</v>
      </c>
      <c r="M283" s="103">
        <f>('Grunddaten Kernel'!M283-'Grunddaten Kernel'!M$3)/('Grunddaten Kernel'!M$4-'Grunddaten Kernel'!M$3)</f>
        <v>1.0165655850732793</v>
      </c>
      <c r="N283" s="103">
        <f>('Grunddaten Kernel'!N283-'Grunddaten Kernel'!N$3)/('Grunddaten Kernel'!N$4-'Grunddaten Kernel'!N$3)</f>
        <v>0.67904581397877861</v>
      </c>
      <c r="O283" s="103">
        <f>('Grunddaten Kernel'!O283-'Grunddaten Kernel'!O$3)/('Grunddaten Kernel'!O$4-'Grunddaten Kernel'!O$3)</f>
        <v>0.69502219413383259</v>
      </c>
      <c r="P283" s="103">
        <f>('Grunddaten Kernel'!P283-'Grunddaten Kernel'!P$3)/('Grunddaten Kernel'!P$4-'Grunddaten Kernel'!P$3)</f>
        <v>-0.12305412910342726</v>
      </c>
      <c r="Q283" s="103">
        <f>('Grunddaten Kernel'!Q283-'Grunddaten Kernel'!Q$3)/('Grunddaten Kernel'!Q$4-'Grunddaten Kernel'!Q$3)</f>
        <v>3.5983367983367986</v>
      </c>
      <c r="R283" s="103">
        <f>('Grunddaten Kernel'!R283-'Grunddaten Kernel'!R$3)/('Grunddaten Kernel'!R$4-'Grunddaten Kernel'!R$3)</f>
        <v>3.5132732586458837</v>
      </c>
      <c r="S283" s="103">
        <f>('Grunddaten Kernel'!S283-'Grunddaten Kernel'!S$3)/('Grunddaten Kernel'!S$4-'Grunddaten Kernel'!S$3)</f>
        <v>2.2510541680181642</v>
      </c>
      <c r="T283" s="103">
        <f>'Grunddaten Kernel'!T283/(('Grunddaten Kernel'!T$4-'Grunddaten Kernel'!T$3)/2)</f>
        <v>-7.0335026220825908E-2</v>
      </c>
      <c r="U283" s="103">
        <f>'Grunddaten Kernel'!U283/(('Grunddaten Kernel'!U$4-'Grunddaten Kernel'!U$3)/2)</f>
        <v>-0.20345981835715246</v>
      </c>
      <c r="V283" s="103">
        <f>'Grunddaten Kernel'!V283/(('Grunddaten Kernel'!V$4-'Grunddaten Kernel'!V$3)/2)</f>
        <v>-9.7782792279945546E-2</v>
      </c>
      <c r="W283" s="103">
        <f>'Grunddaten Kernel'!W283/(('Grunddaten Kernel'!W$4-'Grunddaten Kernel'!W$3)/2)</f>
        <v>-0.21818181818181845</v>
      </c>
      <c r="X283" s="103">
        <f>'Grunddaten Kernel'!X283/(('Grunddaten Kernel'!X$4-'Grunddaten Kernel'!X$3)/2)</f>
        <v>-7.7220077220077635E-2</v>
      </c>
      <c r="Y283" s="103">
        <f>'Grunddaten Kernel'!Y283/(('Grunddaten Kernel'!Y$4-'Grunddaten Kernel'!Y$3)/2)</f>
        <v>-0.13689253935660517</v>
      </c>
      <c r="Z283" s="103">
        <f>'Grunddaten Kernel'!Z283/(('Grunddaten Kernel'!Z$4-'Grunddaten Kernel'!Z$3)/2)</f>
        <v>-1.449275362318842E-2</v>
      </c>
      <c r="AA283" s="103">
        <f>'Grunddaten Kernel'!AA283/(('Grunddaten Kernel'!AA$4-'Grunddaten Kernel'!AA$3)/2)</f>
        <v>0</v>
      </c>
      <c r="AB283" s="103">
        <f>'Grunddaten Kernel'!AB283/(('Grunddaten Kernel'!AB$4-'Grunddaten Kernel'!AB$3)/2)</f>
        <v>0</v>
      </c>
      <c r="AC283" s="103">
        <f>'Grunddaten Kernel'!AC283/(('Grunddaten Kernel'!AC$4-'Grunddaten Kernel'!AC$3)/2)</f>
        <v>-1.1031439602868186E-2</v>
      </c>
      <c r="AD283" s="103">
        <f>'Grunddaten Kernel'!AD283/(('Grunddaten Kernel'!AD$4-'Grunddaten Kernel'!AD$3)/2)</f>
        <v>-1.2800000000000011E-2</v>
      </c>
      <c r="AE283" s="103">
        <f>'Grunddaten Kernel'!AE283/(('Grunddaten Kernel'!AE$4-'Grunddaten Kernel'!AE$3)/2)</f>
        <v>0.27963966051617889</v>
      </c>
      <c r="AF283" s="103">
        <f>'Grunddaten Kernel'!AF283/(('Grunddaten Kernel'!AF$4-'Grunddaten Kernel'!AF$3)/2)</f>
        <v>0.19603072983354744</v>
      </c>
      <c r="AG283" s="103">
        <f>'Grunddaten Kernel'!AG283/(('Grunddaten Kernel'!AG$4-'Grunddaten Kernel'!AG$3)/2)</f>
        <v>-9.8281267095754552E-3</v>
      </c>
      <c r="AH283" s="103">
        <f>'Grunddaten Kernel'!AH283/(('Grunddaten Kernel'!AH$4-'Grunddaten Kernel'!AH$3)/2)</f>
        <v>-1.4484562003419535E-2</v>
      </c>
      <c r="AI283" s="103">
        <f>'Grunddaten Kernel'!AI283/(('Grunddaten Kernel'!AI$4-'Grunddaten Kernel'!AI$3)/2)</f>
        <v>0.82057142857143062</v>
      </c>
      <c r="AJ283" s="103">
        <f>'Grunddaten Kernel'!AJ283/(('Grunddaten Kernel'!AJ$4-'Grunddaten Kernel'!AJ$3)/2)</f>
        <v>0.34701912260967149</v>
      </c>
      <c r="AK283" s="103">
        <f>'Grunddaten Kernel'!AK283/(('Grunddaten Kernel'!AK$4-'Grunddaten Kernel'!AK$3)/2)</f>
        <v>0.61607142857142894</v>
      </c>
    </row>
    <row r="284" spans="1:37" x14ac:dyDescent="0.2">
      <c r="A284" s="9">
        <v>38806</v>
      </c>
      <c r="B284" s="103">
        <f>('Grunddaten Kernel'!B284-'Grunddaten Kernel'!B$3)/('Grunddaten Kernel'!B$4-'Grunddaten Kernel'!B$3)</f>
        <v>-0.29832252305686668</v>
      </c>
      <c r="C284" s="103">
        <f>('Grunddaten Kernel'!C284-'Grunddaten Kernel'!C$3)/('Grunddaten Kernel'!C$4-'Grunddaten Kernel'!C$3)</f>
        <v>0.85684145916240118</v>
      </c>
      <c r="D284" s="103">
        <f>('Grunddaten Kernel'!D284-'Grunddaten Kernel'!D$3)/('Grunddaten Kernel'!D$4-'Grunddaten Kernel'!D$3)</f>
        <v>0.12677462526766592</v>
      </c>
      <c r="E284" s="103">
        <f>('Grunddaten Kernel'!E284-'Grunddaten Kernel'!E$3)/('Grunddaten Kernel'!E$4-'Grunddaten Kernel'!E$3)</f>
        <v>-0.10675381263616562</v>
      </c>
      <c r="F284" s="103">
        <f>('Grunddaten Kernel'!F284-'Grunddaten Kernel'!F$3)/('Grunddaten Kernel'!F$4-'Grunddaten Kernel'!F$3)</f>
        <v>-0.24353448275862069</v>
      </c>
      <c r="G284" s="103">
        <f>('Grunddaten Kernel'!G284-'Grunddaten Kernel'!G$3)/('Grunddaten Kernel'!G$4-'Grunddaten Kernel'!G$3)</f>
        <v>-0.10439560439560447</v>
      </c>
      <c r="H284" s="103">
        <f>('Grunddaten Kernel'!H284-'Grunddaten Kernel'!H$3)/('Grunddaten Kernel'!H$4-'Grunddaten Kernel'!H$3)</f>
        <v>8.5434173669467775E-2</v>
      </c>
      <c r="I284" s="103">
        <f>('Grunddaten Kernel'!I284-'Grunddaten Kernel'!I$3)/('Grunddaten Kernel'!I$4-'Grunddaten Kernel'!I$3)</f>
        <v>-8.5081920091980456E-2</v>
      </c>
      <c r="J284" s="103">
        <f>('Grunddaten Kernel'!J284-'Grunddaten Kernel'!J$3)/('Grunddaten Kernel'!J$4-'Grunddaten Kernel'!J$3)</f>
        <v>-0.39789473684210525</v>
      </c>
      <c r="K284" s="103">
        <f>('Grunddaten Kernel'!K284-'Grunddaten Kernel'!K$3)/('Grunddaten Kernel'!K$4-'Grunddaten Kernel'!K$3)</f>
        <v>-0.26961631524369167</v>
      </c>
      <c r="L284" s="103">
        <f>('Grunddaten Kernel'!L284-'Grunddaten Kernel'!L$3)/('Grunddaten Kernel'!L$4-'Grunddaten Kernel'!L$3)</f>
        <v>1.7981869519988109E-2</v>
      </c>
      <c r="M284" s="103">
        <f>('Grunddaten Kernel'!M284-'Grunddaten Kernel'!M$3)/('Grunddaten Kernel'!M$4-'Grunddaten Kernel'!M$3)</f>
        <v>1.0663070846604106</v>
      </c>
      <c r="N284" s="103">
        <f>('Grunddaten Kernel'!N284-'Grunddaten Kernel'!N$3)/('Grunddaten Kernel'!N$4-'Grunddaten Kernel'!N$3)</f>
        <v>0.72948935046373253</v>
      </c>
      <c r="O284" s="103">
        <f>('Grunddaten Kernel'!O284-'Grunddaten Kernel'!O$3)/('Grunddaten Kernel'!O$4-'Grunddaten Kernel'!O$3)</f>
        <v>0.77776055376525199</v>
      </c>
      <c r="P284" s="103">
        <f>('Grunddaten Kernel'!P284-'Grunddaten Kernel'!P$3)/('Grunddaten Kernel'!P$4-'Grunddaten Kernel'!P$3)</f>
        <v>-8.6388223211229007E-2</v>
      </c>
      <c r="Q284" s="103">
        <f>('Grunddaten Kernel'!Q284-'Grunddaten Kernel'!Q$3)/('Grunddaten Kernel'!Q$4-'Grunddaten Kernel'!Q$3)</f>
        <v>3.5750519750519749</v>
      </c>
      <c r="R284" s="103">
        <f>('Grunddaten Kernel'!R284-'Grunddaten Kernel'!R$3)/('Grunddaten Kernel'!R$4-'Grunddaten Kernel'!R$3)</f>
        <v>3.4620068192888453</v>
      </c>
      <c r="S284" s="103">
        <f>('Grunddaten Kernel'!S284-'Grunddaten Kernel'!S$3)/('Grunddaten Kernel'!S$4-'Grunddaten Kernel'!S$3)</f>
        <v>2.3704184236133634</v>
      </c>
      <c r="T284" s="103">
        <f>'Grunddaten Kernel'!T284/(('Grunddaten Kernel'!T$4-'Grunddaten Kernel'!T$3)/2)</f>
        <v>-0.36480433599869294</v>
      </c>
      <c r="U284" s="103">
        <f>'Grunddaten Kernel'!U284/(('Grunddaten Kernel'!U$4-'Grunddaten Kernel'!U$3)/2)</f>
        <v>-0.10833574743692458</v>
      </c>
      <c r="V284" s="103">
        <f>'Grunddaten Kernel'!V284/(('Grunddaten Kernel'!V$4-'Grunddaten Kernel'!V$3)/2)</f>
        <v>0.32001641109800477</v>
      </c>
      <c r="W284" s="103">
        <f>'Grunddaten Kernel'!W284/(('Grunddaten Kernel'!W$4-'Grunddaten Kernel'!W$3)/2)</f>
        <v>0</v>
      </c>
      <c r="X284" s="103">
        <f>'Grunddaten Kernel'!X284/(('Grunddaten Kernel'!X$4-'Grunddaten Kernel'!X$3)/2)</f>
        <v>0.30888030888030915</v>
      </c>
      <c r="Y284" s="103">
        <f>'Grunddaten Kernel'!Y284/(('Grunddaten Kernel'!Y$4-'Grunddaten Kernel'!Y$3)/2)</f>
        <v>-2.7378507871321033E-2</v>
      </c>
      <c r="Z284" s="103">
        <f>'Grunddaten Kernel'!Z284/(('Grunddaten Kernel'!Z$4-'Grunddaten Kernel'!Z$3)/2)</f>
        <v>6.5217391304347727E-2</v>
      </c>
      <c r="AA284" s="103">
        <f>'Grunddaten Kernel'!AA284/(('Grunddaten Kernel'!AA$4-'Grunddaten Kernel'!AA$3)/2)</f>
        <v>0</v>
      </c>
      <c r="AB284" s="103">
        <f>'Grunddaten Kernel'!AB284/(('Grunddaten Kernel'!AB$4-'Grunddaten Kernel'!AB$3)/2)</f>
        <v>3.9990002499375121E-2</v>
      </c>
      <c r="AC284" s="103">
        <f>'Grunddaten Kernel'!AC284/(('Grunddaten Kernel'!AC$4-'Grunddaten Kernel'!AC$3)/2)</f>
        <v>-3.3094318808604556E-2</v>
      </c>
      <c r="AD284" s="103">
        <f>'Grunddaten Kernel'!AD284/(('Grunddaten Kernel'!AD$4-'Grunddaten Kernel'!AD$3)/2)</f>
        <v>-1.2800000000000011E-2</v>
      </c>
      <c r="AE284" s="103">
        <f>'Grunddaten Kernel'!AE284/(('Grunddaten Kernel'!AE$4-'Grunddaten Kernel'!AE$3)/2)</f>
        <v>0.35421313327346954</v>
      </c>
      <c r="AF284" s="103">
        <f>'Grunddaten Kernel'!AF284/(('Grunddaten Kernel'!AF$4-'Grunddaten Kernel'!AF$3)/2)</f>
        <v>0.41574903969270188</v>
      </c>
      <c r="AG284" s="103">
        <f>'Grunddaten Kernel'!AG284/(('Grunddaten Kernel'!AG$4-'Grunddaten Kernel'!AG$3)/2)</f>
        <v>0.52812147678782961</v>
      </c>
      <c r="AH284" s="103">
        <f>'Grunddaten Kernel'!AH284/(('Grunddaten Kernel'!AH$4-'Grunddaten Kernel'!AH$3)/2)</f>
        <v>0.1938871567937242</v>
      </c>
      <c r="AI284" s="103">
        <f>'Grunddaten Kernel'!AI284/(('Grunddaten Kernel'!AI$4-'Grunddaten Kernel'!AI$3)/2)</f>
        <v>-0.12800000000000311</v>
      </c>
      <c r="AJ284" s="103">
        <f>'Grunddaten Kernel'!AJ284/(('Grunddaten Kernel'!AJ$4-'Grunddaten Kernel'!AJ$3)/2)</f>
        <v>-0.23678290213723169</v>
      </c>
      <c r="AK284" s="103">
        <f>'Grunddaten Kernel'!AK284/(('Grunddaten Kernel'!AK$4-'Grunddaten Kernel'!AK$3)/2)</f>
        <v>0.32857142857142785</v>
      </c>
    </row>
    <row r="285" spans="1:37" x14ac:dyDescent="0.2">
      <c r="A285" s="9">
        <v>38836</v>
      </c>
      <c r="B285" s="103">
        <f>('Grunddaten Kernel'!B285-'Grunddaten Kernel'!B$3)/('Grunddaten Kernel'!B$4-'Grunddaten Kernel'!B$3)</f>
        <v>-0.26367482844986834</v>
      </c>
      <c r="C285" s="103">
        <f>('Grunddaten Kernel'!C285-'Grunddaten Kernel'!C$3)/('Grunddaten Kernel'!C$4-'Grunddaten Kernel'!C$3)</f>
        <v>0.82234762740168799</v>
      </c>
      <c r="D285" s="103">
        <f>('Grunddaten Kernel'!D285-'Grunddaten Kernel'!D$3)/('Grunddaten Kernel'!D$4-'Grunddaten Kernel'!D$3)</f>
        <v>0.1314587794432549</v>
      </c>
      <c r="E285" s="103">
        <f>('Grunddaten Kernel'!E285-'Grunddaten Kernel'!E$3)/('Grunddaten Kernel'!E$4-'Grunddaten Kernel'!E$3)</f>
        <v>-0.12418300653594773</v>
      </c>
      <c r="F285" s="103">
        <f>('Grunddaten Kernel'!F285-'Grunddaten Kernel'!F$3)/('Grunddaten Kernel'!F$4-'Grunddaten Kernel'!F$3)</f>
        <v>-0.26724137931034481</v>
      </c>
      <c r="G285" s="103">
        <f>('Grunddaten Kernel'!G285-'Grunddaten Kernel'!G$3)/('Grunddaten Kernel'!G$4-'Grunddaten Kernel'!G$3)</f>
        <v>-0.12271062271062272</v>
      </c>
      <c r="H285" s="103">
        <f>('Grunddaten Kernel'!H285-'Grunddaten Kernel'!H$3)/('Grunddaten Kernel'!H$4-'Grunddaten Kernel'!H$3)</f>
        <v>7.0028011204481794E-2</v>
      </c>
      <c r="I285" s="103">
        <f>('Grunddaten Kernel'!I285-'Grunddaten Kernel'!I$3)/('Grunddaten Kernel'!I$4-'Grunddaten Kernel'!I$3)</f>
        <v>-8.5081920091980456E-2</v>
      </c>
      <c r="J285" s="103">
        <f>('Grunddaten Kernel'!J285-'Grunddaten Kernel'!J$3)/('Grunddaten Kernel'!J$4-'Grunddaten Kernel'!J$3)</f>
        <v>-0.39087719298245616</v>
      </c>
      <c r="K285" s="103">
        <f>('Grunddaten Kernel'!K285-'Grunddaten Kernel'!K$3)/('Grunddaten Kernel'!K$4-'Grunddaten Kernel'!K$3)</f>
        <v>-0.26546837193225026</v>
      </c>
      <c r="L285" s="103">
        <f>('Grunddaten Kernel'!L285-'Grunddaten Kernel'!L$3)/('Grunddaten Kernel'!L$4-'Grunddaten Kernel'!L$3)</f>
        <v>1.7981869519988109E-2</v>
      </c>
      <c r="M285" s="103">
        <f>('Grunddaten Kernel'!M285-'Grunddaten Kernel'!M$3)/('Grunddaten Kernel'!M$4-'Grunddaten Kernel'!M$3)</f>
        <v>1.0336701363889669</v>
      </c>
      <c r="N285" s="103">
        <f>('Grunddaten Kernel'!N285-'Grunddaten Kernel'!N$3)/('Grunddaten Kernel'!N$4-'Grunddaten Kernel'!N$3)</f>
        <v>0.74288865758361944</v>
      </c>
      <c r="O285" s="103">
        <f>('Grunddaten Kernel'!O285-'Grunddaten Kernel'!O$3)/('Grunddaten Kernel'!O$4-'Grunddaten Kernel'!O$3)</f>
        <v>0.7750999406765261</v>
      </c>
      <c r="P285" s="103">
        <f>('Grunddaten Kernel'!P285-'Grunddaten Kernel'!P$3)/('Grunddaten Kernel'!P$4-'Grunddaten Kernel'!P$3)</f>
        <v>-8.762600327133023E-2</v>
      </c>
      <c r="Q285" s="103">
        <f>('Grunddaten Kernel'!Q285-'Grunddaten Kernel'!Q$3)/('Grunddaten Kernel'!Q$4-'Grunddaten Kernel'!Q$3)</f>
        <v>3.8553014553014555</v>
      </c>
      <c r="R285" s="103">
        <f>('Grunddaten Kernel'!R285-'Grunddaten Kernel'!R$3)/('Grunddaten Kernel'!R$4-'Grunddaten Kernel'!R$3)</f>
        <v>3.6307842182172432</v>
      </c>
      <c r="S285" s="103">
        <f>('Grunddaten Kernel'!S285-'Grunddaten Kernel'!S$3)/('Grunddaten Kernel'!S$4-'Grunddaten Kernel'!S$3)</f>
        <v>2.461563412260785</v>
      </c>
      <c r="T285" s="103">
        <f>'Grunddaten Kernel'!T285/(('Grunddaten Kernel'!T$4-'Grunddaten Kernel'!T$3)/2)</f>
        <v>0.11066044125410208</v>
      </c>
      <c r="U285" s="103">
        <f>'Grunddaten Kernel'!U285/(('Grunddaten Kernel'!U$4-'Grunddaten Kernel'!U$3)/2)</f>
        <v>-0.16558634567594943</v>
      </c>
      <c r="V285" s="103">
        <f>'Grunddaten Kernel'!V285/(('Grunddaten Kernel'!V$4-'Grunddaten Kernel'!V$3)/2)</f>
        <v>2.3932851257330037E-2</v>
      </c>
      <c r="W285" s="103">
        <f>'Grunddaten Kernel'!W285/(('Grunddaten Kernel'!W$4-'Grunddaten Kernel'!W$3)/2)</f>
        <v>-0.14545454545454523</v>
      </c>
      <c r="X285" s="103">
        <f>'Grunddaten Kernel'!X285/(('Grunddaten Kernel'!X$4-'Grunddaten Kernel'!X$3)/2)</f>
        <v>-0.16988416988416971</v>
      </c>
      <c r="Y285" s="103">
        <f>'Grunddaten Kernel'!Y285/(('Grunddaten Kernel'!Y$4-'Grunddaten Kernel'!Y$3)/2)</f>
        <v>-0.13689253935660456</v>
      </c>
      <c r="Z285" s="103">
        <f>'Grunddaten Kernel'!Z285/(('Grunddaten Kernel'!Z$4-'Grunddaten Kernel'!Z$3)/2)</f>
        <v>-7.9710144927536142E-2</v>
      </c>
      <c r="AA285" s="103">
        <f>'Grunddaten Kernel'!AA285/(('Grunddaten Kernel'!AA$4-'Grunddaten Kernel'!AA$3)/2)</f>
        <v>0</v>
      </c>
      <c r="AB285" s="103">
        <f>'Grunddaten Kernel'!AB285/(('Grunddaten Kernel'!AB$4-'Grunddaten Kernel'!AB$3)/2)</f>
        <v>4.9987503124218971E-2</v>
      </c>
      <c r="AC285" s="103">
        <f>'Grunddaten Kernel'!AC285/(('Grunddaten Kernel'!AC$4-'Grunddaten Kernel'!AC$3)/2)</f>
        <v>3.3094318808604556E-2</v>
      </c>
      <c r="AD285" s="103">
        <f>'Grunddaten Kernel'!AD285/(('Grunddaten Kernel'!AD$4-'Grunddaten Kernel'!AD$3)/2)</f>
        <v>0</v>
      </c>
      <c r="AE285" s="103">
        <f>'Grunddaten Kernel'!AE285/(('Grunddaten Kernel'!AE$4-'Grunddaten Kernel'!AE$3)/2)</f>
        <v>-0.23241027720650045</v>
      </c>
      <c r="AF285" s="103">
        <f>'Grunddaten Kernel'!AF285/(('Grunddaten Kernel'!AF$4-'Grunddaten Kernel'!AF$3)/2)</f>
        <v>0.11043533930857871</v>
      </c>
      <c r="AG285" s="103">
        <f>'Grunddaten Kernel'!AG285/(('Grunddaten Kernel'!AG$4-'Grunddaten Kernel'!AG$3)/2)</f>
        <v>-1.6982774614320108E-2</v>
      </c>
      <c r="AH285" s="103">
        <f>'Grunddaten Kernel'!AH285/(('Grunddaten Kernel'!AH$4-'Grunddaten Kernel'!AH$3)/2)</f>
        <v>-6.5453082570654476E-3</v>
      </c>
      <c r="AI285" s="103">
        <f>'Grunddaten Kernel'!AI285/(('Grunddaten Kernel'!AI$4-'Grunddaten Kernel'!AI$3)/2)</f>
        <v>1.5405714285714307</v>
      </c>
      <c r="AJ285" s="103">
        <f>'Grunddaten Kernel'!AJ285/(('Grunddaten Kernel'!AJ$4-'Grunddaten Kernel'!AJ$3)/2)</f>
        <v>0.77952755905511883</v>
      </c>
      <c r="AK285" s="103">
        <f>'Grunddaten Kernel'!AK285/(('Grunddaten Kernel'!AK$4-'Grunddaten Kernel'!AK$3)/2)</f>
        <v>0.25089285714285731</v>
      </c>
    </row>
    <row r="286" spans="1:37" x14ac:dyDescent="0.2">
      <c r="A286" s="9">
        <v>38867</v>
      </c>
      <c r="B286" s="103">
        <f>('Grunddaten Kernel'!B286-'Grunddaten Kernel'!B$3)/('Grunddaten Kernel'!B$4-'Grunddaten Kernel'!B$3)</f>
        <v>-0.30478226272935782</v>
      </c>
      <c r="C286" s="103">
        <f>('Grunddaten Kernel'!C286-'Grunddaten Kernel'!C$3)/('Grunddaten Kernel'!C$4-'Grunddaten Kernel'!C$3)</f>
        <v>0.63520024231696637</v>
      </c>
      <c r="D286" s="103">
        <f>('Grunddaten Kernel'!D286-'Grunddaten Kernel'!D$3)/('Grunddaten Kernel'!D$4-'Grunddaten Kernel'!D$3)</f>
        <v>9.7465203426124206E-2</v>
      </c>
      <c r="E286" s="103">
        <f>('Grunddaten Kernel'!E286-'Grunddaten Kernel'!E$3)/('Grunddaten Kernel'!E$4-'Grunddaten Kernel'!E$3)</f>
        <v>-0.18082788671023967</v>
      </c>
      <c r="F286" s="103">
        <f>('Grunddaten Kernel'!F286-'Grunddaten Kernel'!F$3)/('Grunddaten Kernel'!F$4-'Grunddaten Kernel'!F$3)</f>
        <v>-0.35775862068965525</v>
      </c>
      <c r="G286" s="103">
        <f>('Grunddaten Kernel'!G286-'Grunddaten Kernel'!G$3)/('Grunddaten Kernel'!G$4-'Grunddaten Kernel'!G$3)</f>
        <v>-0.18315018315018319</v>
      </c>
      <c r="H286" s="103">
        <f>('Grunddaten Kernel'!H286-'Grunddaten Kernel'!H$3)/('Grunddaten Kernel'!H$4-'Grunddaten Kernel'!H$3)</f>
        <v>6.7226890756302518E-2</v>
      </c>
      <c r="I286" s="103">
        <f>('Grunddaten Kernel'!I286-'Grunddaten Kernel'!I$3)/('Grunddaten Kernel'!I$4-'Grunddaten Kernel'!I$3)</f>
        <v>-0.10117849956884162</v>
      </c>
      <c r="J286" s="103">
        <f>('Grunddaten Kernel'!J286-'Grunddaten Kernel'!J$3)/('Grunddaten Kernel'!J$4-'Grunddaten Kernel'!J$3)</f>
        <v>-0.36280701754385963</v>
      </c>
      <c r="K286" s="103">
        <f>('Grunddaten Kernel'!K286-'Grunddaten Kernel'!K$3)/('Grunddaten Kernel'!K$4-'Grunddaten Kernel'!K$3)</f>
        <v>-0.25993778085032837</v>
      </c>
      <c r="L286" s="103">
        <f>('Grunddaten Kernel'!L286-'Grunddaten Kernel'!L$3)/('Grunddaten Kernel'!L$4-'Grunddaten Kernel'!L$3)</f>
        <v>1.9170753455193937E-2</v>
      </c>
      <c r="M286" s="103">
        <f>('Grunddaten Kernel'!M286-'Grunddaten Kernel'!M$3)/('Grunddaten Kernel'!M$4-'Grunddaten Kernel'!M$3)</f>
        <v>0.97573024841259193</v>
      </c>
      <c r="N286" s="103">
        <f>('Grunddaten Kernel'!N286-'Grunddaten Kernel'!N$3)/('Grunddaten Kernel'!N$4-'Grunddaten Kernel'!N$3)</f>
        <v>0.66733210085600214</v>
      </c>
      <c r="O286" s="103">
        <f>('Grunddaten Kernel'!O286-'Grunddaten Kernel'!O$3)/('Grunddaten Kernel'!O$4-'Grunddaten Kernel'!O$3)</f>
        <v>0.74955656448521235</v>
      </c>
      <c r="P286" s="103">
        <f>('Grunddaten Kernel'!P286-'Grunddaten Kernel'!P$3)/('Grunddaten Kernel'!P$4-'Grunddaten Kernel'!P$3)</f>
        <v>-0.1366465061432538</v>
      </c>
      <c r="Q286" s="103">
        <f>('Grunddaten Kernel'!Q286-'Grunddaten Kernel'!Q$3)/('Grunddaten Kernel'!Q$4-'Grunddaten Kernel'!Q$3)</f>
        <v>3.9862785862785866</v>
      </c>
      <c r="R286" s="103">
        <f>('Grunddaten Kernel'!R286-'Grunddaten Kernel'!R$3)/('Grunddaten Kernel'!R$4-'Grunddaten Kernel'!R$3)</f>
        <v>3.3578908913784704</v>
      </c>
      <c r="S286" s="103">
        <f>('Grunddaten Kernel'!S286-'Grunddaten Kernel'!S$3)/('Grunddaten Kernel'!S$4-'Grunddaten Kernel'!S$3)</f>
        <v>2.0703859876743431</v>
      </c>
      <c r="T286" s="103">
        <f>'Grunddaten Kernel'!T286/(('Grunddaten Kernel'!T$4-'Grunddaten Kernel'!T$3)/2)</f>
        <v>-0.13129204894554461</v>
      </c>
      <c r="U286" s="103">
        <f>'Grunddaten Kernel'!U286/(('Grunddaten Kernel'!U$4-'Grunddaten Kernel'!U$3)/2)</f>
        <v>-0.89839400313547457</v>
      </c>
      <c r="V286" s="103">
        <f>'Grunddaten Kernel'!V286/(('Grunddaten Kernel'!V$4-'Grunddaten Kernel'!V$3)/2)</f>
        <v>-0.17368412055319132</v>
      </c>
      <c r="W286" s="103">
        <f>'Grunddaten Kernel'!W286/(('Grunddaten Kernel'!W$4-'Grunddaten Kernel'!W$3)/2)</f>
        <v>-0.47272727272727288</v>
      </c>
      <c r="X286" s="103">
        <f>'Grunddaten Kernel'!X286/(('Grunddaten Kernel'!X$4-'Grunddaten Kernel'!X$3)/2)</f>
        <v>-0.64864864864864924</v>
      </c>
      <c r="Y286" s="103">
        <f>'Grunddaten Kernel'!Y286/(('Grunddaten Kernel'!Y$4-'Grunddaten Kernel'!Y$3)/2)</f>
        <v>-0.45174537987679669</v>
      </c>
      <c r="Z286" s="103">
        <f>'Grunddaten Kernel'!Z286/(('Grunddaten Kernel'!Z$4-'Grunddaten Kernel'!Z$3)/2)</f>
        <v>-1.449275362318842E-2</v>
      </c>
      <c r="AA286" s="103">
        <f>'Grunddaten Kernel'!AA286/(('Grunddaten Kernel'!AA$4-'Grunddaten Kernel'!AA$3)/2)</f>
        <v>-0.10181818181818182</v>
      </c>
      <c r="AB286" s="103">
        <f>'Grunddaten Kernel'!AB286/(('Grunddaten Kernel'!AB$4-'Grunddaten Kernel'!AB$3)/2)</f>
        <v>0.19995001249687572</v>
      </c>
      <c r="AC286" s="103">
        <f>'Grunddaten Kernel'!AC286/(('Grunddaten Kernel'!AC$4-'Grunddaten Kernel'!AC$3)/2)</f>
        <v>4.4125758411472621E-2</v>
      </c>
      <c r="AD286" s="103">
        <f>'Grunddaten Kernel'!AD286/(('Grunddaten Kernel'!AD$4-'Grunddaten Kernel'!AD$3)/2)</f>
        <v>1.2800000000000011E-2</v>
      </c>
      <c r="AE286" s="103">
        <f>'Grunddaten Kernel'!AE286/(('Grunddaten Kernel'!AE$4-'Grunddaten Kernel'!AE$3)/2)</f>
        <v>-0.41259450221591432</v>
      </c>
      <c r="AF286" s="103">
        <f>'Grunddaten Kernel'!AF286/(('Grunddaten Kernel'!AF$4-'Grunddaten Kernel'!AF$3)/2)</f>
        <v>-0.62272727272727246</v>
      </c>
      <c r="AG286" s="103">
        <f>'Grunddaten Kernel'!AG286/(('Grunddaten Kernel'!AG$4-'Grunddaten Kernel'!AG$3)/2)</f>
        <v>-0.16304415045691739</v>
      </c>
      <c r="AH286" s="103">
        <f>'Grunddaten Kernel'!AH286/(('Grunddaten Kernel'!AH$4-'Grunddaten Kernel'!AH$3)/2)</f>
        <v>-0.25921753997787367</v>
      </c>
      <c r="AI286" s="103">
        <f>'Grunddaten Kernel'!AI286/(('Grunddaten Kernel'!AI$4-'Grunddaten Kernel'!AI$3)/2)</f>
        <v>0.72</v>
      </c>
      <c r="AJ286" s="103">
        <f>'Grunddaten Kernel'!AJ286/(('Grunddaten Kernel'!AJ$4-'Grunddaten Kernel'!AJ$3)/2)</f>
        <v>-1.2604049493813287</v>
      </c>
      <c r="AK286" s="103">
        <f>'Grunddaten Kernel'!AK286/(('Grunddaten Kernel'!AK$4-'Grunddaten Kernel'!AK$3)/2)</f>
        <v>-1.0767857142857142</v>
      </c>
    </row>
    <row r="287" spans="1:37" x14ac:dyDescent="0.2">
      <c r="A287" s="9">
        <v>38897</v>
      </c>
      <c r="B287" s="103">
        <f>('Grunddaten Kernel'!B287-'Grunddaten Kernel'!B$3)/('Grunddaten Kernel'!B$4-'Grunddaten Kernel'!B$3)</f>
        <v>-0.60780277827530849</v>
      </c>
      <c r="C287" s="103">
        <f>('Grunddaten Kernel'!C287-'Grunddaten Kernel'!C$3)/('Grunddaten Kernel'!C$4-'Grunddaten Kernel'!C$3)</f>
        <v>0.62180636083541296</v>
      </c>
      <c r="D287" s="103">
        <f>('Grunddaten Kernel'!D287-'Grunddaten Kernel'!D$3)/('Grunddaten Kernel'!D$4-'Grunddaten Kernel'!D$3)</f>
        <v>5.959047109207713E-2</v>
      </c>
      <c r="E287" s="103">
        <f>('Grunddaten Kernel'!E287-'Grunddaten Kernel'!E$3)/('Grunddaten Kernel'!E$4-'Grunddaten Kernel'!E$3)</f>
        <v>-0.19825708061002181</v>
      </c>
      <c r="F287" s="103">
        <f>('Grunddaten Kernel'!F287-'Grunddaten Kernel'!F$3)/('Grunddaten Kernel'!F$4-'Grunddaten Kernel'!F$3)</f>
        <v>-0.42887931034482757</v>
      </c>
      <c r="G287" s="103">
        <f>('Grunddaten Kernel'!G287-'Grunddaten Kernel'!G$3)/('Grunddaten Kernel'!G$4-'Grunddaten Kernel'!G$3)</f>
        <v>-0.19963369963369973</v>
      </c>
      <c r="H287" s="103">
        <f>('Grunddaten Kernel'!H287-'Grunddaten Kernel'!H$3)/('Grunddaten Kernel'!H$4-'Grunddaten Kernel'!H$3)</f>
        <v>4.3417366946778724E-2</v>
      </c>
      <c r="I287" s="103">
        <f>('Grunddaten Kernel'!I287-'Grunddaten Kernel'!I$3)/('Grunddaten Kernel'!I$4-'Grunddaten Kernel'!I$3)</f>
        <v>-0.10117849956884162</v>
      </c>
      <c r="J287" s="103">
        <f>('Grunddaten Kernel'!J287-'Grunddaten Kernel'!J$3)/('Grunddaten Kernel'!J$4-'Grunddaten Kernel'!J$3)</f>
        <v>-0.36421052631578943</v>
      </c>
      <c r="K287" s="103">
        <f>('Grunddaten Kernel'!K287-'Grunddaten Kernel'!K$3)/('Grunddaten Kernel'!K$4-'Grunddaten Kernel'!K$3)</f>
        <v>-0.25025924645696512</v>
      </c>
      <c r="L287" s="103">
        <f>('Grunddaten Kernel'!L287-'Grunddaten Kernel'!L$3)/('Grunddaten Kernel'!L$4-'Grunddaten Kernel'!L$3)</f>
        <v>1.7981869519988109E-2</v>
      </c>
      <c r="M287" s="103">
        <f>('Grunddaten Kernel'!M287-'Grunddaten Kernel'!M$3)/('Grunddaten Kernel'!M$4-'Grunddaten Kernel'!M$3)</f>
        <v>0.94427292436981625</v>
      </c>
      <c r="N287" s="103">
        <f>('Grunddaten Kernel'!N287-'Grunddaten Kernel'!N$3)/('Grunddaten Kernel'!N$4-'Grunddaten Kernel'!N$3)</f>
        <v>0.62173561807702471</v>
      </c>
      <c r="O287" s="103">
        <f>('Grunddaten Kernel'!O287-'Grunddaten Kernel'!O$3)/('Grunddaten Kernel'!O$4-'Grunddaten Kernel'!O$3)</f>
        <v>0.74973393869112748</v>
      </c>
      <c r="P287" s="103">
        <f>('Grunddaten Kernel'!P287-'Grunddaten Kernel'!P$3)/('Grunddaten Kernel'!P$4-'Grunddaten Kernel'!P$3)</f>
        <v>-0.15133173570694969</v>
      </c>
      <c r="Q287" s="103">
        <f>('Grunddaten Kernel'!Q287-'Grunddaten Kernel'!Q$3)/('Grunddaten Kernel'!Q$4-'Grunddaten Kernel'!Q$3)</f>
        <v>4.1264033264033264</v>
      </c>
      <c r="R287" s="103">
        <f>('Grunddaten Kernel'!R287-'Grunddaten Kernel'!R$3)/('Grunddaten Kernel'!R$4-'Grunddaten Kernel'!R$3)</f>
        <v>3.5119337554797858</v>
      </c>
      <c r="S287" s="103">
        <f>('Grunddaten Kernel'!S287-'Grunddaten Kernel'!S$3)/('Grunddaten Kernel'!S$4-'Grunddaten Kernel'!S$3)</f>
        <v>2.1089847551086605</v>
      </c>
      <c r="T287" s="103">
        <f>'Grunddaten Kernel'!T287/(('Grunddaten Kernel'!T$4-'Grunddaten Kernel'!T$3)/2)</f>
        <v>-0.96780996079858461</v>
      </c>
      <c r="U287" s="103">
        <f>'Grunddaten Kernel'!U287/(('Grunddaten Kernel'!U$4-'Grunddaten Kernel'!U$3)/2)</f>
        <v>-6.4296825714596412E-2</v>
      </c>
      <c r="V287" s="103">
        <f>'Grunddaten Kernel'!V287/(('Grunddaten Kernel'!V$4-'Grunddaten Kernel'!V$3)/2)</f>
        <v>-0.19351419730926375</v>
      </c>
      <c r="W287" s="103">
        <f>'Grunddaten Kernel'!W287/(('Grunddaten Kernel'!W$4-'Grunddaten Kernel'!W$3)/2)</f>
        <v>-0.14545454545454564</v>
      </c>
      <c r="X287" s="103">
        <f>'Grunddaten Kernel'!X287/(('Grunddaten Kernel'!X$4-'Grunddaten Kernel'!X$3)/2)</f>
        <v>-0.50965250965250908</v>
      </c>
      <c r="Y287" s="103">
        <f>'Grunddaten Kernel'!Y287/(('Grunddaten Kernel'!Y$4-'Grunddaten Kernel'!Y$3)/2)</f>
        <v>-0.12320328542094494</v>
      </c>
      <c r="Z287" s="103">
        <f>'Grunddaten Kernel'!Z287/(('Grunddaten Kernel'!Z$4-'Grunddaten Kernel'!Z$3)/2)</f>
        <v>-0.12318840579710141</v>
      </c>
      <c r="AA287" s="103">
        <f>'Grunddaten Kernel'!AA287/(('Grunddaten Kernel'!AA$4-'Grunddaten Kernel'!AA$3)/2)</f>
        <v>0</v>
      </c>
      <c r="AB287" s="103">
        <f>'Grunddaten Kernel'!AB287/(('Grunddaten Kernel'!AB$4-'Grunddaten Kernel'!AB$3)/2)</f>
        <v>-9.9975006248437942E-3</v>
      </c>
      <c r="AC287" s="103">
        <f>'Grunddaten Kernel'!AC287/(('Grunddaten Kernel'!AC$4-'Grunddaten Kernel'!AC$3)/2)</f>
        <v>7.7220077220077302E-2</v>
      </c>
      <c r="AD287" s="103">
        <f>'Grunddaten Kernel'!AD287/(('Grunddaten Kernel'!AD$4-'Grunddaten Kernel'!AD$3)/2)</f>
        <v>-1.2800000000000011E-2</v>
      </c>
      <c r="AE287" s="103">
        <f>'Grunddaten Kernel'!AE287/(('Grunddaten Kernel'!AE$4-'Grunddaten Kernel'!AE$3)/2)</f>
        <v>-0.22401008023636432</v>
      </c>
      <c r="AF287" s="103">
        <f>'Grunddaten Kernel'!AF287/(('Grunddaten Kernel'!AF$4-'Grunddaten Kernel'!AF$3)/2)</f>
        <v>-0.37580025608194639</v>
      </c>
      <c r="AG287" s="103">
        <f>'Grunddaten Kernel'!AG287/(('Grunddaten Kernel'!AG$4-'Grunddaten Kernel'!AG$3)/2)</f>
        <v>1.1321849742884685E-3</v>
      </c>
      <c r="AH287" s="103">
        <f>'Grunddaten Kernel'!AH287/(('Grunddaten Kernel'!AH$4-'Grunddaten Kernel'!AH$3)/2)</f>
        <v>-7.7654631398974411E-2</v>
      </c>
      <c r="AI287" s="103">
        <f>'Grunddaten Kernel'!AI287/(('Grunddaten Kernel'!AI$4-'Grunddaten Kernel'!AI$3)/2)</f>
        <v>0.77028571428571535</v>
      </c>
      <c r="AJ287" s="103">
        <f>'Grunddaten Kernel'!AJ287/(('Grunddaten Kernel'!AJ$4-'Grunddaten Kernel'!AJ$3)/2)</f>
        <v>0.71147356580427634</v>
      </c>
      <c r="AK287" s="103">
        <f>'Grunddaten Kernel'!AK287/(('Grunddaten Kernel'!AK$4-'Grunddaten Kernel'!AK$3)/2)</f>
        <v>0.10625000000000104</v>
      </c>
    </row>
    <row r="288" spans="1:37" x14ac:dyDescent="0.2">
      <c r="A288" s="9">
        <v>38927</v>
      </c>
      <c r="B288" s="103">
        <f>('Grunddaten Kernel'!B288-'Grunddaten Kernel'!B$3)/('Grunddaten Kernel'!B$4-'Grunddaten Kernel'!B$3)</f>
        <v>-0.49064659057876348</v>
      </c>
      <c r="C288" s="103">
        <f>('Grunddaten Kernel'!C288-'Grunddaten Kernel'!C$3)/('Grunddaten Kernel'!C$4-'Grunddaten Kernel'!C$3)</f>
        <v>0.7702399241035891</v>
      </c>
      <c r="D288" s="103">
        <f>('Grunddaten Kernel'!D288-'Grunddaten Kernel'!D$3)/('Grunddaten Kernel'!D$4-'Grunddaten Kernel'!D$3)</f>
        <v>3.2288543897216429E-2</v>
      </c>
      <c r="E288" s="103">
        <f>('Grunddaten Kernel'!E288-'Grunddaten Kernel'!E$3)/('Grunddaten Kernel'!E$4-'Grunddaten Kernel'!E$3)</f>
        <v>-0.19607843137254904</v>
      </c>
      <c r="F288" s="103">
        <f>('Grunddaten Kernel'!F288-'Grunddaten Kernel'!F$3)/('Grunddaten Kernel'!F$4-'Grunddaten Kernel'!F$3)</f>
        <v>-0.4375</v>
      </c>
      <c r="G288" s="103">
        <f>('Grunddaten Kernel'!G288-'Grunddaten Kernel'!G$3)/('Grunddaten Kernel'!G$4-'Grunddaten Kernel'!G$3)</f>
        <v>-0.1813186813186814</v>
      </c>
      <c r="H288" s="103">
        <f>('Grunddaten Kernel'!H288-'Grunddaten Kernel'!H$3)/('Grunddaten Kernel'!H$4-'Grunddaten Kernel'!H$3)</f>
        <v>4.0616246498599448E-2</v>
      </c>
      <c r="I288" s="103">
        <f>('Grunddaten Kernel'!I288-'Grunddaten Kernel'!I$3)/('Grunddaten Kernel'!I$4-'Grunddaten Kernel'!I$3)</f>
        <v>-9.4279965507329686E-2</v>
      </c>
      <c r="J288" s="103">
        <f>('Grunddaten Kernel'!J288-'Grunddaten Kernel'!J$3)/('Grunddaten Kernel'!J$4-'Grunddaten Kernel'!J$3)</f>
        <v>-0.37543859649122807</v>
      </c>
      <c r="K288" s="103">
        <f>('Grunddaten Kernel'!K288-'Grunddaten Kernel'!K$3)/('Grunddaten Kernel'!K$4-'Grunddaten Kernel'!K$3)</f>
        <v>-0.23228482544071899</v>
      </c>
      <c r="L288" s="103">
        <f>('Grunddaten Kernel'!L288-'Grunddaten Kernel'!L$3)/('Grunddaten Kernel'!L$4-'Grunddaten Kernel'!L$3)</f>
        <v>1.7981869519988109E-2</v>
      </c>
      <c r="M288" s="103">
        <f>('Grunddaten Kernel'!M288-'Grunddaten Kernel'!M$3)/('Grunddaten Kernel'!M$4-'Grunddaten Kernel'!M$3)</f>
        <v>0.96094020118694623</v>
      </c>
      <c r="N288" s="103">
        <f>('Grunddaten Kernel'!N288-'Grunddaten Kernel'!N$3)/('Grunddaten Kernel'!N$4-'Grunddaten Kernel'!N$3)</f>
        <v>0.67680094455405548</v>
      </c>
      <c r="O288" s="103">
        <f>('Grunddaten Kernel'!O288-'Grunddaten Kernel'!O$3)/('Grunddaten Kernel'!O$4-'Grunddaten Kernel'!O$3)</f>
        <v>0.77692883269886037</v>
      </c>
      <c r="P288" s="103">
        <f>('Grunddaten Kernel'!P288-'Grunddaten Kernel'!P$3)/('Grunddaten Kernel'!P$4-'Grunddaten Kernel'!P$3)</f>
        <v>-0.14544866674274415</v>
      </c>
      <c r="Q288" s="103">
        <f>('Grunddaten Kernel'!Q288-'Grunddaten Kernel'!Q$3)/('Grunddaten Kernel'!Q$4-'Grunddaten Kernel'!Q$3)</f>
        <v>3.8594594594594596</v>
      </c>
      <c r="R288" s="103">
        <f>('Grunddaten Kernel'!R288-'Grunddaten Kernel'!R$3)/('Grunddaten Kernel'!R$4-'Grunddaten Kernel'!R$3)</f>
        <v>3.8492450073063811</v>
      </c>
      <c r="S288" s="103">
        <f>('Grunddaten Kernel'!S288-'Grunddaten Kernel'!S$3)/('Grunddaten Kernel'!S$4-'Grunddaten Kernel'!S$3)</f>
        <v>2.2277002919234512</v>
      </c>
      <c r="T288" s="103">
        <f>'Grunddaten Kernel'!T288/(('Grunddaten Kernel'!T$4-'Grunddaten Kernel'!T$3)/2)</f>
        <v>0.37418233949480223</v>
      </c>
      <c r="U288" s="103">
        <f>'Grunddaten Kernel'!U288/(('Grunddaten Kernel'!U$4-'Grunddaten Kernel'!U$3)/2)</f>
        <v>0.71254975346725291</v>
      </c>
      <c r="V288" s="103">
        <f>'Grunddaten Kernel'!V288/(('Grunddaten Kernel'!V$4-'Grunddaten Kernel'!V$3)/2)</f>
        <v>-0.13949433304271969</v>
      </c>
      <c r="W288" s="103">
        <f>'Grunddaten Kernel'!W288/(('Grunddaten Kernel'!W$4-'Grunddaten Kernel'!W$3)/2)</f>
        <v>1.8181818181818205E-2</v>
      </c>
      <c r="X288" s="103">
        <f>'Grunddaten Kernel'!X288/(('Grunddaten Kernel'!X$4-'Grunddaten Kernel'!X$3)/2)</f>
        <v>-6.1776061776061833E-2</v>
      </c>
      <c r="Y288" s="103">
        <f>'Grunddaten Kernel'!Y288/(('Grunddaten Kernel'!Y$4-'Grunddaten Kernel'!Y$3)/2)</f>
        <v>0.13689253935660517</v>
      </c>
      <c r="Z288" s="103">
        <f>'Grunddaten Kernel'!Z288/(('Grunddaten Kernel'!Z$4-'Grunddaten Kernel'!Z$3)/2)</f>
        <v>-1.449275362318842E-2</v>
      </c>
      <c r="AA288" s="103">
        <f>'Grunddaten Kernel'!AA288/(('Grunddaten Kernel'!AA$4-'Grunddaten Kernel'!AA$3)/2)</f>
        <v>4.3636363636363647E-2</v>
      </c>
      <c r="AB288" s="103">
        <f>'Grunddaten Kernel'!AB288/(('Grunddaten Kernel'!AB$4-'Grunddaten Kernel'!AB$3)/2)</f>
        <v>-7.9980004998750298E-2</v>
      </c>
      <c r="AC288" s="103">
        <f>'Grunddaten Kernel'!AC288/(('Grunddaten Kernel'!AC$4-'Grunddaten Kernel'!AC$3)/2)</f>
        <v>0.14340871483728629</v>
      </c>
      <c r="AD288" s="103">
        <f>'Grunddaten Kernel'!AD288/(('Grunddaten Kernel'!AD$4-'Grunddaten Kernel'!AD$3)/2)</f>
        <v>0</v>
      </c>
      <c r="AE288" s="103">
        <f>'Grunddaten Kernel'!AE288/(('Grunddaten Kernel'!AE$4-'Grunddaten Kernel'!AE$3)/2)</f>
        <v>0.11868898994873092</v>
      </c>
      <c r="AF288" s="103">
        <f>'Grunddaten Kernel'!AF288/(('Grunddaten Kernel'!AF$4-'Grunddaten Kernel'!AF$3)/2)</f>
        <v>0.45384122919334091</v>
      </c>
      <c r="AG288" s="103">
        <f>'Grunddaten Kernel'!AG288/(('Grunddaten Kernel'!AG$4-'Grunddaten Kernel'!AG$3)/2)</f>
        <v>0.17358583912507772</v>
      </c>
      <c r="AH288" s="103">
        <f>'Grunddaten Kernel'!AH288/(('Grunddaten Kernel'!AH$4-'Grunddaten Kernel'!AH$3)/2)</f>
        <v>3.110932314190885E-2</v>
      </c>
      <c r="AI288" s="103">
        <f>'Grunddaten Kernel'!AI288/(('Grunddaten Kernel'!AI$4-'Grunddaten Kernel'!AI$3)/2)</f>
        <v>-1.4674285714285724</v>
      </c>
      <c r="AJ288" s="103">
        <f>'Grunddaten Kernel'!AJ288/(('Grunddaten Kernel'!AJ$4-'Grunddaten Kernel'!AJ$3)/2)</f>
        <v>1.5579302587176596</v>
      </c>
      <c r="AK288" s="103">
        <f>'Grunddaten Kernel'!AK288/(('Grunddaten Kernel'!AK$4-'Grunddaten Kernel'!AK$3)/2)</f>
        <v>0.3267857142857139</v>
      </c>
    </row>
    <row r="289" spans="1:37" x14ac:dyDescent="0.2">
      <c r="A289" s="9">
        <v>38959</v>
      </c>
      <c r="B289" s="103">
        <f>('Grunddaten Kernel'!B289-'Grunddaten Kernel'!B$3)/('Grunddaten Kernel'!B$4-'Grunddaten Kernel'!B$3)</f>
        <v>-0.70146900352643105</v>
      </c>
      <c r="C289" s="103">
        <f>('Grunddaten Kernel'!C289-'Grunddaten Kernel'!C$3)/('Grunddaten Kernel'!C$4-'Grunddaten Kernel'!C$3)</f>
        <v>0.70455486149542201</v>
      </c>
      <c r="D289" s="103">
        <f>('Grunddaten Kernel'!D289-'Grunddaten Kernel'!D$3)/('Grunddaten Kernel'!D$4-'Grunddaten Kernel'!D$3)</f>
        <v>3.0246252676674619E-4</v>
      </c>
      <c r="E289" s="103">
        <f>('Grunddaten Kernel'!E289-'Grunddaten Kernel'!E$3)/('Grunddaten Kernel'!E$4-'Grunddaten Kernel'!E$3)</f>
        <v>-0.26797385620915037</v>
      </c>
      <c r="F289" s="103">
        <f>('Grunddaten Kernel'!F289-'Grunddaten Kernel'!F$3)/('Grunddaten Kernel'!F$4-'Grunddaten Kernel'!F$3)</f>
        <v>-0.53448275862068972</v>
      </c>
      <c r="G289" s="103">
        <f>('Grunddaten Kernel'!G289-'Grunddaten Kernel'!G$3)/('Grunddaten Kernel'!G$4-'Grunddaten Kernel'!G$3)</f>
        <v>-0.2820512820512821</v>
      </c>
      <c r="H289" s="103">
        <f>('Grunddaten Kernel'!H289-'Grunddaten Kernel'!H$3)/('Grunddaten Kernel'!H$4-'Grunddaten Kernel'!H$3)</f>
        <v>2.6610644257703073E-2</v>
      </c>
      <c r="I289" s="103">
        <f>('Grunddaten Kernel'!I289-'Grunddaten Kernel'!I$3)/('Grunddaten Kernel'!I$4-'Grunddaten Kernel'!I$3)</f>
        <v>-9.4279965507329686E-2</v>
      </c>
      <c r="J289" s="103">
        <f>('Grunddaten Kernel'!J289-'Grunddaten Kernel'!J$3)/('Grunddaten Kernel'!J$4-'Grunddaten Kernel'!J$3)</f>
        <v>-0.39649122807017545</v>
      </c>
      <c r="K289" s="103">
        <f>('Grunddaten Kernel'!K289-'Grunddaten Kernel'!K$3)/('Grunddaten Kernel'!K$4-'Grunddaten Kernel'!K$3)</f>
        <v>-0.23643276875216038</v>
      </c>
      <c r="L289" s="103">
        <f>('Grunddaten Kernel'!L289-'Grunddaten Kernel'!L$3)/('Grunddaten Kernel'!L$4-'Grunddaten Kernel'!L$3)</f>
        <v>1.6792985584782285E-2</v>
      </c>
      <c r="M289" s="103">
        <f>('Grunddaten Kernel'!M289-'Grunddaten Kernel'!M$3)/('Grunddaten Kernel'!M$4-'Grunddaten Kernel'!M$3)</f>
        <v>0.95595323806850774</v>
      </c>
      <c r="N289" s="103">
        <f>('Grunddaten Kernel'!N289-'Grunddaten Kernel'!N$3)/('Grunddaten Kernel'!N$4-'Grunddaten Kernel'!N$3)</f>
        <v>0.63619910205223007</v>
      </c>
      <c r="O289" s="103">
        <f>('Grunddaten Kernel'!O289-'Grunddaten Kernel'!O$3)/('Grunddaten Kernel'!O$4-'Grunddaten Kernel'!O$3)</f>
        <v>0.7437270643227436</v>
      </c>
      <c r="P289" s="103">
        <f>('Grunddaten Kernel'!P289-'Grunddaten Kernel'!P$3)/('Grunddaten Kernel'!P$4-'Grunddaten Kernel'!P$3)</f>
        <v>-0.1725794058351402</v>
      </c>
      <c r="Q289" s="103">
        <f>('Grunddaten Kernel'!Q289-'Grunddaten Kernel'!Q$3)/('Grunddaten Kernel'!Q$4-'Grunddaten Kernel'!Q$3)</f>
        <v>4.1446985446985449</v>
      </c>
      <c r="R289" s="103">
        <f>('Grunddaten Kernel'!R289-'Grunddaten Kernel'!R$3)/('Grunddaten Kernel'!R$4-'Grunddaten Kernel'!R$3)</f>
        <v>3.820993667803215</v>
      </c>
      <c r="S289" s="103">
        <f>('Grunddaten Kernel'!S289-'Grunddaten Kernel'!S$3)/('Grunddaten Kernel'!S$4-'Grunddaten Kernel'!S$3)</f>
        <v>1.9928640934155042</v>
      </c>
      <c r="T289" s="103">
        <f>'Grunddaten Kernel'!T289/(('Grunddaten Kernel'!T$4-'Grunddaten Kernel'!T$3)/2)</f>
        <v>-0.67334065102072183</v>
      </c>
      <c r="U289" s="103">
        <f>'Grunddaten Kernel'!U289/(('Grunddaten Kernel'!U$4-'Grunddaten Kernel'!U$3)/2)</f>
        <v>-0.31531867953186282</v>
      </c>
      <c r="V289" s="103">
        <f>'Grunddaten Kernel'!V289/(('Grunddaten Kernel'!V$4-'Grunddaten Kernel'!V$3)/2)</f>
        <v>-0.16342718430004974</v>
      </c>
      <c r="W289" s="103">
        <f>'Grunddaten Kernel'!W289/(('Grunddaten Kernel'!W$4-'Grunddaten Kernel'!W$3)/2)</f>
        <v>-0.60000000000000031</v>
      </c>
      <c r="X289" s="103">
        <f>'Grunddaten Kernel'!X289/(('Grunddaten Kernel'!X$4-'Grunddaten Kernel'!X$3)/2)</f>
        <v>-0.69498069498069526</v>
      </c>
      <c r="Y289" s="103">
        <f>'Grunddaten Kernel'!Y289/(('Grunddaten Kernel'!Y$4-'Grunddaten Kernel'!Y$3)/2)</f>
        <v>-0.75290896646132743</v>
      </c>
      <c r="Z289" s="103">
        <f>'Grunddaten Kernel'!Z289/(('Grunddaten Kernel'!Z$4-'Grunddaten Kernel'!Z$3)/2)</f>
        <v>-7.2463768115942101E-2</v>
      </c>
      <c r="AA289" s="103">
        <f>'Grunddaten Kernel'!AA289/(('Grunddaten Kernel'!AA$4-'Grunddaten Kernel'!AA$3)/2)</f>
        <v>0</v>
      </c>
      <c r="AB289" s="103">
        <f>'Grunddaten Kernel'!AB289/(('Grunddaten Kernel'!AB$4-'Grunddaten Kernel'!AB$3)/2)</f>
        <v>-0.14996250937265682</v>
      </c>
      <c r="AC289" s="103">
        <f>'Grunddaten Kernel'!AC289/(('Grunddaten Kernel'!AC$4-'Grunddaten Kernel'!AC$3)/2)</f>
        <v>-3.3094318808604556E-2</v>
      </c>
      <c r="AD289" s="103">
        <f>'Grunddaten Kernel'!AD289/(('Grunddaten Kernel'!AD$4-'Grunddaten Kernel'!AD$3)/2)</f>
        <v>-1.2799999999999976E-2</v>
      </c>
      <c r="AE289" s="103">
        <f>'Grunddaten Kernel'!AE289/(('Grunddaten Kernel'!AE$4-'Grunddaten Kernel'!AE$3)/2)</f>
        <v>-3.551255684616117E-2</v>
      </c>
      <c r="AF289" s="103">
        <f>'Grunddaten Kernel'!AF289/(('Grunddaten Kernel'!AF$4-'Grunddaten Kernel'!AF$3)/2)</f>
        <v>-0.33463508322663232</v>
      </c>
      <c r="AG289" s="103">
        <f>'Grunddaten Kernel'!AG289/(('Grunddaten Kernel'!AG$4-'Grunddaten Kernel'!AG$3)/2)</f>
        <v>-0.21192790169970457</v>
      </c>
      <c r="AH289" s="103">
        <f>'Grunddaten Kernel'!AH289/(('Grunddaten Kernel'!AH$4-'Grunddaten Kernel'!AH$3)/2)</f>
        <v>-0.14346575480237347</v>
      </c>
      <c r="AI289" s="103">
        <f>'Grunddaten Kernel'!AI289/(('Grunddaten Kernel'!AI$4-'Grunddaten Kernel'!AI$3)/2)</f>
        <v>1.5679999999999978</v>
      </c>
      <c r="AJ289" s="103">
        <f>'Grunddaten Kernel'!AJ289/(('Grunddaten Kernel'!AJ$4-'Grunddaten Kernel'!AJ$3)/2)</f>
        <v>-0.13048368953880726</v>
      </c>
      <c r="AK289" s="103">
        <f>'Grunddaten Kernel'!AK289/(('Grunddaten Kernel'!AK$4-'Grunddaten Kernel'!AK$3)/2)</f>
        <v>-0.64642857142857213</v>
      </c>
    </row>
    <row r="290" spans="1:37" x14ac:dyDescent="0.2">
      <c r="A290" s="9">
        <v>38989</v>
      </c>
      <c r="B290" s="103">
        <f>('Grunddaten Kernel'!B290-'Grunddaten Kernel'!B$3)/('Grunddaten Kernel'!B$4-'Grunddaten Kernel'!B$3)</f>
        <v>-0.54349900608096424</v>
      </c>
      <c r="C290" s="103">
        <f>('Grunddaten Kernel'!C290-'Grunddaten Kernel'!C$3)/('Grunddaten Kernel'!C$4-'Grunddaten Kernel'!C$3)</f>
        <v>0.88142748818333538</v>
      </c>
      <c r="D290" s="103">
        <f>('Grunddaten Kernel'!D290-'Grunddaten Kernel'!D$3)/('Grunddaten Kernel'!D$4-'Grunddaten Kernel'!D$3)</f>
        <v>-7.1921841541754674E-3</v>
      </c>
      <c r="E290" s="103">
        <f>('Grunddaten Kernel'!E290-'Grunddaten Kernel'!E$3)/('Grunddaten Kernel'!E$4-'Grunddaten Kernel'!E$3)</f>
        <v>-0.23311546840958608</v>
      </c>
      <c r="F290" s="103">
        <f>('Grunddaten Kernel'!F290-'Grunddaten Kernel'!F$3)/('Grunddaten Kernel'!F$4-'Grunddaten Kernel'!F$3)</f>
        <v>-0.52586206896551724</v>
      </c>
      <c r="G290" s="103">
        <f>('Grunddaten Kernel'!G290-'Grunddaten Kernel'!G$3)/('Grunddaten Kernel'!G$4-'Grunddaten Kernel'!G$3)</f>
        <v>-0.25457875457875462</v>
      </c>
      <c r="H290" s="103">
        <f>('Grunddaten Kernel'!H290-'Grunddaten Kernel'!H$3)/('Grunddaten Kernel'!H$4-'Grunddaten Kernel'!H$3)</f>
        <v>2.2408963585434163E-2</v>
      </c>
      <c r="I290" s="103">
        <f>('Grunddaten Kernel'!I290-'Grunddaten Kernel'!I$3)/('Grunddaten Kernel'!I$4-'Grunddaten Kernel'!I$3)</f>
        <v>-9.3130209830411051E-2</v>
      </c>
      <c r="J290" s="103">
        <f>('Grunddaten Kernel'!J290-'Grunddaten Kernel'!J$3)/('Grunddaten Kernel'!J$4-'Grunddaten Kernel'!J$3)</f>
        <v>-0.39789473684210525</v>
      </c>
      <c r="K290" s="103">
        <f>('Grunddaten Kernel'!K290-'Grunddaten Kernel'!K$3)/('Grunddaten Kernel'!K$4-'Grunddaten Kernel'!K$3)</f>
        <v>-0.23366747321119943</v>
      </c>
      <c r="L290" s="103">
        <f>('Grunddaten Kernel'!L290-'Grunddaten Kernel'!L$3)/('Grunddaten Kernel'!L$4-'Grunddaten Kernel'!L$3)</f>
        <v>1.5604101649576459E-2</v>
      </c>
      <c r="M290" s="103">
        <f>('Grunddaten Kernel'!M290-'Grunddaten Kernel'!M$3)/('Grunddaten Kernel'!M$4-'Grunddaten Kernel'!M$3)</f>
        <v>0.98226495987243789</v>
      </c>
      <c r="N290" s="103">
        <f>('Grunddaten Kernel'!N290-'Grunddaten Kernel'!N$3)/('Grunddaten Kernel'!N$4-'Grunddaten Kernel'!N$3)</f>
        <v>0.70756109307275239</v>
      </c>
      <c r="O290" s="103">
        <f>('Grunddaten Kernel'!O290-'Grunddaten Kernel'!O$3)/('Grunddaten Kernel'!O$4-'Grunddaten Kernel'!O$3)</f>
        <v>0.78900965571517578</v>
      </c>
      <c r="P290" s="103">
        <f>('Grunddaten Kernel'!P290-'Grunddaten Kernel'!P$3)/('Grunddaten Kernel'!P$4-'Grunddaten Kernel'!P$3)</f>
        <v>-0.15183727034120734</v>
      </c>
      <c r="Q290" s="103">
        <f>('Grunddaten Kernel'!Q290-'Grunddaten Kernel'!Q$3)/('Grunddaten Kernel'!Q$4-'Grunddaten Kernel'!Q$3)</f>
        <v>4.3912681912681908</v>
      </c>
      <c r="R290" s="103">
        <f>('Grunddaten Kernel'!R290-'Grunddaten Kernel'!R$3)/('Grunddaten Kernel'!R$4-'Grunddaten Kernel'!R$3)</f>
        <v>4.3006575742815389</v>
      </c>
      <c r="S290" s="103">
        <f>('Grunddaten Kernel'!S290-'Grunddaten Kernel'!S$3)/('Grunddaten Kernel'!S$4-'Grunddaten Kernel'!S$3)</f>
        <v>2.2562439182614336</v>
      </c>
      <c r="T290" s="103">
        <f>'Grunddaten Kernel'!T290/(('Grunddaten Kernel'!T$4-'Grunddaten Kernel'!T$3)/2)</f>
        <v>0.50453658809073587</v>
      </c>
      <c r="U290" s="103">
        <f>'Grunddaten Kernel'!U290/(('Grunddaten Kernel'!U$4-'Grunddaten Kernel'!U$3)/2)</f>
        <v>0.84907041080646772</v>
      </c>
      <c r="V290" s="103">
        <f>'Grunddaten Kernel'!V290/(('Grunddaten Kernel'!V$4-'Grunddaten Kernel'!V$3)/2)</f>
        <v>-3.8292562011727281E-2</v>
      </c>
      <c r="W290" s="103">
        <f>'Grunddaten Kernel'!W290/(('Grunddaten Kernel'!W$4-'Grunddaten Kernel'!W$3)/2)</f>
        <v>0.29090909090909128</v>
      </c>
      <c r="X290" s="103">
        <f>'Grunddaten Kernel'!X290/(('Grunddaten Kernel'!X$4-'Grunddaten Kernel'!X$3)/2)</f>
        <v>6.1776061776061833E-2</v>
      </c>
      <c r="Y290" s="103">
        <f>'Grunddaten Kernel'!Y290/(('Grunddaten Kernel'!Y$4-'Grunddaten Kernel'!Y$3)/2)</f>
        <v>0.20533880903490742</v>
      </c>
      <c r="Z290" s="103">
        <f>'Grunddaten Kernel'!Z290/(('Grunddaten Kernel'!Z$4-'Grunddaten Kernel'!Z$3)/2)</f>
        <v>-2.1739130434782629E-2</v>
      </c>
      <c r="AA290" s="103">
        <f>'Grunddaten Kernel'!AA290/(('Grunddaten Kernel'!AA$4-'Grunddaten Kernel'!AA$3)/2)</f>
        <v>7.2727272727272588E-3</v>
      </c>
      <c r="AB290" s="103">
        <f>'Grunddaten Kernel'!AB290/(('Grunddaten Kernel'!AB$4-'Grunddaten Kernel'!AB$3)/2)</f>
        <v>-9.9975006248437942E-3</v>
      </c>
      <c r="AC290" s="103">
        <f>'Grunddaten Kernel'!AC290/(('Grunddaten Kernel'!AC$4-'Grunddaten Kernel'!AC$3)/2)</f>
        <v>2.2062879205736373E-2</v>
      </c>
      <c r="AD290" s="103">
        <f>'Grunddaten Kernel'!AD290/(('Grunddaten Kernel'!AD$4-'Grunddaten Kernel'!AD$3)/2)</f>
        <v>-1.2800000000000011E-2</v>
      </c>
      <c r="AE290" s="103">
        <f>'Grunddaten Kernel'!AE290/(('Grunddaten Kernel'!AE$4-'Grunddaten Kernel'!AE$3)/2)</f>
        <v>0.18736784172870249</v>
      </c>
      <c r="AF290" s="103">
        <f>'Grunddaten Kernel'!AF290/(('Grunddaten Kernel'!AF$4-'Grunddaten Kernel'!AF$3)/2)</f>
        <v>0.58815620998719653</v>
      </c>
      <c r="AG290" s="103">
        <f>'Grunddaten Kernel'!AG290/(('Grunddaten Kernel'!AG$4-'Grunddaten Kernel'!AG$3)/2)</f>
        <v>0.28904016402410904</v>
      </c>
      <c r="AH290" s="103">
        <f>'Grunddaten Kernel'!AH290/(('Grunddaten Kernel'!AH$4-'Grunddaten Kernel'!AH$3)/2)</f>
        <v>0.10968319420697996</v>
      </c>
      <c r="AI290" s="103">
        <f>'Grunddaten Kernel'!AI290/(('Grunddaten Kernel'!AI$4-'Grunddaten Kernel'!AI$3)/2)</f>
        <v>1.3554285714285703</v>
      </c>
      <c r="AJ290" s="103">
        <f>'Grunddaten Kernel'!AJ290/(('Grunddaten Kernel'!AJ$4-'Grunddaten Kernel'!AJ$3)/2)</f>
        <v>2.2154105736782892</v>
      </c>
      <c r="AK290" s="103">
        <f>'Grunddaten Kernel'!AK290/(('Grunddaten Kernel'!AK$4-'Grunddaten Kernel'!AK$3)/2)</f>
        <v>0.7250000000000002</v>
      </c>
    </row>
    <row r="291" spans="1:37" x14ac:dyDescent="0.2">
      <c r="A291" s="9">
        <v>39018</v>
      </c>
      <c r="B291" s="103">
        <f>('Grunddaten Kernel'!B291-'Grunddaten Kernel'!B$3)/('Grunddaten Kernel'!B$4-'Grunddaten Kernel'!B$3)</f>
        <v>-0.45658614503290063</v>
      </c>
      <c r="C291" s="103">
        <f>('Grunddaten Kernel'!C291-'Grunddaten Kernel'!C$3)/('Grunddaten Kernel'!C$4-'Grunddaten Kernel'!C$3)</f>
        <v>0.9324343245103478</v>
      </c>
      <c r="D291" s="103">
        <f>('Grunddaten Kernel'!D291-'Grunddaten Kernel'!D$3)/('Grunddaten Kernel'!D$4-'Grunddaten Kernel'!D$3)</f>
        <v>-4.7342077087794303E-2</v>
      </c>
      <c r="E291" s="103">
        <f>('Grunddaten Kernel'!E291-'Grunddaten Kernel'!E$3)/('Grunddaten Kernel'!E$4-'Grunddaten Kernel'!E$3)</f>
        <v>-0.20261437908496735</v>
      </c>
      <c r="F291" s="103">
        <f>('Grunddaten Kernel'!F291-'Grunddaten Kernel'!F$3)/('Grunddaten Kernel'!F$4-'Grunddaten Kernel'!F$3)</f>
        <v>-0.50862068965517238</v>
      </c>
      <c r="G291" s="103">
        <f>('Grunddaten Kernel'!G291-'Grunddaten Kernel'!G$3)/('Grunddaten Kernel'!G$4-'Grunddaten Kernel'!G$3)</f>
        <v>-0.21062271062271073</v>
      </c>
      <c r="H291" s="103">
        <f>('Grunddaten Kernel'!H291-'Grunddaten Kernel'!H$3)/('Grunddaten Kernel'!H$4-'Grunddaten Kernel'!H$3)</f>
        <v>2.2408963585434163E-2</v>
      </c>
      <c r="I291" s="103">
        <f>('Grunddaten Kernel'!I291-'Grunddaten Kernel'!I$3)/('Grunddaten Kernel'!I$4-'Grunddaten Kernel'!I$3)</f>
        <v>-9.4279965507329686E-2</v>
      </c>
      <c r="J291" s="103">
        <f>('Grunddaten Kernel'!J291-'Grunddaten Kernel'!J$3)/('Grunddaten Kernel'!J$4-'Grunddaten Kernel'!J$3)</f>
        <v>-0.39789473684210525</v>
      </c>
      <c r="K291" s="103">
        <f>('Grunddaten Kernel'!K291-'Grunddaten Kernel'!K$3)/('Grunddaten Kernel'!K$4-'Grunddaten Kernel'!K$3)</f>
        <v>-0.21154510888351194</v>
      </c>
      <c r="L291" s="103">
        <f>('Grunddaten Kernel'!L291-'Grunddaten Kernel'!L$3)/('Grunddaten Kernel'!L$4-'Grunddaten Kernel'!L$3)</f>
        <v>1.3226333779164809E-2</v>
      </c>
      <c r="M291" s="103">
        <f>('Grunddaten Kernel'!M291-'Grunddaten Kernel'!M$3)/('Grunddaten Kernel'!M$4-'Grunddaten Kernel'!M$3)</f>
        <v>1.0148103855744162</v>
      </c>
      <c r="N291" s="103">
        <f>('Grunddaten Kernel'!N291-'Grunddaten Kernel'!N$3)/('Grunddaten Kernel'!N$4-'Grunddaten Kernel'!N$3)</f>
        <v>0.74023209930245926</v>
      </c>
      <c r="O291" s="103">
        <f>('Grunddaten Kernel'!O291-'Grunddaten Kernel'!O$3)/('Grunddaten Kernel'!O$4-'Grunddaten Kernel'!O$3)</f>
        <v>0.8445098956920426</v>
      </c>
      <c r="P291" s="103">
        <f>('Grunddaten Kernel'!P291-'Grunddaten Kernel'!P$3)/('Grunddaten Kernel'!P$4-'Grunddaten Kernel'!P$3)</f>
        <v>-0.1581859332800791</v>
      </c>
      <c r="Q291" s="103">
        <f>('Grunddaten Kernel'!Q291-'Grunddaten Kernel'!Q$3)/('Grunddaten Kernel'!Q$4-'Grunddaten Kernel'!Q$3)</f>
        <v>4.5908523908523904</v>
      </c>
      <c r="R291" s="103">
        <f>('Grunddaten Kernel'!R291-'Grunddaten Kernel'!R$3)/('Grunddaten Kernel'!R$4-'Grunddaten Kernel'!R$3)</f>
        <v>4.6679249878226976</v>
      </c>
      <c r="S291" s="103">
        <f>('Grunddaten Kernel'!S291-'Grunddaten Kernel'!S$3)/('Grunddaten Kernel'!S$4-'Grunddaten Kernel'!S$3)</f>
        <v>2.3065196237431072</v>
      </c>
      <c r="T291" s="103">
        <f>'Grunddaten Kernel'!T291/(('Grunddaten Kernel'!T$4-'Grunddaten Kernel'!T$3)/2)</f>
        <v>0.27758890348486615</v>
      </c>
      <c r="U291" s="103">
        <f>'Grunddaten Kernel'!U291/(('Grunddaten Kernel'!U$4-'Grunddaten Kernel'!U$3)/2)</f>
        <v>0.24485640477613935</v>
      </c>
      <c r="V291" s="103">
        <f>'Grunddaten Kernel'!V291/(('Grunddaten Kernel'!V$4-'Grunddaten Kernel'!V$3)/2)</f>
        <v>-0.20513872506282388</v>
      </c>
      <c r="W291" s="103">
        <f>'Grunddaten Kernel'!W291/(('Grunddaten Kernel'!W$4-'Grunddaten Kernel'!W$3)/2)</f>
        <v>0.25454545454545446</v>
      </c>
      <c r="X291" s="103">
        <f>'Grunddaten Kernel'!X291/(('Grunddaten Kernel'!X$4-'Grunddaten Kernel'!X$3)/2)</f>
        <v>0.12355212355212367</v>
      </c>
      <c r="Y291" s="103">
        <f>'Grunddaten Kernel'!Y291/(('Grunddaten Kernel'!Y$4-'Grunddaten Kernel'!Y$3)/2)</f>
        <v>0.32854209445585175</v>
      </c>
      <c r="Z291" s="103">
        <f>'Grunddaten Kernel'!Z291/(('Grunddaten Kernel'!Z$4-'Grunddaten Kernel'!Z$3)/2)</f>
        <v>0</v>
      </c>
      <c r="AA291" s="103">
        <f>'Grunddaten Kernel'!AA291/(('Grunddaten Kernel'!AA$4-'Grunddaten Kernel'!AA$3)/2)</f>
        <v>-7.2727272727272588E-3</v>
      </c>
      <c r="AB291" s="103">
        <f>'Grunddaten Kernel'!AB291/(('Grunddaten Kernel'!AB$4-'Grunddaten Kernel'!AB$3)/2)</f>
        <v>0</v>
      </c>
      <c r="AC291" s="103">
        <f>'Grunddaten Kernel'!AC291/(('Grunddaten Kernel'!AC$4-'Grunddaten Kernel'!AC$3)/2)</f>
        <v>0.17650303364589084</v>
      </c>
      <c r="AD291" s="103">
        <f>'Grunddaten Kernel'!AD291/(('Grunddaten Kernel'!AD$4-'Grunddaten Kernel'!AD$3)/2)</f>
        <v>-2.5599999999999987E-2</v>
      </c>
      <c r="AE291" s="103">
        <f>'Grunddaten Kernel'!AE291/(('Grunddaten Kernel'!AE$4-'Grunddaten Kernel'!AE$3)/2)</f>
        <v>0.23175853778640396</v>
      </c>
      <c r="AF291" s="103">
        <f>'Grunddaten Kernel'!AF291/(('Grunddaten Kernel'!AF$4-'Grunddaten Kernel'!AF$3)/2)</f>
        <v>0.26927016645326463</v>
      </c>
      <c r="AG291" s="103">
        <f>'Grunddaten Kernel'!AG291/(('Grunddaten Kernel'!AG$4-'Grunddaten Kernel'!AG$3)/2)</f>
        <v>0.3542597270387649</v>
      </c>
      <c r="AH291" s="103">
        <f>'Grunddaten Kernel'!AH291/(('Grunddaten Kernel'!AH$4-'Grunddaten Kernel'!AH$3)/2)</f>
        <v>-3.3571356733380193E-2</v>
      </c>
      <c r="AI291" s="103">
        <f>'Grunddaten Kernel'!AI291/(('Grunddaten Kernel'!AI$4-'Grunddaten Kernel'!AI$3)/2)</f>
        <v>1.0971428571428572</v>
      </c>
      <c r="AJ291" s="103">
        <f>'Grunddaten Kernel'!AJ291/(('Grunddaten Kernel'!AJ$4-'Grunddaten Kernel'!AJ$3)/2)</f>
        <v>1.6962879640044974</v>
      </c>
      <c r="AK291" s="103">
        <f>'Grunddaten Kernel'!AK291/(('Grunddaten Kernel'!AK$4-'Grunddaten Kernel'!AK$3)/2)</f>
        <v>0.13839285714285685</v>
      </c>
    </row>
    <row r="292" spans="1:37" x14ac:dyDescent="0.2">
      <c r="A292" s="9">
        <v>39050</v>
      </c>
      <c r="B292" s="103">
        <f>('Grunddaten Kernel'!B292-'Grunddaten Kernel'!B$3)/('Grunddaten Kernel'!B$4-'Grunddaten Kernel'!B$3)</f>
        <v>-0.65214008239104326</v>
      </c>
      <c r="C292" s="103">
        <f>('Grunddaten Kernel'!C292-'Grunddaten Kernel'!C$3)/('Grunddaten Kernel'!C$4-'Grunddaten Kernel'!C$3)</f>
        <v>0.76014864353529521</v>
      </c>
      <c r="D292" s="103">
        <f>('Grunddaten Kernel'!D292-'Grunddaten Kernel'!D$3)/('Grunddaten Kernel'!D$4-'Grunddaten Kernel'!D$3)</f>
        <v>-4.3816916488222321E-3</v>
      </c>
      <c r="E292" s="103">
        <f>('Grunddaten Kernel'!E292-'Grunddaten Kernel'!E$3)/('Grunddaten Kernel'!E$4-'Grunddaten Kernel'!E$3)</f>
        <v>-0.18736383442265797</v>
      </c>
      <c r="F292" s="103">
        <f>('Grunddaten Kernel'!F292-'Grunddaten Kernel'!F$3)/('Grunddaten Kernel'!F$4-'Grunddaten Kernel'!F$3)</f>
        <v>-0.47198275862068967</v>
      </c>
      <c r="G292" s="103">
        <f>('Grunddaten Kernel'!G292-'Grunddaten Kernel'!G$3)/('Grunddaten Kernel'!G$4-'Grunddaten Kernel'!G$3)</f>
        <v>-0.1923076923076924</v>
      </c>
      <c r="H292" s="103">
        <f>('Grunddaten Kernel'!H292-'Grunddaten Kernel'!H$3)/('Grunddaten Kernel'!H$4-'Grunddaten Kernel'!H$3)</f>
        <v>5.742296918767506E-2</v>
      </c>
      <c r="I292" s="103">
        <f>('Grunddaten Kernel'!I292-'Grunddaten Kernel'!I$3)/('Grunddaten Kernel'!I$4-'Grunddaten Kernel'!I$3)</f>
        <v>-9.4279965507329686E-2</v>
      </c>
      <c r="J292" s="103">
        <f>('Grunddaten Kernel'!J292-'Grunddaten Kernel'!J$3)/('Grunddaten Kernel'!J$4-'Grunddaten Kernel'!J$3)</f>
        <v>-0.39649122807017545</v>
      </c>
      <c r="K292" s="103">
        <f>('Grunddaten Kernel'!K292-'Grunddaten Kernel'!K$3)/('Grunddaten Kernel'!K$4-'Grunddaten Kernel'!K$3)</f>
        <v>-0.21569305219495336</v>
      </c>
      <c r="L292" s="103">
        <f>('Grunddaten Kernel'!L292-'Grunddaten Kernel'!L$3)/('Grunddaten Kernel'!L$4-'Grunddaten Kernel'!L$3)</f>
        <v>1.2037449843958983E-2</v>
      </c>
      <c r="M292" s="103">
        <f>('Grunddaten Kernel'!M292-'Grunddaten Kernel'!M$3)/('Grunddaten Kernel'!M$4-'Grunddaten Kernel'!M$3)</f>
        <v>0.9940327284708409</v>
      </c>
      <c r="N292" s="103">
        <f>('Grunddaten Kernel'!N292-'Grunddaten Kernel'!N$3)/('Grunddaten Kernel'!N$4-'Grunddaten Kernel'!N$3)</f>
        <v>0.7381270487346393</v>
      </c>
      <c r="O292" s="103">
        <f>('Grunddaten Kernel'!O292-'Grunddaten Kernel'!O$3)/('Grunddaten Kernel'!O$4-'Grunddaten Kernel'!O$3)</f>
        <v>0.85749547621247935</v>
      </c>
      <c r="P292" s="103">
        <f>('Grunddaten Kernel'!P292-'Grunddaten Kernel'!P$3)/('Grunddaten Kernel'!P$4-'Grunddaten Kernel'!P$3)</f>
        <v>-0.1302430674426566</v>
      </c>
      <c r="Q292" s="103">
        <f>('Grunddaten Kernel'!Q292-'Grunddaten Kernel'!Q$3)/('Grunddaten Kernel'!Q$4-'Grunddaten Kernel'!Q$3)</f>
        <v>4.7047817047817047</v>
      </c>
      <c r="R292" s="103">
        <f>('Grunddaten Kernel'!R292-'Grunddaten Kernel'!R$3)/('Grunddaten Kernel'!R$4-'Grunddaten Kernel'!R$3)</f>
        <v>4.6640282513395031</v>
      </c>
      <c r="S292" s="103">
        <f>('Grunddaten Kernel'!S292-'Grunddaten Kernel'!S$3)/('Grunddaten Kernel'!S$4-'Grunddaten Kernel'!S$3)</f>
        <v>2.3817710022705159</v>
      </c>
      <c r="T292" s="103">
        <f>'Grunddaten Kernel'!T292/(('Grunddaten Kernel'!T$4-'Grunddaten Kernel'!T$3)/2)</f>
        <v>-0.62457503284094729</v>
      </c>
      <c r="U292" s="103">
        <f>'Grunddaten Kernel'!U292/(('Grunddaten Kernel'!U$4-'Grunddaten Kernel'!U$3)/2)</f>
        <v>-0.82705094994530459</v>
      </c>
      <c r="V292" s="103">
        <f>'Grunddaten Kernel'!V292/(('Grunddaten Kernel'!V$4-'Grunddaten Kernel'!V$3)/2)</f>
        <v>0.21949843581722112</v>
      </c>
      <c r="W292" s="103">
        <f>'Grunddaten Kernel'!W292/(('Grunddaten Kernel'!W$4-'Grunddaten Kernel'!W$3)/2)</f>
        <v>0.12727272727272743</v>
      </c>
      <c r="X292" s="103">
        <f>'Grunddaten Kernel'!X292/(('Grunddaten Kernel'!X$4-'Grunddaten Kernel'!X$3)/2)</f>
        <v>0.26254826254826247</v>
      </c>
      <c r="Y292" s="103">
        <f>'Grunddaten Kernel'!Y292/(('Grunddaten Kernel'!Y$4-'Grunddaten Kernel'!Y$3)/2)</f>
        <v>0.13689253935660517</v>
      </c>
      <c r="Z292" s="103">
        <f>'Grunddaten Kernel'!Z292/(('Grunddaten Kernel'!Z$4-'Grunddaten Kernel'!Z$3)/2)</f>
        <v>0.1811594202898551</v>
      </c>
      <c r="AA292" s="103">
        <f>'Grunddaten Kernel'!AA292/(('Grunddaten Kernel'!AA$4-'Grunddaten Kernel'!AA$3)/2)</f>
        <v>0</v>
      </c>
      <c r="AB292" s="103">
        <f>'Grunddaten Kernel'!AB292/(('Grunddaten Kernel'!AB$4-'Grunddaten Kernel'!AB$3)/2)</f>
        <v>9.9975006248437942E-3</v>
      </c>
      <c r="AC292" s="103">
        <f>'Grunddaten Kernel'!AC292/(('Grunddaten Kernel'!AC$4-'Grunddaten Kernel'!AC$3)/2)</f>
        <v>-3.3094318808604556E-2</v>
      </c>
      <c r="AD292" s="103">
        <f>'Grunddaten Kernel'!AD292/(('Grunddaten Kernel'!AD$4-'Grunddaten Kernel'!AD$3)/2)</f>
        <v>-1.2800000000000011E-2</v>
      </c>
      <c r="AE292" s="103">
        <f>'Grunddaten Kernel'!AE292/(('Grunddaten Kernel'!AE$4-'Grunddaten Kernel'!AE$3)/2)</f>
        <v>-0.14795933146018711</v>
      </c>
      <c r="AF292" s="103">
        <f>'Grunddaten Kernel'!AF292/(('Grunddaten Kernel'!AF$4-'Grunddaten Kernel'!AF$3)/2)</f>
        <v>-1.7349551856594338E-2</v>
      </c>
      <c r="AG292" s="103">
        <f>'Grunddaten Kernel'!AG292/(('Grunddaten Kernel'!AG$4-'Grunddaten Kernel'!AG$3)/2)</f>
        <v>8.2887357109217685E-2</v>
      </c>
      <c r="AH292" s="103">
        <f>'Grunddaten Kernel'!AH292/(('Grunddaten Kernel'!AH$4-'Grunddaten Kernel'!AH$3)/2)</f>
        <v>0.14776023332998092</v>
      </c>
      <c r="AI292" s="103">
        <f>'Grunddaten Kernel'!AI292/(('Grunddaten Kernel'!AI$4-'Grunddaten Kernel'!AI$3)/2)</f>
        <v>0.62628571428571633</v>
      </c>
      <c r="AJ292" s="103">
        <f>'Grunddaten Kernel'!AJ292/(('Grunddaten Kernel'!AJ$4-'Grunddaten Kernel'!AJ$3)/2)</f>
        <v>-1.7997750281211266E-2</v>
      </c>
      <c r="AK292" s="103">
        <f>'Grunddaten Kernel'!AK292/(('Grunddaten Kernel'!AK$4-'Grunddaten Kernel'!AK$3)/2)</f>
        <v>0.20714285714285774</v>
      </c>
    </row>
    <row r="293" spans="1:37" x14ac:dyDescent="0.2">
      <c r="A293" s="9">
        <v>39081</v>
      </c>
      <c r="B293" s="103">
        <f>('Grunddaten Kernel'!B293-'Grunddaten Kernel'!B$3)/('Grunddaten Kernel'!B$4-'Grunddaten Kernel'!B$3)</f>
        <v>-0.80893558171423907</v>
      </c>
      <c r="C293" s="103">
        <f>('Grunddaten Kernel'!C293-'Grunddaten Kernel'!C$3)/('Grunddaten Kernel'!C$4-'Grunddaten Kernel'!C$3)</f>
        <v>0.83298934145552517</v>
      </c>
      <c r="D293" s="103">
        <f>('Grunddaten Kernel'!D293-'Grunddaten Kernel'!D$3)/('Grunddaten Kernel'!D$4-'Grunddaten Kernel'!D$3)</f>
        <v>-3.7572269807280526E-2</v>
      </c>
      <c r="E293" s="103">
        <f>('Grunddaten Kernel'!E293-'Grunddaten Kernel'!E$3)/('Grunddaten Kernel'!E$4-'Grunddaten Kernel'!E$3)</f>
        <v>-0.16775599128540306</v>
      </c>
      <c r="F293" s="103">
        <f>('Grunddaten Kernel'!F293-'Grunddaten Kernel'!F$3)/('Grunddaten Kernel'!F$4-'Grunddaten Kernel'!F$3)</f>
        <v>-0.3556034482758621</v>
      </c>
      <c r="G293" s="103">
        <f>('Grunddaten Kernel'!G293-'Grunddaten Kernel'!G$3)/('Grunddaten Kernel'!G$4-'Grunddaten Kernel'!G$3)</f>
        <v>-0.1263736263736264</v>
      </c>
      <c r="H293" s="103">
        <f>('Grunddaten Kernel'!H293-'Grunddaten Kernel'!H$3)/('Grunddaten Kernel'!H$4-'Grunddaten Kernel'!H$3)</f>
        <v>4.901960784313724E-2</v>
      </c>
      <c r="I293" s="103">
        <f>('Grunddaten Kernel'!I293-'Grunddaten Kernel'!I$3)/('Grunddaten Kernel'!I$4-'Grunddaten Kernel'!I$3)</f>
        <v>-9.4279965507329686E-2</v>
      </c>
      <c r="J293" s="103">
        <f>('Grunddaten Kernel'!J293-'Grunddaten Kernel'!J$3)/('Grunddaten Kernel'!J$4-'Grunddaten Kernel'!J$3)</f>
        <v>-0.39649122807017545</v>
      </c>
      <c r="K293" s="103">
        <f>('Grunddaten Kernel'!K293-'Grunddaten Kernel'!K$3)/('Grunddaten Kernel'!K$4-'Grunddaten Kernel'!K$3)</f>
        <v>-0.21707569996543383</v>
      </c>
      <c r="L293" s="103">
        <f>('Grunddaten Kernel'!L293-'Grunddaten Kernel'!L$3)/('Grunddaten Kernel'!L$4-'Grunddaten Kernel'!L$3)</f>
        <v>1.2037449843958983E-2</v>
      </c>
      <c r="M293" s="103">
        <f>('Grunddaten Kernel'!M293-'Grunddaten Kernel'!M$3)/('Grunddaten Kernel'!M$4-'Grunddaten Kernel'!M$3)</f>
        <v>1.0221281234619124</v>
      </c>
      <c r="N293" s="103">
        <f>('Grunddaten Kernel'!N293-'Grunddaten Kernel'!N$3)/('Grunddaten Kernel'!N$4-'Grunddaten Kernel'!N$3)</f>
        <v>0.79800835806055714</v>
      </c>
      <c r="O293" s="103">
        <f>('Grunddaten Kernel'!O293-'Grunddaten Kernel'!O$3)/('Grunddaten Kernel'!O$4-'Grunddaten Kernel'!O$3)</f>
        <v>0.89113695375451996</v>
      </c>
      <c r="P293" s="103">
        <f>('Grunddaten Kernel'!P293-'Grunddaten Kernel'!P$3)/('Grunddaten Kernel'!P$4-'Grunddaten Kernel'!P$3)</f>
        <v>-0.119140324850698</v>
      </c>
      <c r="Q293" s="103">
        <f>('Grunddaten Kernel'!Q293-'Grunddaten Kernel'!Q$3)/('Grunddaten Kernel'!Q$4-'Grunddaten Kernel'!Q$3)</f>
        <v>4.8586278586278588</v>
      </c>
      <c r="R293" s="103">
        <f>('Grunddaten Kernel'!R293-'Grunddaten Kernel'!R$3)/('Grunddaten Kernel'!R$4-'Grunddaten Kernel'!R$3)</f>
        <v>5.4381393083292737</v>
      </c>
      <c r="S293" s="103">
        <f>('Grunddaten Kernel'!S293-'Grunddaten Kernel'!S$3)/('Grunddaten Kernel'!S$4-'Grunddaten Kernel'!S$3)</f>
        <v>2.6286084982160234</v>
      </c>
      <c r="T293" s="103">
        <f>'Grunddaten Kernel'!T293/(('Grunddaten Kernel'!T$4-'Grunddaten Kernel'!T$3)/2)</f>
        <v>-0.50078538669229222</v>
      </c>
      <c r="U293" s="103">
        <f>'Grunddaten Kernel'!U293/(('Grunddaten Kernel'!U$4-'Grunddaten Kernel'!U$3)/2)</f>
        <v>0.34966903847527814</v>
      </c>
      <c r="V293" s="103">
        <f>'Grunddaten Kernel'!V293/(('Grunddaten Kernel'!V$4-'Grunddaten Kernel'!V$3)/2)</f>
        <v>-0.16958134605193467</v>
      </c>
      <c r="W293" s="103">
        <f>'Grunddaten Kernel'!W293/(('Grunddaten Kernel'!W$4-'Grunddaten Kernel'!W$3)/2)</f>
        <v>0.16363636363636383</v>
      </c>
      <c r="X293" s="103">
        <f>'Grunddaten Kernel'!X293/(('Grunddaten Kernel'!X$4-'Grunddaten Kernel'!X$3)/2)</f>
        <v>0.83397683397683409</v>
      </c>
      <c r="Y293" s="103">
        <f>'Grunddaten Kernel'!Y293/(('Grunddaten Kernel'!Y$4-'Grunddaten Kernel'!Y$3)/2)</f>
        <v>0.49281314168377854</v>
      </c>
      <c r="Z293" s="103">
        <f>'Grunddaten Kernel'!Z293/(('Grunddaten Kernel'!Z$4-'Grunddaten Kernel'!Z$3)/2)</f>
        <v>-4.3478260869565258E-2</v>
      </c>
      <c r="AA293" s="103">
        <f>'Grunddaten Kernel'!AA293/(('Grunddaten Kernel'!AA$4-'Grunddaten Kernel'!AA$3)/2)</f>
        <v>0</v>
      </c>
      <c r="AB293" s="103">
        <f>'Grunddaten Kernel'!AB293/(('Grunddaten Kernel'!AB$4-'Grunddaten Kernel'!AB$3)/2)</f>
        <v>0</v>
      </c>
      <c r="AC293" s="103">
        <f>'Grunddaten Kernel'!AC293/(('Grunddaten Kernel'!AC$4-'Grunddaten Kernel'!AC$3)/2)</f>
        <v>-1.1031439602868186E-2</v>
      </c>
      <c r="AD293" s="103">
        <f>'Grunddaten Kernel'!AD293/(('Grunddaten Kernel'!AD$4-'Grunddaten Kernel'!AD$3)/2)</f>
        <v>0</v>
      </c>
      <c r="AE293" s="103">
        <f>'Grunddaten Kernel'!AE293/(('Grunddaten Kernel'!AE$4-'Grunddaten Kernel'!AE$3)/2)</f>
        <v>0.2000695188714775</v>
      </c>
      <c r="AF293" s="103">
        <f>'Grunddaten Kernel'!AF293/(('Grunddaten Kernel'!AF$4-'Grunddaten Kernel'!AF$3)/2)</f>
        <v>0.49353393085787528</v>
      </c>
      <c r="AG293" s="103">
        <f>'Grunddaten Kernel'!AG293/(('Grunddaten Kernel'!AG$4-'Grunddaten Kernel'!AG$3)/2)</f>
        <v>0.21473457873680488</v>
      </c>
      <c r="AH293" s="103">
        <f>'Grunddaten Kernel'!AH293/(('Grunddaten Kernel'!AH$4-'Grunddaten Kernel'!AH$3)/2)</f>
        <v>5.8710650709041377E-2</v>
      </c>
      <c r="AI293" s="103">
        <f>'Grunddaten Kernel'!AI293/(('Grunddaten Kernel'!AI$4-'Grunddaten Kernel'!AI$3)/2)</f>
        <v>0.84571428571428575</v>
      </c>
      <c r="AJ293" s="103">
        <f>'Grunddaten Kernel'!AJ293/(('Grunddaten Kernel'!AJ$4-'Grunddaten Kernel'!AJ$3)/2)</f>
        <v>3.5753655793025834</v>
      </c>
      <c r="AK293" s="103">
        <f>'Grunddaten Kernel'!AK293/(('Grunddaten Kernel'!AK$4-'Grunddaten Kernel'!AK$3)/2)</f>
        <v>0.67946428571428552</v>
      </c>
    </row>
    <row r="294" spans="1:37" x14ac:dyDescent="0.2">
      <c r="A294" s="9">
        <v>39112</v>
      </c>
      <c r="B294" s="103">
        <f>('Grunddaten Kernel'!B294-'Grunddaten Kernel'!B$3)/('Grunddaten Kernel'!B$4-'Grunddaten Kernel'!B$3)</f>
        <v>-0.68561327887577062</v>
      </c>
      <c r="C294" s="103">
        <f>('Grunddaten Kernel'!C294-'Grunddaten Kernel'!C$3)/('Grunddaten Kernel'!C$4-'Grunddaten Kernel'!C$3)</f>
        <v>0.88968399046648472</v>
      </c>
      <c r="D294" s="103">
        <f>('Grunddaten Kernel'!D294-'Grunddaten Kernel'!D$3)/('Grunddaten Kernel'!D$4-'Grunddaten Kernel'!D$3)</f>
        <v>-2.5928800856531001E-2</v>
      </c>
      <c r="E294" s="103">
        <f>('Grunddaten Kernel'!E294-'Grunddaten Kernel'!E$3)/('Grunddaten Kernel'!E$4-'Grunddaten Kernel'!E$3)</f>
        <v>-0.11764705882352942</v>
      </c>
      <c r="F294" s="103">
        <f>('Grunddaten Kernel'!F294-'Grunddaten Kernel'!F$3)/('Grunddaten Kernel'!F$4-'Grunddaten Kernel'!F$3)</f>
        <v>-0.34913793103448282</v>
      </c>
      <c r="G294" s="103">
        <f>('Grunddaten Kernel'!G294-'Grunddaten Kernel'!G$3)/('Grunddaten Kernel'!G$4-'Grunddaten Kernel'!G$3)</f>
        <v>-9.3406593406593463E-2</v>
      </c>
      <c r="H294" s="103">
        <f>('Grunddaten Kernel'!H294-'Grunddaten Kernel'!H$3)/('Grunddaten Kernel'!H$4-'Grunddaten Kernel'!H$3)</f>
        <v>6.1624649859943974E-2</v>
      </c>
      <c r="I294" s="103">
        <f>('Grunddaten Kernel'!I294-'Grunddaten Kernel'!I$3)/('Grunddaten Kernel'!I$4-'Grunddaten Kernel'!I$3)</f>
        <v>-9.4279965507329686E-2</v>
      </c>
      <c r="J294" s="103">
        <f>('Grunddaten Kernel'!J294-'Grunddaten Kernel'!J$3)/('Grunddaten Kernel'!J$4-'Grunddaten Kernel'!J$3)</f>
        <v>-0.39649122807017545</v>
      </c>
      <c r="K294" s="103">
        <f>('Grunddaten Kernel'!K294-'Grunddaten Kernel'!K$3)/('Grunddaten Kernel'!K$4-'Grunddaten Kernel'!K$3)</f>
        <v>-0.208779813342551</v>
      </c>
      <c r="L294" s="103">
        <f>('Grunddaten Kernel'!L294-'Grunddaten Kernel'!L$3)/('Grunddaten Kernel'!L$4-'Grunddaten Kernel'!L$3)</f>
        <v>1.2037449843958983E-2</v>
      </c>
      <c r="M294" s="103">
        <f>('Grunddaten Kernel'!M294-'Grunddaten Kernel'!M$3)/('Grunddaten Kernel'!M$4-'Grunddaten Kernel'!M$3)</f>
        <v>1.0270764437176876</v>
      </c>
      <c r="N294" s="103">
        <f>('Grunddaten Kernel'!N294-'Grunddaten Kernel'!N$3)/('Grunddaten Kernel'!N$4-'Grunddaten Kernel'!N$3)</f>
        <v>0.82013080830834706</v>
      </c>
      <c r="O294" s="103">
        <f>('Grunddaten Kernel'!O294-'Grunddaten Kernel'!O$3)/('Grunddaten Kernel'!O$4-'Grunddaten Kernel'!O$3)</f>
        <v>0.91547597399306591</v>
      </c>
      <c r="P294" s="103">
        <f>('Grunddaten Kernel'!P294-'Grunddaten Kernel'!P$3)/('Grunddaten Kernel'!P$4-'Grunddaten Kernel'!P$3)</f>
        <v>-0.11879797633991403</v>
      </c>
      <c r="Q294" s="103">
        <f>('Grunddaten Kernel'!Q294-'Grunddaten Kernel'!Q$3)/('Grunddaten Kernel'!Q$4-'Grunddaten Kernel'!Q$3)</f>
        <v>4.4835758835758837</v>
      </c>
      <c r="R294" s="103">
        <f>('Grunddaten Kernel'!R294-'Grunddaten Kernel'!R$3)/('Grunddaten Kernel'!R$4-'Grunddaten Kernel'!R$3)</f>
        <v>5.6971505114466625</v>
      </c>
      <c r="S294" s="103">
        <f>('Grunddaten Kernel'!S294-'Grunddaten Kernel'!S$3)/('Grunddaten Kernel'!S$4-'Grunddaten Kernel'!S$3)</f>
        <v>2.648070061628284</v>
      </c>
      <c r="T294" s="103">
        <f>'Grunddaten Kernel'!T294/(('Grunddaten Kernel'!T$4-'Grunddaten Kernel'!T$3)/2)</f>
        <v>0.3938761468366338</v>
      </c>
      <c r="U294" s="103">
        <f>'Grunddaten Kernel'!U294/(('Grunddaten Kernel'!U$4-'Grunddaten Kernel'!U$3)/2)</f>
        <v>0.27216053624398112</v>
      </c>
      <c r="V294" s="103">
        <f>'Grunddaten Kernel'!V294/(('Grunddaten Kernel'!V$4-'Grunddaten Kernel'!V$3)/2)</f>
        <v>5.9490230268219237E-2</v>
      </c>
      <c r="W294" s="103">
        <f>'Grunddaten Kernel'!W294/(('Grunddaten Kernel'!W$4-'Grunddaten Kernel'!W$3)/2)</f>
        <v>0.41818181818181827</v>
      </c>
      <c r="X294" s="103">
        <f>'Grunddaten Kernel'!X294/(('Grunddaten Kernel'!X$4-'Grunddaten Kernel'!X$3)/2)</f>
        <v>4.6332046332046031E-2</v>
      </c>
      <c r="Y294" s="103">
        <f>'Grunddaten Kernel'!Y294/(('Grunddaten Kernel'!Y$4-'Grunddaten Kernel'!Y$3)/2)</f>
        <v>0.24640657084188869</v>
      </c>
      <c r="Z294" s="103">
        <f>'Grunddaten Kernel'!Z294/(('Grunddaten Kernel'!Z$4-'Grunddaten Kernel'!Z$3)/2)</f>
        <v>6.5217391304347894E-2</v>
      </c>
      <c r="AA294" s="103">
        <f>'Grunddaten Kernel'!AA294/(('Grunddaten Kernel'!AA$4-'Grunddaten Kernel'!AA$3)/2)</f>
        <v>0</v>
      </c>
      <c r="AB294" s="103">
        <f>'Grunddaten Kernel'!AB294/(('Grunddaten Kernel'!AB$4-'Grunddaten Kernel'!AB$3)/2)</f>
        <v>0</v>
      </c>
      <c r="AC294" s="103">
        <f>'Grunddaten Kernel'!AC294/(('Grunddaten Kernel'!AC$4-'Grunddaten Kernel'!AC$3)/2)</f>
        <v>6.6188637617209112E-2</v>
      </c>
      <c r="AD294" s="103">
        <f>'Grunddaten Kernel'!AD294/(('Grunddaten Kernel'!AD$4-'Grunddaten Kernel'!AD$3)/2)</f>
        <v>0</v>
      </c>
      <c r="AE294" s="103">
        <f>'Grunddaten Kernel'!AE294/(('Grunddaten Kernel'!AE$4-'Grunddaten Kernel'!AE$3)/2)</f>
        <v>3.5237377979897365E-2</v>
      </c>
      <c r="AF294" s="103">
        <f>'Grunddaten Kernel'!AF294/(('Grunddaten Kernel'!AF$4-'Grunddaten Kernel'!AF$3)/2)</f>
        <v>0.18233034571062601</v>
      </c>
      <c r="AG294" s="103">
        <f>'Grunddaten Kernel'!AG294/(('Grunddaten Kernel'!AG$4-'Grunddaten Kernel'!AG$3)/2)</f>
        <v>0.15535670962309653</v>
      </c>
      <c r="AH294" s="103">
        <f>'Grunddaten Kernel'!AH294/(('Grunddaten Kernel'!AH$4-'Grunddaten Kernel'!AH$3)/2)</f>
        <v>1.8103188172583727E-3</v>
      </c>
      <c r="AI294" s="103">
        <f>'Grunddaten Kernel'!AI294/(('Grunddaten Kernel'!AI$4-'Grunddaten Kernel'!AI$3)/2)</f>
        <v>-2.0617142857142867</v>
      </c>
      <c r="AJ294" s="103">
        <f>'Grunddaten Kernel'!AJ294/(('Grunddaten Kernel'!AJ$4-'Grunddaten Kernel'!AJ$3)/2)</f>
        <v>1.1962879640044983</v>
      </c>
      <c r="AK294" s="103">
        <f>'Grunddaten Kernel'!AK294/(('Grunddaten Kernel'!AK$4-'Grunddaten Kernel'!AK$3)/2)</f>
        <v>5.3571428571428048E-2</v>
      </c>
    </row>
    <row r="295" spans="1:37" x14ac:dyDescent="0.2">
      <c r="A295" s="9">
        <v>39140</v>
      </c>
      <c r="B295" s="103">
        <f>('Grunddaten Kernel'!B295-'Grunddaten Kernel'!B$3)/('Grunddaten Kernel'!B$4-'Grunddaten Kernel'!B$3)</f>
        <v>-0.71438848287141332</v>
      </c>
      <c r="C295" s="103">
        <f>('Grunddaten Kernel'!C295-'Grunddaten Kernel'!C$3)/('Grunddaten Kernel'!C$4-'Grunddaten Kernel'!C$3)</f>
        <v>0.91078394074564462</v>
      </c>
      <c r="D295" s="103">
        <f>('Grunddaten Kernel'!D295-'Grunddaten Kernel'!D$3)/('Grunddaten Kernel'!D$4-'Grunddaten Kernel'!D$3)</f>
        <v>-3.0077623126338309E-2</v>
      </c>
      <c r="E295" s="103">
        <f>('Grunddaten Kernel'!E295-'Grunddaten Kernel'!E$3)/('Grunddaten Kernel'!E$4-'Grunddaten Kernel'!E$3)</f>
        <v>-0.11328976034858389</v>
      </c>
      <c r="F295" s="103">
        <f>('Grunddaten Kernel'!F295-'Grunddaten Kernel'!F$3)/('Grunddaten Kernel'!F$4-'Grunddaten Kernel'!F$3)</f>
        <v>-0.33836206896551724</v>
      </c>
      <c r="G295" s="103">
        <f>('Grunddaten Kernel'!G295-'Grunddaten Kernel'!G$3)/('Grunddaten Kernel'!G$4-'Grunddaten Kernel'!G$3)</f>
        <v>-9.3406593406593463E-2</v>
      </c>
      <c r="H295" s="103">
        <f>('Grunddaten Kernel'!H295-'Grunddaten Kernel'!H$3)/('Grunddaten Kernel'!H$4-'Grunddaten Kernel'!H$3)</f>
        <v>6.8627450980392163E-2</v>
      </c>
      <c r="I295" s="103">
        <f>('Grunddaten Kernel'!I295-'Grunddaten Kernel'!I$3)/('Grunddaten Kernel'!I$4-'Grunddaten Kernel'!I$3)</f>
        <v>-9.4279965507329686E-2</v>
      </c>
      <c r="J295" s="103">
        <f>('Grunddaten Kernel'!J295-'Grunddaten Kernel'!J$3)/('Grunddaten Kernel'!J$4-'Grunddaten Kernel'!J$3)</f>
        <v>-0.3950877192982456</v>
      </c>
      <c r="K295" s="103">
        <f>('Grunddaten Kernel'!K295-'Grunddaten Kernel'!K$3)/('Grunddaten Kernel'!K$4-'Grunddaten Kernel'!K$3)</f>
        <v>-0.20601451780159005</v>
      </c>
      <c r="L295" s="103">
        <f>('Grunddaten Kernel'!L295-'Grunddaten Kernel'!L$3)/('Grunddaten Kernel'!L$4-'Grunddaten Kernel'!L$3)</f>
        <v>1.2037449843958983E-2</v>
      </c>
      <c r="M295" s="103">
        <f>('Grunddaten Kernel'!M295-'Grunddaten Kernel'!M$3)/('Grunddaten Kernel'!M$4-'Grunddaten Kernel'!M$3)</f>
        <v>1.0550111657534749</v>
      </c>
      <c r="N295" s="103">
        <f>('Grunddaten Kernel'!N295-'Grunddaten Kernel'!N$3)/('Grunddaten Kernel'!N$4-'Grunddaten Kernel'!N$3)</f>
        <v>0.85205611396790382</v>
      </c>
      <c r="O295" s="103">
        <f>('Grunddaten Kernel'!O295-'Grunddaten Kernel'!O$3)/('Grunddaten Kernel'!O$4-'Grunddaten Kernel'!O$3)</f>
        <v>0.94451764649767911</v>
      </c>
      <c r="P295" s="103">
        <f>('Grunddaten Kernel'!P295-'Grunddaten Kernel'!P$3)/('Grunddaten Kernel'!P$4-'Grunddaten Kernel'!P$3)</f>
        <v>-0.10410856251664194</v>
      </c>
      <c r="Q295" s="103">
        <f>('Grunddaten Kernel'!Q295-'Grunddaten Kernel'!Q$3)/('Grunddaten Kernel'!Q$4-'Grunddaten Kernel'!Q$3)</f>
        <v>4.8170478170478175</v>
      </c>
      <c r="R295" s="103">
        <f>('Grunddaten Kernel'!R295-'Grunddaten Kernel'!R$3)/('Grunddaten Kernel'!R$4-'Grunddaten Kernel'!R$3)</f>
        <v>6.0157087189478817</v>
      </c>
      <c r="S295" s="103">
        <f>('Grunddaten Kernel'!S295-'Grunddaten Kernel'!S$3)/('Grunddaten Kernel'!S$4-'Grunddaten Kernel'!S$3)</f>
        <v>2.8108984755108661</v>
      </c>
      <c r="T295" s="103">
        <f>'Grunddaten Kernel'!T295/(('Grunddaten Kernel'!T$4-'Grunddaten Kernel'!T$3)/2)</f>
        <v>-9.1904434261881426E-2</v>
      </c>
      <c r="U295" s="103">
        <f>'Grunddaten Kernel'!U295/(('Grunddaten Kernel'!U$4-'Grunddaten Kernel'!U$3)/2)</f>
        <v>0.10128951996135301</v>
      </c>
      <c r="V295" s="103">
        <f>'Grunddaten Kernel'!V295/(('Grunddaten Kernel'!V$4-'Grunddaten Kernel'!V$3)/2)</f>
        <v>-2.1197668256491956E-2</v>
      </c>
      <c r="W295" s="103">
        <f>'Grunddaten Kernel'!W295/(('Grunddaten Kernel'!W$4-'Grunddaten Kernel'!W$3)/2)</f>
        <v>3.636363636363641E-2</v>
      </c>
      <c r="X295" s="103">
        <f>'Grunddaten Kernel'!X295/(('Grunddaten Kernel'!X$4-'Grunddaten Kernel'!X$3)/2)</f>
        <v>7.7220077220077635E-2</v>
      </c>
      <c r="Y295" s="103">
        <f>'Grunddaten Kernel'!Y295/(('Grunddaten Kernel'!Y$4-'Grunddaten Kernel'!Y$3)/2)</f>
        <v>0</v>
      </c>
      <c r="Z295" s="103">
        <f>'Grunddaten Kernel'!Z295/(('Grunddaten Kernel'!Z$4-'Grunddaten Kernel'!Z$3)/2)</f>
        <v>3.623188405797105E-2</v>
      </c>
      <c r="AA295" s="103">
        <f>'Grunddaten Kernel'!AA295/(('Grunddaten Kernel'!AA$4-'Grunddaten Kernel'!AA$3)/2)</f>
        <v>0</v>
      </c>
      <c r="AB295" s="103">
        <f>'Grunddaten Kernel'!AB295/(('Grunddaten Kernel'!AB$4-'Grunddaten Kernel'!AB$3)/2)</f>
        <v>9.9975006248437942E-3</v>
      </c>
      <c r="AC295" s="103">
        <f>'Grunddaten Kernel'!AC295/(('Grunddaten Kernel'!AC$4-'Grunddaten Kernel'!AC$3)/2)</f>
        <v>2.2062879205736373E-2</v>
      </c>
      <c r="AD295" s="103">
        <f>'Grunddaten Kernel'!AD295/(('Grunddaten Kernel'!AD$4-'Grunddaten Kernel'!AD$3)/2)</f>
        <v>0</v>
      </c>
      <c r="AE295" s="103">
        <f>'Grunddaten Kernel'!AE295/(('Grunddaten Kernel'!AE$4-'Grunddaten Kernel'!AE$3)/2)</f>
        <v>0.19892535411175216</v>
      </c>
      <c r="AF295" s="103">
        <f>'Grunddaten Kernel'!AF295/(('Grunddaten Kernel'!AF$4-'Grunddaten Kernel'!AF$3)/2)</f>
        <v>0.26312419974391887</v>
      </c>
      <c r="AG295" s="103">
        <f>'Grunddaten Kernel'!AG295/(('Grunddaten Kernel'!AG$4-'Grunddaten Kernel'!AG$3)/2)</f>
        <v>0.18537388268089997</v>
      </c>
      <c r="AH295" s="103">
        <f>'Grunddaten Kernel'!AH295/(('Grunddaten Kernel'!AH$4-'Grunddaten Kernel'!AH$3)/2)</f>
        <v>7.7676757517851774E-2</v>
      </c>
      <c r="AI295" s="103">
        <f>'Grunddaten Kernel'!AI295/(('Grunddaten Kernel'!AI$4-'Grunddaten Kernel'!AI$3)/2)</f>
        <v>1.8331428571428581</v>
      </c>
      <c r="AJ295" s="103">
        <f>'Grunddaten Kernel'!AJ295/(('Grunddaten Kernel'!AJ$4-'Grunddaten Kernel'!AJ$3)/2)</f>
        <v>1.4713160854893184</v>
      </c>
      <c r="AK295" s="103">
        <f>'Grunddaten Kernel'!AK295/(('Grunddaten Kernel'!AK$4-'Grunddaten Kernel'!AK$3)/2)</f>
        <v>0.44821428571428651</v>
      </c>
    </row>
    <row r="296" spans="1:37" x14ac:dyDescent="0.2">
      <c r="A296" s="9">
        <v>39171</v>
      </c>
      <c r="B296" s="103">
        <f>('Grunddaten Kernel'!B296-'Grunddaten Kernel'!B$3)/('Grunddaten Kernel'!B$4-'Grunddaten Kernel'!B$3)</f>
        <v>-0.65859982206353507</v>
      </c>
      <c r="C296" s="103">
        <f>('Grunddaten Kernel'!C296-'Grunddaten Kernel'!C$3)/('Grunddaten Kernel'!C$4-'Grunddaten Kernel'!C$3)</f>
        <v>0.97756987032489817</v>
      </c>
      <c r="D296" s="103">
        <f>('Grunddaten Kernel'!D296-'Grunddaten Kernel'!D$3)/('Grunddaten Kernel'!D$4-'Grunddaten Kernel'!D$3)</f>
        <v>-1.1207173447537314E-2</v>
      </c>
      <c r="E296" s="103">
        <f>('Grunddaten Kernel'!E296-'Grunddaten Kernel'!E$3)/('Grunddaten Kernel'!E$4-'Grunddaten Kernel'!E$3)</f>
        <v>-0.10675381263616562</v>
      </c>
      <c r="F296" s="103">
        <f>('Grunddaten Kernel'!F296-'Grunddaten Kernel'!F$3)/('Grunddaten Kernel'!F$4-'Grunddaten Kernel'!F$3)</f>
        <v>-0.32112068965517238</v>
      </c>
      <c r="G296" s="103">
        <f>('Grunddaten Kernel'!G296-'Grunddaten Kernel'!G$3)/('Grunddaten Kernel'!G$4-'Grunddaten Kernel'!G$3)</f>
        <v>-5.6776556776556797E-2</v>
      </c>
      <c r="H296" s="103">
        <f>('Grunddaten Kernel'!H296-'Grunddaten Kernel'!H$3)/('Grunddaten Kernel'!H$4-'Grunddaten Kernel'!H$3)</f>
        <v>6.7226890756302518E-2</v>
      </c>
      <c r="I296" s="103">
        <f>('Grunddaten Kernel'!I296-'Grunddaten Kernel'!I$3)/('Grunddaten Kernel'!I$4-'Grunddaten Kernel'!I$3)</f>
        <v>-9.3130209830411051E-2</v>
      </c>
      <c r="J296" s="103">
        <f>('Grunddaten Kernel'!J296-'Grunddaten Kernel'!J$3)/('Grunddaten Kernel'!J$4-'Grunddaten Kernel'!J$3)</f>
        <v>-0.39649122807017545</v>
      </c>
      <c r="K296" s="103">
        <f>('Grunddaten Kernel'!K296-'Grunddaten Kernel'!K$3)/('Grunddaten Kernel'!K$4-'Grunddaten Kernel'!K$3)</f>
        <v>-0.185274801244383</v>
      </c>
      <c r="L296" s="103">
        <f>('Grunddaten Kernel'!L296-'Grunddaten Kernel'!L$3)/('Grunddaten Kernel'!L$4-'Grunddaten Kernel'!L$3)</f>
        <v>1.3226333779164809E-2</v>
      </c>
      <c r="M296" s="103">
        <f>('Grunddaten Kernel'!M296-'Grunddaten Kernel'!M$3)/('Grunddaten Kernel'!M$4-'Grunddaten Kernel'!M$3)</f>
        <v>1.0223172701054748</v>
      </c>
      <c r="N296" s="103">
        <f>('Grunddaten Kernel'!N296-'Grunddaten Kernel'!N$3)/('Grunddaten Kernel'!N$4-'Grunddaten Kernel'!N$3)</f>
        <v>0.85097640168404032</v>
      </c>
      <c r="O296" s="103">
        <f>('Grunddaten Kernel'!O296-'Grunddaten Kernel'!O$3)/('Grunddaten Kernel'!O$4-'Grunddaten Kernel'!O$3)</f>
        <v>0.91008469245697565</v>
      </c>
      <c r="P296" s="103">
        <f>('Grunddaten Kernel'!P296-'Grunddaten Kernel'!P$3)/('Grunddaten Kernel'!P$4-'Grunddaten Kernel'!P$3)</f>
        <v>-0.13716383278177183</v>
      </c>
      <c r="Q296" s="103">
        <f>('Grunddaten Kernel'!Q296-'Grunddaten Kernel'!Q$3)/('Grunddaten Kernel'!Q$4-'Grunddaten Kernel'!Q$3)</f>
        <v>4.9035343035343031</v>
      </c>
      <c r="R296" s="103">
        <f>('Grunddaten Kernel'!R296-'Grunddaten Kernel'!R$3)/('Grunddaten Kernel'!R$4-'Grunddaten Kernel'!R$3)</f>
        <v>5.9633463224549432</v>
      </c>
      <c r="S296" s="103">
        <f>('Grunddaten Kernel'!S296-'Grunddaten Kernel'!S$3)/('Grunddaten Kernel'!S$4-'Grunddaten Kernel'!S$3)</f>
        <v>3.1248783652286733</v>
      </c>
      <c r="T296" s="103">
        <f>'Grunddaten Kernel'!T296/(('Grunddaten Kernel'!T$4-'Grunddaten Kernel'!T$3)/2)</f>
        <v>0.17818206642609521</v>
      </c>
      <c r="U296" s="103">
        <f>'Grunddaten Kernel'!U296/(('Grunddaten Kernel'!U$4-'Grunddaten Kernel'!U$3)/2)</f>
        <v>0.32060335013854152</v>
      </c>
      <c r="V296" s="103">
        <f>'Grunddaten Kernel'!V296/(('Grunddaten Kernel'!V$4-'Grunddaten Kernel'!V$3)/2)</f>
        <v>9.6415200779527963E-2</v>
      </c>
      <c r="W296" s="103">
        <f>'Grunddaten Kernel'!W296/(('Grunddaten Kernel'!W$4-'Grunddaten Kernel'!W$3)/2)</f>
        <v>5.454545454545421E-2</v>
      </c>
      <c r="X296" s="103">
        <f>'Grunddaten Kernel'!X296/(('Grunddaten Kernel'!X$4-'Grunddaten Kernel'!X$3)/2)</f>
        <v>0.12355212355212367</v>
      </c>
      <c r="Y296" s="103">
        <f>'Grunddaten Kernel'!Y296/(('Grunddaten Kernel'!Y$4-'Grunddaten Kernel'!Y$3)/2)</f>
        <v>0.27378507871321034</v>
      </c>
      <c r="Z296" s="103">
        <f>'Grunddaten Kernel'!Z296/(('Grunddaten Kernel'!Z$4-'Grunddaten Kernel'!Z$3)/2)</f>
        <v>-7.2463768115942099E-3</v>
      </c>
      <c r="AA296" s="103">
        <f>'Grunddaten Kernel'!AA296/(('Grunddaten Kernel'!AA$4-'Grunddaten Kernel'!AA$3)/2)</f>
        <v>7.2727272727272588E-3</v>
      </c>
      <c r="AB296" s="103">
        <f>'Grunddaten Kernel'!AB296/(('Grunddaten Kernel'!AB$4-'Grunddaten Kernel'!AB$3)/2)</f>
        <v>-9.9975006248437942E-3</v>
      </c>
      <c r="AC296" s="103">
        <f>'Grunddaten Kernel'!AC296/(('Grunddaten Kernel'!AC$4-'Grunddaten Kernel'!AC$3)/2)</f>
        <v>0.16547159404302253</v>
      </c>
      <c r="AD296" s="103">
        <f>'Grunddaten Kernel'!AD296/(('Grunddaten Kernel'!AD$4-'Grunddaten Kernel'!AD$3)/2)</f>
        <v>1.2800000000000011E-2</v>
      </c>
      <c r="AE296" s="103">
        <f>'Grunddaten Kernel'!AE296/(('Grunddaten Kernel'!AE$4-'Grunddaten Kernel'!AE$3)/2)</f>
        <v>-0.2328158039567825</v>
      </c>
      <c r="AF296" s="103">
        <f>'Grunddaten Kernel'!AF296/(('Grunddaten Kernel'!AF$4-'Grunddaten Kernel'!AF$3)/2)</f>
        <v>-8.8988476312426359E-3</v>
      </c>
      <c r="AG296" s="103">
        <f>'Grunddaten Kernel'!AG296/(('Grunddaten Kernel'!AG$4-'Grunddaten Kernel'!AG$3)/2)</f>
        <v>-0.21978659740358522</v>
      </c>
      <c r="AH296" s="103">
        <f>'Grunddaten Kernel'!AH296/(('Grunddaten Kernel'!AH$4-'Grunddaten Kernel'!AH$3)/2)</f>
        <v>-0.17479432766770589</v>
      </c>
      <c r="AI296" s="103">
        <f>'Grunddaten Kernel'!AI296/(('Grunddaten Kernel'!AI$4-'Grunddaten Kernel'!AI$3)/2)</f>
        <v>0.47542857142857037</v>
      </c>
      <c r="AJ296" s="103">
        <f>'Grunddaten Kernel'!AJ296/(('Grunddaten Kernel'!AJ$4-'Grunddaten Kernel'!AJ$3)/2)</f>
        <v>-0.24184476940382835</v>
      </c>
      <c r="AK296" s="103">
        <f>'Grunddaten Kernel'!AK296/(('Grunddaten Kernel'!AK$4-'Grunddaten Kernel'!AK$3)/2)</f>
        <v>0.86428571428571344</v>
      </c>
    </row>
    <row r="297" spans="1:37" x14ac:dyDescent="0.2">
      <c r="A297" s="9">
        <v>39200</v>
      </c>
      <c r="B297" s="103">
        <f>('Grunddaten Kernel'!B297-'Grunddaten Kernel'!B$3)/('Grunddaten Kernel'!B$4-'Grunddaten Kernel'!B$3)</f>
        <v>-0.71761835270765917</v>
      </c>
      <c r="C297" s="103">
        <f>('Grunddaten Kernel'!C297-'Grunddaten Kernel'!C$3)/('Grunddaten Kernel'!C$4-'Grunddaten Kernel'!C$3)</f>
        <v>1.0951791584026498</v>
      </c>
      <c r="D297" s="103">
        <f>('Grunddaten Kernel'!D297-'Grunddaten Kernel'!D$3)/('Grunddaten Kernel'!D$4-'Grunddaten Kernel'!D$3)</f>
        <v>-3.9044432548179873E-2</v>
      </c>
      <c r="E297" s="103">
        <f>('Grunddaten Kernel'!E297-'Grunddaten Kernel'!E$3)/('Grunddaten Kernel'!E$4-'Grunddaten Kernel'!E$3)</f>
        <v>-7.6252723311546866E-2</v>
      </c>
      <c r="F297" s="103">
        <f>('Grunddaten Kernel'!F297-'Grunddaten Kernel'!F$3)/('Grunddaten Kernel'!F$4-'Grunddaten Kernel'!F$3)</f>
        <v>-0.3556034482758621</v>
      </c>
      <c r="G297" s="103">
        <f>('Grunddaten Kernel'!G297-'Grunddaten Kernel'!G$3)/('Grunddaten Kernel'!G$4-'Grunddaten Kernel'!G$3)</f>
        <v>-7.8754578754578794E-2</v>
      </c>
      <c r="H297" s="103">
        <f>('Grunddaten Kernel'!H297-'Grunddaten Kernel'!H$3)/('Grunddaten Kernel'!H$4-'Grunddaten Kernel'!H$3)</f>
        <v>6.0224089635854336E-2</v>
      </c>
      <c r="I297" s="103">
        <f>('Grunddaten Kernel'!I297-'Grunddaten Kernel'!I$3)/('Grunddaten Kernel'!I$4-'Grunddaten Kernel'!I$3)</f>
        <v>-9.1980454153492389E-2</v>
      </c>
      <c r="J297" s="103">
        <f>('Grunddaten Kernel'!J297-'Grunddaten Kernel'!J$3)/('Grunddaten Kernel'!J$4-'Grunddaten Kernel'!J$3)</f>
        <v>-0.40070175438596489</v>
      </c>
      <c r="K297" s="103">
        <f>('Grunddaten Kernel'!K297-'Grunddaten Kernel'!K$3)/('Grunddaten Kernel'!K$4-'Grunddaten Kernel'!K$3)</f>
        <v>-0.16453508468717595</v>
      </c>
      <c r="L297" s="103">
        <f>('Grunddaten Kernel'!L297-'Grunddaten Kernel'!L$3)/('Grunddaten Kernel'!L$4-'Grunddaten Kernel'!L$3)</f>
        <v>1.3226333779164809E-2</v>
      </c>
      <c r="M297" s="103">
        <f>('Grunddaten Kernel'!M297-'Grunddaten Kernel'!M$3)/('Grunddaten Kernel'!M$4-'Grunddaten Kernel'!M$3)</f>
        <v>1.0673646787964579</v>
      </c>
      <c r="N297" s="103">
        <f>('Grunddaten Kernel'!N297-'Grunddaten Kernel'!N$3)/('Grunddaten Kernel'!N$4-'Grunddaten Kernel'!N$3)</f>
        <v>0.88032282620516078</v>
      </c>
      <c r="O297" s="103">
        <f>('Grunddaten Kernel'!O297-'Grunddaten Kernel'!O$3)/('Grunddaten Kernel'!O$4-'Grunddaten Kernel'!O$3)</f>
        <v>0.98060957105252955</v>
      </c>
      <c r="P297" s="103">
        <f>('Grunddaten Kernel'!P297-'Grunddaten Kernel'!P$3)/('Grunddaten Kernel'!P$4-'Grunddaten Kernel'!P$3)</f>
        <v>-0.13356384799726123</v>
      </c>
      <c r="Q297" s="103">
        <f>('Grunddaten Kernel'!Q297-'Grunddaten Kernel'!Q$3)/('Grunddaten Kernel'!Q$4-'Grunddaten Kernel'!Q$3)</f>
        <v>5.4461538461538463</v>
      </c>
      <c r="R297" s="103">
        <f>('Grunddaten Kernel'!R297-'Grunddaten Kernel'!R$3)/('Grunddaten Kernel'!R$4-'Grunddaten Kernel'!R$3)</f>
        <v>6.1460058451047246</v>
      </c>
      <c r="S297" s="103">
        <f>('Grunddaten Kernel'!S297-'Grunddaten Kernel'!S$3)/('Grunddaten Kernel'!S$4-'Grunddaten Kernel'!S$3)</f>
        <v>3.3554978916639637</v>
      </c>
      <c r="T297" s="103">
        <f>'Grunddaten Kernel'!T297/(('Grunddaten Kernel'!T$4-'Grunddaten Kernel'!T$3)/2)</f>
        <v>-0.1884978702718175</v>
      </c>
      <c r="U297" s="103">
        <f>'Grunddaten Kernel'!U297/(('Grunddaten Kernel'!U$4-'Grunddaten Kernel'!U$3)/2)</f>
        <v>0.56457897648023436</v>
      </c>
      <c r="V297" s="103">
        <f>'Grunddaten Kernel'!V297/(('Grunddaten Kernel'!V$4-'Grunddaten Kernel'!V$3)/2)</f>
        <v>-0.14222951604355874</v>
      </c>
      <c r="W297" s="103">
        <f>'Grunddaten Kernel'!W297/(('Grunddaten Kernel'!W$4-'Grunddaten Kernel'!W$3)/2)</f>
        <v>0.25454545454545485</v>
      </c>
      <c r="X297" s="103">
        <f>'Grunddaten Kernel'!X297/(('Grunddaten Kernel'!X$4-'Grunddaten Kernel'!X$3)/2)</f>
        <v>-0.24710424710424733</v>
      </c>
      <c r="Y297" s="103">
        <f>'Grunddaten Kernel'!Y297/(('Grunddaten Kernel'!Y$4-'Grunddaten Kernel'!Y$3)/2)</f>
        <v>-0.16427104722792618</v>
      </c>
      <c r="Z297" s="103">
        <f>'Grunddaten Kernel'!Z297/(('Grunddaten Kernel'!Z$4-'Grunddaten Kernel'!Z$3)/2)</f>
        <v>-3.623188405797105E-2</v>
      </c>
      <c r="AA297" s="103">
        <f>'Grunddaten Kernel'!AA297/(('Grunddaten Kernel'!AA$4-'Grunddaten Kernel'!AA$3)/2)</f>
        <v>7.2727272727272788E-3</v>
      </c>
      <c r="AB297" s="103">
        <f>'Grunddaten Kernel'!AB297/(('Grunddaten Kernel'!AB$4-'Grunddaten Kernel'!AB$3)/2)</f>
        <v>-2.9992501874531331E-2</v>
      </c>
      <c r="AC297" s="103">
        <f>'Grunddaten Kernel'!AC297/(('Grunddaten Kernel'!AC$4-'Grunddaten Kernel'!AC$3)/2)</f>
        <v>0.16547159404302253</v>
      </c>
      <c r="AD297" s="103">
        <f>'Grunddaten Kernel'!AD297/(('Grunddaten Kernel'!AD$4-'Grunddaten Kernel'!AD$3)/2)</f>
        <v>0</v>
      </c>
      <c r="AE297" s="103">
        <f>'Grunddaten Kernel'!AE297/(('Grunddaten Kernel'!AE$4-'Grunddaten Kernel'!AE$3)/2)</f>
        <v>0.32078614257161869</v>
      </c>
      <c r="AF297" s="103">
        <f>'Grunddaten Kernel'!AF297/(('Grunddaten Kernel'!AF$4-'Grunddaten Kernel'!AF$3)/2)</f>
        <v>0.24186939820742615</v>
      </c>
      <c r="AG297" s="103">
        <f>'Grunddaten Kernel'!AG297/(('Grunddaten Kernel'!AG$4-'Grunddaten Kernel'!AG$3)/2)</f>
        <v>0.45016245427257079</v>
      </c>
      <c r="AH297" s="103">
        <f>'Grunddaten Kernel'!AH297/(('Grunddaten Kernel'!AH$4-'Grunddaten Kernel'!AH$3)/2)</f>
        <v>1.9036508096147927E-2</v>
      </c>
      <c r="AI297" s="103">
        <f>'Grunddaten Kernel'!AI297/(('Grunddaten Kernel'!AI$4-'Grunddaten Kernel'!AI$3)/2)</f>
        <v>2.9828571428571427</v>
      </c>
      <c r="AJ297" s="103">
        <f>'Grunddaten Kernel'!AJ297/(('Grunddaten Kernel'!AJ$4-'Grunddaten Kernel'!AJ$3)/2)</f>
        <v>0.84364454443194592</v>
      </c>
      <c r="AK297" s="103">
        <f>'Grunddaten Kernel'!AK297/(('Grunddaten Kernel'!AK$4-'Grunddaten Kernel'!AK$3)/2)</f>
        <v>0.63482142857142831</v>
      </c>
    </row>
    <row r="298" spans="1:37" x14ac:dyDescent="0.2">
      <c r="A298" s="9">
        <v>39232</v>
      </c>
      <c r="B298" s="103">
        <f>('Grunddaten Kernel'!B298-'Grunddaten Kernel'!B$3)/('Grunddaten Kernel'!B$4-'Grunddaten Kernel'!B$3)</f>
        <v>-0.87470747656142211</v>
      </c>
      <c r="C298" s="103">
        <f>('Grunddaten Kernel'!C298-'Grunddaten Kernel'!C$3)/('Grunddaten Kernel'!C$4-'Grunddaten Kernel'!C$3)</f>
        <v>1.0186689039121311</v>
      </c>
      <c r="D298" s="103">
        <f>('Grunddaten Kernel'!D298-'Grunddaten Kernel'!D$3)/('Grunddaten Kernel'!D$4-'Grunddaten Kernel'!D$3)</f>
        <v>-3.3289614561027747E-2</v>
      </c>
      <c r="E298" s="103">
        <f>('Grunddaten Kernel'!E298-'Grunddaten Kernel'!E$3)/('Grunddaten Kernel'!E$4-'Grunddaten Kernel'!E$3)</f>
        <v>-0.13071895424836605</v>
      </c>
      <c r="F298" s="103">
        <f>('Grunddaten Kernel'!F298-'Grunddaten Kernel'!F$3)/('Grunddaten Kernel'!F$4-'Grunddaten Kernel'!F$3)</f>
        <v>-0.40517241379310348</v>
      </c>
      <c r="G298" s="103">
        <f>('Grunddaten Kernel'!G298-'Grunddaten Kernel'!G$3)/('Grunddaten Kernel'!G$4-'Grunddaten Kernel'!G$3)</f>
        <v>-0.11355311355311359</v>
      </c>
      <c r="H298" s="103">
        <f>('Grunddaten Kernel'!H298-'Grunddaten Kernel'!H$3)/('Grunddaten Kernel'!H$4-'Grunddaten Kernel'!H$3)</f>
        <v>5.4621848739495785E-2</v>
      </c>
      <c r="I298" s="103">
        <f>('Grunddaten Kernel'!I298-'Grunddaten Kernel'!I$3)/('Grunddaten Kernel'!I$4-'Grunddaten Kernel'!I$3)</f>
        <v>-9.3130209830411051E-2</v>
      </c>
      <c r="J298" s="103">
        <f>('Grunddaten Kernel'!J298-'Grunddaten Kernel'!J$3)/('Grunddaten Kernel'!J$4-'Grunddaten Kernel'!J$3)</f>
        <v>-0.40350877192982454</v>
      </c>
      <c r="K298" s="103">
        <f>('Grunddaten Kernel'!K298-'Grunddaten Kernel'!K$3)/('Grunddaten Kernel'!K$4-'Grunddaten Kernel'!K$3)</f>
        <v>-0.15900449360525409</v>
      </c>
      <c r="L298" s="103">
        <f>('Grunddaten Kernel'!L298-'Grunddaten Kernel'!L$3)/('Grunddaten Kernel'!L$4-'Grunddaten Kernel'!L$3)</f>
        <v>1.3226333779164809E-2</v>
      </c>
      <c r="M298" s="103">
        <f>('Grunddaten Kernel'!M298-'Grunddaten Kernel'!M$3)/('Grunddaten Kernel'!M$4-'Grunddaten Kernel'!M$3)</f>
        <v>1.0693985136734718</v>
      </c>
      <c r="N298" s="103">
        <f>('Grunddaten Kernel'!N298-'Grunddaten Kernel'!N$3)/('Grunddaten Kernel'!N$4-'Grunddaten Kernel'!N$3)</f>
        <v>0.86602246422967577</v>
      </c>
      <c r="O298" s="103">
        <f>('Grunddaten Kernel'!O298-'Grunddaten Kernel'!O$3)/('Grunddaten Kernel'!O$4-'Grunddaten Kernel'!O$3)</f>
        <v>0.94770292950642265</v>
      </c>
      <c r="P298" s="103">
        <f>('Grunddaten Kernel'!P298-'Grunddaten Kernel'!P$3)/('Grunddaten Kernel'!P$4-'Grunddaten Kernel'!P$3)</f>
        <v>-0.13949826923808439</v>
      </c>
      <c r="Q298" s="103">
        <f>('Grunddaten Kernel'!Q298-'Grunddaten Kernel'!Q$3)/('Grunddaten Kernel'!Q$4-'Grunddaten Kernel'!Q$3)</f>
        <v>5.3326403326403327</v>
      </c>
      <c r="R298" s="103">
        <f>('Grunddaten Kernel'!R298-'Grunddaten Kernel'!R$3)/('Grunddaten Kernel'!R$4-'Grunddaten Kernel'!R$3)</f>
        <v>5.7655869459327809</v>
      </c>
      <c r="S298" s="103">
        <f>('Grunddaten Kernel'!S298-'Grunddaten Kernel'!S$3)/('Grunddaten Kernel'!S$4-'Grunddaten Kernel'!S$3)</f>
        <v>2.9954589685371391</v>
      </c>
      <c r="T298" s="103">
        <f>'Grunddaten Kernel'!T298/(('Grunddaten Kernel'!T$4-'Grunddaten Kernel'!T$3)/2)</f>
        <v>-0.501723187041901</v>
      </c>
      <c r="U298" s="103">
        <f>'Grunddaten Kernel'!U298/(('Grunddaten Kernel'!U$4-'Grunddaten Kernel'!U$3)/2)</f>
        <v>-0.36728460716420902</v>
      </c>
      <c r="V298" s="103">
        <f>'Grunddaten Kernel'!V298/(('Grunddaten Kernel'!V$4-'Grunddaten Kernel'!V$3)/2)</f>
        <v>2.9403217259005222E-2</v>
      </c>
      <c r="W298" s="103">
        <f>'Grunddaten Kernel'!W298/(('Grunddaten Kernel'!W$4-'Grunddaten Kernel'!W$3)/2)</f>
        <v>-0.4545454545454547</v>
      </c>
      <c r="X298" s="103">
        <f>'Grunddaten Kernel'!X298/(('Grunddaten Kernel'!X$4-'Grunddaten Kernel'!X$3)/2)</f>
        <v>-0.35521235521235522</v>
      </c>
      <c r="Y298" s="103">
        <f>'Grunddaten Kernel'!Y298/(('Grunddaten Kernel'!Y$4-'Grunddaten Kernel'!Y$3)/2)</f>
        <v>-0.2600958247775495</v>
      </c>
      <c r="Z298" s="103">
        <f>'Grunddaten Kernel'!Z298/(('Grunddaten Kernel'!Z$4-'Grunddaten Kernel'!Z$3)/2)</f>
        <v>-2.898550724637684E-2</v>
      </c>
      <c r="AA298" s="103">
        <f>'Grunddaten Kernel'!AA298/(('Grunddaten Kernel'!AA$4-'Grunddaten Kernel'!AA$3)/2)</f>
        <v>-7.2727272727272788E-3</v>
      </c>
      <c r="AB298" s="103">
        <f>'Grunddaten Kernel'!AB298/(('Grunddaten Kernel'!AB$4-'Grunddaten Kernel'!AB$3)/2)</f>
        <v>-1.9995001249687588E-2</v>
      </c>
      <c r="AC298" s="103">
        <f>'Grunddaten Kernel'!AC298/(('Grunddaten Kernel'!AC$4-'Grunddaten Kernel'!AC$3)/2)</f>
        <v>4.4125758411472746E-2</v>
      </c>
      <c r="AD298" s="103">
        <f>'Grunddaten Kernel'!AD298/(('Grunddaten Kernel'!AD$4-'Grunddaten Kernel'!AD$3)/2)</f>
        <v>0</v>
      </c>
      <c r="AE298" s="103">
        <f>'Grunddaten Kernel'!AE298/(('Grunddaten Kernel'!AE$4-'Grunddaten Kernel'!AE$3)/2)</f>
        <v>1.4483098224372161E-2</v>
      </c>
      <c r="AF298" s="103">
        <f>'Grunddaten Kernel'!AF298/(('Grunddaten Kernel'!AF$4-'Grunddaten Kernel'!AF$3)/2)</f>
        <v>-0.11786171574903873</v>
      </c>
      <c r="AG298" s="103">
        <f>'Grunddaten Kernel'!AG298/(('Grunddaten Kernel'!AG$4-'Grunddaten Kernel'!AG$3)/2)</f>
        <v>-0.21004409812904096</v>
      </c>
      <c r="AH298" s="103">
        <f>'Grunddaten Kernel'!AH298/(('Grunddaten Kernel'!AH$4-'Grunddaten Kernel'!AH$3)/2)</f>
        <v>-3.1380870964497681E-2</v>
      </c>
      <c r="AI298" s="103">
        <f>'Grunddaten Kernel'!AI298/(('Grunddaten Kernel'!AI$4-'Grunddaten Kernel'!AI$3)/2)</f>
        <v>-0.623999999999999</v>
      </c>
      <c r="AJ298" s="103">
        <f>'Grunddaten Kernel'!AJ298/(('Grunddaten Kernel'!AJ$4-'Grunddaten Kernel'!AJ$3)/2)</f>
        <v>-1.7570303712035999</v>
      </c>
      <c r="AK298" s="103">
        <f>'Grunddaten Kernel'!AK298/(('Grunddaten Kernel'!AK$4-'Grunddaten Kernel'!AK$3)/2)</f>
        <v>-0.99107142857142783</v>
      </c>
    </row>
    <row r="299" spans="1:37" x14ac:dyDescent="0.2">
      <c r="A299" s="9">
        <v>39262</v>
      </c>
      <c r="B299" s="103">
        <f>('Grunddaten Kernel'!B299-'Grunddaten Kernel'!B$3)/('Grunddaten Kernel'!B$4-'Grunddaten Kernel'!B$3)</f>
        <v>-0.90025281072081897</v>
      </c>
      <c r="C299" s="103">
        <f>('Grunddaten Kernel'!C299-'Grunddaten Kernel'!C$3)/('Grunddaten Kernel'!C$4-'Grunddaten Kernel'!C$3)</f>
        <v>1.0388514650487184</v>
      </c>
      <c r="D299" s="103">
        <f>('Grunddaten Kernel'!D299-'Grunddaten Kernel'!D$3)/('Grunddaten Kernel'!D$4-'Grunddaten Kernel'!D$3)</f>
        <v>-4.6137580299785881E-2</v>
      </c>
      <c r="E299" s="103">
        <f>('Grunddaten Kernel'!E299-'Grunddaten Kernel'!E$3)/('Grunddaten Kernel'!E$4-'Grunddaten Kernel'!E$3)</f>
        <v>-0.15032679738562096</v>
      </c>
      <c r="F299" s="103">
        <f>('Grunddaten Kernel'!F299-'Grunddaten Kernel'!F$3)/('Grunddaten Kernel'!F$4-'Grunddaten Kernel'!F$3)</f>
        <v>-0.39008620689655177</v>
      </c>
      <c r="G299" s="103">
        <f>('Grunddaten Kernel'!G299-'Grunddaten Kernel'!G$3)/('Grunddaten Kernel'!G$4-'Grunddaten Kernel'!G$3)</f>
        <v>-0.11721611721611726</v>
      </c>
      <c r="H299" s="103">
        <f>('Grunddaten Kernel'!H299-'Grunddaten Kernel'!H$3)/('Grunddaten Kernel'!H$4-'Grunddaten Kernel'!H$3)</f>
        <v>5.0420168067226878E-2</v>
      </c>
      <c r="I299" s="103">
        <f>('Grunddaten Kernel'!I299-'Grunddaten Kernel'!I$3)/('Grunddaten Kernel'!I$4-'Grunddaten Kernel'!I$3)</f>
        <v>-9.3130209830411051E-2</v>
      </c>
      <c r="J299" s="103">
        <f>('Grunddaten Kernel'!J299-'Grunddaten Kernel'!J$3)/('Grunddaten Kernel'!J$4-'Grunddaten Kernel'!J$3)</f>
        <v>-0.40350877192982454</v>
      </c>
      <c r="K299" s="103">
        <f>('Grunddaten Kernel'!K299-'Grunddaten Kernel'!K$3)/('Grunddaten Kernel'!K$4-'Grunddaten Kernel'!K$3)</f>
        <v>-0.14241272035948843</v>
      </c>
      <c r="L299" s="103">
        <f>('Grunddaten Kernel'!L299-'Grunddaten Kernel'!L$3)/('Grunddaten Kernel'!L$4-'Grunddaten Kernel'!L$3)</f>
        <v>1.3226333779164809E-2</v>
      </c>
      <c r="M299" s="103">
        <f>('Grunddaten Kernel'!M299-'Grunddaten Kernel'!M$3)/('Grunddaten Kernel'!M$4-'Grunddaten Kernel'!M$3)</f>
        <v>1.0005450677470398</v>
      </c>
      <c r="N299" s="103">
        <f>('Grunddaten Kernel'!N299-'Grunddaten Kernel'!N$3)/('Grunddaten Kernel'!N$4-'Grunddaten Kernel'!N$3)</f>
        <v>0.8469449579766658</v>
      </c>
      <c r="O299" s="103">
        <f>('Grunddaten Kernel'!O299-'Grunddaten Kernel'!O$3)/('Grunddaten Kernel'!O$4-'Grunddaten Kernel'!O$3)</f>
        <v>0.96000882399410936</v>
      </c>
      <c r="P299" s="103">
        <f>('Grunddaten Kernel'!P299-'Grunddaten Kernel'!P$3)/('Grunddaten Kernel'!P$4-'Grunddaten Kernel'!P$3)</f>
        <v>-0.13484385104035909</v>
      </c>
      <c r="Q299" s="103">
        <f>('Grunddaten Kernel'!Q299-'Grunddaten Kernel'!Q$3)/('Grunddaten Kernel'!Q$4-'Grunddaten Kernel'!Q$3)</f>
        <v>5.1833679833679831</v>
      </c>
      <c r="R299" s="103">
        <f>('Grunddaten Kernel'!R299-'Grunddaten Kernel'!R$3)/('Grunddaten Kernel'!R$4-'Grunddaten Kernel'!R$3)</f>
        <v>5.471018022406235</v>
      </c>
      <c r="S299" s="103">
        <f>('Grunddaten Kernel'!S299-'Grunddaten Kernel'!S$3)/('Grunddaten Kernel'!S$4-'Grunddaten Kernel'!S$3)</f>
        <v>2.7453778786895877</v>
      </c>
      <c r="T299" s="103">
        <f>'Grunddaten Kernel'!T299/(('Grunddaten Kernel'!T$4-'Grunddaten Kernel'!T$3)/2)</f>
        <v>-8.158863041615913E-2</v>
      </c>
      <c r="U299" s="103">
        <f>'Grunddaten Kernel'!U299/(('Grunddaten Kernel'!U$4-'Grunddaten Kernel'!U$3)/2)</f>
        <v>9.6885627789118828E-2</v>
      </c>
      <c r="V299" s="103">
        <f>'Grunddaten Kernel'!V299/(('Grunddaten Kernel'!V$4-'Grunddaten Kernel'!V$3)/2)</f>
        <v>-6.5644392020104192E-2</v>
      </c>
      <c r="W299" s="103">
        <f>'Grunddaten Kernel'!W299/(('Grunddaten Kernel'!W$4-'Grunddaten Kernel'!W$3)/2)</f>
        <v>-0.16363636363636383</v>
      </c>
      <c r="X299" s="103">
        <f>'Grunddaten Kernel'!X299/(('Grunddaten Kernel'!X$4-'Grunddaten Kernel'!X$3)/2)</f>
        <v>0.10810810810810786</v>
      </c>
      <c r="Y299" s="103">
        <f>'Grunddaten Kernel'!Y299/(('Grunddaten Kernel'!Y$4-'Grunddaten Kernel'!Y$3)/2)</f>
        <v>-2.7378507871321033E-2</v>
      </c>
      <c r="Z299" s="103">
        <f>'Grunddaten Kernel'!Z299/(('Grunddaten Kernel'!Z$4-'Grunddaten Kernel'!Z$3)/2)</f>
        <v>-2.1739130434782629E-2</v>
      </c>
      <c r="AA299" s="103">
        <f>'Grunddaten Kernel'!AA299/(('Grunddaten Kernel'!AA$4-'Grunddaten Kernel'!AA$3)/2)</f>
        <v>0</v>
      </c>
      <c r="AB299" s="103">
        <f>'Grunddaten Kernel'!AB299/(('Grunddaten Kernel'!AB$4-'Grunddaten Kernel'!AB$3)/2)</f>
        <v>0</v>
      </c>
      <c r="AC299" s="103">
        <f>'Grunddaten Kernel'!AC299/(('Grunddaten Kernel'!AC$4-'Grunddaten Kernel'!AC$3)/2)</f>
        <v>0.13237727523441822</v>
      </c>
      <c r="AD299" s="103">
        <f>'Grunddaten Kernel'!AD299/(('Grunddaten Kernel'!AD$4-'Grunddaten Kernel'!AD$3)/2)</f>
        <v>0</v>
      </c>
      <c r="AE299" s="103">
        <f>'Grunddaten Kernel'!AE299/(('Grunddaten Kernel'!AE$4-'Grunddaten Kernel'!AE$3)/2)</f>
        <v>-0.49031080728789511</v>
      </c>
      <c r="AF299" s="103">
        <f>'Grunddaten Kernel'!AF299/(('Grunddaten Kernel'!AF$4-'Grunddaten Kernel'!AF$3)/2)</f>
        <v>-0.15723431498079346</v>
      </c>
      <c r="AG299" s="103">
        <f>'Grunddaten Kernel'!AG299/(('Grunddaten Kernel'!AG$4-'Grunddaten Kernel'!AG$3)/2)</f>
        <v>7.8548900401022193E-2</v>
      </c>
      <c r="AH299" s="103">
        <f>'Grunddaten Kernel'!AH299/(('Grunddaten Kernel'!AH$4-'Grunddaten Kernel'!AH$3)/2)</f>
        <v>2.461229005330395E-2</v>
      </c>
      <c r="AI299" s="103">
        <f>'Grunddaten Kernel'!AI299/(('Grunddaten Kernel'!AI$4-'Grunddaten Kernel'!AI$3)/2)</f>
        <v>-0.82057142857143062</v>
      </c>
      <c r="AJ299" s="103">
        <f>'Grunddaten Kernel'!AJ299/(('Grunddaten Kernel'!AJ$4-'Grunddaten Kernel'!AJ$3)/2)</f>
        <v>-1.3605174353205816</v>
      </c>
      <c r="AK299" s="103">
        <f>'Grunddaten Kernel'!AK299/(('Grunddaten Kernel'!AK$4-'Grunddaten Kernel'!AK$3)/2)</f>
        <v>-0.68839285714285769</v>
      </c>
    </row>
    <row r="300" spans="1:37" x14ac:dyDescent="0.2">
      <c r="A300" s="9">
        <v>39291</v>
      </c>
      <c r="B300" s="103">
        <f>('Grunddaten Kernel'!B300-'Grunddaten Kernel'!B$3)/('Grunddaten Kernel'!B$4-'Grunddaten Kernel'!B$3)</f>
        <v>-1.1568806504370606</v>
      </c>
      <c r="C300" s="103">
        <f>('Grunddaten Kernel'!C300-'Grunddaten Kernel'!C$3)/('Grunddaten Kernel'!C$4-'Grunddaten Kernel'!C$3)</f>
        <v>1.0155497808273857</v>
      </c>
      <c r="D300" s="103">
        <f>('Grunddaten Kernel'!D300-'Grunddaten Kernel'!D$3)/('Grunddaten Kernel'!D$4-'Grunddaten Kernel'!D$3)</f>
        <v>-9.498661670235535E-2</v>
      </c>
      <c r="E300" s="103">
        <f>('Grunddaten Kernel'!E300-'Grunddaten Kernel'!E$3)/('Grunddaten Kernel'!E$4-'Grunddaten Kernel'!E$3)</f>
        <v>-0.21568627450980399</v>
      </c>
      <c r="F300" s="103">
        <f>('Grunddaten Kernel'!F300-'Grunddaten Kernel'!F$3)/('Grunddaten Kernel'!F$4-'Grunddaten Kernel'!F$3)</f>
        <v>-0.44827586206896558</v>
      </c>
      <c r="G300" s="103">
        <f>('Grunddaten Kernel'!G300-'Grunddaten Kernel'!G$3)/('Grunddaten Kernel'!G$4-'Grunddaten Kernel'!G$3)</f>
        <v>-0.19963369963369973</v>
      </c>
      <c r="H300" s="103">
        <f>('Grunddaten Kernel'!H300-'Grunddaten Kernel'!H$3)/('Grunddaten Kernel'!H$4-'Grunddaten Kernel'!H$3)</f>
        <v>4.3417366946778724E-2</v>
      </c>
      <c r="I300" s="103">
        <f>('Grunddaten Kernel'!I300-'Grunddaten Kernel'!I$3)/('Grunddaten Kernel'!I$4-'Grunddaten Kernel'!I$3)</f>
        <v>-9.3130209830411051E-2</v>
      </c>
      <c r="J300" s="103">
        <f>('Grunddaten Kernel'!J300-'Grunddaten Kernel'!J$3)/('Grunddaten Kernel'!J$4-'Grunddaten Kernel'!J$3)</f>
        <v>-0.40210526315789474</v>
      </c>
      <c r="K300" s="103">
        <f>('Grunddaten Kernel'!K300-'Grunddaten Kernel'!K$3)/('Grunddaten Kernel'!K$4-'Grunddaten Kernel'!K$3)</f>
        <v>-0.1341168337366056</v>
      </c>
      <c r="L300" s="103">
        <f>('Grunddaten Kernel'!L300-'Grunddaten Kernel'!L$3)/('Grunddaten Kernel'!L$4-'Grunddaten Kernel'!L$3)</f>
        <v>1.3226333779164809E-2</v>
      </c>
      <c r="M300" s="103">
        <f>('Grunddaten Kernel'!M300-'Grunddaten Kernel'!M$3)/('Grunddaten Kernel'!M$4-'Grunddaten Kernel'!M$3)</f>
        <v>0.9254863916108379</v>
      </c>
      <c r="N300" s="103">
        <f>('Grunddaten Kernel'!N300-'Grunddaten Kernel'!N$3)/('Grunddaten Kernel'!N$4-'Grunddaten Kernel'!N$3)</f>
        <v>0.82491572030014437</v>
      </c>
      <c r="O300" s="103">
        <f>('Grunddaten Kernel'!O300-'Grunddaten Kernel'!O$3)/('Grunddaten Kernel'!O$4-'Grunddaten Kernel'!O$3)</f>
        <v>0.92759256995847361</v>
      </c>
      <c r="P300" s="103">
        <f>('Grunddaten Kernel'!P300-'Grunddaten Kernel'!P$3)/('Grunddaten Kernel'!P$4-'Grunddaten Kernel'!P$3)</f>
        <v>-0.13419947506561677</v>
      </c>
      <c r="Q300" s="103">
        <f>('Grunddaten Kernel'!Q300-'Grunddaten Kernel'!Q$3)/('Grunddaten Kernel'!Q$4-'Grunddaten Kernel'!Q$3)</f>
        <v>5.7027027027027026</v>
      </c>
      <c r="R300" s="103">
        <f>('Grunddaten Kernel'!R300-'Grunddaten Kernel'!R$3)/('Grunddaten Kernel'!R$4-'Grunddaten Kernel'!R$3)</f>
        <v>5.635898684851437</v>
      </c>
      <c r="S300" s="103">
        <f>('Grunddaten Kernel'!S300-'Grunddaten Kernel'!S$3)/('Grunddaten Kernel'!S$4-'Grunddaten Kernel'!S$3)</f>
        <v>2.7771650989296139</v>
      </c>
      <c r="T300" s="103">
        <f>'Grunddaten Kernel'!T300/(('Grunddaten Kernel'!T$4-'Grunddaten Kernel'!T$3)/2)</f>
        <v>-0.81963750556004333</v>
      </c>
      <c r="U300" s="103">
        <f>'Grunddaten Kernel'!U300/(('Grunddaten Kernel'!U$4-'Grunddaten Kernel'!U$3)/2)</f>
        <v>-0.11185886117471036</v>
      </c>
      <c r="V300" s="103">
        <f>'Grunddaten Kernel'!V300/(('Grunddaten Kernel'!V$4-'Grunddaten Kernel'!V$3)/2)</f>
        <v>-0.24958544882643513</v>
      </c>
      <c r="W300" s="103">
        <f>'Grunddaten Kernel'!W300/(('Grunddaten Kernel'!W$4-'Grunddaten Kernel'!W$3)/2)</f>
        <v>-0.54545454545454575</v>
      </c>
      <c r="X300" s="103">
        <f>'Grunddaten Kernel'!X300/(('Grunddaten Kernel'!X$4-'Grunddaten Kernel'!X$3)/2)</f>
        <v>-0.41698841698841704</v>
      </c>
      <c r="Y300" s="103">
        <f>'Grunddaten Kernel'!Y300/(('Grunddaten Kernel'!Y$4-'Grunddaten Kernel'!Y$3)/2)</f>
        <v>-0.61601642710472293</v>
      </c>
      <c r="Z300" s="103">
        <f>'Grunddaten Kernel'!Z300/(('Grunddaten Kernel'!Z$4-'Grunddaten Kernel'!Z$3)/2)</f>
        <v>-3.6231884057970891E-2</v>
      </c>
      <c r="AA300" s="103">
        <f>'Grunddaten Kernel'!AA300/(('Grunddaten Kernel'!AA$4-'Grunddaten Kernel'!AA$3)/2)</f>
        <v>0</v>
      </c>
      <c r="AB300" s="103">
        <f>'Grunddaten Kernel'!AB300/(('Grunddaten Kernel'!AB$4-'Grunddaten Kernel'!AB$3)/2)</f>
        <v>9.9975006248437942E-3</v>
      </c>
      <c r="AC300" s="103">
        <f>'Grunddaten Kernel'!AC300/(('Grunddaten Kernel'!AC$4-'Grunddaten Kernel'!AC$3)/2)</f>
        <v>6.6188637617209112E-2</v>
      </c>
      <c r="AD300" s="103">
        <f>'Grunddaten Kernel'!AD300/(('Grunddaten Kernel'!AD$4-'Grunddaten Kernel'!AD$3)/2)</f>
        <v>0</v>
      </c>
      <c r="AE300" s="103">
        <f>'Grunddaten Kernel'!AE300/(('Grunddaten Kernel'!AE$4-'Grunddaten Kernel'!AE$3)/2)</f>
        <v>-0.53449873997045494</v>
      </c>
      <c r="AF300" s="103">
        <f>'Grunddaten Kernel'!AF300/(('Grunddaten Kernel'!AF$4-'Grunddaten Kernel'!AF$3)/2)</f>
        <v>-0.18156209987195979</v>
      </c>
      <c r="AG300" s="103">
        <f>'Grunddaten Kernel'!AG300/(('Grunddaten Kernel'!AG$4-'Grunddaten Kernel'!AG$3)/2)</f>
        <v>-0.2069139396707145</v>
      </c>
      <c r="AH300" s="103">
        <f>'Grunddaten Kernel'!AH300/(('Grunddaten Kernel'!AH$4-'Grunddaten Kernel'!AH$3)/2)</f>
        <v>3.4074223071508618E-3</v>
      </c>
      <c r="AI300" s="103">
        <f>'Grunddaten Kernel'!AI300/(('Grunddaten Kernel'!AI$4-'Grunddaten Kernel'!AI$3)/2)</f>
        <v>2.8548571428571448</v>
      </c>
      <c r="AJ300" s="103">
        <f>'Grunddaten Kernel'!AJ300/(('Grunddaten Kernel'!AJ$4-'Grunddaten Kernel'!AJ$3)/2)</f>
        <v>0.7615298087739012</v>
      </c>
      <c r="AK300" s="103">
        <f>'Grunddaten Kernel'!AK300/(('Grunddaten Kernel'!AK$4-'Grunddaten Kernel'!AK$3)/2)</f>
        <v>8.7500000000000328E-2</v>
      </c>
    </row>
    <row r="301" spans="1:37" x14ac:dyDescent="0.2">
      <c r="A301" s="9">
        <v>39324</v>
      </c>
      <c r="B301" s="103">
        <f>('Grunddaten Kernel'!B301-'Grunddaten Kernel'!B$3)/('Grunddaten Kernel'!B$4-'Grunddaten Kernel'!B$3)</f>
        <v>-1.0787765253060309</v>
      </c>
      <c r="C301" s="103">
        <f>('Grunddaten Kernel'!C301-'Grunddaten Kernel'!C$3)/('Grunddaten Kernel'!C$4-'Grunddaten Kernel'!C$3)</f>
        <v>1.0151828251703567</v>
      </c>
      <c r="D301" s="103">
        <f>('Grunddaten Kernel'!D301-'Grunddaten Kernel'!D$3)/('Grunddaten Kernel'!D$4-'Grunddaten Kernel'!D$3)</f>
        <v>-9.9135438972162662E-2</v>
      </c>
      <c r="E301" s="103">
        <f>('Grunddaten Kernel'!E301-'Grunddaten Kernel'!E$3)/('Grunddaten Kernel'!E$4-'Grunddaten Kernel'!E$3)</f>
        <v>-0.2919389978213508</v>
      </c>
      <c r="F301" s="103">
        <f>('Grunddaten Kernel'!F301-'Grunddaten Kernel'!F$3)/('Grunddaten Kernel'!F$4-'Grunddaten Kernel'!F$3)</f>
        <v>-0.59698275862068972</v>
      </c>
      <c r="G301" s="103">
        <f>('Grunddaten Kernel'!G301-'Grunddaten Kernel'!G$3)/('Grunddaten Kernel'!G$4-'Grunddaten Kernel'!G$3)</f>
        <v>-0.26923076923076933</v>
      </c>
      <c r="H301" s="103">
        <f>('Grunddaten Kernel'!H301-'Grunddaten Kernel'!H$3)/('Grunddaten Kernel'!H$4-'Grunddaten Kernel'!H$3)</f>
        <v>3.6414565826330535E-2</v>
      </c>
      <c r="I301" s="103">
        <f>('Grunddaten Kernel'!I301-'Grunddaten Kernel'!I$3)/('Grunddaten Kernel'!I$4-'Grunddaten Kernel'!I$3)</f>
        <v>-0.11267605633802817</v>
      </c>
      <c r="J301" s="103">
        <f>('Grunddaten Kernel'!J301-'Grunddaten Kernel'!J$3)/('Grunddaten Kernel'!J$4-'Grunddaten Kernel'!J$3)</f>
        <v>-0.39228070175438595</v>
      </c>
      <c r="K301" s="103">
        <f>('Grunddaten Kernel'!K301-'Grunddaten Kernel'!K$3)/('Grunddaten Kernel'!K$4-'Grunddaten Kernel'!K$3)</f>
        <v>-0.1437953681299689</v>
      </c>
      <c r="L301" s="103">
        <f>('Grunddaten Kernel'!L301-'Grunddaten Kernel'!L$3)/('Grunddaten Kernel'!L$4-'Grunddaten Kernel'!L$3)</f>
        <v>1.2037449843958983E-2</v>
      </c>
      <c r="M301" s="103">
        <f>('Grunddaten Kernel'!M301-'Grunddaten Kernel'!M$3)/('Grunddaten Kernel'!M$4-'Grunddaten Kernel'!M$3)</f>
        <v>0.87137011320324931</v>
      </c>
      <c r="N301" s="103">
        <f>('Grunddaten Kernel'!N301-'Grunddaten Kernel'!N$3)/('Grunddaten Kernel'!N$4-'Grunddaten Kernel'!N$3)</f>
        <v>0.76790846525501411</v>
      </c>
      <c r="O301" s="103">
        <f>('Grunddaten Kernel'!O301-'Grunddaten Kernel'!O$3)/('Grunddaten Kernel'!O$4-'Grunddaten Kernel'!O$3)</f>
        <v>0.72280436072249432</v>
      </c>
      <c r="P301" s="103">
        <f>('Grunddaten Kernel'!P301-'Grunddaten Kernel'!P$3)/('Grunddaten Kernel'!P$4-'Grunddaten Kernel'!P$3)</f>
        <v>-0.16759100764578339</v>
      </c>
      <c r="Q301" s="103">
        <f>('Grunddaten Kernel'!Q301-'Grunddaten Kernel'!Q$3)/('Grunddaten Kernel'!Q$4-'Grunddaten Kernel'!Q$3)</f>
        <v>6.5438669438669441</v>
      </c>
      <c r="R301" s="103">
        <f>('Grunddaten Kernel'!R301-'Grunddaten Kernel'!R$3)/('Grunddaten Kernel'!R$4-'Grunddaten Kernel'!R$3)</f>
        <v>5.8326838772527996</v>
      </c>
      <c r="S301" s="103">
        <f>('Grunddaten Kernel'!S301-'Grunddaten Kernel'!S$3)/('Grunddaten Kernel'!S$4-'Grunddaten Kernel'!S$3)</f>
        <v>2.5507622445669802</v>
      </c>
      <c r="T301" s="103">
        <f>'Grunddaten Kernel'!T301/(('Grunddaten Kernel'!T$4-'Grunddaten Kernel'!T$3)/2)</f>
        <v>0.24945489299653412</v>
      </c>
      <c r="U301" s="103">
        <f>'Grunddaten Kernel'!U301/(('Grunddaten Kernel'!U$4-'Grunddaten Kernel'!U$3)/2)</f>
        <v>-1.7615568688928917E-3</v>
      </c>
      <c r="V301" s="103">
        <f>'Grunddaten Kernel'!V301/(('Grunddaten Kernel'!V$4-'Grunddaten Kernel'!V$3)/2)</f>
        <v>-2.1197668256491956E-2</v>
      </c>
      <c r="W301" s="103">
        <f>'Grunddaten Kernel'!W301/(('Grunddaten Kernel'!W$4-'Grunddaten Kernel'!W$3)/2)</f>
        <v>-0.63636363636363635</v>
      </c>
      <c r="X301" s="103">
        <f>'Grunddaten Kernel'!X301/(('Grunddaten Kernel'!X$4-'Grunddaten Kernel'!X$3)/2)</f>
        <v>-1.0656370656370655</v>
      </c>
      <c r="Y301" s="103">
        <f>'Grunddaten Kernel'!Y301/(('Grunddaten Kernel'!Y$4-'Grunddaten Kernel'!Y$3)/2)</f>
        <v>-0.520191649555099</v>
      </c>
      <c r="Z301" s="103">
        <f>'Grunddaten Kernel'!Z301/(('Grunddaten Kernel'!Z$4-'Grunddaten Kernel'!Z$3)/2)</f>
        <v>-3.623188405797105E-2</v>
      </c>
      <c r="AA301" s="103">
        <f>'Grunddaten Kernel'!AA301/(('Grunddaten Kernel'!AA$4-'Grunddaten Kernel'!AA$3)/2)</f>
        <v>-0.12363636363636363</v>
      </c>
      <c r="AB301" s="103">
        <f>'Grunddaten Kernel'!AB301/(('Grunddaten Kernel'!AB$4-'Grunddaten Kernel'!AB$3)/2)</f>
        <v>6.9982504373906504E-2</v>
      </c>
      <c r="AC301" s="103">
        <f>'Grunddaten Kernel'!AC301/(('Grunddaten Kernel'!AC$4-'Grunddaten Kernel'!AC$3)/2)</f>
        <v>-7.7220077220077302E-2</v>
      </c>
      <c r="AD301" s="103">
        <f>'Grunddaten Kernel'!AD301/(('Grunddaten Kernel'!AD$4-'Grunddaten Kernel'!AD$3)/2)</f>
        <v>-1.2800000000000011E-2</v>
      </c>
      <c r="AE301" s="103">
        <f>'Grunddaten Kernel'!AE301/(('Grunddaten Kernel'!AE$4-'Grunddaten Kernel'!AE$3)/2)</f>
        <v>-0.38536627755409436</v>
      </c>
      <c r="AF301" s="103">
        <f>'Grunddaten Kernel'!AF301/(('Grunddaten Kernel'!AF$4-'Grunddaten Kernel'!AF$3)/2)</f>
        <v>-0.46984635083226539</v>
      </c>
      <c r="AG301" s="103">
        <f>'Grunddaten Kernel'!AG301/(('Grunddaten Kernel'!AG$4-'Grunddaten Kernel'!AG$3)/2)</f>
        <v>-1.3071693948518883</v>
      </c>
      <c r="AH301" s="103">
        <f>'Grunddaten Kernel'!AH301/(('Grunddaten Kernel'!AH$4-'Grunddaten Kernel'!AH$3)/2)</f>
        <v>-0.17657246303932414</v>
      </c>
      <c r="AI301" s="103">
        <f>'Grunddaten Kernel'!AI301/(('Grunddaten Kernel'!AI$4-'Grunddaten Kernel'!AI$3)/2)</f>
        <v>4.6239999999999988</v>
      </c>
      <c r="AJ301" s="103">
        <f>'Grunddaten Kernel'!AJ301/(('Grunddaten Kernel'!AJ$4-'Grunddaten Kernel'!AJ$3)/2)</f>
        <v>0.90888638920134801</v>
      </c>
      <c r="AK301" s="103">
        <f>'Grunddaten Kernel'!AK301/(('Grunddaten Kernel'!AK$4-'Grunddaten Kernel'!AK$3)/2)</f>
        <v>-0.62321428571428594</v>
      </c>
    </row>
    <row r="302" spans="1:37" x14ac:dyDescent="0.2">
      <c r="A302" s="9">
        <v>39354</v>
      </c>
      <c r="B302" s="103">
        <f>('Grunddaten Kernel'!B302-'Grunddaten Kernel'!B$3)/('Grunddaten Kernel'!B$4-'Grunddaten Kernel'!B$3)</f>
        <v>-0.91405316365750511</v>
      </c>
      <c r="C302" s="103">
        <f>('Grunddaten Kernel'!C302-'Grunddaten Kernel'!C$3)/('Grunddaten Kernel'!C$4-'Grunddaten Kernel'!C$3)</f>
        <v>0.83482411974066928</v>
      </c>
      <c r="D302" s="103">
        <f>('Grunddaten Kernel'!D302-'Grunddaten Kernel'!D$3)/('Grunddaten Kernel'!D$4-'Grunddaten Kernel'!D$3)</f>
        <v>-9.2309957173447393E-2</v>
      </c>
      <c r="E302" s="103">
        <f>('Grunddaten Kernel'!E302-'Grunddaten Kernel'!E$3)/('Grunddaten Kernel'!E$4-'Grunddaten Kernel'!E$3)</f>
        <v>-0.31372549019607848</v>
      </c>
      <c r="F302" s="103">
        <f>('Grunddaten Kernel'!F302-'Grunddaten Kernel'!F$3)/('Grunddaten Kernel'!F$4-'Grunddaten Kernel'!F$3)</f>
        <v>-0.65732758620689657</v>
      </c>
      <c r="G302" s="103">
        <f>('Grunddaten Kernel'!G302-'Grunddaten Kernel'!G$3)/('Grunddaten Kernel'!G$4-'Grunddaten Kernel'!G$3)</f>
        <v>-0.32600732600732613</v>
      </c>
      <c r="H302" s="103">
        <f>('Grunddaten Kernel'!H302-'Grunddaten Kernel'!H$3)/('Grunddaten Kernel'!H$4-'Grunddaten Kernel'!H$3)</f>
        <v>3.5014005602240897E-2</v>
      </c>
      <c r="I302" s="103">
        <f>('Grunddaten Kernel'!I302-'Grunddaten Kernel'!I$3)/('Grunddaten Kernel'!I$4-'Grunddaten Kernel'!I$3)</f>
        <v>-0.11152630066110951</v>
      </c>
      <c r="J302" s="103">
        <f>('Grunddaten Kernel'!J302-'Grunddaten Kernel'!J$3)/('Grunddaten Kernel'!J$4-'Grunddaten Kernel'!J$3)</f>
        <v>-0.38666666666666666</v>
      </c>
      <c r="K302" s="103">
        <f>('Grunddaten Kernel'!K302-'Grunddaten Kernel'!K$3)/('Grunddaten Kernel'!K$4-'Grunddaten Kernel'!K$3)</f>
        <v>-0.14241272035948843</v>
      </c>
      <c r="L302" s="103">
        <f>('Grunddaten Kernel'!L302-'Grunddaten Kernel'!L$3)/('Grunddaten Kernel'!L$4-'Grunddaten Kernel'!L$3)</f>
        <v>1.2037449843958983E-2</v>
      </c>
      <c r="M302" s="103">
        <f>('Grunddaten Kernel'!M302-'Grunddaten Kernel'!M$3)/('Grunddaten Kernel'!M$4-'Grunddaten Kernel'!M$3)</f>
        <v>0.86264292774598217</v>
      </c>
      <c r="N302" s="103">
        <f>('Grunddaten Kernel'!N302-'Grunddaten Kernel'!N$3)/('Grunddaten Kernel'!N$4-'Grunddaten Kernel'!N$3)</f>
        <v>0.69996426851434701</v>
      </c>
      <c r="O302" s="103">
        <f>('Grunddaten Kernel'!O302-'Grunddaten Kernel'!O$3)/('Grunddaten Kernel'!O$4-'Grunddaten Kernel'!O$3)</f>
        <v>0.68064743075698553</v>
      </c>
      <c r="P302" s="103">
        <f>('Grunddaten Kernel'!P302-'Grunddaten Kernel'!P$3)/('Grunddaten Kernel'!P$4-'Grunddaten Kernel'!P$3)</f>
        <v>-0.17728745863288825</v>
      </c>
      <c r="Q302" s="103">
        <f>('Grunddaten Kernel'!Q302-'Grunddaten Kernel'!Q$3)/('Grunddaten Kernel'!Q$4-'Grunddaten Kernel'!Q$3)</f>
        <v>5.7022869022869029</v>
      </c>
      <c r="R302" s="103">
        <f>('Grunddaten Kernel'!R302-'Grunddaten Kernel'!R$3)/('Grunddaten Kernel'!R$4-'Grunddaten Kernel'!R$3)</f>
        <v>4.7300292255236238</v>
      </c>
      <c r="S302" s="103">
        <f>('Grunddaten Kernel'!S302-'Grunddaten Kernel'!S$3)/('Grunddaten Kernel'!S$4-'Grunddaten Kernel'!S$3)</f>
        <v>2.2215374635095686</v>
      </c>
      <c r="T302" s="103">
        <f>'Grunddaten Kernel'!T302/(('Grunddaten Kernel'!T$4-'Grunddaten Kernel'!T$3)/2)</f>
        <v>0.52610599613178932</v>
      </c>
      <c r="U302" s="103">
        <f>'Grunddaten Kernel'!U302/(('Grunddaten Kernel'!U$4-'Grunddaten Kernel'!U$3)/2)</f>
        <v>-0.86580520106095216</v>
      </c>
      <c r="V302" s="103">
        <f>'Grunddaten Kernel'!V302/(('Grunddaten Kernel'!V$4-'Grunddaten Kernel'!V$3)/2)</f>
        <v>3.4873583260680407E-2</v>
      </c>
      <c r="W302" s="103">
        <f>'Grunddaten Kernel'!W302/(('Grunddaten Kernel'!W$4-'Grunddaten Kernel'!W$3)/2)</f>
        <v>-0.18181818181818205</v>
      </c>
      <c r="X302" s="103">
        <f>'Grunddaten Kernel'!X302/(('Grunddaten Kernel'!X$4-'Grunddaten Kernel'!X$3)/2)</f>
        <v>-0.43243243243243251</v>
      </c>
      <c r="Y302" s="103">
        <f>'Grunddaten Kernel'!Y302/(('Grunddaten Kernel'!Y$4-'Grunddaten Kernel'!Y$3)/2)</f>
        <v>-0.42436687200547568</v>
      </c>
      <c r="Z302" s="103">
        <f>'Grunddaten Kernel'!Z302/(('Grunddaten Kernel'!Z$4-'Grunddaten Kernel'!Z$3)/2)</f>
        <v>-7.2463768115942099E-3</v>
      </c>
      <c r="AA302" s="103">
        <f>'Grunddaten Kernel'!AA302/(('Grunddaten Kernel'!AA$4-'Grunddaten Kernel'!AA$3)/2)</f>
        <v>7.2727272727272727E-3</v>
      </c>
      <c r="AB302" s="103">
        <f>'Grunddaten Kernel'!AB302/(('Grunddaten Kernel'!AB$4-'Grunddaten Kernel'!AB$3)/2)</f>
        <v>3.9990002499375121E-2</v>
      </c>
      <c r="AC302" s="103">
        <f>'Grunddaten Kernel'!AC302/(('Grunddaten Kernel'!AC$4-'Grunddaten Kernel'!AC$3)/2)</f>
        <v>1.1031439602868186E-2</v>
      </c>
      <c r="AD302" s="103">
        <f>'Grunddaten Kernel'!AD302/(('Grunddaten Kernel'!AD$4-'Grunddaten Kernel'!AD$3)/2)</f>
        <v>0</v>
      </c>
      <c r="AE302" s="103">
        <f>'Grunddaten Kernel'!AE302/(('Grunddaten Kernel'!AE$4-'Grunddaten Kernel'!AE$3)/2)</f>
        <v>-6.2146974480780735E-2</v>
      </c>
      <c r="AF302" s="103">
        <f>'Grunddaten Kernel'!AF302/(('Grunddaten Kernel'!AF$4-'Grunddaten Kernel'!AF$3)/2)</f>
        <v>-0.55998719590268886</v>
      </c>
      <c r="AG302" s="103">
        <f>'Grunddaten Kernel'!AG302/(('Grunddaten Kernel'!AG$4-'Grunddaten Kernel'!AG$3)/2)</f>
        <v>-0.26908897166207602</v>
      </c>
      <c r="AH302" s="103">
        <f>'Grunddaten Kernel'!AH302/(('Grunddaten Kernel'!AH$4-'Grunddaten Kernel'!AH$3)/2)</f>
        <v>-5.1274263300814617E-2</v>
      </c>
      <c r="AI302" s="103">
        <f>'Grunddaten Kernel'!AI302/(('Grunddaten Kernel'!AI$4-'Grunddaten Kernel'!AI$3)/2)</f>
        <v>-4.6262857142857108</v>
      </c>
      <c r="AJ302" s="103">
        <f>'Grunddaten Kernel'!AJ302/(('Grunddaten Kernel'!AJ$4-'Grunddaten Kernel'!AJ$3)/2)</f>
        <v>-5.0928008998875116</v>
      </c>
      <c r="AK302" s="103">
        <f>'Grunddaten Kernel'!AK302/(('Grunddaten Kernel'!AK$4-'Grunddaten Kernel'!AK$3)/2)</f>
        <v>-0.906249999999999</v>
      </c>
    </row>
    <row r="303" spans="1:37" x14ac:dyDescent="0.2">
      <c r="A303" s="9">
        <v>39385</v>
      </c>
      <c r="B303" s="103">
        <f>('Grunddaten Kernel'!B303-'Grunddaten Kernel'!B$3)/('Grunddaten Kernel'!B$4-'Grunddaten Kernel'!B$3)</f>
        <v>-0.91052966929069146</v>
      </c>
      <c r="C303" s="103">
        <f>('Grunddaten Kernel'!C303-'Grunddaten Kernel'!C$3)/('Grunddaten Kernel'!C$4-'Grunddaten Kernel'!C$3)</f>
        <v>0.92032478782839489</v>
      </c>
      <c r="D303" s="103">
        <f>('Grunddaten Kernel'!D303-'Grunddaten Kernel'!D$3)/('Grunddaten Kernel'!D$4-'Grunddaten Kernel'!D$3)</f>
        <v>-7.8257494646680845E-2</v>
      </c>
      <c r="E303" s="103">
        <f>('Grunddaten Kernel'!E303-'Grunddaten Kernel'!E$3)/('Grunddaten Kernel'!E$4-'Grunddaten Kernel'!E$3)</f>
        <v>-0.29411764705882354</v>
      </c>
      <c r="F303" s="103">
        <f>('Grunddaten Kernel'!F303-'Grunddaten Kernel'!F$3)/('Grunddaten Kernel'!F$4-'Grunddaten Kernel'!F$3)</f>
        <v>-0.60775862068965514</v>
      </c>
      <c r="G303" s="103">
        <f>('Grunddaten Kernel'!G303-'Grunddaten Kernel'!G$3)/('Grunddaten Kernel'!G$4-'Grunddaten Kernel'!G$3)</f>
        <v>-0.30036630036630046</v>
      </c>
      <c r="H303" s="103">
        <f>('Grunddaten Kernel'!H303-'Grunddaten Kernel'!H$3)/('Grunddaten Kernel'!H$4-'Grunddaten Kernel'!H$3)</f>
        <v>3.7815126050420172E-2</v>
      </c>
      <c r="I303" s="103">
        <f>('Grunddaten Kernel'!I303-'Grunddaten Kernel'!I$3)/('Grunddaten Kernel'!I$4-'Grunddaten Kernel'!I$3)</f>
        <v>-0.1092267893072722</v>
      </c>
      <c r="J303" s="103">
        <f>('Grunddaten Kernel'!J303-'Grunddaten Kernel'!J$3)/('Grunddaten Kernel'!J$4-'Grunddaten Kernel'!J$3)</f>
        <v>-0.37824561403508772</v>
      </c>
      <c r="K303" s="103">
        <f>('Grunddaten Kernel'!K303-'Grunddaten Kernel'!K$3)/('Grunddaten Kernel'!K$4-'Grunddaten Kernel'!K$3)</f>
        <v>-0.13688212927756654</v>
      </c>
      <c r="L303" s="103">
        <f>('Grunddaten Kernel'!L303-'Grunddaten Kernel'!L$3)/('Grunddaten Kernel'!L$4-'Grunddaten Kernel'!L$3)</f>
        <v>1.3226333779164809E-2</v>
      </c>
      <c r="M303" s="103">
        <f>('Grunddaten Kernel'!M303-'Grunddaten Kernel'!M$3)/('Grunddaten Kernel'!M$4-'Grunddaten Kernel'!M$3)</f>
        <v>0.90442806529423492</v>
      </c>
      <c r="N303" s="103">
        <f>('Grunddaten Kernel'!N303-'Grunddaten Kernel'!N$3)/('Grunddaten Kernel'!N$4-'Grunddaten Kernel'!N$3)</f>
        <v>0.79463717006633616</v>
      </c>
      <c r="O303" s="103">
        <f>('Grunddaten Kernel'!O303-'Grunddaten Kernel'!O$3)/('Grunddaten Kernel'!O$4-'Grunddaten Kernel'!O$3)</f>
        <v>0.77594060498019068</v>
      </c>
      <c r="P303" s="103">
        <f>('Grunddaten Kernel'!P303-'Grunddaten Kernel'!P$3)/('Grunddaten Kernel'!P$4-'Grunddaten Kernel'!P$3)</f>
        <v>-0.16632850241545896</v>
      </c>
      <c r="Q303" s="103">
        <f>('Grunddaten Kernel'!Q303-'Grunddaten Kernel'!Q$3)/('Grunddaten Kernel'!Q$4-'Grunddaten Kernel'!Q$3)</f>
        <v>6.2016632016632016</v>
      </c>
      <c r="R303" s="103">
        <f>('Grunddaten Kernel'!R303-'Grunddaten Kernel'!R$3)/('Grunddaten Kernel'!R$4-'Grunddaten Kernel'!R$3)</f>
        <v>5.1306624452021428</v>
      </c>
      <c r="S303" s="103">
        <f>('Grunddaten Kernel'!S303-'Grunddaten Kernel'!S$3)/('Grunddaten Kernel'!S$4-'Grunddaten Kernel'!S$3)</f>
        <v>2.6685047032111582</v>
      </c>
      <c r="T303" s="103">
        <f>'Grunddaten Kernel'!T303/(('Grunddaten Kernel'!T$4-'Grunddaten Kernel'!T$3)/2)</f>
        <v>1.1253604195333227E-2</v>
      </c>
      <c r="U303" s="103">
        <f>'Grunddaten Kernel'!U303/(('Grunddaten Kernel'!U$4-'Grunddaten Kernel'!U$3)/2)</f>
        <v>0.41044275045208878</v>
      </c>
      <c r="V303" s="103">
        <f>'Grunddaten Kernel'!V303/(('Grunddaten Kernel'!V$4-'Grunddaten Kernel'!V$3)/2)</f>
        <v>7.1798553771988169E-2</v>
      </c>
      <c r="W303" s="103">
        <f>'Grunddaten Kernel'!W303/(('Grunddaten Kernel'!W$4-'Grunddaten Kernel'!W$3)/2)</f>
        <v>0.16363636363636383</v>
      </c>
      <c r="X303" s="103">
        <f>'Grunddaten Kernel'!X303/(('Grunddaten Kernel'!X$4-'Grunddaten Kernel'!X$3)/2)</f>
        <v>0.35521235521235556</v>
      </c>
      <c r="Y303" s="103">
        <f>'Grunddaten Kernel'!Y303/(('Grunddaten Kernel'!Y$4-'Grunddaten Kernel'!Y$3)/2)</f>
        <v>0.19164955509924722</v>
      </c>
      <c r="Z303" s="103">
        <f>'Grunddaten Kernel'!Z303/(('Grunddaten Kernel'!Z$4-'Grunddaten Kernel'!Z$3)/2)</f>
        <v>1.449275362318842E-2</v>
      </c>
      <c r="AA303" s="103">
        <f>'Grunddaten Kernel'!AA303/(('Grunddaten Kernel'!AA$4-'Grunddaten Kernel'!AA$3)/2)</f>
        <v>1.4545454545454545E-2</v>
      </c>
      <c r="AB303" s="103">
        <f>'Grunddaten Kernel'!AB303/(('Grunddaten Kernel'!AB$4-'Grunddaten Kernel'!AB$3)/2)</f>
        <v>5.9985003749062717E-2</v>
      </c>
      <c r="AC303" s="103">
        <f>'Grunddaten Kernel'!AC303/(('Grunddaten Kernel'!AC$4-'Grunddaten Kernel'!AC$3)/2)</f>
        <v>4.4125758411472746E-2</v>
      </c>
      <c r="AD303" s="103">
        <f>'Grunddaten Kernel'!AD303/(('Grunddaten Kernel'!AD$4-'Grunddaten Kernel'!AD$3)/2)</f>
        <v>1.2800000000000011E-2</v>
      </c>
      <c r="AE303" s="103">
        <f>'Grunddaten Kernel'!AE303/(('Grunddaten Kernel'!AE$4-'Grunddaten Kernel'!AE$3)/2)</f>
        <v>0.2975552530197258</v>
      </c>
      <c r="AF303" s="103">
        <f>'Grunddaten Kernel'!AF303/(('Grunddaten Kernel'!AF$4-'Grunddaten Kernel'!AF$3)/2)</f>
        <v>0.78028169014084403</v>
      </c>
      <c r="AG303" s="103">
        <f>'Grunddaten Kernel'!AG303/(('Grunddaten Kernel'!AG$4-'Grunddaten Kernel'!AG$3)/2)</f>
        <v>0.60825924181663327</v>
      </c>
      <c r="AH303" s="103">
        <f>'Grunddaten Kernel'!AH303/(('Grunddaten Kernel'!AH$4-'Grunddaten Kernel'!AH$3)/2)</f>
        <v>5.7950316805792726E-2</v>
      </c>
      <c r="AI303" s="103">
        <f>'Grunddaten Kernel'!AI303/(('Grunddaten Kernel'!AI$4-'Grunddaten Kernel'!AI$3)/2)</f>
        <v>2.7451428571428549</v>
      </c>
      <c r="AJ303" s="103">
        <f>'Grunddaten Kernel'!AJ303/(('Grunddaten Kernel'!AJ$4-'Grunddaten Kernel'!AJ$3)/2)</f>
        <v>1.8503937007874003</v>
      </c>
      <c r="AK303" s="103">
        <f>'Grunddaten Kernel'!AK303/(('Grunddaten Kernel'!AK$4-'Grunddaten Kernel'!AK$3)/2)</f>
        <v>1.2303571428571427</v>
      </c>
    </row>
    <row r="304" spans="1:37" x14ac:dyDescent="0.2">
      <c r="A304" s="9">
        <v>39415</v>
      </c>
      <c r="B304" s="103">
        <f>('Grunddaten Kernel'!B304-'Grunddaten Kernel'!B$3)/('Grunddaten Kernel'!B$4-'Grunddaten Kernel'!B$3)</f>
        <v>-0.87500110109198992</v>
      </c>
      <c r="C304" s="103">
        <f>('Grunddaten Kernel'!C304-'Grunddaten Kernel'!C$3)/('Grunddaten Kernel'!C$4-'Grunddaten Kernel'!C$3)</f>
        <v>0.84418148899490553</v>
      </c>
      <c r="D304" s="103">
        <f>('Grunddaten Kernel'!D304-'Grunddaten Kernel'!D$3)/('Grunddaten Kernel'!D$4-'Grunddaten Kernel'!D$3)</f>
        <v>-8.6287473233404716E-2</v>
      </c>
      <c r="E304" s="103">
        <f>('Grunddaten Kernel'!E304-'Grunddaten Kernel'!E$3)/('Grunddaten Kernel'!E$4-'Grunddaten Kernel'!E$3)</f>
        <v>-0.30718954248366015</v>
      </c>
      <c r="F304" s="103">
        <f>('Grunddaten Kernel'!F304-'Grunddaten Kernel'!F$3)/('Grunddaten Kernel'!F$4-'Grunddaten Kernel'!F$3)</f>
        <v>-0.62284482758620696</v>
      </c>
      <c r="G304" s="103">
        <f>('Grunddaten Kernel'!G304-'Grunddaten Kernel'!G$3)/('Grunddaten Kernel'!G$4-'Grunddaten Kernel'!G$3)</f>
        <v>-0.25457875457875462</v>
      </c>
      <c r="H304" s="103">
        <f>('Grunddaten Kernel'!H304-'Grunddaten Kernel'!H$3)/('Grunddaten Kernel'!H$4-'Grunddaten Kernel'!H$3)</f>
        <v>4.2016806722689086E-2</v>
      </c>
      <c r="I304" s="103">
        <f>('Grunddaten Kernel'!I304-'Grunddaten Kernel'!I$3)/('Grunddaten Kernel'!I$4-'Grunddaten Kernel'!I$3)</f>
        <v>-0.10807703363035355</v>
      </c>
      <c r="J304" s="103">
        <f>('Grunddaten Kernel'!J304-'Grunddaten Kernel'!J$3)/('Grunddaten Kernel'!J$4-'Grunddaten Kernel'!J$3)</f>
        <v>-0.36421052631578943</v>
      </c>
      <c r="K304" s="103">
        <f>('Grunddaten Kernel'!K304-'Grunddaten Kernel'!K$3)/('Grunddaten Kernel'!K$4-'Grunddaten Kernel'!K$3)</f>
        <v>-0.15347390252333221</v>
      </c>
      <c r="L304" s="103">
        <f>('Grunddaten Kernel'!L304-'Grunddaten Kernel'!L$3)/('Grunddaten Kernel'!L$4-'Grunddaten Kernel'!L$3)</f>
        <v>1.3226333779164809E-2</v>
      </c>
      <c r="M304" s="103">
        <f>('Grunddaten Kernel'!M304-'Grunddaten Kernel'!M$3)/('Grunddaten Kernel'!M$4-'Grunddaten Kernel'!M$3)</f>
        <v>0.88803535618550211</v>
      </c>
      <c r="N304" s="103">
        <f>('Grunddaten Kernel'!N304-'Grunddaten Kernel'!N$3)/('Grunddaten Kernel'!N$4-'Grunddaten Kernel'!N$3)</f>
        <v>0.78971243921763579</v>
      </c>
      <c r="O304" s="103">
        <f>('Grunddaten Kernel'!O304-'Grunddaten Kernel'!O$3)/('Grunddaten Kernel'!O$4-'Grunddaten Kernel'!O$3)</f>
        <v>0.76811527236629118</v>
      </c>
      <c r="P304" s="103">
        <f>('Grunddaten Kernel'!P304-'Grunddaten Kernel'!P$3)/('Grunddaten Kernel'!P$4-'Grunddaten Kernel'!P$3)</f>
        <v>-0.18739358667123129</v>
      </c>
      <c r="Q304" s="103">
        <f>('Grunddaten Kernel'!Q304-'Grunddaten Kernel'!Q$3)/('Grunddaten Kernel'!Q$4-'Grunddaten Kernel'!Q$3)</f>
        <v>6.2008316008316005</v>
      </c>
      <c r="R304" s="103">
        <f>('Grunddaten Kernel'!R304-'Grunddaten Kernel'!R$3)/('Grunddaten Kernel'!R$4-'Grunddaten Kernel'!R$3)</f>
        <v>4.8177057963955194</v>
      </c>
      <c r="S304" s="103">
        <f>('Grunddaten Kernel'!S304-'Grunddaten Kernel'!S$3)/('Grunddaten Kernel'!S$4-'Grunddaten Kernel'!S$3)</f>
        <v>2.9179370742783006</v>
      </c>
      <c r="T304" s="103">
        <f>'Grunddaten Kernel'!T304/(('Grunddaten Kernel'!T$4-'Grunddaten Kernel'!T$3)/2)</f>
        <v>0.11347384230293488</v>
      </c>
      <c r="U304" s="103">
        <f>'Grunddaten Kernel'!U304/(('Grunddaten Kernel'!U$4-'Grunddaten Kernel'!U$3)/2)</f>
        <v>-0.36552305029531418</v>
      </c>
      <c r="V304" s="103">
        <f>'Grunddaten Kernel'!V304/(('Grunddaten Kernel'!V$4-'Grunddaten Kernel'!V$3)/2)</f>
        <v>-4.1027745012565363E-2</v>
      </c>
      <c r="W304" s="103">
        <f>'Grunddaten Kernel'!W304/(('Grunddaten Kernel'!W$4-'Grunddaten Kernel'!W$3)/2)</f>
        <v>-0.10909090909090922</v>
      </c>
      <c r="X304" s="103">
        <f>'Grunddaten Kernel'!X304/(('Grunddaten Kernel'!X$4-'Grunddaten Kernel'!X$3)/2)</f>
        <v>-0.10810810810810856</v>
      </c>
      <c r="Y304" s="103">
        <f>'Grunddaten Kernel'!Y304/(('Grunddaten Kernel'!Y$4-'Grunddaten Kernel'!Y$3)/2)</f>
        <v>0.34223134839151259</v>
      </c>
      <c r="Z304" s="103">
        <f>'Grunddaten Kernel'!Z304/(('Grunddaten Kernel'!Z$4-'Grunddaten Kernel'!Z$3)/2)</f>
        <v>2.1739130434782629E-2</v>
      </c>
      <c r="AA304" s="103">
        <f>'Grunddaten Kernel'!AA304/(('Grunddaten Kernel'!AA$4-'Grunddaten Kernel'!AA$3)/2)</f>
        <v>7.2727272727272745E-3</v>
      </c>
      <c r="AB304" s="103">
        <f>'Grunddaten Kernel'!AB304/(('Grunddaten Kernel'!AB$4-'Grunddaten Kernel'!AB$3)/2)</f>
        <v>9.9975006248437887E-2</v>
      </c>
      <c r="AC304" s="103">
        <f>'Grunddaten Kernel'!AC304/(('Grunddaten Kernel'!AC$4-'Grunddaten Kernel'!AC$3)/2)</f>
        <v>-0.13237727523441822</v>
      </c>
      <c r="AD304" s="103">
        <f>'Grunddaten Kernel'!AD304/(('Grunddaten Kernel'!AD$4-'Grunddaten Kernel'!AD$3)/2)</f>
        <v>0</v>
      </c>
      <c r="AE304" s="103">
        <f>'Grunddaten Kernel'!AE304/(('Grunddaten Kernel'!AE$4-'Grunddaten Kernel'!AE$3)/2)</f>
        <v>-0.11673377168843883</v>
      </c>
      <c r="AF304" s="103">
        <f>'Grunddaten Kernel'!AF304/(('Grunddaten Kernel'!AF$4-'Grunddaten Kernel'!AF$3)/2)</f>
        <v>-4.0588988476311885E-2</v>
      </c>
      <c r="AG304" s="103">
        <f>'Grunddaten Kernel'!AG304/(('Grunddaten Kernel'!AG$4-'Grunddaten Kernel'!AG$3)/2)</f>
        <v>-4.9949337100940475E-2</v>
      </c>
      <c r="AH304" s="103">
        <f>'Grunddaten Kernel'!AH304/(('Grunddaten Kernel'!AH$4-'Grunddaten Kernel'!AH$3)/2)</f>
        <v>-0.11139092829125995</v>
      </c>
      <c r="AI304" s="103">
        <f>'Grunddaten Kernel'!AI304/(('Grunddaten Kernel'!AI$4-'Grunddaten Kernel'!AI$3)/2)</f>
        <v>-4.5714285714296109E-3</v>
      </c>
      <c r="AJ304" s="103">
        <f>'Grunddaten Kernel'!AJ304/(('Grunddaten Kernel'!AJ$4-'Grunddaten Kernel'!AJ$3)/2)</f>
        <v>-1.4454443194600635</v>
      </c>
      <c r="AK304" s="103">
        <f>'Grunddaten Kernel'!AK304/(('Grunddaten Kernel'!AK$4-'Grunddaten Kernel'!AK$3)/2)</f>
        <v>0.68660714285714253</v>
      </c>
    </row>
    <row r="305" spans="1:37" x14ac:dyDescent="0.2">
      <c r="A305" s="9">
        <v>39445</v>
      </c>
      <c r="B305" s="103">
        <f>('Grunddaten Kernel'!B305-'Grunddaten Kernel'!B$3)/('Grunddaten Kernel'!B$4-'Grunddaten Kernel'!B$3)</f>
        <v>-0.91405316365750511</v>
      </c>
      <c r="C305" s="103">
        <f>('Grunddaten Kernel'!C305-'Grunddaten Kernel'!C$3)/('Grunddaten Kernel'!C$4-'Grunddaten Kernel'!C$3)</f>
        <v>0.7531764860517467</v>
      </c>
      <c r="D305" s="103">
        <f>('Grunddaten Kernel'!D305-'Grunddaten Kernel'!D$3)/('Grunddaten Kernel'!D$4-'Grunddaten Kernel'!D$3)</f>
        <v>-9.4585117773019145E-2</v>
      </c>
      <c r="E305" s="103">
        <f>('Grunddaten Kernel'!E305-'Grunddaten Kernel'!E$3)/('Grunddaten Kernel'!E$4-'Grunddaten Kernel'!E$3)</f>
        <v>-0.37690631808278868</v>
      </c>
      <c r="F305" s="103">
        <f>('Grunddaten Kernel'!F305-'Grunddaten Kernel'!F$3)/('Grunddaten Kernel'!F$4-'Grunddaten Kernel'!F$3)</f>
        <v>-0.66379310344827591</v>
      </c>
      <c r="G305" s="103">
        <f>('Grunddaten Kernel'!G305-'Grunddaten Kernel'!G$3)/('Grunddaten Kernel'!G$4-'Grunddaten Kernel'!G$3)</f>
        <v>-0.33333333333333343</v>
      </c>
      <c r="H305" s="103">
        <f>('Grunddaten Kernel'!H305-'Grunddaten Kernel'!H$3)/('Grunddaten Kernel'!H$4-'Grunddaten Kernel'!H$3)</f>
        <v>2.9411764705882349E-2</v>
      </c>
      <c r="I305" s="103">
        <f>('Grunddaten Kernel'!I305-'Grunddaten Kernel'!I$3)/('Grunddaten Kernel'!I$4-'Grunddaten Kernel'!I$3)</f>
        <v>-0.10807703363035355</v>
      </c>
      <c r="J305" s="103">
        <f>('Grunddaten Kernel'!J305-'Grunddaten Kernel'!J$3)/('Grunddaten Kernel'!J$4-'Grunddaten Kernel'!J$3)</f>
        <v>-0.35719298245614034</v>
      </c>
      <c r="K305" s="103">
        <f>('Grunddaten Kernel'!K305-'Grunddaten Kernel'!K$3)/('Grunddaten Kernel'!K$4-'Grunddaten Kernel'!K$3)</f>
        <v>-0.16868302799861734</v>
      </c>
      <c r="L305" s="103">
        <f>('Grunddaten Kernel'!L305-'Grunddaten Kernel'!L$3)/('Grunddaten Kernel'!L$4-'Grunddaten Kernel'!L$3)</f>
        <v>1.3226333779164809E-2</v>
      </c>
      <c r="M305" s="103">
        <f>('Grunddaten Kernel'!M305-'Grunddaten Kernel'!M$3)/('Grunddaten Kernel'!M$4-'Grunddaten Kernel'!M$3)</f>
        <v>0.93119536611061637</v>
      </c>
      <c r="N305" s="103">
        <f>('Grunddaten Kernel'!N305-'Grunddaten Kernel'!N$3)/('Grunddaten Kernel'!N$4-'Grunddaten Kernel'!N$3)</f>
        <v>0.79797728720346739</v>
      </c>
      <c r="O305" s="103">
        <f>('Grunddaten Kernel'!O305-'Grunddaten Kernel'!O$3)/('Grunddaten Kernel'!O$4-'Grunddaten Kernel'!O$3)</f>
        <v>0.73972198456397253</v>
      </c>
      <c r="P305" s="103">
        <f>('Grunddaten Kernel'!P305-'Grunddaten Kernel'!P$3)/('Grunddaten Kernel'!P$4-'Grunddaten Kernel'!P$3)</f>
        <v>-0.18660466354749133</v>
      </c>
      <c r="Q305" s="103">
        <f>('Grunddaten Kernel'!Q305-'Grunddaten Kernel'!Q$3)/('Grunddaten Kernel'!Q$4-'Grunddaten Kernel'!Q$3)</f>
        <v>5.4544698544698544</v>
      </c>
      <c r="R305" s="103">
        <f>('Grunddaten Kernel'!R305-'Grunddaten Kernel'!R$3)/('Grunddaten Kernel'!R$4-'Grunddaten Kernel'!R$3)</f>
        <v>4.5813443740867017</v>
      </c>
      <c r="S305" s="103">
        <f>('Grunddaten Kernel'!S305-'Grunddaten Kernel'!S$3)/('Grunddaten Kernel'!S$4-'Grunddaten Kernel'!S$3)</f>
        <v>2.8747972753811224</v>
      </c>
      <c r="T305" s="103">
        <f>'Grunddaten Kernel'!T305/(('Grunddaten Kernel'!T$4-'Grunddaten Kernel'!T$3)/2)</f>
        <v>-0.1247274464982681</v>
      </c>
      <c r="U305" s="103">
        <f>'Grunddaten Kernel'!U305/(('Grunddaten Kernel'!U$4-'Grunddaten Kernel'!U$3)/2)</f>
        <v>-0.43686610348548605</v>
      </c>
      <c r="V305" s="103">
        <f>'Grunddaten Kernel'!V305/(('Grunddaten Kernel'!V$4-'Grunddaten Kernel'!V$3)/2)</f>
        <v>-4.239533651298294E-2</v>
      </c>
      <c r="W305" s="103">
        <f>'Grunddaten Kernel'!W305/(('Grunddaten Kernel'!W$4-'Grunddaten Kernel'!W$3)/2)</f>
        <v>-0.5818181818181819</v>
      </c>
      <c r="X305" s="103">
        <f>'Grunddaten Kernel'!X305/(('Grunddaten Kernel'!X$4-'Grunddaten Kernel'!X$3)/2)</f>
        <v>-0.29343629343629335</v>
      </c>
      <c r="Y305" s="103">
        <f>'Grunddaten Kernel'!Y305/(('Grunddaten Kernel'!Y$4-'Grunddaten Kernel'!Y$3)/2)</f>
        <v>-0.58863791923340159</v>
      </c>
      <c r="Z305" s="103">
        <f>'Grunddaten Kernel'!Z305/(('Grunddaten Kernel'!Z$4-'Grunddaten Kernel'!Z$3)/2)</f>
        <v>-6.5217391304347894E-2</v>
      </c>
      <c r="AA305" s="103">
        <f>'Grunddaten Kernel'!AA305/(('Grunddaten Kernel'!AA$4-'Grunddaten Kernel'!AA$3)/2)</f>
        <v>0</v>
      </c>
      <c r="AB305" s="103">
        <f>'Grunddaten Kernel'!AB305/(('Grunddaten Kernel'!AB$4-'Grunddaten Kernel'!AB$3)/2)</f>
        <v>4.998750312421886E-2</v>
      </c>
      <c r="AC305" s="103">
        <f>'Grunddaten Kernel'!AC305/(('Grunddaten Kernel'!AC$4-'Grunddaten Kernel'!AC$3)/2)</f>
        <v>-0.1213458356315498</v>
      </c>
      <c r="AD305" s="103">
        <f>'Grunddaten Kernel'!AD305/(('Grunddaten Kernel'!AD$4-'Grunddaten Kernel'!AD$3)/2)</f>
        <v>0</v>
      </c>
      <c r="AE305" s="103">
        <f>'Grunddaten Kernel'!AE305/(('Grunddaten Kernel'!AE$4-'Grunddaten Kernel'!AE$3)/2)</f>
        <v>0.3073458274194017</v>
      </c>
      <c r="AF305" s="103">
        <f>'Grunddaten Kernel'!AF305/(('Grunddaten Kernel'!AF$4-'Grunddaten Kernel'!AF$3)/2)</f>
        <v>6.8117797695261648E-2</v>
      </c>
      <c r="AG305" s="103">
        <f>'Grunddaten Kernel'!AG305/(('Grunddaten Kernel'!AG$4-'Grunddaten Kernel'!AG$3)/2)</f>
        <v>-0.18123522332110742</v>
      </c>
      <c r="AH305" s="103">
        <f>'Grunddaten Kernel'!AH305/(('Grunddaten Kernel'!AH$4-'Grunddaten Kernel'!AH$3)/2)</f>
        <v>4.1717791411042503E-3</v>
      </c>
      <c r="AI305" s="103">
        <f>'Grunddaten Kernel'!AI305/(('Grunddaten Kernel'!AI$4-'Grunddaten Kernel'!AI$3)/2)</f>
        <v>-4.1028571428571432</v>
      </c>
      <c r="AJ305" s="103">
        <f>'Grunddaten Kernel'!AJ305/(('Grunddaten Kernel'!AJ$4-'Grunddaten Kernel'!AJ$3)/2)</f>
        <v>-1.0916760404949426</v>
      </c>
      <c r="AK305" s="103">
        <f>'Grunddaten Kernel'!AK305/(('Grunddaten Kernel'!AK$4-'Grunddaten Kernel'!AK$3)/2)</f>
        <v>-0.11874999999999981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X444"/>
  <sheetViews>
    <sheetView tabSelected="1" zoomScaleNormal="100" workbookViewId="0">
      <pane ySplit="750" topLeftCell="A407" activePane="bottomLeft"/>
      <selection activeCell="B1" sqref="B1:N2"/>
      <selection pane="bottomLeft" activeCell="M448" sqref="M448"/>
    </sheetView>
  </sheetViews>
  <sheetFormatPr defaultColWidth="11.42578125" defaultRowHeight="11.25" x14ac:dyDescent="0.2"/>
  <cols>
    <col min="1" max="1" width="9.7109375" style="9" customWidth="1"/>
    <col min="2" max="2" width="9.140625" style="5" customWidth="1"/>
    <col min="3" max="12" width="9.140625" style="16" customWidth="1"/>
    <col min="13" max="14" width="9.140625" style="19" customWidth="1"/>
    <col min="15" max="15" width="9.140625" style="3" customWidth="1"/>
    <col min="16" max="16" width="11.42578125" style="19"/>
    <col min="17" max="20" width="6.28515625" style="19" customWidth="1"/>
    <col min="21" max="237" width="11.42578125" style="19"/>
    <col min="238" max="238" width="9.7109375" style="19" customWidth="1"/>
    <col min="239" max="252" width="9.140625" style="19" customWidth="1"/>
    <col min="253" max="253" width="11.42578125" style="19"/>
    <col min="254" max="257" width="6.28515625" style="19" customWidth="1"/>
    <col min="258" max="493" width="11.42578125" style="19"/>
    <col min="494" max="494" width="9.7109375" style="19" customWidth="1"/>
    <col min="495" max="508" width="9.140625" style="19" customWidth="1"/>
    <col min="509" max="509" width="11.42578125" style="19"/>
    <col min="510" max="513" width="6.28515625" style="19" customWidth="1"/>
    <col min="514" max="749" width="11.42578125" style="19"/>
    <col min="750" max="750" width="9.7109375" style="19" customWidth="1"/>
    <col min="751" max="764" width="9.140625" style="19" customWidth="1"/>
    <col min="765" max="765" width="11.42578125" style="19"/>
    <col min="766" max="769" width="6.28515625" style="19" customWidth="1"/>
    <col min="770" max="1005" width="11.42578125" style="19"/>
    <col min="1006" max="1006" width="9.7109375" style="19" customWidth="1"/>
    <col min="1007" max="1020" width="9.140625" style="19" customWidth="1"/>
    <col min="1021" max="1021" width="11.42578125" style="19"/>
    <col min="1022" max="1025" width="6.28515625" style="19" customWidth="1"/>
    <col min="1026" max="1261" width="11.42578125" style="19"/>
    <col min="1262" max="1262" width="9.7109375" style="19" customWidth="1"/>
    <col min="1263" max="1276" width="9.140625" style="19" customWidth="1"/>
    <col min="1277" max="1277" width="11.42578125" style="19"/>
    <col min="1278" max="1281" width="6.28515625" style="19" customWidth="1"/>
    <col min="1282" max="1517" width="11.42578125" style="19"/>
    <col min="1518" max="1518" width="9.7109375" style="19" customWidth="1"/>
    <col min="1519" max="1532" width="9.140625" style="19" customWidth="1"/>
    <col min="1533" max="1533" width="11.42578125" style="19"/>
    <col min="1534" max="1537" width="6.28515625" style="19" customWidth="1"/>
    <col min="1538" max="1773" width="11.42578125" style="19"/>
    <col min="1774" max="1774" width="9.7109375" style="19" customWidth="1"/>
    <col min="1775" max="1788" width="9.140625" style="19" customWidth="1"/>
    <col min="1789" max="1789" width="11.42578125" style="19"/>
    <col min="1790" max="1793" width="6.28515625" style="19" customWidth="1"/>
    <col min="1794" max="2029" width="11.42578125" style="19"/>
    <col min="2030" max="2030" width="9.7109375" style="19" customWidth="1"/>
    <col min="2031" max="2044" width="9.140625" style="19" customWidth="1"/>
    <col min="2045" max="2045" width="11.42578125" style="19"/>
    <col min="2046" max="2049" width="6.28515625" style="19" customWidth="1"/>
    <col min="2050" max="2285" width="11.42578125" style="19"/>
    <col min="2286" max="2286" width="9.7109375" style="19" customWidth="1"/>
    <col min="2287" max="2300" width="9.140625" style="19" customWidth="1"/>
    <col min="2301" max="2301" width="11.42578125" style="19"/>
    <col min="2302" max="2305" width="6.28515625" style="19" customWidth="1"/>
    <col min="2306" max="2541" width="11.42578125" style="19"/>
    <col min="2542" max="2542" width="9.7109375" style="19" customWidth="1"/>
    <col min="2543" max="2556" width="9.140625" style="19" customWidth="1"/>
    <col min="2557" max="2557" width="11.42578125" style="19"/>
    <col min="2558" max="2561" width="6.28515625" style="19" customWidth="1"/>
    <col min="2562" max="2797" width="11.42578125" style="19"/>
    <col min="2798" max="2798" width="9.7109375" style="19" customWidth="1"/>
    <col min="2799" max="2812" width="9.140625" style="19" customWidth="1"/>
    <col min="2813" max="2813" width="11.42578125" style="19"/>
    <col min="2814" max="2817" width="6.28515625" style="19" customWidth="1"/>
    <col min="2818" max="3053" width="11.42578125" style="19"/>
    <col min="3054" max="3054" width="9.7109375" style="19" customWidth="1"/>
    <col min="3055" max="3068" width="9.140625" style="19" customWidth="1"/>
    <col min="3069" max="3069" width="11.42578125" style="19"/>
    <col min="3070" max="3073" width="6.28515625" style="19" customWidth="1"/>
    <col min="3074" max="3309" width="11.42578125" style="19"/>
    <col min="3310" max="3310" width="9.7109375" style="19" customWidth="1"/>
    <col min="3311" max="3324" width="9.140625" style="19" customWidth="1"/>
    <col min="3325" max="3325" width="11.42578125" style="19"/>
    <col min="3326" max="3329" width="6.28515625" style="19" customWidth="1"/>
    <col min="3330" max="3565" width="11.42578125" style="19"/>
    <col min="3566" max="3566" width="9.7109375" style="19" customWidth="1"/>
    <col min="3567" max="3580" width="9.140625" style="19" customWidth="1"/>
    <col min="3581" max="3581" width="11.42578125" style="19"/>
    <col min="3582" max="3585" width="6.28515625" style="19" customWidth="1"/>
    <col min="3586" max="3821" width="11.42578125" style="19"/>
    <col min="3822" max="3822" width="9.7109375" style="19" customWidth="1"/>
    <col min="3823" max="3836" width="9.140625" style="19" customWidth="1"/>
    <col min="3837" max="3837" width="11.42578125" style="19"/>
    <col min="3838" max="3841" width="6.28515625" style="19" customWidth="1"/>
    <col min="3842" max="4077" width="11.42578125" style="19"/>
    <col min="4078" max="4078" width="9.7109375" style="19" customWidth="1"/>
    <col min="4079" max="4092" width="9.140625" style="19" customWidth="1"/>
    <col min="4093" max="4093" width="11.42578125" style="19"/>
    <col min="4094" max="4097" width="6.28515625" style="19" customWidth="1"/>
    <col min="4098" max="4333" width="11.42578125" style="19"/>
    <col min="4334" max="4334" width="9.7109375" style="19" customWidth="1"/>
    <col min="4335" max="4348" width="9.140625" style="19" customWidth="1"/>
    <col min="4349" max="4349" width="11.42578125" style="19"/>
    <col min="4350" max="4353" width="6.28515625" style="19" customWidth="1"/>
    <col min="4354" max="4589" width="11.42578125" style="19"/>
    <col min="4590" max="4590" width="9.7109375" style="19" customWidth="1"/>
    <col min="4591" max="4604" width="9.140625" style="19" customWidth="1"/>
    <col min="4605" max="4605" width="11.42578125" style="19"/>
    <col min="4606" max="4609" width="6.28515625" style="19" customWidth="1"/>
    <col min="4610" max="4845" width="11.42578125" style="19"/>
    <col min="4846" max="4846" width="9.7109375" style="19" customWidth="1"/>
    <col min="4847" max="4860" width="9.140625" style="19" customWidth="1"/>
    <col min="4861" max="4861" width="11.42578125" style="19"/>
    <col min="4862" max="4865" width="6.28515625" style="19" customWidth="1"/>
    <col min="4866" max="5101" width="11.42578125" style="19"/>
    <col min="5102" max="5102" width="9.7109375" style="19" customWidth="1"/>
    <col min="5103" max="5116" width="9.140625" style="19" customWidth="1"/>
    <col min="5117" max="5117" width="11.42578125" style="19"/>
    <col min="5118" max="5121" width="6.28515625" style="19" customWidth="1"/>
    <col min="5122" max="5357" width="11.42578125" style="19"/>
    <col min="5358" max="5358" width="9.7109375" style="19" customWidth="1"/>
    <col min="5359" max="5372" width="9.140625" style="19" customWidth="1"/>
    <col min="5373" max="5373" width="11.42578125" style="19"/>
    <col min="5374" max="5377" width="6.28515625" style="19" customWidth="1"/>
    <col min="5378" max="5613" width="11.42578125" style="19"/>
    <col min="5614" max="5614" width="9.7109375" style="19" customWidth="1"/>
    <col min="5615" max="5628" width="9.140625" style="19" customWidth="1"/>
    <col min="5629" max="5629" width="11.42578125" style="19"/>
    <col min="5630" max="5633" width="6.28515625" style="19" customWidth="1"/>
    <col min="5634" max="5869" width="11.42578125" style="19"/>
    <col min="5870" max="5870" width="9.7109375" style="19" customWidth="1"/>
    <col min="5871" max="5884" width="9.140625" style="19" customWidth="1"/>
    <col min="5885" max="5885" width="11.42578125" style="19"/>
    <col min="5886" max="5889" width="6.28515625" style="19" customWidth="1"/>
    <col min="5890" max="6125" width="11.42578125" style="19"/>
    <col min="6126" max="6126" width="9.7109375" style="19" customWidth="1"/>
    <col min="6127" max="6140" width="9.140625" style="19" customWidth="1"/>
    <col min="6141" max="6141" width="11.42578125" style="19"/>
    <col min="6142" max="6145" width="6.28515625" style="19" customWidth="1"/>
    <col min="6146" max="6381" width="11.42578125" style="19"/>
    <col min="6382" max="6382" width="9.7109375" style="19" customWidth="1"/>
    <col min="6383" max="6396" width="9.140625" style="19" customWidth="1"/>
    <col min="6397" max="6397" width="11.42578125" style="19"/>
    <col min="6398" max="6401" width="6.28515625" style="19" customWidth="1"/>
    <col min="6402" max="6637" width="11.42578125" style="19"/>
    <col min="6638" max="6638" width="9.7109375" style="19" customWidth="1"/>
    <col min="6639" max="6652" width="9.140625" style="19" customWidth="1"/>
    <col min="6653" max="6653" width="11.42578125" style="19"/>
    <col min="6654" max="6657" width="6.28515625" style="19" customWidth="1"/>
    <col min="6658" max="6893" width="11.42578125" style="19"/>
    <col min="6894" max="6894" width="9.7109375" style="19" customWidth="1"/>
    <col min="6895" max="6908" width="9.140625" style="19" customWidth="1"/>
    <col min="6909" max="6909" width="11.42578125" style="19"/>
    <col min="6910" max="6913" width="6.28515625" style="19" customWidth="1"/>
    <col min="6914" max="7149" width="11.42578125" style="19"/>
    <col min="7150" max="7150" width="9.7109375" style="19" customWidth="1"/>
    <col min="7151" max="7164" width="9.140625" style="19" customWidth="1"/>
    <col min="7165" max="7165" width="11.42578125" style="19"/>
    <col min="7166" max="7169" width="6.28515625" style="19" customWidth="1"/>
    <col min="7170" max="7405" width="11.42578125" style="19"/>
    <col min="7406" max="7406" width="9.7109375" style="19" customWidth="1"/>
    <col min="7407" max="7420" width="9.140625" style="19" customWidth="1"/>
    <col min="7421" max="7421" width="11.42578125" style="19"/>
    <col min="7422" max="7425" width="6.28515625" style="19" customWidth="1"/>
    <col min="7426" max="7661" width="11.42578125" style="19"/>
    <col min="7662" max="7662" width="9.7109375" style="19" customWidth="1"/>
    <col min="7663" max="7676" width="9.140625" style="19" customWidth="1"/>
    <col min="7677" max="7677" width="11.42578125" style="19"/>
    <col min="7678" max="7681" width="6.28515625" style="19" customWidth="1"/>
    <col min="7682" max="7917" width="11.42578125" style="19"/>
    <col min="7918" max="7918" width="9.7109375" style="19" customWidth="1"/>
    <col min="7919" max="7932" width="9.140625" style="19" customWidth="1"/>
    <col min="7933" max="7933" width="11.42578125" style="19"/>
    <col min="7934" max="7937" width="6.28515625" style="19" customWidth="1"/>
    <col min="7938" max="8173" width="11.42578125" style="19"/>
    <col min="8174" max="8174" width="9.7109375" style="19" customWidth="1"/>
    <col min="8175" max="8188" width="9.140625" style="19" customWidth="1"/>
    <col min="8189" max="8189" width="11.42578125" style="19"/>
    <col min="8190" max="8193" width="6.28515625" style="19" customWidth="1"/>
    <col min="8194" max="8429" width="11.42578125" style="19"/>
    <col min="8430" max="8430" width="9.7109375" style="19" customWidth="1"/>
    <col min="8431" max="8444" width="9.140625" style="19" customWidth="1"/>
    <col min="8445" max="8445" width="11.42578125" style="19"/>
    <col min="8446" max="8449" width="6.28515625" style="19" customWidth="1"/>
    <col min="8450" max="8685" width="11.42578125" style="19"/>
    <col min="8686" max="8686" width="9.7109375" style="19" customWidth="1"/>
    <col min="8687" max="8700" width="9.140625" style="19" customWidth="1"/>
    <col min="8701" max="8701" width="11.42578125" style="19"/>
    <col min="8702" max="8705" width="6.28515625" style="19" customWidth="1"/>
    <col min="8706" max="8941" width="11.42578125" style="19"/>
    <col min="8942" max="8942" width="9.7109375" style="19" customWidth="1"/>
    <col min="8943" max="8956" width="9.140625" style="19" customWidth="1"/>
    <col min="8957" max="8957" width="11.42578125" style="19"/>
    <col min="8958" max="8961" width="6.28515625" style="19" customWidth="1"/>
    <col min="8962" max="9197" width="11.42578125" style="19"/>
    <col min="9198" max="9198" width="9.7109375" style="19" customWidth="1"/>
    <col min="9199" max="9212" width="9.140625" style="19" customWidth="1"/>
    <col min="9213" max="9213" width="11.42578125" style="19"/>
    <col min="9214" max="9217" width="6.28515625" style="19" customWidth="1"/>
    <col min="9218" max="9453" width="11.42578125" style="19"/>
    <col min="9454" max="9454" width="9.7109375" style="19" customWidth="1"/>
    <col min="9455" max="9468" width="9.140625" style="19" customWidth="1"/>
    <col min="9469" max="9469" width="11.42578125" style="19"/>
    <col min="9470" max="9473" width="6.28515625" style="19" customWidth="1"/>
    <col min="9474" max="9709" width="11.42578125" style="19"/>
    <col min="9710" max="9710" width="9.7109375" style="19" customWidth="1"/>
    <col min="9711" max="9724" width="9.140625" style="19" customWidth="1"/>
    <col min="9725" max="9725" width="11.42578125" style="19"/>
    <col min="9726" max="9729" width="6.28515625" style="19" customWidth="1"/>
    <col min="9730" max="9965" width="11.42578125" style="19"/>
    <col min="9966" max="9966" width="9.7109375" style="19" customWidth="1"/>
    <col min="9967" max="9980" width="9.140625" style="19" customWidth="1"/>
    <col min="9981" max="9981" width="11.42578125" style="19"/>
    <col min="9982" max="9985" width="6.28515625" style="19" customWidth="1"/>
    <col min="9986" max="10221" width="11.42578125" style="19"/>
    <col min="10222" max="10222" width="9.7109375" style="19" customWidth="1"/>
    <col min="10223" max="10236" width="9.140625" style="19" customWidth="1"/>
    <col min="10237" max="10237" width="11.42578125" style="19"/>
    <col min="10238" max="10241" width="6.28515625" style="19" customWidth="1"/>
    <col min="10242" max="10477" width="11.42578125" style="19"/>
    <col min="10478" max="10478" width="9.7109375" style="19" customWidth="1"/>
    <col min="10479" max="10492" width="9.140625" style="19" customWidth="1"/>
    <col min="10493" max="10493" width="11.42578125" style="19"/>
    <col min="10494" max="10497" width="6.28515625" style="19" customWidth="1"/>
    <col min="10498" max="10733" width="11.42578125" style="19"/>
    <col min="10734" max="10734" width="9.7109375" style="19" customWidth="1"/>
    <col min="10735" max="10748" width="9.140625" style="19" customWidth="1"/>
    <col min="10749" max="10749" width="11.42578125" style="19"/>
    <col min="10750" max="10753" width="6.28515625" style="19" customWidth="1"/>
    <col min="10754" max="10989" width="11.42578125" style="19"/>
    <col min="10990" max="10990" width="9.7109375" style="19" customWidth="1"/>
    <col min="10991" max="11004" width="9.140625" style="19" customWidth="1"/>
    <col min="11005" max="11005" width="11.42578125" style="19"/>
    <col min="11006" max="11009" width="6.28515625" style="19" customWidth="1"/>
    <col min="11010" max="11245" width="11.42578125" style="19"/>
    <col min="11246" max="11246" width="9.7109375" style="19" customWidth="1"/>
    <col min="11247" max="11260" width="9.140625" style="19" customWidth="1"/>
    <col min="11261" max="11261" width="11.42578125" style="19"/>
    <col min="11262" max="11265" width="6.28515625" style="19" customWidth="1"/>
    <col min="11266" max="11501" width="11.42578125" style="19"/>
    <col min="11502" max="11502" width="9.7109375" style="19" customWidth="1"/>
    <col min="11503" max="11516" width="9.140625" style="19" customWidth="1"/>
    <col min="11517" max="11517" width="11.42578125" style="19"/>
    <col min="11518" max="11521" width="6.28515625" style="19" customWidth="1"/>
    <col min="11522" max="11757" width="11.42578125" style="19"/>
    <col min="11758" max="11758" width="9.7109375" style="19" customWidth="1"/>
    <col min="11759" max="11772" width="9.140625" style="19" customWidth="1"/>
    <col min="11773" max="11773" width="11.42578125" style="19"/>
    <col min="11774" max="11777" width="6.28515625" style="19" customWidth="1"/>
    <col min="11778" max="12013" width="11.42578125" style="19"/>
    <col min="12014" max="12014" width="9.7109375" style="19" customWidth="1"/>
    <col min="12015" max="12028" width="9.140625" style="19" customWidth="1"/>
    <col min="12029" max="12029" width="11.42578125" style="19"/>
    <col min="12030" max="12033" width="6.28515625" style="19" customWidth="1"/>
    <col min="12034" max="12269" width="11.42578125" style="19"/>
    <col min="12270" max="12270" width="9.7109375" style="19" customWidth="1"/>
    <col min="12271" max="12284" width="9.140625" style="19" customWidth="1"/>
    <col min="12285" max="12285" width="11.42578125" style="19"/>
    <col min="12286" max="12289" width="6.28515625" style="19" customWidth="1"/>
    <col min="12290" max="12525" width="11.42578125" style="19"/>
    <col min="12526" max="12526" width="9.7109375" style="19" customWidth="1"/>
    <col min="12527" max="12540" width="9.140625" style="19" customWidth="1"/>
    <col min="12541" max="12541" width="11.42578125" style="19"/>
    <col min="12542" max="12545" width="6.28515625" style="19" customWidth="1"/>
    <col min="12546" max="12781" width="11.42578125" style="19"/>
    <col min="12782" max="12782" width="9.7109375" style="19" customWidth="1"/>
    <col min="12783" max="12796" width="9.140625" style="19" customWidth="1"/>
    <col min="12797" max="12797" width="11.42578125" style="19"/>
    <col min="12798" max="12801" width="6.28515625" style="19" customWidth="1"/>
    <col min="12802" max="13037" width="11.42578125" style="19"/>
    <col min="13038" max="13038" width="9.7109375" style="19" customWidth="1"/>
    <col min="13039" max="13052" width="9.140625" style="19" customWidth="1"/>
    <col min="13053" max="13053" width="11.42578125" style="19"/>
    <col min="13054" max="13057" width="6.28515625" style="19" customWidth="1"/>
    <col min="13058" max="13293" width="11.42578125" style="19"/>
    <col min="13294" max="13294" width="9.7109375" style="19" customWidth="1"/>
    <col min="13295" max="13308" width="9.140625" style="19" customWidth="1"/>
    <col min="13309" max="13309" width="11.42578125" style="19"/>
    <col min="13310" max="13313" width="6.28515625" style="19" customWidth="1"/>
    <col min="13314" max="13549" width="11.42578125" style="19"/>
    <col min="13550" max="13550" width="9.7109375" style="19" customWidth="1"/>
    <col min="13551" max="13564" width="9.140625" style="19" customWidth="1"/>
    <col min="13565" max="13565" width="11.42578125" style="19"/>
    <col min="13566" max="13569" width="6.28515625" style="19" customWidth="1"/>
    <col min="13570" max="13805" width="11.42578125" style="19"/>
    <col min="13806" max="13806" width="9.7109375" style="19" customWidth="1"/>
    <col min="13807" max="13820" width="9.140625" style="19" customWidth="1"/>
    <col min="13821" max="13821" width="11.42578125" style="19"/>
    <col min="13822" max="13825" width="6.28515625" style="19" customWidth="1"/>
    <col min="13826" max="14061" width="11.42578125" style="19"/>
    <col min="14062" max="14062" width="9.7109375" style="19" customWidth="1"/>
    <col min="14063" max="14076" width="9.140625" style="19" customWidth="1"/>
    <col min="14077" max="14077" width="11.42578125" style="19"/>
    <col min="14078" max="14081" width="6.28515625" style="19" customWidth="1"/>
    <col min="14082" max="14317" width="11.42578125" style="19"/>
    <col min="14318" max="14318" width="9.7109375" style="19" customWidth="1"/>
    <col min="14319" max="14332" width="9.140625" style="19" customWidth="1"/>
    <col min="14333" max="14333" width="11.42578125" style="19"/>
    <col min="14334" max="14337" width="6.28515625" style="19" customWidth="1"/>
    <col min="14338" max="14573" width="11.42578125" style="19"/>
    <col min="14574" max="14574" width="9.7109375" style="19" customWidth="1"/>
    <col min="14575" max="14588" width="9.140625" style="19" customWidth="1"/>
    <col min="14589" max="14589" width="11.42578125" style="19"/>
    <col min="14590" max="14593" width="6.28515625" style="19" customWidth="1"/>
    <col min="14594" max="14829" width="11.42578125" style="19"/>
    <col min="14830" max="14830" width="9.7109375" style="19" customWidth="1"/>
    <col min="14831" max="14844" width="9.140625" style="19" customWidth="1"/>
    <col min="14845" max="14845" width="11.42578125" style="19"/>
    <col min="14846" max="14849" width="6.28515625" style="19" customWidth="1"/>
    <col min="14850" max="15085" width="11.42578125" style="19"/>
    <col min="15086" max="15086" width="9.7109375" style="19" customWidth="1"/>
    <col min="15087" max="15100" width="9.140625" style="19" customWidth="1"/>
    <col min="15101" max="15101" width="11.42578125" style="19"/>
    <col min="15102" max="15105" width="6.28515625" style="19" customWidth="1"/>
    <col min="15106" max="15341" width="11.42578125" style="19"/>
    <col min="15342" max="15342" width="9.7109375" style="19" customWidth="1"/>
    <col min="15343" max="15356" width="9.140625" style="19" customWidth="1"/>
    <col min="15357" max="15357" width="11.42578125" style="19"/>
    <col min="15358" max="15361" width="6.28515625" style="19" customWidth="1"/>
    <col min="15362" max="15597" width="11.42578125" style="19"/>
    <col min="15598" max="15598" width="9.7109375" style="19" customWidth="1"/>
    <col min="15599" max="15612" width="9.140625" style="19" customWidth="1"/>
    <col min="15613" max="15613" width="11.42578125" style="19"/>
    <col min="15614" max="15617" width="6.28515625" style="19" customWidth="1"/>
    <col min="15618" max="15853" width="11.42578125" style="19"/>
    <col min="15854" max="15854" width="9.7109375" style="19" customWidth="1"/>
    <col min="15855" max="15868" width="9.140625" style="19" customWidth="1"/>
    <col min="15869" max="15869" width="11.42578125" style="19"/>
    <col min="15870" max="15873" width="6.28515625" style="19" customWidth="1"/>
    <col min="15874" max="16109" width="11.42578125" style="19"/>
    <col min="16110" max="16110" width="9.7109375" style="19" customWidth="1"/>
    <col min="16111" max="16124" width="9.140625" style="19" customWidth="1"/>
    <col min="16125" max="16125" width="11.42578125" style="19"/>
    <col min="16126" max="16129" width="6.28515625" style="19" customWidth="1"/>
    <col min="16130" max="16384" width="11.42578125" style="19"/>
  </cols>
  <sheetData>
    <row r="1" spans="1:20" s="8" customFormat="1" x14ac:dyDescent="0.2">
      <c r="A1" s="6" t="s">
        <v>0</v>
      </c>
      <c r="B1" s="6" t="s">
        <v>1</v>
      </c>
      <c r="C1" s="6" t="s">
        <v>2</v>
      </c>
      <c r="D1" s="6" t="s">
        <v>3</v>
      </c>
      <c r="E1" s="120" t="s">
        <v>4</v>
      </c>
      <c r="F1" s="120"/>
      <c r="G1" s="120"/>
      <c r="H1" s="120"/>
      <c r="I1" s="7" t="s">
        <v>5</v>
      </c>
      <c r="J1" s="7" t="s">
        <v>6</v>
      </c>
      <c r="K1" s="7" t="s">
        <v>7</v>
      </c>
      <c r="L1" s="7" t="s">
        <v>8</v>
      </c>
      <c r="M1" s="7" t="s">
        <v>9</v>
      </c>
      <c r="N1" s="7" t="s">
        <v>10</v>
      </c>
      <c r="O1" s="1" t="s">
        <v>60</v>
      </c>
      <c r="Q1" s="121" t="s">
        <v>11</v>
      </c>
      <c r="R1" s="121"/>
      <c r="S1" s="121"/>
      <c r="T1" s="121"/>
    </row>
    <row r="2" spans="1:20" s="8" customFormat="1" x14ac:dyDescent="0.25">
      <c r="A2" s="9"/>
      <c r="B2" s="10">
        <v>1.95583</v>
      </c>
      <c r="C2" s="11"/>
      <c r="D2" s="11"/>
      <c r="E2" s="12" t="s">
        <v>12</v>
      </c>
      <c r="F2" s="12" t="s">
        <v>13</v>
      </c>
      <c r="G2" s="12" t="s">
        <v>14</v>
      </c>
      <c r="H2" s="12" t="s">
        <v>15</v>
      </c>
      <c r="I2" s="12"/>
      <c r="J2" s="12"/>
      <c r="K2" s="12"/>
      <c r="L2" s="12"/>
      <c r="O2" s="1" t="s">
        <v>59</v>
      </c>
      <c r="Q2" s="13" t="s">
        <v>12</v>
      </c>
      <c r="R2" s="13" t="s">
        <v>13</v>
      </c>
      <c r="S2" s="13" t="s">
        <v>14</v>
      </c>
      <c r="T2" s="13" t="s">
        <v>15</v>
      </c>
    </row>
    <row r="3" spans="1:20" s="14" customFormat="1" ht="12" x14ac:dyDescent="0.25">
      <c r="A3" s="9"/>
      <c r="B3" s="5"/>
      <c r="C3" s="12"/>
      <c r="D3" s="12"/>
      <c r="E3" s="12"/>
      <c r="F3" s="12"/>
      <c r="G3" s="12"/>
      <c r="H3" s="12"/>
      <c r="I3" s="12"/>
      <c r="J3" s="12"/>
      <c r="K3" s="12"/>
      <c r="L3" s="12"/>
      <c r="O3" s="2"/>
    </row>
    <row r="4" spans="1:20" x14ac:dyDescent="0.2">
      <c r="A4" s="9">
        <v>28518</v>
      </c>
      <c r="B4" s="5">
        <v>0.83170182003742132</v>
      </c>
      <c r="C4" s="15">
        <v>228.00495662949194</v>
      </c>
      <c r="D4" s="5">
        <v>1.5585850118713578</v>
      </c>
      <c r="E4" s="16">
        <v>100</v>
      </c>
      <c r="F4" s="8">
        <v>100</v>
      </c>
      <c r="G4" s="16">
        <v>100</v>
      </c>
      <c r="H4" s="16">
        <v>100</v>
      </c>
      <c r="I4" s="15">
        <v>120.4</v>
      </c>
      <c r="J4" s="17">
        <v>502.1</v>
      </c>
      <c r="K4" s="15">
        <v>7918.82</v>
      </c>
      <c r="L4" s="18">
        <v>385.41922629408361</v>
      </c>
      <c r="M4" s="16">
        <v>382.35420258563767</v>
      </c>
      <c r="N4" s="16">
        <v>35.4</v>
      </c>
      <c r="Q4" s="16">
        <v>14.22</v>
      </c>
      <c r="R4" s="16">
        <v>9.8000000000000007</v>
      </c>
      <c r="S4" s="16">
        <v>7.68</v>
      </c>
      <c r="T4" s="16">
        <v>5.35</v>
      </c>
    </row>
    <row r="5" spans="1:20" x14ac:dyDescent="0.2">
      <c r="A5" s="9">
        <v>28546</v>
      </c>
      <c r="B5" s="5">
        <v>0.81953907395767867</v>
      </c>
      <c r="C5" s="15">
        <v>237.42138364779873</v>
      </c>
      <c r="D5" s="5">
        <v>1.5553271231155779</v>
      </c>
      <c r="E5" s="16">
        <v>102.7921421244488</v>
      </c>
      <c r="F5" s="23">
        <v>101.35603596228549</v>
      </c>
      <c r="G5" s="16">
        <v>100.64</v>
      </c>
      <c r="H5" s="16">
        <v>99.558639269321134</v>
      </c>
      <c r="I5" s="15">
        <v>113.11</v>
      </c>
      <c r="J5" s="17">
        <v>515.47</v>
      </c>
      <c r="K5" s="15">
        <v>7548.51</v>
      </c>
      <c r="L5" s="18">
        <v>384.60503199507315</v>
      </c>
      <c r="M5" s="16">
        <v>361.88924205701488</v>
      </c>
      <c r="N5" s="16">
        <v>29.75</v>
      </c>
      <c r="Q5" s="16">
        <v>13.875</v>
      </c>
      <c r="R5" s="16">
        <v>9.6999999999999993</v>
      </c>
      <c r="S5" s="16">
        <v>7.68</v>
      </c>
      <c r="T5" s="16">
        <v>5.49</v>
      </c>
    </row>
    <row r="6" spans="1:20" x14ac:dyDescent="0.2">
      <c r="A6" s="9">
        <v>28579</v>
      </c>
      <c r="B6" s="5">
        <v>0.81353937024250234</v>
      </c>
      <c r="C6" s="15">
        <v>248.36852207293668</v>
      </c>
      <c r="D6" s="5">
        <v>1.5683046349534644</v>
      </c>
      <c r="E6" s="16">
        <v>106.04519434136625</v>
      </c>
      <c r="F6" s="23">
        <v>103.83355969558279</v>
      </c>
      <c r="G6" s="16">
        <v>103.36079099857363</v>
      </c>
      <c r="H6" s="16">
        <v>103.43002522851833</v>
      </c>
      <c r="I6" s="15">
        <v>111.96</v>
      </c>
      <c r="J6" s="17">
        <v>525.66999999999996</v>
      </c>
      <c r="K6" s="15">
        <v>7260.48</v>
      </c>
      <c r="L6" s="18">
        <v>389.99906922601747</v>
      </c>
      <c r="M6" s="16">
        <v>322.18245718547917</v>
      </c>
      <c r="N6" s="16">
        <v>29.4</v>
      </c>
      <c r="Q6" s="16">
        <v>13.45</v>
      </c>
      <c r="R6" s="16">
        <v>9.4</v>
      </c>
      <c r="S6" s="16">
        <v>7.33</v>
      </c>
      <c r="T6" s="16">
        <v>4.96</v>
      </c>
    </row>
    <row r="7" spans="1:20" x14ac:dyDescent="0.2">
      <c r="A7" s="9">
        <v>28609</v>
      </c>
      <c r="B7" s="5">
        <v>0.83840449245541826</v>
      </c>
      <c r="C7" s="15">
        <v>235.99033816425123</v>
      </c>
      <c r="D7" s="5">
        <v>1.6420245860145861</v>
      </c>
      <c r="E7" s="16">
        <v>107.96402864740764</v>
      </c>
      <c r="F7" s="23">
        <v>106.94572246368617</v>
      </c>
      <c r="G7" s="16">
        <v>104.17517912606533</v>
      </c>
      <c r="H7" s="16">
        <v>104.66493841274907</v>
      </c>
      <c r="I7" s="15">
        <v>116.44</v>
      </c>
      <c r="J7" s="17">
        <v>518.19000000000005</v>
      </c>
      <c r="K7" s="15">
        <v>7390.71</v>
      </c>
      <c r="L7" s="18">
        <v>393.25584642205939</v>
      </c>
      <c r="M7" s="16">
        <v>357.06287543943256</v>
      </c>
      <c r="N7" s="16">
        <v>33.5</v>
      </c>
      <c r="Q7" s="16">
        <v>13.305</v>
      </c>
      <c r="R7" s="16">
        <v>9</v>
      </c>
      <c r="S7" s="16">
        <v>7.3</v>
      </c>
      <c r="T7" s="16">
        <v>4.84</v>
      </c>
    </row>
    <row r="8" spans="1:20" x14ac:dyDescent="0.2">
      <c r="A8" s="9">
        <v>28637</v>
      </c>
      <c r="B8" s="5">
        <v>0.82552338342056375</v>
      </c>
      <c r="C8" s="15">
        <v>243.91437308868501</v>
      </c>
      <c r="D8" s="5">
        <v>1.6642259531416399</v>
      </c>
      <c r="E8" s="16">
        <v>107.76416842711825</v>
      </c>
      <c r="F8" s="23">
        <v>108.94051703913108</v>
      </c>
      <c r="G8" s="16">
        <v>102.38677812767692</v>
      </c>
      <c r="H8" s="16">
        <v>105.56505127247391</v>
      </c>
      <c r="I8" s="15">
        <v>111.88</v>
      </c>
      <c r="J8" s="17">
        <v>512.21</v>
      </c>
      <c r="K8" s="15">
        <v>7325.65</v>
      </c>
      <c r="L8" s="18">
        <v>389.1170254020895</v>
      </c>
      <c r="M8" s="16">
        <v>322.05379370345173</v>
      </c>
      <c r="N8" s="16">
        <v>35.1</v>
      </c>
      <c r="P8" s="9"/>
      <c r="Q8" s="16">
        <v>13.58</v>
      </c>
      <c r="R8" s="16">
        <v>8.8000000000000007</v>
      </c>
      <c r="S8" s="16">
        <v>7.7</v>
      </c>
      <c r="T8" s="16">
        <v>4.7699999999999996</v>
      </c>
    </row>
    <row r="9" spans="1:20" x14ac:dyDescent="0.2">
      <c r="A9" s="9">
        <v>28670</v>
      </c>
      <c r="B9" s="5">
        <v>0.79100137507077561</v>
      </c>
      <c r="C9" s="15">
        <v>255.96833130328869</v>
      </c>
      <c r="D9" s="5">
        <v>1.6695527891847937</v>
      </c>
      <c r="E9" s="16">
        <v>108.20191137323972</v>
      </c>
      <c r="F9" s="23">
        <v>107.93721963481327</v>
      </c>
      <c r="G9" s="16">
        <v>100.58377859845125</v>
      </c>
      <c r="H9" s="16">
        <v>104.07811743919588</v>
      </c>
      <c r="I9" s="15">
        <v>109.61</v>
      </c>
      <c r="J9" s="17">
        <v>501.1</v>
      </c>
      <c r="K9" s="15">
        <v>7213.87</v>
      </c>
      <c r="L9" s="18">
        <v>373.2402365713852</v>
      </c>
      <c r="M9" s="16">
        <v>312.04872507641392</v>
      </c>
      <c r="N9" s="16">
        <v>33.5</v>
      </c>
      <c r="Q9" s="16">
        <v>13.734999999999999</v>
      </c>
      <c r="R9" s="16">
        <v>9.1</v>
      </c>
      <c r="S9" s="16">
        <v>8.1199999999999992</v>
      </c>
      <c r="T9" s="16">
        <v>5.05</v>
      </c>
    </row>
    <row r="10" spans="1:20" x14ac:dyDescent="0.2">
      <c r="A10" s="9">
        <v>28700</v>
      </c>
      <c r="B10" s="5">
        <v>0.80249056294108001</v>
      </c>
      <c r="C10" s="15">
        <v>256.27679118187382</v>
      </c>
      <c r="D10" s="5">
        <v>1.6655486618004867</v>
      </c>
      <c r="E10" s="16">
        <v>112.40969740454184</v>
      </c>
      <c r="F10" s="23">
        <v>107.57412492792447</v>
      </c>
      <c r="G10" s="16">
        <v>102.24889447631951</v>
      </c>
      <c r="H10" s="16">
        <v>106.6923767214418</v>
      </c>
      <c r="I10" s="15">
        <v>107.09</v>
      </c>
      <c r="J10" s="17">
        <v>508.5</v>
      </c>
      <c r="K10" s="15">
        <v>7122.08</v>
      </c>
      <c r="L10" s="18">
        <v>373.78303277072558</v>
      </c>
      <c r="M10" s="16">
        <v>345.98600117629627</v>
      </c>
      <c r="N10" s="16">
        <v>32.880000000000003</v>
      </c>
      <c r="Q10" s="16">
        <v>13.16</v>
      </c>
      <c r="R10" s="16">
        <v>9.3000000000000007</v>
      </c>
      <c r="S10" s="16">
        <v>7.95</v>
      </c>
      <c r="T10" s="16">
        <v>4.7300000000000004</v>
      </c>
    </row>
    <row r="11" spans="1:20" x14ac:dyDescent="0.2">
      <c r="A11" s="9">
        <v>28732</v>
      </c>
      <c r="B11" s="5">
        <v>0.7846230994503951</v>
      </c>
      <c r="C11" s="15">
        <v>260.21964612568638</v>
      </c>
      <c r="D11" s="5">
        <v>1.6660193872647175</v>
      </c>
      <c r="E11" s="16">
        <v>117.71475800458897</v>
      </c>
      <c r="F11" s="23">
        <v>110.19403436482564</v>
      </c>
      <c r="G11" s="16">
        <v>102.39826647447894</v>
      </c>
      <c r="H11" s="16">
        <v>109.80356425359339</v>
      </c>
      <c r="I11" s="15">
        <v>119.51</v>
      </c>
      <c r="J11" s="17">
        <v>502.95</v>
      </c>
      <c r="K11" s="15">
        <v>7123.38</v>
      </c>
      <c r="L11" s="18">
        <v>384.16401008310908</v>
      </c>
      <c r="M11" s="16">
        <v>413.3397131182636</v>
      </c>
      <c r="N11" s="16">
        <v>32.25</v>
      </c>
      <c r="Q11" s="16">
        <v>12.42</v>
      </c>
      <c r="R11" s="16">
        <v>9</v>
      </c>
      <c r="S11" s="16">
        <v>8.0399999999999991</v>
      </c>
      <c r="T11" s="16">
        <v>4.3499999999999996</v>
      </c>
    </row>
    <row r="12" spans="1:20" x14ac:dyDescent="0.2">
      <c r="A12" s="9">
        <v>28762</v>
      </c>
      <c r="B12" s="5">
        <v>0.77526161407959404</v>
      </c>
      <c r="C12" s="15">
        <v>268.54489164086687</v>
      </c>
      <c r="D12" s="5">
        <v>1.678966757611704</v>
      </c>
      <c r="E12" s="16">
        <v>123.67399118052009</v>
      </c>
      <c r="F12" s="23">
        <v>112.87078169618867</v>
      </c>
      <c r="G12" s="16">
        <v>102.79111417163671</v>
      </c>
      <c r="H12" s="16">
        <v>112.19107920297172</v>
      </c>
      <c r="I12" s="15">
        <v>120.41</v>
      </c>
      <c r="J12" s="17">
        <v>526.91999999999996</v>
      </c>
      <c r="K12" s="15">
        <v>6910.73</v>
      </c>
      <c r="L12" s="18">
        <v>388.33675586553778</v>
      </c>
      <c r="M12" s="16">
        <v>396.59000221211653</v>
      </c>
      <c r="N12" s="16">
        <v>34.6</v>
      </c>
      <c r="Q12" s="16">
        <v>11.62</v>
      </c>
      <c r="R12" s="16">
        <v>8.6999999999999993</v>
      </c>
      <c r="S12" s="16">
        <v>8.09</v>
      </c>
      <c r="T12" s="16">
        <v>4.08</v>
      </c>
    </row>
    <row r="13" spans="1:20" x14ac:dyDescent="0.2">
      <c r="A13" s="9">
        <v>28791</v>
      </c>
      <c r="B13" s="5">
        <v>0.76582090136653735</v>
      </c>
      <c r="C13" s="15">
        <v>277.34758013827781</v>
      </c>
      <c r="D13" s="5">
        <v>1.6865213769531249</v>
      </c>
      <c r="E13" s="16">
        <v>129.76562471746712</v>
      </c>
      <c r="F13" s="23">
        <v>116.2543262267973</v>
      </c>
      <c r="G13" s="16">
        <v>102.14182436742614</v>
      </c>
      <c r="H13" s="16">
        <v>113.93779783554029</v>
      </c>
      <c r="I13" s="15">
        <v>133.71</v>
      </c>
      <c r="J13" s="17">
        <v>511.58</v>
      </c>
      <c r="K13" s="15">
        <v>7259.15</v>
      </c>
      <c r="L13" s="18">
        <v>414.25527438403793</v>
      </c>
      <c r="M13" s="16">
        <v>419.13179786988792</v>
      </c>
      <c r="N13" s="16">
        <v>34.53</v>
      </c>
      <c r="Q13" s="16">
        <v>10.855</v>
      </c>
      <c r="R13" s="16">
        <v>8.3000000000000007</v>
      </c>
      <c r="S13" s="16">
        <v>8.32</v>
      </c>
      <c r="T13" s="16">
        <v>3.9</v>
      </c>
    </row>
    <row r="14" spans="1:20" x14ac:dyDescent="0.2">
      <c r="A14" s="9">
        <v>28823</v>
      </c>
      <c r="B14" s="5">
        <v>0.79033014102719512</v>
      </c>
      <c r="C14" s="15">
        <v>252.86473715298285</v>
      </c>
      <c r="D14" s="5">
        <v>1.6801095436105475</v>
      </c>
      <c r="E14" s="16">
        <v>133.07795936287067</v>
      </c>
      <c r="F14" s="23">
        <v>117.72144940911608</v>
      </c>
      <c r="G14" s="16">
        <v>105.38455843477648</v>
      </c>
      <c r="H14" s="16">
        <v>114.53947033024946</v>
      </c>
      <c r="I14" s="15">
        <v>138.54</v>
      </c>
      <c r="J14" s="17">
        <v>518.53</v>
      </c>
      <c r="K14" s="15">
        <v>7895.62</v>
      </c>
      <c r="L14" s="18">
        <v>430.30168702703605</v>
      </c>
      <c r="M14" s="16">
        <v>433.46044725263539</v>
      </c>
      <c r="N14" s="16">
        <v>32.65</v>
      </c>
      <c r="Q14" s="16">
        <v>10.54</v>
      </c>
      <c r="R14" s="16">
        <v>8.1999999999999993</v>
      </c>
      <c r="S14" s="16">
        <v>7.89</v>
      </c>
      <c r="T14" s="16">
        <v>3.87</v>
      </c>
    </row>
    <row r="15" spans="1:20" x14ac:dyDescent="0.2">
      <c r="A15" s="9">
        <v>28853</v>
      </c>
      <c r="B15" s="5">
        <v>0.82277985780993645</v>
      </c>
      <c r="C15" s="15">
        <v>234.15</v>
      </c>
      <c r="D15" s="5">
        <v>1.651105435239697</v>
      </c>
      <c r="E15" s="16">
        <v>133.93403682675424</v>
      </c>
      <c r="F15" s="23">
        <v>119.87888464478409</v>
      </c>
      <c r="G15" s="16">
        <v>109.93851862678059</v>
      </c>
      <c r="H15" s="16">
        <v>115.5311772037343</v>
      </c>
      <c r="I15" s="15">
        <v>140.63999999999999</v>
      </c>
      <c r="J15" s="17">
        <v>552.77</v>
      </c>
      <c r="K15" s="15">
        <v>8016.67</v>
      </c>
      <c r="L15" s="18">
        <v>450.24944735279263</v>
      </c>
      <c r="M15" s="16">
        <v>446.71105461608897</v>
      </c>
      <c r="N15" s="16">
        <v>31.75</v>
      </c>
      <c r="Q15" s="16">
        <v>10.585000000000001</v>
      </c>
      <c r="R15" s="16">
        <v>8</v>
      </c>
      <c r="S15" s="16">
        <v>7.27</v>
      </c>
      <c r="T15" s="16">
        <v>3.79</v>
      </c>
    </row>
    <row r="16" spans="1:20" x14ac:dyDescent="0.2">
      <c r="A16" s="9">
        <v>28885</v>
      </c>
      <c r="B16" s="5">
        <v>0.79379439100612847</v>
      </c>
      <c r="C16" s="15">
        <v>239.75</v>
      </c>
      <c r="D16" s="5">
        <v>1.5987819269776877</v>
      </c>
      <c r="E16" s="16">
        <v>133.93342863271621</v>
      </c>
      <c r="F16" s="23">
        <v>122.06639770230827</v>
      </c>
      <c r="G16" s="16">
        <v>106.98146508498598</v>
      </c>
      <c r="H16" s="16">
        <v>115.34841229257395</v>
      </c>
      <c r="I16" s="15">
        <v>145.30000000000001</v>
      </c>
      <c r="J16" s="17">
        <v>549.05999999999995</v>
      </c>
      <c r="K16" s="15">
        <v>8103.47</v>
      </c>
      <c r="L16" s="18">
        <v>460.12155322829466</v>
      </c>
      <c r="M16" s="16">
        <v>498</v>
      </c>
      <c r="N16" s="16">
        <v>29.28</v>
      </c>
      <c r="Q16" s="16">
        <v>10.755000000000001</v>
      </c>
      <c r="R16" s="16">
        <v>7.8</v>
      </c>
      <c r="S16" s="16">
        <v>7.84</v>
      </c>
      <c r="T16" s="16">
        <v>3.86</v>
      </c>
    </row>
    <row r="17" spans="1:20" x14ac:dyDescent="0.2">
      <c r="A17" s="9">
        <v>28913</v>
      </c>
      <c r="B17" s="5">
        <v>0.80120847159067632</v>
      </c>
      <c r="C17" s="15">
        <v>238.65</v>
      </c>
      <c r="D17" s="5">
        <v>1.6573128081347575</v>
      </c>
      <c r="E17" s="16">
        <v>135.13380698683687</v>
      </c>
      <c r="F17" s="23">
        <v>122.85982928737323</v>
      </c>
      <c r="G17" s="16">
        <v>110.96146245152619</v>
      </c>
      <c r="H17" s="16">
        <v>115.7194496854484</v>
      </c>
      <c r="I17" s="15">
        <v>148.06</v>
      </c>
      <c r="J17" s="17">
        <v>602.48</v>
      </c>
      <c r="K17" s="15">
        <v>8085.57</v>
      </c>
      <c r="L17" s="18">
        <v>477.83027923177247</v>
      </c>
      <c r="M17" s="16">
        <v>407</v>
      </c>
      <c r="N17" s="16">
        <v>27.75</v>
      </c>
      <c r="Q17" s="16">
        <v>10.755000000000001</v>
      </c>
      <c r="R17" s="16">
        <v>7.8</v>
      </c>
      <c r="S17" s="16">
        <v>7.32</v>
      </c>
      <c r="T17" s="16">
        <v>3.86</v>
      </c>
    </row>
    <row r="18" spans="1:20" x14ac:dyDescent="0.2">
      <c r="A18" s="9">
        <v>28944</v>
      </c>
      <c r="B18" s="5">
        <v>0.80539861637292043</v>
      </c>
      <c r="C18" s="15">
        <v>238.85</v>
      </c>
      <c r="D18" s="5">
        <v>1.6778623879062116</v>
      </c>
      <c r="E18" s="16">
        <v>137.75812487145853</v>
      </c>
      <c r="F18" s="23">
        <v>125.09216982274238</v>
      </c>
      <c r="G18" s="16">
        <v>111.18144747383626</v>
      </c>
      <c r="H18" s="16">
        <v>113.92273004869168</v>
      </c>
      <c r="I18" s="15">
        <v>152.96</v>
      </c>
      <c r="J18" s="17">
        <v>661.42</v>
      </c>
      <c r="K18" s="15">
        <v>8478.7000000000007</v>
      </c>
      <c r="L18" s="18">
        <v>480.88350785306176</v>
      </c>
      <c r="M18" s="16">
        <v>413</v>
      </c>
      <c r="N18" s="16">
        <v>27.98</v>
      </c>
      <c r="Q18" s="16">
        <v>10.555</v>
      </c>
      <c r="R18" s="16">
        <v>7.6</v>
      </c>
      <c r="S18" s="16">
        <v>7.39</v>
      </c>
      <c r="T18" s="16">
        <v>4.1399999999999997</v>
      </c>
    </row>
    <row r="19" spans="1:20" x14ac:dyDescent="0.2">
      <c r="A19" s="9">
        <v>28973</v>
      </c>
      <c r="B19" s="5">
        <v>0.79324707981829989</v>
      </c>
      <c r="C19" s="15">
        <v>237.85</v>
      </c>
      <c r="D19" s="5">
        <v>1.6438011717007905</v>
      </c>
      <c r="E19" s="16">
        <v>139.3306277248212</v>
      </c>
      <c r="F19" s="23">
        <v>125.15730385562397</v>
      </c>
      <c r="G19" s="16">
        <v>112.52264060725885</v>
      </c>
      <c r="H19" s="16">
        <v>114.92785620502238</v>
      </c>
      <c r="I19" s="15">
        <v>164.42</v>
      </c>
      <c r="J19" s="17">
        <v>706.99</v>
      </c>
      <c r="K19" s="15">
        <v>8636.56</v>
      </c>
      <c r="L19" s="18">
        <v>501.13659104094734</v>
      </c>
      <c r="M19" s="16">
        <v>427</v>
      </c>
      <c r="N19" s="16">
        <v>30</v>
      </c>
      <c r="Q19" s="16">
        <v>10.505000000000001</v>
      </c>
      <c r="R19" s="16">
        <v>7.7</v>
      </c>
      <c r="S19" s="16">
        <v>7.29</v>
      </c>
      <c r="T19" s="16">
        <v>4.0599999999999996</v>
      </c>
    </row>
    <row r="20" spans="1:20" x14ac:dyDescent="0.2">
      <c r="A20" s="9">
        <v>29005</v>
      </c>
      <c r="B20" s="5">
        <v>0.76714257697587762</v>
      </c>
      <c r="C20" s="15">
        <v>239.05</v>
      </c>
      <c r="D20" s="5">
        <v>1.6238541018023369</v>
      </c>
      <c r="E20" s="16">
        <v>138.92142068684461</v>
      </c>
      <c r="F20" s="23">
        <v>125.23567155339863</v>
      </c>
      <c r="G20" s="16">
        <v>112.01850693138684</v>
      </c>
      <c r="H20" s="16">
        <v>114.39502233029063</v>
      </c>
      <c r="I20" s="15">
        <v>162.38999999999999</v>
      </c>
      <c r="J20" s="17">
        <v>675.68</v>
      </c>
      <c r="K20" s="15">
        <v>8617.57</v>
      </c>
      <c r="L20" s="18">
        <v>487.93985844448594</v>
      </c>
      <c r="M20" s="16">
        <v>437</v>
      </c>
      <c r="N20" s="16">
        <v>29.6</v>
      </c>
      <c r="Q20" s="16">
        <v>10.73</v>
      </c>
      <c r="R20" s="16">
        <v>7.8</v>
      </c>
      <c r="S20" s="16">
        <v>7.47</v>
      </c>
      <c r="T20" s="16">
        <v>4.18</v>
      </c>
    </row>
    <row r="21" spans="1:20" x14ac:dyDescent="0.2">
      <c r="A21" s="9">
        <v>29035</v>
      </c>
      <c r="B21" s="5">
        <v>0.77001181102362204</v>
      </c>
      <c r="C21" s="15">
        <v>239.6</v>
      </c>
      <c r="D21" s="5">
        <v>1.6183127016922469</v>
      </c>
      <c r="E21" s="16">
        <v>137.07198009770073</v>
      </c>
      <c r="F21" s="23">
        <v>123.89882026165819</v>
      </c>
      <c r="G21" s="16">
        <v>113.90642018826274</v>
      </c>
      <c r="H21" s="16">
        <v>114.03213325915743</v>
      </c>
      <c r="I21" s="15">
        <v>168.11</v>
      </c>
      <c r="J21" s="17">
        <v>719.72</v>
      </c>
      <c r="K21" s="15">
        <v>8870.9500000000007</v>
      </c>
      <c r="L21" s="18">
        <v>499.60997673030272</v>
      </c>
      <c r="M21" s="16">
        <v>415</v>
      </c>
      <c r="N21" s="16">
        <v>30.5</v>
      </c>
      <c r="Q21" s="16">
        <v>11.164999999999999</v>
      </c>
      <c r="R21" s="16">
        <v>8.1</v>
      </c>
      <c r="S21" s="16">
        <v>7.29</v>
      </c>
      <c r="T21" s="16">
        <v>4.28</v>
      </c>
    </row>
    <row r="22" spans="1:20" x14ac:dyDescent="0.2">
      <c r="A22" s="9">
        <v>29064</v>
      </c>
      <c r="B22" s="5">
        <v>0.72937907887376452</v>
      </c>
      <c r="C22" s="15">
        <v>242.8</v>
      </c>
      <c r="D22" s="5">
        <v>1.5762579327921467</v>
      </c>
      <c r="E22" s="16">
        <v>135.27546931688894</v>
      </c>
      <c r="F22" s="23">
        <v>124.02850786333545</v>
      </c>
      <c r="G22" s="16">
        <v>113.1973142831624</v>
      </c>
      <c r="H22" s="16">
        <v>115.0480064850734</v>
      </c>
      <c r="I22" s="15">
        <v>166.64</v>
      </c>
      <c r="J22" s="17">
        <v>737.69</v>
      </c>
      <c r="K22" s="15">
        <v>9078.75</v>
      </c>
      <c r="L22" s="18">
        <v>517.11515415902795</v>
      </c>
      <c r="M22" s="16">
        <v>422</v>
      </c>
      <c r="N22" s="16">
        <v>31.05</v>
      </c>
      <c r="Q22" s="16">
        <v>11.61</v>
      </c>
      <c r="R22" s="16">
        <v>8.1999999999999993</v>
      </c>
      <c r="S22" s="16">
        <v>7.5</v>
      </c>
      <c r="T22" s="16">
        <v>4.2</v>
      </c>
    </row>
    <row r="23" spans="1:20" x14ac:dyDescent="0.2">
      <c r="A23" s="9">
        <v>29097</v>
      </c>
      <c r="B23" s="5">
        <v>0.72623742155879845</v>
      </c>
      <c r="C23" s="15">
        <v>245</v>
      </c>
      <c r="D23" s="5">
        <v>1.5859845050055617</v>
      </c>
      <c r="E23" s="16">
        <v>135.8039776332015</v>
      </c>
      <c r="F23" s="23">
        <v>123.47192832911847</v>
      </c>
      <c r="G23" s="16">
        <v>112.58884589069834</v>
      </c>
      <c r="H23" s="16">
        <v>113.54968426185303</v>
      </c>
      <c r="I23" s="15">
        <v>164.4</v>
      </c>
      <c r="J23" s="17">
        <v>698.36</v>
      </c>
      <c r="K23" s="15">
        <v>9189.43</v>
      </c>
      <c r="L23" s="18">
        <v>505.47896063566986</v>
      </c>
      <c r="M23" s="16">
        <v>413</v>
      </c>
      <c r="N23" s="16">
        <v>31.05</v>
      </c>
      <c r="Q23" s="16">
        <v>11.725</v>
      </c>
      <c r="R23" s="16">
        <v>8.4</v>
      </c>
      <c r="S23" s="16">
        <v>7.7</v>
      </c>
      <c r="T23" s="16">
        <v>4.45</v>
      </c>
    </row>
    <row r="24" spans="1:20" x14ac:dyDescent="0.2">
      <c r="A24" s="9">
        <v>29127</v>
      </c>
      <c r="B24" s="5">
        <v>0.74612978293213283</v>
      </c>
      <c r="C24" s="15">
        <v>235.55000305175781</v>
      </c>
      <c r="D24" s="5">
        <v>1.5756639179175373</v>
      </c>
      <c r="E24" s="16">
        <v>137.95174171318058</v>
      </c>
      <c r="F24" s="23">
        <v>123.639951032158</v>
      </c>
      <c r="G24" s="16">
        <v>115.70000848255995</v>
      </c>
      <c r="H24" s="16">
        <v>114.4221672714817</v>
      </c>
      <c r="I24" s="15">
        <v>166.07</v>
      </c>
      <c r="J24" s="17">
        <v>719.27</v>
      </c>
      <c r="K24" s="15">
        <v>9402.59</v>
      </c>
      <c r="L24" s="18">
        <v>507.71799495794869</v>
      </c>
      <c r="M24" s="16">
        <v>403</v>
      </c>
      <c r="N24" s="16">
        <v>29.6</v>
      </c>
      <c r="Q24" s="16">
        <v>11.605</v>
      </c>
      <c r="R24" s="16">
        <v>8.5</v>
      </c>
      <c r="S24" s="16">
        <v>7.34</v>
      </c>
      <c r="T24" s="16">
        <v>4.3899999999999997</v>
      </c>
    </row>
    <row r="25" spans="1:20" x14ac:dyDescent="0.2">
      <c r="A25" s="9">
        <v>29158</v>
      </c>
      <c r="B25" s="5">
        <v>0.7364926946829341</v>
      </c>
      <c r="C25" s="15">
        <v>233.80000305175781</v>
      </c>
      <c r="D25" s="5">
        <v>1.5927583849515481</v>
      </c>
      <c r="E25" s="16">
        <v>138.86981568347733</v>
      </c>
      <c r="F25" s="23">
        <v>125.92072597217637</v>
      </c>
      <c r="G25" s="16">
        <v>116.40088845007251</v>
      </c>
      <c r="H25" s="16">
        <v>115.83158439771621</v>
      </c>
      <c r="I25" s="15">
        <v>163.55000000000001</v>
      </c>
      <c r="J25" s="17">
        <v>753.77</v>
      </c>
      <c r="K25" s="15">
        <v>9356.7900000000009</v>
      </c>
      <c r="L25" s="18">
        <v>528.03892767075183</v>
      </c>
      <c r="M25" s="16">
        <v>382</v>
      </c>
      <c r="N25" s="16">
        <v>29.6</v>
      </c>
      <c r="Q25" s="16">
        <v>11.664999999999999</v>
      </c>
      <c r="R25" s="16">
        <v>8.3000000000000007</v>
      </c>
      <c r="S25" s="16">
        <v>7.3409999999999993</v>
      </c>
      <c r="T25" s="16">
        <v>4.26</v>
      </c>
    </row>
    <row r="26" spans="1:20" x14ac:dyDescent="0.2">
      <c r="A26" s="9">
        <v>29188</v>
      </c>
      <c r="B26" s="5">
        <v>0.72314944908674106</v>
      </c>
      <c r="C26" s="15">
        <v>232.35000610351563</v>
      </c>
      <c r="D26" s="5">
        <v>1.5663306947017415</v>
      </c>
      <c r="E26" s="16">
        <v>139.17824028723751</v>
      </c>
      <c r="F26" s="23">
        <v>126.79167766015063</v>
      </c>
      <c r="G26" s="16">
        <v>118.35631834818831</v>
      </c>
      <c r="H26" s="16">
        <v>116.31997416578643</v>
      </c>
      <c r="I26" s="15">
        <v>166.4</v>
      </c>
      <c r="J26" s="17">
        <v>753.48</v>
      </c>
      <c r="K26" s="15">
        <v>9320.24</v>
      </c>
      <c r="L26" s="18">
        <v>552.8040042656537</v>
      </c>
      <c r="M26" s="16">
        <v>396</v>
      </c>
      <c r="N26" s="16">
        <v>28.85</v>
      </c>
      <c r="Q26" s="16">
        <v>11.815</v>
      </c>
      <c r="R26" s="16">
        <v>8.3000000000000007</v>
      </c>
      <c r="S26" s="16">
        <v>7.1609999999999996</v>
      </c>
      <c r="T26" s="16">
        <v>4.25</v>
      </c>
    </row>
    <row r="27" spans="1:20" x14ac:dyDescent="0.2">
      <c r="A27" s="9">
        <v>29218</v>
      </c>
      <c r="B27" s="5">
        <v>0.71778846153846143</v>
      </c>
      <c r="C27" s="15">
        <v>231.39999389648438</v>
      </c>
      <c r="D27" s="5">
        <v>1.5639462642201831</v>
      </c>
      <c r="E27" s="16">
        <v>140.5485660447323</v>
      </c>
      <c r="F27" s="23">
        <v>126.95095888474053</v>
      </c>
      <c r="G27" s="16">
        <v>120.27160510589894</v>
      </c>
      <c r="H27" s="16">
        <v>117.12030339256798</v>
      </c>
      <c r="I27" s="15">
        <v>164.93</v>
      </c>
      <c r="J27" s="17">
        <v>773.95</v>
      </c>
      <c r="K27" s="15">
        <v>9893.82</v>
      </c>
      <c r="L27" s="18">
        <v>586.79661624934101</v>
      </c>
      <c r="M27" s="16">
        <v>380</v>
      </c>
      <c r="N27" s="16">
        <v>28.7</v>
      </c>
      <c r="Q27" s="16">
        <v>11.815</v>
      </c>
      <c r="R27" s="16">
        <v>8.4</v>
      </c>
      <c r="S27" s="16">
        <v>6.99</v>
      </c>
      <c r="T27" s="16">
        <v>4.2</v>
      </c>
    </row>
    <row r="28" spans="1:20" x14ac:dyDescent="0.2">
      <c r="A28" s="9">
        <v>29250</v>
      </c>
      <c r="B28" s="5">
        <v>0.6997352509749204</v>
      </c>
      <c r="C28" s="15">
        <v>234.64999389648438</v>
      </c>
      <c r="D28" s="5">
        <v>1.5645251162790696</v>
      </c>
      <c r="E28" s="16">
        <v>141.6867296499702</v>
      </c>
      <c r="F28" s="23">
        <v>127.8396155969337</v>
      </c>
      <c r="G28" s="16">
        <v>120.47062967040063</v>
      </c>
      <c r="H28" s="16">
        <v>116.67382562127581</v>
      </c>
      <c r="I28" s="15">
        <v>163.41</v>
      </c>
      <c r="J28" s="17">
        <v>807.23</v>
      </c>
      <c r="K28" s="15">
        <v>10196.1</v>
      </c>
      <c r="L28" s="18">
        <v>583.13274190379389</v>
      </c>
      <c r="M28" s="16">
        <v>371</v>
      </c>
      <c r="N28" s="16">
        <v>30</v>
      </c>
      <c r="Q28" s="16">
        <v>11.85</v>
      </c>
      <c r="R28" s="16">
        <v>8.4</v>
      </c>
      <c r="S28" s="16">
        <v>7.06</v>
      </c>
      <c r="T28" s="16">
        <v>4.3099999999999996</v>
      </c>
    </row>
    <row r="29" spans="1:20" x14ac:dyDescent="0.2">
      <c r="A29" s="9">
        <v>29279</v>
      </c>
      <c r="B29" s="5">
        <v>0.74913053470200708</v>
      </c>
      <c r="C29" s="15">
        <v>233.25</v>
      </c>
      <c r="D29" s="5">
        <v>1.6319283531539852</v>
      </c>
      <c r="E29" s="16">
        <v>140.881486252597</v>
      </c>
      <c r="F29" s="23">
        <v>130.19270268019181</v>
      </c>
      <c r="G29" s="16">
        <v>121.32304900693798</v>
      </c>
      <c r="H29" s="16">
        <v>116.47444901336684</v>
      </c>
      <c r="I29" s="15">
        <v>157.06</v>
      </c>
      <c r="J29" s="17">
        <v>766.17</v>
      </c>
      <c r="K29" s="15">
        <v>10030.700000000001</v>
      </c>
      <c r="L29" s="18">
        <v>571.4626236179771</v>
      </c>
      <c r="M29" s="16">
        <v>395</v>
      </c>
      <c r="N29" s="16">
        <v>29.8</v>
      </c>
      <c r="Q29" s="16">
        <v>12.164999999999999</v>
      </c>
      <c r="R29" s="16">
        <v>8.1999999999999993</v>
      </c>
      <c r="S29" s="16">
        <v>7.04</v>
      </c>
      <c r="T29" s="16">
        <v>4.3899999999999997</v>
      </c>
    </row>
    <row r="30" spans="1:20" x14ac:dyDescent="0.2">
      <c r="A30" s="9">
        <v>29309</v>
      </c>
      <c r="B30" s="5">
        <v>0.75128874889563246</v>
      </c>
      <c r="C30" s="15">
        <v>224.10000610351563</v>
      </c>
      <c r="D30" s="5">
        <v>1.6229468292212799</v>
      </c>
      <c r="E30" s="16">
        <v>139.90365634017979</v>
      </c>
      <c r="F30" s="23">
        <v>131.82769234946758</v>
      </c>
      <c r="G30" s="16">
        <v>123.78706239834263</v>
      </c>
      <c r="H30" s="16">
        <v>116.97775464790659</v>
      </c>
      <c r="I30" s="15">
        <v>159.18</v>
      </c>
      <c r="J30" s="17">
        <v>774.29</v>
      </c>
      <c r="K30" s="15">
        <v>10929.17</v>
      </c>
      <c r="L30" s="18">
        <v>574.61762652664265</v>
      </c>
      <c r="M30" s="16">
        <v>388</v>
      </c>
      <c r="N30" s="16">
        <v>30.05</v>
      </c>
      <c r="Q30" s="16">
        <v>12.515000000000001</v>
      </c>
      <c r="R30" s="16">
        <v>8.1</v>
      </c>
      <c r="S30" s="16">
        <v>6.8</v>
      </c>
      <c r="T30" s="16">
        <v>4.38</v>
      </c>
    </row>
    <row r="31" spans="1:20" x14ac:dyDescent="0.2">
      <c r="A31" s="9">
        <v>29340</v>
      </c>
      <c r="B31" s="5">
        <v>0.71671002968228958</v>
      </c>
      <c r="C31" s="15">
        <v>226.80000305175781</v>
      </c>
      <c r="D31" s="5">
        <v>1.6144670567701638</v>
      </c>
      <c r="E31" s="16">
        <v>137.84288732691959</v>
      </c>
      <c r="F31" s="23">
        <v>132.71752927282648</v>
      </c>
      <c r="G31" s="16">
        <v>124.15388887716809</v>
      </c>
      <c r="H31" s="16">
        <v>116.70945679193893</v>
      </c>
      <c r="I31" s="15">
        <v>160.43</v>
      </c>
      <c r="J31" s="17">
        <v>776.05</v>
      </c>
      <c r="K31" s="15">
        <v>10981.68</v>
      </c>
      <c r="L31" s="18">
        <v>595.44743067632737</v>
      </c>
      <c r="M31" s="16">
        <v>375</v>
      </c>
      <c r="N31" s="16">
        <v>29.65</v>
      </c>
      <c r="Q31" s="16">
        <v>13.04</v>
      </c>
      <c r="R31" s="16">
        <v>8.1</v>
      </c>
      <c r="S31" s="16">
        <v>6.8449999999999998</v>
      </c>
      <c r="T31" s="16">
        <v>4.47</v>
      </c>
    </row>
    <row r="32" spans="1:20" x14ac:dyDescent="0.2">
      <c r="A32" s="9">
        <v>29371</v>
      </c>
      <c r="B32" s="5">
        <v>0.71831570442191872</v>
      </c>
      <c r="C32" s="15">
        <v>231.05000305175781</v>
      </c>
      <c r="D32" s="5">
        <v>1.6180451716816751</v>
      </c>
      <c r="E32" s="16">
        <v>136.76640196843437</v>
      </c>
      <c r="F32" s="23">
        <v>132.10522689360036</v>
      </c>
      <c r="G32" s="16">
        <v>121.73679060669637</v>
      </c>
      <c r="H32" s="16">
        <v>115.91903127500157</v>
      </c>
      <c r="I32" s="15">
        <v>150.55000000000001</v>
      </c>
      <c r="J32" s="17">
        <v>739.64</v>
      </c>
      <c r="K32" s="15">
        <v>9940.14</v>
      </c>
      <c r="L32" s="18">
        <v>570.17348264454381</v>
      </c>
      <c r="M32" s="16">
        <v>383</v>
      </c>
      <c r="N32" s="16">
        <v>29.85</v>
      </c>
      <c r="Q32" s="16">
        <v>13.435</v>
      </c>
      <c r="R32" s="16">
        <v>8.3000000000000007</v>
      </c>
      <c r="S32" s="16">
        <v>7.2709999999999999</v>
      </c>
      <c r="T32" s="16">
        <v>4.63</v>
      </c>
    </row>
    <row r="33" spans="1:20" x14ac:dyDescent="0.2">
      <c r="A33" s="9">
        <v>29400</v>
      </c>
      <c r="B33" s="5">
        <v>0.70088872961834792</v>
      </c>
      <c r="C33" s="15">
        <v>238.69999694824219</v>
      </c>
      <c r="D33" s="5">
        <v>1.6390579651267303</v>
      </c>
      <c r="E33" s="16">
        <v>139.01159556050737</v>
      </c>
      <c r="F33" s="23">
        <v>133.77238756771561</v>
      </c>
      <c r="G33" s="16">
        <v>123.67621772366456</v>
      </c>
      <c r="H33" s="16">
        <v>117.12993800459468</v>
      </c>
      <c r="I33" s="15">
        <v>153.18</v>
      </c>
      <c r="J33" s="17">
        <v>763.32</v>
      </c>
      <c r="K33" s="15">
        <v>10377.969999999999</v>
      </c>
      <c r="L33" s="18">
        <v>567.76482450997128</v>
      </c>
      <c r="M33" s="16">
        <v>373</v>
      </c>
      <c r="N33" s="16">
        <v>28.3</v>
      </c>
      <c r="Q33" s="16">
        <v>13.324999999999999</v>
      </c>
      <c r="R33" s="16">
        <v>8.1999999999999993</v>
      </c>
      <c r="S33" s="16">
        <v>7.1050000000000004</v>
      </c>
      <c r="T33" s="16">
        <v>4.53</v>
      </c>
    </row>
    <row r="34" spans="1:20" x14ac:dyDescent="0.2">
      <c r="A34" s="9">
        <v>29432</v>
      </c>
      <c r="B34" s="5">
        <v>0.67102274676639106</v>
      </c>
      <c r="C34" s="15">
        <v>244.25</v>
      </c>
      <c r="D34" s="5">
        <v>1.6638990038881054</v>
      </c>
      <c r="E34" s="16">
        <v>143.56997463994136</v>
      </c>
      <c r="F34" s="23">
        <v>134.68649888276161</v>
      </c>
      <c r="G34" s="16">
        <v>122.47198668042464</v>
      </c>
      <c r="H34" s="16">
        <v>116.57428788309532</v>
      </c>
      <c r="I34" s="15">
        <v>150.66</v>
      </c>
      <c r="J34" s="17">
        <v>717.45</v>
      </c>
      <c r="K34" s="15">
        <v>9998.5</v>
      </c>
      <c r="L34" s="18">
        <v>563.35460539033113</v>
      </c>
      <c r="M34" s="16">
        <v>341</v>
      </c>
      <c r="N34" s="16">
        <v>26.35</v>
      </c>
      <c r="Q34" s="16">
        <v>12.875</v>
      </c>
      <c r="R34" s="16">
        <v>8.1999999999999993</v>
      </c>
      <c r="S34" s="16">
        <v>7.3709999999999996</v>
      </c>
      <c r="T34" s="16">
        <v>4.66</v>
      </c>
    </row>
    <row r="35" spans="1:20" x14ac:dyDescent="0.2">
      <c r="A35" s="9">
        <v>29463</v>
      </c>
      <c r="B35" s="5">
        <v>0.67152961373390563</v>
      </c>
      <c r="C35" s="15">
        <v>241.55000305175781</v>
      </c>
      <c r="D35" s="5">
        <v>1.6309300519120955</v>
      </c>
      <c r="E35" s="16">
        <v>148.34407063808004</v>
      </c>
      <c r="F35" s="23">
        <v>136.37792267020049</v>
      </c>
      <c r="G35" s="16">
        <v>125.86330168747273</v>
      </c>
      <c r="H35" s="16">
        <v>117.33304671071349</v>
      </c>
      <c r="I35" s="15">
        <v>166.68</v>
      </c>
      <c r="J35" s="17">
        <v>751.06</v>
      </c>
      <c r="K35" s="15">
        <v>10584.2</v>
      </c>
      <c r="L35" s="18">
        <v>591.10506108160484</v>
      </c>
      <c r="M35" s="16">
        <v>347</v>
      </c>
      <c r="N35" s="16">
        <v>27.85</v>
      </c>
      <c r="Q35" s="16">
        <v>12.414999999999999</v>
      </c>
      <c r="R35" s="16">
        <v>8.1</v>
      </c>
      <c r="S35" s="16">
        <v>7.01</v>
      </c>
      <c r="T35" s="16">
        <v>4.62</v>
      </c>
    </row>
    <row r="36" spans="1:20" x14ac:dyDescent="0.2">
      <c r="A36" s="9">
        <v>29491</v>
      </c>
      <c r="B36" s="5">
        <v>0.63945269077355649</v>
      </c>
      <c r="C36" s="15">
        <v>246.5</v>
      </c>
      <c r="D36" s="5">
        <v>1.6126684212239581</v>
      </c>
      <c r="E36" s="16">
        <v>151.93249325724071</v>
      </c>
      <c r="F36" s="23">
        <v>138.87186883974172</v>
      </c>
      <c r="G36" s="16">
        <v>128.11281856989851</v>
      </c>
      <c r="H36" s="16">
        <v>117.32382550917232</v>
      </c>
      <c r="I36" s="15">
        <v>166.1</v>
      </c>
      <c r="J36" s="17">
        <v>799.01</v>
      </c>
      <c r="K36" s="15">
        <v>10649.25</v>
      </c>
      <c r="L36" s="18">
        <v>599.14522978433331</v>
      </c>
      <c r="M36" s="16">
        <v>343</v>
      </c>
      <c r="N36" s="16">
        <v>28.5</v>
      </c>
      <c r="Q36" s="16">
        <v>12.135</v>
      </c>
      <c r="R36" s="16">
        <v>7.9</v>
      </c>
      <c r="S36" s="16">
        <v>6.81</v>
      </c>
      <c r="T36" s="16">
        <v>4.68</v>
      </c>
    </row>
    <row r="37" spans="1:20" x14ac:dyDescent="0.2">
      <c r="A37" s="9">
        <v>29524</v>
      </c>
      <c r="B37" s="5">
        <v>0.65370834586717474</v>
      </c>
      <c r="C37" s="15">
        <v>245.77000427246094</v>
      </c>
      <c r="D37" s="5">
        <v>1.6095825837320574</v>
      </c>
      <c r="E37" s="16">
        <v>156.24601235527851</v>
      </c>
      <c r="F37" s="23">
        <v>142.21702245196929</v>
      </c>
      <c r="G37" s="16">
        <v>130.81684041182416</v>
      </c>
      <c r="H37" s="16">
        <v>117.32159467982846</v>
      </c>
      <c r="I37" s="15">
        <v>166.09</v>
      </c>
      <c r="J37" s="17">
        <v>802.27</v>
      </c>
      <c r="K37" s="15">
        <v>11252.98</v>
      </c>
      <c r="L37" s="18">
        <v>605.65878417641704</v>
      </c>
      <c r="M37" s="16">
        <v>333</v>
      </c>
      <c r="N37" s="16">
        <v>27.6</v>
      </c>
      <c r="Q37" s="16">
        <v>11.77</v>
      </c>
      <c r="R37" s="16">
        <v>7.6</v>
      </c>
      <c r="S37" s="16">
        <v>6.556</v>
      </c>
      <c r="T37" s="16">
        <v>4.74</v>
      </c>
    </row>
    <row r="38" spans="1:20" x14ac:dyDescent="0.2">
      <c r="A38" s="9">
        <v>29554</v>
      </c>
      <c r="B38" s="5">
        <v>0.62850027314502399</v>
      </c>
      <c r="C38" s="15">
        <v>247.39999389648438</v>
      </c>
      <c r="D38" s="5">
        <v>1.6067992443729906</v>
      </c>
      <c r="E38" s="16">
        <v>159.59278607996876</v>
      </c>
      <c r="F38" s="23">
        <v>144.79015469662301</v>
      </c>
      <c r="G38" s="16">
        <v>134.07434204754085</v>
      </c>
      <c r="H38" s="16">
        <v>118.70908709705817</v>
      </c>
      <c r="I38" s="15">
        <v>163.58000000000001</v>
      </c>
      <c r="J38" s="17">
        <v>811.13</v>
      </c>
      <c r="K38" s="15">
        <v>11428.9</v>
      </c>
      <c r="L38" s="18">
        <v>608.47453946049495</v>
      </c>
      <c r="M38" s="16">
        <v>327</v>
      </c>
      <c r="N38" s="16">
        <v>27.25</v>
      </c>
      <c r="Q38" s="16">
        <v>11.54</v>
      </c>
      <c r="R38" s="16">
        <v>7.4</v>
      </c>
      <c r="S38" s="16">
        <v>6.24</v>
      </c>
      <c r="T38" s="16">
        <v>4.62</v>
      </c>
    </row>
    <row r="39" spans="1:20" x14ac:dyDescent="0.2">
      <c r="A39" s="9">
        <v>29585</v>
      </c>
      <c r="B39" s="5">
        <v>0.62103642079192189</v>
      </c>
      <c r="C39" s="15">
        <v>250.39999389648438</v>
      </c>
      <c r="D39" s="5">
        <v>1.612397410459588</v>
      </c>
      <c r="E39" s="16">
        <v>161.57153550096231</v>
      </c>
      <c r="F39" s="23">
        <v>147.39887546032884</v>
      </c>
      <c r="G39" s="16">
        <v>134.68908879300329</v>
      </c>
      <c r="H39" s="16">
        <v>119.32207759755244</v>
      </c>
      <c r="I39" s="15">
        <v>166.26</v>
      </c>
      <c r="J39" s="17">
        <v>820.91</v>
      </c>
      <c r="K39" s="15">
        <v>11542.6</v>
      </c>
      <c r="L39" s="18">
        <v>621.12847585761608</v>
      </c>
      <c r="M39" s="16">
        <v>308</v>
      </c>
      <c r="N39" s="16">
        <v>26.5</v>
      </c>
      <c r="Q39" s="16">
        <v>11.484999999999999</v>
      </c>
      <c r="R39" s="16">
        <v>7.2</v>
      </c>
      <c r="S39" s="16">
        <v>6.25</v>
      </c>
      <c r="T39" s="16">
        <v>4.5999999999999996</v>
      </c>
    </row>
    <row r="40" spans="1:20" x14ac:dyDescent="0.2">
      <c r="A40" s="9">
        <v>29616</v>
      </c>
      <c r="B40" s="5">
        <v>0.61606765993637191</v>
      </c>
      <c r="C40" s="15">
        <v>254.75</v>
      </c>
      <c r="D40" s="5">
        <v>1.6540769048371797</v>
      </c>
      <c r="E40" s="16">
        <v>163.3224101400848</v>
      </c>
      <c r="F40" s="23">
        <v>147.41324760262665</v>
      </c>
      <c r="G40" s="16">
        <v>137.01801353338561</v>
      </c>
      <c r="H40" s="16">
        <v>118.92112012602973</v>
      </c>
      <c r="I40" s="15">
        <v>179.63</v>
      </c>
      <c r="J40" s="17">
        <v>838.15</v>
      </c>
      <c r="K40" s="15">
        <v>11992.31</v>
      </c>
      <c r="L40" s="18">
        <v>662.14351367026882</v>
      </c>
      <c r="M40" s="16">
        <v>303</v>
      </c>
      <c r="N40" s="16">
        <v>28.2</v>
      </c>
      <c r="Q40" s="16">
        <v>11.46</v>
      </c>
      <c r="R40" s="16">
        <v>7.3</v>
      </c>
      <c r="S40" s="16">
        <v>6.0549999999999997</v>
      </c>
      <c r="T40" s="16">
        <v>4.71</v>
      </c>
    </row>
    <row r="41" spans="1:20" x14ac:dyDescent="0.2">
      <c r="A41" s="9">
        <v>29644</v>
      </c>
      <c r="B41" s="5">
        <v>0.58268188047428948</v>
      </c>
      <c r="C41" s="15">
        <v>259.39999389648438</v>
      </c>
      <c r="D41" s="5">
        <v>1.6709947099282296</v>
      </c>
      <c r="E41" s="16">
        <v>163.40319741965286</v>
      </c>
      <c r="F41" s="23">
        <v>145.72958323415759</v>
      </c>
      <c r="G41" s="16">
        <v>132.04797081569694</v>
      </c>
      <c r="H41" s="16">
        <v>117.6921428506386</v>
      </c>
      <c r="I41" s="15">
        <v>181.19</v>
      </c>
      <c r="J41" s="17">
        <v>855.38</v>
      </c>
      <c r="K41" s="15">
        <v>12321.92</v>
      </c>
      <c r="L41" s="18">
        <v>663.02555749419673</v>
      </c>
      <c r="M41" s="16">
        <v>290</v>
      </c>
      <c r="N41" s="16">
        <v>27.35</v>
      </c>
      <c r="Q41" s="16">
        <v>11.64</v>
      </c>
      <c r="R41" s="16">
        <v>7.6</v>
      </c>
      <c r="S41" s="16">
        <v>6.74</v>
      </c>
      <c r="T41" s="16">
        <v>4.93</v>
      </c>
    </row>
    <row r="42" spans="1:20" x14ac:dyDescent="0.2">
      <c r="A42" s="9">
        <v>29673</v>
      </c>
      <c r="B42" s="5">
        <v>0.6275524610152089</v>
      </c>
      <c r="C42" s="15">
        <v>251.64999389648438</v>
      </c>
      <c r="D42" s="5">
        <v>1.6494187479727538</v>
      </c>
      <c r="E42" s="16">
        <v>164.98820843462346</v>
      </c>
      <c r="F42" s="23">
        <v>145.80546292734417</v>
      </c>
      <c r="G42" s="16">
        <v>134.63002386946545</v>
      </c>
      <c r="H42" s="16">
        <v>118.63447110066261</v>
      </c>
      <c r="I42" s="15">
        <v>180.66</v>
      </c>
      <c r="J42" s="17">
        <v>858.93</v>
      </c>
      <c r="K42" s="15">
        <v>12580.76</v>
      </c>
      <c r="L42" s="18">
        <v>663.43265464370199</v>
      </c>
      <c r="M42" s="16">
        <v>328</v>
      </c>
      <c r="N42" s="16">
        <v>28.1</v>
      </c>
      <c r="Q42" s="16">
        <v>11.64</v>
      </c>
      <c r="R42" s="16">
        <v>7.7</v>
      </c>
      <c r="S42" s="16">
        <v>6.5109999999999992</v>
      </c>
      <c r="T42" s="16">
        <v>4.87</v>
      </c>
    </row>
    <row r="43" spans="1:20" x14ac:dyDescent="0.2">
      <c r="A43" s="9">
        <v>29705</v>
      </c>
      <c r="B43" s="5">
        <v>0.6215495598563574</v>
      </c>
      <c r="C43" s="15">
        <v>251.5</v>
      </c>
      <c r="D43" s="5">
        <v>1.641432537120723</v>
      </c>
      <c r="E43" s="16">
        <v>169.78528432654412</v>
      </c>
      <c r="F43" s="23">
        <v>149.31298291761462</v>
      </c>
      <c r="G43" s="16">
        <v>135.61481898923353</v>
      </c>
      <c r="H43" s="16">
        <v>119.96760883076308</v>
      </c>
      <c r="I43" s="15">
        <v>179.83</v>
      </c>
      <c r="J43" s="17">
        <v>873.15</v>
      </c>
      <c r="K43" s="15">
        <v>12426.29</v>
      </c>
      <c r="L43" s="18">
        <v>688.23165600106279</v>
      </c>
      <c r="M43" s="16">
        <v>324</v>
      </c>
      <c r="N43" s="16">
        <v>27.15</v>
      </c>
      <c r="Q43" s="16">
        <v>11.26</v>
      </c>
      <c r="R43" s="16">
        <v>7.4</v>
      </c>
      <c r="S43" s="16">
        <v>6.48</v>
      </c>
      <c r="T43" s="16">
        <v>4.76</v>
      </c>
    </row>
    <row r="44" spans="1:20" x14ac:dyDescent="0.2">
      <c r="A44" s="9">
        <v>29736</v>
      </c>
      <c r="B44" s="5">
        <v>0.64014335744444084</v>
      </c>
      <c r="C44" s="15">
        <v>251</v>
      </c>
      <c r="D44" s="5">
        <v>1.6463753677672441</v>
      </c>
      <c r="E44" s="16">
        <v>175.87449802222946</v>
      </c>
      <c r="F44" s="23">
        <v>152.00319261898684</v>
      </c>
      <c r="G44" s="16">
        <v>138.55994377582542</v>
      </c>
      <c r="H44" s="16">
        <v>120.60019860360794</v>
      </c>
      <c r="I44" s="15">
        <v>189.55</v>
      </c>
      <c r="J44" s="17">
        <v>950.62</v>
      </c>
      <c r="K44" s="15">
        <v>12758.46</v>
      </c>
      <c r="L44" s="18">
        <v>714.59119643152678</v>
      </c>
      <c r="M44" s="16">
        <v>312</v>
      </c>
      <c r="N44" s="16">
        <v>27</v>
      </c>
      <c r="Q44" s="16">
        <v>10.75</v>
      </c>
      <c r="R44" s="16">
        <v>7.2</v>
      </c>
      <c r="S44" s="16">
        <v>6.2149999999999999</v>
      </c>
      <c r="T44" s="16">
        <v>4.74</v>
      </c>
    </row>
    <row r="45" spans="1:20" x14ac:dyDescent="0.2">
      <c r="A45" s="9">
        <v>29764</v>
      </c>
      <c r="B45" s="5">
        <v>0.64275198001906075</v>
      </c>
      <c r="C45" s="15">
        <v>248.42999267578125</v>
      </c>
      <c r="D45" s="5">
        <v>1.6407276427863982</v>
      </c>
      <c r="E45" s="16">
        <v>179.98628325599759</v>
      </c>
      <c r="F45" s="23">
        <v>153.81936127911277</v>
      </c>
      <c r="G45" s="16">
        <v>140.13409496618613</v>
      </c>
      <c r="H45" s="16">
        <v>120.76199179182051</v>
      </c>
      <c r="I45" s="15">
        <v>191.85</v>
      </c>
      <c r="J45" s="17">
        <v>1018.49</v>
      </c>
      <c r="K45" s="15">
        <v>12882.09</v>
      </c>
      <c r="L45" s="18">
        <v>758.15059142858729</v>
      </c>
      <c r="M45" s="16">
        <v>315.5</v>
      </c>
      <c r="N45" s="16">
        <v>26.7</v>
      </c>
      <c r="Q45" s="16">
        <v>10.475</v>
      </c>
      <c r="R45" s="16">
        <v>7.1</v>
      </c>
      <c r="S45" s="16">
        <v>6.1150000000000002</v>
      </c>
      <c r="T45" s="16">
        <v>4.78</v>
      </c>
    </row>
    <row r="46" spans="1:20" x14ac:dyDescent="0.2">
      <c r="A46" s="9">
        <v>29797</v>
      </c>
      <c r="B46" s="5">
        <v>0.69355673758865255</v>
      </c>
      <c r="C46" s="15">
        <v>236.80000305175781</v>
      </c>
      <c r="D46" s="5">
        <v>1.6026697696017147</v>
      </c>
      <c r="E46" s="16">
        <v>181.03933357760886</v>
      </c>
      <c r="F46" s="23">
        <v>156.57360202044035</v>
      </c>
      <c r="G46" s="16">
        <v>141.66550714280362</v>
      </c>
      <c r="H46" s="16">
        <v>121.24302705912454</v>
      </c>
      <c r="I46" s="15">
        <v>190.92</v>
      </c>
      <c r="J46" s="17">
        <v>986.01</v>
      </c>
      <c r="K46" s="15">
        <v>12232.27</v>
      </c>
      <c r="L46" s="18">
        <v>772.56861547356436</v>
      </c>
      <c r="M46" s="16">
        <v>326</v>
      </c>
      <c r="N46" s="16">
        <v>27</v>
      </c>
      <c r="Q46" s="16">
        <v>10.53</v>
      </c>
      <c r="R46" s="16">
        <v>6.9</v>
      </c>
      <c r="S46" s="16">
        <v>6.0209999999999999</v>
      </c>
      <c r="T46" s="16">
        <v>4.78</v>
      </c>
    </row>
    <row r="47" spans="1:20" x14ac:dyDescent="0.2">
      <c r="A47" s="9">
        <v>29827</v>
      </c>
      <c r="B47" s="5">
        <v>0.68816368178459597</v>
      </c>
      <c r="C47" s="15">
        <v>238.85000610351563</v>
      </c>
      <c r="D47" s="5">
        <v>1.6072455709711846</v>
      </c>
      <c r="E47" s="16">
        <v>182.10787307976483</v>
      </c>
      <c r="F47" s="23">
        <v>159.36573106117325</v>
      </c>
      <c r="G47" s="16">
        <v>142.81667590786478</v>
      </c>
      <c r="H47" s="16">
        <v>122.44015896590442</v>
      </c>
      <c r="I47" s="15">
        <v>188.63</v>
      </c>
      <c r="J47" s="17">
        <v>1081.68</v>
      </c>
      <c r="K47" s="15">
        <v>12713.15</v>
      </c>
      <c r="L47" s="18">
        <v>814.36392282276881</v>
      </c>
      <c r="M47" s="16">
        <v>334.5</v>
      </c>
      <c r="N47" s="16">
        <v>27.8</v>
      </c>
      <c r="Q47" s="16">
        <v>10.585000000000001</v>
      </c>
      <c r="R47" s="16">
        <v>6.7</v>
      </c>
      <c r="S47" s="16">
        <v>5.9710000000000001</v>
      </c>
      <c r="T47" s="16">
        <v>4.6900000000000004</v>
      </c>
    </row>
    <row r="48" spans="1:20" x14ac:dyDescent="0.2">
      <c r="A48" s="9">
        <v>29858</v>
      </c>
      <c r="B48" s="5">
        <v>0.73790982833427654</v>
      </c>
      <c r="C48" s="15">
        <v>216.80000305175781</v>
      </c>
      <c r="D48" s="5">
        <v>1.6024810936916762</v>
      </c>
      <c r="E48" s="16">
        <v>183.99987915133516</v>
      </c>
      <c r="F48" s="23">
        <v>162.19619955539019</v>
      </c>
      <c r="G48" s="16">
        <v>148.89973361521285</v>
      </c>
      <c r="H48" s="16">
        <v>123.23976594825734</v>
      </c>
      <c r="I48" s="15">
        <v>182.08</v>
      </c>
      <c r="J48" s="17">
        <v>1142.6500000000001</v>
      </c>
      <c r="K48" s="15">
        <v>12700.11</v>
      </c>
      <c r="L48" s="18">
        <v>778.16620127926149</v>
      </c>
      <c r="M48" s="16">
        <v>325</v>
      </c>
      <c r="N48" s="16">
        <v>28.45</v>
      </c>
      <c r="Q48" s="16">
        <v>10.555</v>
      </c>
      <c r="R48" s="16">
        <v>6.5</v>
      </c>
      <c r="S48" s="16">
        <v>5.38</v>
      </c>
      <c r="T48" s="16">
        <v>4.6500000000000004</v>
      </c>
    </row>
    <row r="49" spans="1:20" x14ac:dyDescent="0.2">
      <c r="A49" s="9">
        <v>29889</v>
      </c>
      <c r="B49" s="5">
        <v>0.75079846449136278</v>
      </c>
      <c r="C49" s="15">
        <v>211</v>
      </c>
      <c r="D49" s="5">
        <v>1.6063346048109963</v>
      </c>
      <c r="E49" s="16">
        <v>188.24142469038773</v>
      </c>
      <c r="F49" s="23">
        <v>161.11499535169114</v>
      </c>
      <c r="G49" s="16">
        <v>142.13374010260762</v>
      </c>
      <c r="H49" s="16">
        <v>124.36576465937982</v>
      </c>
      <c r="I49" s="15">
        <v>189.82</v>
      </c>
      <c r="J49" s="17">
        <v>1295.79</v>
      </c>
      <c r="K49" s="15">
        <v>12936.47</v>
      </c>
      <c r="L49" s="18">
        <v>868.40606941958902</v>
      </c>
      <c r="M49" s="16">
        <v>324.5</v>
      </c>
      <c r="N49" s="16">
        <v>29.05</v>
      </c>
      <c r="Q49" s="16">
        <v>10.285</v>
      </c>
      <c r="R49" s="16">
        <v>6.7</v>
      </c>
      <c r="S49" s="16">
        <v>6.19</v>
      </c>
      <c r="T49" s="16">
        <v>4.57</v>
      </c>
    </row>
    <row r="50" spans="1:20" x14ac:dyDescent="0.2">
      <c r="A50" s="9">
        <v>29918</v>
      </c>
      <c r="B50" s="5">
        <v>0.77581515271717583</v>
      </c>
      <c r="C50" s="15">
        <v>202.07000732421875</v>
      </c>
      <c r="D50" s="5">
        <v>1.6199332258706465</v>
      </c>
      <c r="E50" s="16">
        <v>194.70964102188705</v>
      </c>
      <c r="F50" s="23">
        <v>161.04498702858504</v>
      </c>
      <c r="G50" s="16">
        <v>144.98940243260489</v>
      </c>
      <c r="H50" s="16">
        <v>125.33137137455378</v>
      </c>
      <c r="I50" s="15">
        <v>202.17</v>
      </c>
      <c r="J50" s="17">
        <v>1251.79</v>
      </c>
      <c r="K50" s="15">
        <v>12763.27</v>
      </c>
      <c r="L50" s="18">
        <v>937.64650959793823</v>
      </c>
      <c r="M50" s="16">
        <v>325</v>
      </c>
      <c r="N50" s="16">
        <v>29.2</v>
      </c>
      <c r="Q50" s="16">
        <v>9.8049999999999997</v>
      </c>
      <c r="R50" s="16">
        <v>6.8</v>
      </c>
      <c r="S50" s="16">
        <v>5.95</v>
      </c>
      <c r="T50" s="16">
        <v>4.51</v>
      </c>
    </row>
    <row r="51" spans="1:20" x14ac:dyDescent="0.2">
      <c r="A51" s="9">
        <v>29950</v>
      </c>
      <c r="B51" s="5">
        <v>0.79976691883050488</v>
      </c>
      <c r="C51" s="15">
        <v>200.69999694824219</v>
      </c>
      <c r="D51" s="5">
        <v>1.6465099305271762</v>
      </c>
      <c r="E51" s="16">
        <v>199.84860213716513</v>
      </c>
      <c r="F51" s="23">
        <v>163.91104375804605</v>
      </c>
      <c r="G51" s="16">
        <v>150.12213874240103</v>
      </c>
      <c r="H51" s="16">
        <v>126.46564106792545</v>
      </c>
      <c r="I51" s="15">
        <v>211.28</v>
      </c>
      <c r="J51" s="17">
        <v>1366.23</v>
      </c>
      <c r="K51" s="15">
        <v>13083.18</v>
      </c>
      <c r="L51" s="18">
        <v>1028.4970234625239</v>
      </c>
      <c r="M51" s="16">
        <v>325.5</v>
      </c>
      <c r="N51" s="16">
        <v>26.3</v>
      </c>
      <c r="Q51" s="16">
        <v>9.4700000000000006</v>
      </c>
      <c r="R51" s="16">
        <v>6.6</v>
      </c>
      <c r="S51" s="16">
        <v>5.47</v>
      </c>
      <c r="T51" s="16">
        <v>4.43</v>
      </c>
    </row>
    <row r="52" spans="1:20" x14ac:dyDescent="0.2">
      <c r="A52" s="9">
        <v>29981</v>
      </c>
      <c r="B52" s="5">
        <v>0.81496312346347755</v>
      </c>
      <c r="C52" s="15">
        <v>191.5</v>
      </c>
      <c r="D52" s="5">
        <v>1.6675334505862649</v>
      </c>
      <c r="E52" s="16">
        <v>204.77883396902831</v>
      </c>
      <c r="F52" s="23">
        <v>165.81056802365526</v>
      </c>
      <c r="G52" s="16">
        <v>150.9016936826543</v>
      </c>
      <c r="H52" s="16">
        <v>127.06644472513455</v>
      </c>
      <c r="I52" s="15">
        <v>211.78</v>
      </c>
      <c r="J52" s="17">
        <v>1387.12</v>
      </c>
      <c r="K52" s="15">
        <v>13024.3</v>
      </c>
      <c r="L52" s="18">
        <v>976.65998642552347</v>
      </c>
      <c r="M52" s="16">
        <v>352</v>
      </c>
      <c r="N52" s="16">
        <v>18.399999999999999</v>
      </c>
      <c r="Q52" s="16">
        <v>9.1649999999999991</v>
      </c>
      <c r="R52" s="16">
        <v>6.5</v>
      </c>
      <c r="S52" s="16">
        <v>5.46</v>
      </c>
      <c r="T52" s="16">
        <v>4.4139999999999997</v>
      </c>
    </row>
    <row r="53" spans="1:20" x14ac:dyDescent="0.2">
      <c r="A53" s="9">
        <v>30009</v>
      </c>
      <c r="B53" s="5">
        <v>0.88136181334775343</v>
      </c>
      <c r="C53" s="15">
        <v>180.05</v>
      </c>
      <c r="D53" s="5">
        <v>1.6552837726376188</v>
      </c>
      <c r="E53" s="16">
        <v>214.67448808187655</v>
      </c>
      <c r="F53" s="23">
        <v>167.72225354387939</v>
      </c>
      <c r="G53" s="16">
        <v>156.37311513288901</v>
      </c>
      <c r="H53" s="16">
        <v>128.85432276480222</v>
      </c>
      <c r="I53" s="15">
        <v>226.74</v>
      </c>
      <c r="J53" s="17">
        <v>1357.34</v>
      </c>
      <c r="K53" s="15">
        <v>13640.83</v>
      </c>
      <c r="L53" s="18">
        <v>955.25346131403967</v>
      </c>
      <c r="M53" s="16">
        <v>336.5</v>
      </c>
      <c r="N53" s="16">
        <v>16.5</v>
      </c>
      <c r="Q53" s="16">
        <v>8.4450000000000003</v>
      </c>
      <c r="R53" s="16">
        <v>6.4</v>
      </c>
      <c r="S53" s="16">
        <v>4.97</v>
      </c>
      <c r="T53" s="16">
        <v>4.258</v>
      </c>
    </row>
    <row r="54" spans="1:20" x14ac:dyDescent="0.2">
      <c r="A54" s="9">
        <v>30036</v>
      </c>
      <c r="B54" s="5">
        <v>0.83782984921178882</v>
      </c>
      <c r="C54" s="15">
        <v>179.65</v>
      </c>
      <c r="D54" s="5">
        <v>1.6313874115138591</v>
      </c>
      <c r="E54" s="16">
        <v>225.80270436163462</v>
      </c>
      <c r="F54" s="23">
        <v>171.72900528163893</v>
      </c>
      <c r="G54" s="16">
        <v>165.60066424385477</v>
      </c>
      <c r="H54" s="16">
        <v>130.04371324750863</v>
      </c>
      <c r="I54" s="15">
        <v>238.9</v>
      </c>
      <c r="J54" s="17">
        <v>1481.63</v>
      </c>
      <c r="K54" s="15">
        <v>15859.75</v>
      </c>
      <c r="L54" s="18">
        <v>1032.4662206701996</v>
      </c>
      <c r="M54" s="16">
        <v>344</v>
      </c>
      <c r="N54" s="16">
        <v>10.25</v>
      </c>
      <c r="Q54" s="16">
        <v>7.6749999999999998</v>
      </c>
      <c r="R54" s="16">
        <v>6.1</v>
      </c>
      <c r="S54" s="16">
        <v>4.1500000000000004</v>
      </c>
      <c r="T54" s="16">
        <v>4.173</v>
      </c>
    </row>
    <row r="55" spans="1:20" x14ac:dyDescent="0.2">
      <c r="A55" s="9">
        <v>30070</v>
      </c>
      <c r="B55" s="5">
        <v>0.8876821131938456</v>
      </c>
      <c r="C55" s="15">
        <v>168.85</v>
      </c>
      <c r="D55" s="5">
        <v>1.6378382401847573</v>
      </c>
      <c r="E55" s="16">
        <v>230.1616377124455</v>
      </c>
      <c r="F55" s="23">
        <v>176.91867902526567</v>
      </c>
      <c r="G55" s="16">
        <v>165.67565577645618</v>
      </c>
      <c r="H55" s="16">
        <v>129.73369167857155</v>
      </c>
      <c r="I55" s="15">
        <v>235.52</v>
      </c>
      <c r="J55" s="17">
        <v>1507.32</v>
      </c>
      <c r="K55" s="15">
        <v>15825.5</v>
      </c>
      <c r="L55" s="18">
        <v>1037.1817626519689</v>
      </c>
      <c r="M55" s="16">
        <v>343</v>
      </c>
      <c r="N55" s="16">
        <v>12.5</v>
      </c>
      <c r="Q55" s="16">
        <v>7.4550000000000001</v>
      </c>
      <c r="R55" s="16">
        <v>5.7</v>
      </c>
      <c r="S55" s="16">
        <v>4.1950000000000003</v>
      </c>
      <c r="T55" s="16">
        <v>4.2610000000000001</v>
      </c>
    </row>
    <row r="56" spans="1:20" x14ac:dyDescent="0.2">
      <c r="A56" s="9">
        <v>30100</v>
      </c>
      <c r="B56" s="5">
        <v>0.84172404888965402</v>
      </c>
      <c r="C56" s="15">
        <v>174.66</v>
      </c>
      <c r="D56" s="5">
        <v>1.6264934645161291</v>
      </c>
      <c r="E56" s="16">
        <v>230.38029396347375</v>
      </c>
      <c r="F56" s="23">
        <v>173.3818683941945</v>
      </c>
      <c r="G56" s="16">
        <v>161.9541855107523</v>
      </c>
      <c r="H56" s="16">
        <v>129.0342233855965</v>
      </c>
      <c r="I56" s="15">
        <v>247.35</v>
      </c>
      <c r="J56" s="17">
        <v>1380.47</v>
      </c>
      <c r="K56" s="15">
        <v>16670.77</v>
      </c>
      <c r="L56" s="18">
        <v>1029.8879387233333</v>
      </c>
      <c r="M56" s="16">
        <v>341.5</v>
      </c>
      <c r="N56" s="16">
        <v>13.5</v>
      </c>
      <c r="Q56" s="16">
        <v>7.5449999999999999</v>
      </c>
      <c r="R56" s="16">
        <v>6.1</v>
      </c>
      <c r="S56" s="16">
        <v>4.59</v>
      </c>
      <c r="T56" s="16">
        <v>4.3959999999999999</v>
      </c>
    </row>
    <row r="57" spans="1:20" x14ac:dyDescent="0.2">
      <c r="A57" s="9">
        <v>30131</v>
      </c>
      <c r="B57" s="5">
        <v>0.89902551137669506</v>
      </c>
      <c r="C57" s="15">
        <v>162.38999999999999</v>
      </c>
      <c r="D57" s="5">
        <v>1.596387367105861</v>
      </c>
      <c r="E57" s="16">
        <v>233.52075626243121</v>
      </c>
      <c r="F57" s="23">
        <v>173.19503144496881</v>
      </c>
      <c r="G57" s="16">
        <v>164.82798529152106</v>
      </c>
      <c r="H57" s="16">
        <v>129.25081653317659</v>
      </c>
      <c r="I57" s="15">
        <v>250.84</v>
      </c>
      <c r="J57" s="17">
        <v>1357.45</v>
      </c>
      <c r="K57" s="15">
        <v>17654.189999999999</v>
      </c>
      <c r="L57" s="18">
        <v>1011.9417393826442</v>
      </c>
      <c r="M57" s="16">
        <v>343.5</v>
      </c>
      <c r="N57" s="16">
        <v>11.1</v>
      </c>
      <c r="Q57" s="16">
        <v>7.42</v>
      </c>
      <c r="R57" s="16">
        <v>6.2</v>
      </c>
      <c r="S57" s="16">
        <v>4.38</v>
      </c>
      <c r="T57" s="16">
        <v>4.4260000000000002</v>
      </c>
    </row>
    <row r="58" spans="1:20" x14ac:dyDescent="0.2">
      <c r="A58" s="9">
        <v>30162</v>
      </c>
      <c r="B58" s="5">
        <v>0.93872330213582911</v>
      </c>
      <c r="C58" s="15">
        <v>153.65</v>
      </c>
      <c r="D58" s="5">
        <v>1.5676535657989012</v>
      </c>
      <c r="E58" s="16">
        <v>236.61871902572202</v>
      </c>
      <c r="F58" s="23">
        <v>175.16113418441293</v>
      </c>
      <c r="G58" s="16">
        <v>160.60255735224774</v>
      </c>
      <c r="H58" s="16">
        <v>130.66377468262027</v>
      </c>
      <c r="I58" s="15">
        <v>236.12</v>
      </c>
      <c r="J58" s="17">
        <v>1288.5999999999999</v>
      </c>
      <c r="K58" s="15">
        <v>17509.71</v>
      </c>
      <c r="L58" s="18">
        <v>932.96489237862795</v>
      </c>
      <c r="M58" s="16">
        <v>352</v>
      </c>
      <c r="N58" s="16">
        <v>9.25</v>
      </c>
      <c r="Q58" s="16">
        <v>7.3</v>
      </c>
      <c r="R58" s="16">
        <v>6.1</v>
      </c>
      <c r="S58" s="16">
        <v>4.83</v>
      </c>
      <c r="T58" s="16">
        <v>4.3170000000000002</v>
      </c>
    </row>
    <row r="59" spans="1:20" x14ac:dyDescent="0.2">
      <c r="A59" s="9">
        <v>30191</v>
      </c>
      <c r="B59" s="5">
        <v>0.9662236933109376</v>
      </c>
      <c r="C59" s="15">
        <v>153.93</v>
      </c>
      <c r="D59" s="5">
        <v>1.5767708327192338</v>
      </c>
      <c r="E59" s="16">
        <v>235.63041416761399</v>
      </c>
      <c r="F59" s="23">
        <v>178.23560165182323</v>
      </c>
      <c r="G59" s="16">
        <v>162.08784659089739</v>
      </c>
      <c r="H59" s="16">
        <v>132.88482003763218</v>
      </c>
      <c r="I59" s="15">
        <v>252.93</v>
      </c>
      <c r="J59" s="17">
        <v>1497.5</v>
      </c>
      <c r="K59" s="15">
        <v>18533.68</v>
      </c>
      <c r="L59" s="18">
        <v>1032.5001454326587</v>
      </c>
      <c r="M59" s="16">
        <v>387.5</v>
      </c>
      <c r="N59" s="16">
        <v>14.45</v>
      </c>
      <c r="Q59" s="16">
        <v>7.4749999999999996</v>
      </c>
      <c r="R59" s="16">
        <v>5.9</v>
      </c>
      <c r="S59" s="16">
        <v>4.75</v>
      </c>
      <c r="T59" s="16">
        <v>4.117</v>
      </c>
    </row>
    <row r="60" spans="1:20" x14ac:dyDescent="0.2">
      <c r="A60" s="9">
        <v>30223</v>
      </c>
      <c r="B60" s="5">
        <v>0.9678493665874901</v>
      </c>
      <c r="C60" s="15">
        <v>154.22</v>
      </c>
      <c r="D60" s="5">
        <v>1.5890153956195738</v>
      </c>
      <c r="E60" s="16">
        <v>234.56049371871245</v>
      </c>
      <c r="F60" s="23">
        <v>176.90704841458648</v>
      </c>
      <c r="G60" s="16">
        <v>156.92554526611104</v>
      </c>
      <c r="H60" s="16">
        <v>132.78124348345818</v>
      </c>
      <c r="I60" s="15">
        <v>231.32</v>
      </c>
      <c r="J60" s="17">
        <v>1408.02</v>
      </c>
      <c r="K60" s="15">
        <v>17852.86</v>
      </c>
      <c r="L60" s="18">
        <v>992.23145239409894</v>
      </c>
      <c r="M60" s="16">
        <v>420</v>
      </c>
      <c r="N60" s="16">
        <v>13.8</v>
      </c>
      <c r="Q60" s="16">
        <v>7.66</v>
      </c>
      <c r="R60" s="16">
        <v>6.1</v>
      </c>
      <c r="S60" s="16">
        <v>5.3109999999999999</v>
      </c>
      <c r="T60" s="16">
        <v>4.18</v>
      </c>
    </row>
    <row r="61" spans="1:20" x14ac:dyDescent="0.2">
      <c r="A61" s="9">
        <v>30254</v>
      </c>
      <c r="B61" s="5">
        <v>0.9478675971697198</v>
      </c>
      <c r="C61" s="15">
        <v>163.24</v>
      </c>
      <c r="D61" s="5">
        <v>1.6236900194080541</v>
      </c>
      <c r="E61" s="16">
        <v>236.74182920946132</v>
      </c>
      <c r="F61" s="23">
        <v>175.63506446600869</v>
      </c>
      <c r="G61" s="16">
        <v>157.51995043291603</v>
      </c>
      <c r="H61" s="16">
        <v>134.15269690470387</v>
      </c>
      <c r="I61" s="15">
        <v>243.98</v>
      </c>
      <c r="J61" s="17">
        <v>1426.32</v>
      </c>
      <c r="K61" s="15">
        <v>16910.63</v>
      </c>
      <c r="L61" s="18">
        <v>1045.4254799294499</v>
      </c>
      <c r="M61" s="16">
        <v>401.5</v>
      </c>
      <c r="N61" s="16">
        <v>13.95</v>
      </c>
      <c r="Q61" s="16">
        <v>7.61</v>
      </c>
      <c r="R61" s="16">
        <v>6.3</v>
      </c>
      <c r="S61" s="16">
        <v>5.3209999999999997</v>
      </c>
      <c r="T61" s="16">
        <v>4.0780000000000003</v>
      </c>
    </row>
    <row r="62" spans="1:20" x14ac:dyDescent="0.2">
      <c r="A62" s="9">
        <v>30282</v>
      </c>
      <c r="B62" s="5">
        <v>0.99487766417416956</v>
      </c>
      <c r="C62" s="15">
        <v>161.85</v>
      </c>
      <c r="D62" s="5">
        <v>1.6287018195641152</v>
      </c>
      <c r="E62" s="16">
        <v>240.53600407436565</v>
      </c>
      <c r="F62" s="23">
        <v>175.48354972658652</v>
      </c>
      <c r="G62" s="16">
        <v>161.06433938951315</v>
      </c>
      <c r="H62" s="16">
        <v>134.51859820229888</v>
      </c>
      <c r="I62" s="15">
        <v>249.22</v>
      </c>
      <c r="J62" s="17">
        <v>1466.28</v>
      </c>
      <c r="K62" s="15">
        <v>18083.02</v>
      </c>
      <c r="L62" s="18">
        <v>1081.7589005227924</v>
      </c>
      <c r="M62" s="16">
        <v>384.5</v>
      </c>
      <c r="N62" s="16">
        <v>14.65</v>
      </c>
      <c r="Q62" s="16">
        <v>7.4450000000000003</v>
      </c>
      <c r="R62" s="16">
        <v>6.4</v>
      </c>
      <c r="S62" s="16">
        <v>5.0409999999999995</v>
      </c>
      <c r="T62" s="16">
        <v>4.0880000000000001</v>
      </c>
    </row>
    <row r="63" spans="1:20" x14ac:dyDescent="0.2">
      <c r="A63" s="9">
        <v>30315</v>
      </c>
      <c r="B63" s="5">
        <v>1.0164908268800998</v>
      </c>
      <c r="C63" s="15">
        <v>158.05000000000001</v>
      </c>
      <c r="D63" s="5">
        <v>1.6411279542500652</v>
      </c>
      <c r="E63" s="16">
        <v>242.94833886822096</v>
      </c>
      <c r="F63" s="23">
        <v>178.58174820511337</v>
      </c>
      <c r="G63" s="16">
        <v>162.26162979900047</v>
      </c>
      <c r="H63" s="16">
        <v>135.31125503281271</v>
      </c>
      <c r="I63" s="15">
        <v>242.17</v>
      </c>
      <c r="J63" s="17">
        <v>1432.25</v>
      </c>
      <c r="K63" s="15">
        <v>18820.650000000001</v>
      </c>
      <c r="L63" s="18">
        <v>1085.5584739181745</v>
      </c>
      <c r="M63" s="16">
        <v>389</v>
      </c>
      <c r="N63" s="16">
        <v>17.850000000000001</v>
      </c>
      <c r="Q63" s="16">
        <v>7.38</v>
      </c>
      <c r="R63" s="16">
        <v>6.2</v>
      </c>
      <c r="S63" s="16">
        <v>4.9909999999999997</v>
      </c>
      <c r="T63" s="16">
        <v>4.0510000000000002</v>
      </c>
    </row>
    <row r="64" spans="1:20" x14ac:dyDescent="0.2">
      <c r="A64" s="9">
        <v>30345</v>
      </c>
      <c r="B64" s="5">
        <v>1.0819439066216738</v>
      </c>
      <c r="C64" s="15">
        <v>153.72999999999999</v>
      </c>
      <c r="D64" s="5">
        <v>1.6495980250954723</v>
      </c>
      <c r="E64" s="16">
        <v>243.23127714732516</v>
      </c>
      <c r="F64" s="23">
        <v>180.6090007274951</v>
      </c>
      <c r="G64" s="16">
        <v>166.40214787510249</v>
      </c>
      <c r="H64" s="16">
        <v>136.87356609058762</v>
      </c>
      <c r="I64" s="21">
        <v>274.08</v>
      </c>
      <c r="J64" s="17">
        <v>1294.45</v>
      </c>
      <c r="K64" s="15">
        <v>20048.349999999999</v>
      </c>
      <c r="L64" s="16">
        <v>1049.6999999992549</v>
      </c>
      <c r="M64" s="16">
        <v>410</v>
      </c>
      <c r="N64" s="16">
        <v>18.399999999999999</v>
      </c>
      <c r="Q64" s="16">
        <v>7.4649999999999999</v>
      </c>
      <c r="R64" s="16">
        <v>6.1</v>
      </c>
      <c r="S64" s="16">
        <v>4.665</v>
      </c>
      <c r="T64" s="16">
        <v>3.93</v>
      </c>
    </row>
    <row r="65" spans="1:20" x14ac:dyDescent="0.2">
      <c r="A65" s="9">
        <v>30373</v>
      </c>
      <c r="B65" s="5">
        <v>1.0677093569166938</v>
      </c>
      <c r="C65" s="15">
        <v>153.19999999999999</v>
      </c>
      <c r="D65" s="5">
        <v>1.6465359534883719</v>
      </c>
      <c r="E65" s="16">
        <v>243.60659905258768</v>
      </c>
      <c r="F65" s="23">
        <v>181.52709648119324</v>
      </c>
      <c r="G65" s="16">
        <v>169.41363886277318</v>
      </c>
      <c r="H65" s="16">
        <v>136.62163405832305</v>
      </c>
      <c r="I65" s="21">
        <v>284.2</v>
      </c>
      <c r="J65" s="17">
        <v>1244.3599999999999</v>
      </c>
      <c r="K65" s="16">
        <v>20421.66</v>
      </c>
      <c r="L65" s="16">
        <v>1007.2000000001863</v>
      </c>
      <c r="M65" s="16">
        <v>405</v>
      </c>
      <c r="N65" s="16">
        <v>16.05</v>
      </c>
      <c r="Q65" s="16">
        <v>7.5449999999999999</v>
      </c>
      <c r="R65" s="16">
        <v>6.1</v>
      </c>
      <c r="S65" s="16">
        <v>4.45</v>
      </c>
      <c r="T65" s="16">
        <v>4.0060000000000002</v>
      </c>
    </row>
    <row r="66" spans="1:20" x14ac:dyDescent="0.2">
      <c r="A66" s="9">
        <v>30405</v>
      </c>
      <c r="B66" s="5">
        <v>1.0741007194244605</v>
      </c>
      <c r="C66" s="15">
        <v>146.35</v>
      </c>
      <c r="D66" s="5">
        <v>1.6340189039955604</v>
      </c>
      <c r="E66" s="16">
        <v>240.14964715605811</v>
      </c>
      <c r="F66" s="23">
        <v>183.57710506189144</v>
      </c>
      <c r="G66" s="16">
        <v>175.52364004089637</v>
      </c>
      <c r="H66" s="16">
        <v>136.79300780116395</v>
      </c>
      <c r="I66" s="21">
        <v>291.7</v>
      </c>
      <c r="J66" s="17">
        <v>1301.71</v>
      </c>
      <c r="K66" s="16">
        <v>21566.66</v>
      </c>
      <c r="L66" s="16">
        <v>1024.0999999996275</v>
      </c>
      <c r="M66" s="16">
        <v>418</v>
      </c>
      <c r="N66" s="16">
        <v>18.5</v>
      </c>
      <c r="Q66" s="16">
        <v>7.9</v>
      </c>
      <c r="R66" s="16">
        <v>6</v>
      </c>
      <c r="S66" s="16">
        <v>3.97</v>
      </c>
      <c r="T66" s="16">
        <v>4.0369999999999999</v>
      </c>
    </row>
    <row r="67" spans="1:20" x14ac:dyDescent="0.2">
      <c r="A67" s="9">
        <v>30435</v>
      </c>
      <c r="B67" s="5">
        <v>1.0972398316970549</v>
      </c>
      <c r="C67" s="15">
        <v>141.19999999999999</v>
      </c>
      <c r="D67" s="5">
        <v>1.6062056769530164</v>
      </c>
      <c r="E67" s="16">
        <v>233.40669808237323</v>
      </c>
      <c r="F67" s="23">
        <v>186.79309953902302</v>
      </c>
      <c r="G67" s="16">
        <v>180.54996207699423</v>
      </c>
      <c r="H67" s="16">
        <v>137.27159553468456</v>
      </c>
      <c r="I67" s="21">
        <v>288.36</v>
      </c>
      <c r="J67" s="17">
        <v>1308.1400000000001</v>
      </c>
      <c r="K67" s="16">
        <v>23274.83</v>
      </c>
      <c r="L67" s="16">
        <v>1006.0999999996275</v>
      </c>
      <c r="M67" s="16">
        <v>454</v>
      </c>
      <c r="N67" s="16">
        <v>18.350000000000001</v>
      </c>
      <c r="Q67" s="16">
        <v>8.5150000000000006</v>
      </c>
      <c r="R67" s="16">
        <v>5.8</v>
      </c>
      <c r="S67" s="16">
        <v>3.6</v>
      </c>
      <c r="T67" s="16">
        <v>4.0350000000000001</v>
      </c>
    </row>
    <row r="68" spans="1:20" x14ac:dyDescent="0.2">
      <c r="A68" s="9">
        <v>30464</v>
      </c>
      <c r="B68" s="5">
        <v>1.0668357606501937</v>
      </c>
      <c r="C68" s="15">
        <v>143.79</v>
      </c>
      <c r="D68" s="5">
        <v>1.6218162691885964</v>
      </c>
      <c r="E68" s="16">
        <v>232.97072653562591</v>
      </c>
      <c r="F68" s="23">
        <v>188.86977813301701</v>
      </c>
      <c r="G68" s="16">
        <v>182.58216678428141</v>
      </c>
      <c r="H68" s="16">
        <v>137.4198316796853</v>
      </c>
      <c r="I68" s="21">
        <v>290.10000000000002</v>
      </c>
      <c r="J68" s="17">
        <v>1316.43</v>
      </c>
      <c r="K68" s="16">
        <v>24772.39</v>
      </c>
      <c r="L68" s="16">
        <v>1001.4000000003725</v>
      </c>
      <c r="M68" s="16">
        <v>449.5</v>
      </c>
      <c r="N68" s="16">
        <v>18.649999999999999</v>
      </c>
      <c r="Q68" s="16">
        <v>8.6750000000000007</v>
      </c>
      <c r="R68" s="16">
        <v>5.7</v>
      </c>
      <c r="S68" s="16">
        <v>3.48</v>
      </c>
      <c r="T68" s="16">
        <v>4.069</v>
      </c>
    </row>
    <row r="69" spans="1:20" x14ac:dyDescent="0.2">
      <c r="A69" s="9">
        <v>30496</v>
      </c>
      <c r="B69" s="5">
        <v>1.0699288840262582</v>
      </c>
      <c r="C69" s="15">
        <v>146.69</v>
      </c>
      <c r="D69" s="5">
        <v>1.6230754380681196</v>
      </c>
      <c r="E69" s="16">
        <v>235.57093060818389</v>
      </c>
      <c r="F69" s="23">
        <v>186.24838244115995</v>
      </c>
      <c r="G69" s="16">
        <v>175.64084127639899</v>
      </c>
      <c r="H69" s="16">
        <v>138.38510495510997</v>
      </c>
      <c r="I69" s="21">
        <v>304</v>
      </c>
      <c r="J69" s="17">
        <v>1382.56</v>
      </c>
      <c r="K69" s="16">
        <v>24176.400000000001</v>
      </c>
      <c r="L69" s="16">
        <v>1045.4000000003725</v>
      </c>
      <c r="M69" s="16">
        <v>446.5</v>
      </c>
      <c r="N69" s="16">
        <v>18.95</v>
      </c>
      <c r="Q69" s="16">
        <v>8.6050000000000004</v>
      </c>
      <c r="R69" s="16">
        <v>6</v>
      </c>
      <c r="S69" s="16">
        <v>4.09</v>
      </c>
      <c r="T69" s="16">
        <v>4.0149999999999997</v>
      </c>
    </row>
    <row r="70" spans="1:20" x14ac:dyDescent="0.2">
      <c r="A70" s="9">
        <v>30527</v>
      </c>
      <c r="B70" s="5">
        <v>1.0492650214592274</v>
      </c>
      <c r="C70" s="15">
        <v>150.12</v>
      </c>
      <c r="D70" s="5">
        <v>1.6186360704679936</v>
      </c>
      <c r="E70" s="16">
        <v>234.63347902408856</v>
      </c>
      <c r="F70" s="23">
        <v>183.75075646296557</v>
      </c>
      <c r="G70" s="16">
        <v>166.06229598919441</v>
      </c>
      <c r="H70" s="16">
        <v>139.16514908052406</v>
      </c>
      <c r="I70" s="21">
        <v>318.66000000000003</v>
      </c>
      <c r="J70" s="17">
        <v>1510.54</v>
      </c>
      <c r="K70" s="16">
        <v>24488.11</v>
      </c>
      <c r="L70" s="16">
        <v>1121.6999999992549</v>
      </c>
      <c r="M70" s="16">
        <v>461.5</v>
      </c>
      <c r="N70" s="16">
        <v>20</v>
      </c>
      <c r="Q70" s="16">
        <v>8.8049999999999997</v>
      </c>
      <c r="R70" s="16">
        <v>6.3</v>
      </c>
      <c r="S70" s="16">
        <v>4.9859999999999998</v>
      </c>
      <c r="T70" s="16">
        <v>3.9809999999999999</v>
      </c>
    </row>
    <row r="71" spans="1:20" x14ac:dyDescent="0.2">
      <c r="A71" s="9">
        <v>30558</v>
      </c>
      <c r="B71" s="5">
        <v>1.079078620689655</v>
      </c>
      <c r="C71" s="15">
        <v>141.94999999999999</v>
      </c>
      <c r="D71" s="5">
        <v>1.6131169124144025</v>
      </c>
      <c r="E71" s="16">
        <v>230.25017368194551</v>
      </c>
      <c r="F71" s="23">
        <v>182.47782274498343</v>
      </c>
      <c r="G71" s="16">
        <v>166.08813062366411</v>
      </c>
      <c r="H71" s="16">
        <v>138.89777519218487</v>
      </c>
      <c r="I71" s="21">
        <v>329.79</v>
      </c>
      <c r="J71" s="17">
        <v>1537.81</v>
      </c>
      <c r="K71" s="16">
        <v>26029.22</v>
      </c>
      <c r="L71" s="16">
        <v>1127</v>
      </c>
      <c r="M71" s="16">
        <v>451.5</v>
      </c>
      <c r="N71" s="16">
        <v>18.649999999999999</v>
      </c>
      <c r="Q71" s="16">
        <v>9.2799999999999994</v>
      </c>
      <c r="R71" s="16">
        <v>6.5</v>
      </c>
      <c r="S71" s="16">
        <v>5.048</v>
      </c>
      <c r="T71" s="16">
        <v>4.0590000000000002</v>
      </c>
    </row>
    <row r="72" spans="1:20" x14ac:dyDescent="0.2">
      <c r="A72" s="9">
        <v>30588</v>
      </c>
      <c r="B72" s="5">
        <v>1.0585786966875947</v>
      </c>
      <c r="C72" s="15">
        <v>147</v>
      </c>
      <c r="D72" s="5">
        <v>1.627664905578468</v>
      </c>
      <c r="E72" s="16">
        <v>228.04209981223531</v>
      </c>
      <c r="F72" s="23">
        <v>181.26142069872986</v>
      </c>
      <c r="G72" s="16">
        <v>159.09019631790375</v>
      </c>
      <c r="H72" s="16">
        <v>136.8857319367647</v>
      </c>
      <c r="I72" s="21">
        <v>321.83</v>
      </c>
      <c r="J72" s="17">
        <v>1500.17</v>
      </c>
      <c r="K72" s="16">
        <v>26010.880000000001</v>
      </c>
      <c r="L72" s="16">
        <v>1173.1999999992549</v>
      </c>
      <c r="M72" s="16">
        <v>458</v>
      </c>
      <c r="N72" s="16">
        <v>18.600000000000001</v>
      </c>
      <c r="Q72" s="16">
        <v>9.6</v>
      </c>
      <c r="R72" s="16">
        <v>6.7</v>
      </c>
      <c r="S72" s="16">
        <v>5.7879999999999994</v>
      </c>
      <c r="T72" s="16">
        <v>4.3280000000000003</v>
      </c>
    </row>
    <row r="73" spans="1:20" x14ac:dyDescent="0.2">
      <c r="A73" s="9">
        <v>30618</v>
      </c>
      <c r="B73" s="5">
        <v>1.142290620254643</v>
      </c>
      <c r="C73" s="15">
        <v>138.32</v>
      </c>
      <c r="D73" s="5">
        <v>1.6171272753572876</v>
      </c>
      <c r="E73" s="16">
        <v>233.86369296351714</v>
      </c>
      <c r="F73" s="23">
        <v>180.10031747521302</v>
      </c>
      <c r="G73" s="16">
        <v>158.15563028512906</v>
      </c>
      <c r="H73" s="16">
        <v>139.27768384144602</v>
      </c>
      <c r="I73" s="21">
        <v>251.79</v>
      </c>
      <c r="J73" s="17">
        <v>1177.3800000000001</v>
      </c>
      <c r="K73" s="16">
        <v>22765.040000000001</v>
      </c>
      <c r="L73" s="16">
        <v>884.29999999981374</v>
      </c>
      <c r="M73" s="16">
        <v>464</v>
      </c>
      <c r="N73" s="16">
        <v>18.8</v>
      </c>
      <c r="Q73" s="16">
        <v>9.2799999999999994</v>
      </c>
      <c r="R73" s="16">
        <v>6.9</v>
      </c>
      <c r="S73" s="16">
        <v>5.96</v>
      </c>
      <c r="T73" s="16">
        <v>4.1210000000000004</v>
      </c>
    </row>
    <row r="74" spans="1:20" x14ac:dyDescent="0.2">
      <c r="A74" s="9">
        <v>30649</v>
      </c>
      <c r="B74" s="5">
        <v>1.1872222896685685</v>
      </c>
      <c r="C74" s="15">
        <v>132.30000000000001</v>
      </c>
      <c r="D74" s="5">
        <v>1.604126342578482</v>
      </c>
      <c r="E74" s="16">
        <v>238.8393811839654</v>
      </c>
      <c r="F74" s="23">
        <v>186.64036148462648</v>
      </c>
      <c r="G74" s="16">
        <v>166.96126043930238</v>
      </c>
      <c r="H74" s="16">
        <v>142.21764959697299</v>
      </c>
      <c r="I74" s="21">
        <v>230.3</v>
      </c>
      <c r="J74" s="17">
        <v>1022.84</v>
      </c>
      <c r="K74" s="16">
        <v>22686.78</v>
      </c>
      <c r="L74" s="16">
        <v>786</v>
      </c>
      <c r="M74" s="16">
        <v>494</v>
      </c>
      <c r="N74" s="16">
        <v>17.7</v>
      </c>
      <c r="Q74" s="16">
        <v>9.0350000000000001</v>
      </c>
      <c r="R74" s="16">
        <v>6.4</v>
      </c>
      <c r="S74" s="16">
        <v>5.17</v>
      </c>
      <c r="T74" s="16">
        <v>3.86</v>
      </c>
    </row>
    <row r="75" spans="1:20" x14ac:dyDescent="0.2">
      <c r="A75" s="9">
        <v>30680</v>
      </c>
      <c r="B75" s="5">
        <v>1.2412451608808783</v>
      </c>
      <c r="C75" s="15">
        <v>121.1</v>
      </c>
      <c r="D75" s="5">
        <v>1.5831664406671757</v>
      </c>
      <c r="E75" s="16">
        <v>241.43153986649725</v>
      </c>
      <c r="F75" s="23">
        <v>187.63577674587768</v>
      </c>
      <c r="G75" s="16">
        <v>167.78780129842661</v>
      </c>
      <c r="H75" s="16">
        <v>141.90720283936901</v>
      </c>
      <c r="I75" s="21">
        <v>247.08</v>
      </c>
      <c r="J75" s="17">
        <v>1000</v>
      </c>
      <c r="K75" s="16">
        <v>21564</v>
      </c>
      <c r="L75" s="16">
        <v>769.40000000037253</v>
      </c>
      <c r="M75" s="16">
        <v>484</v>
      </c>
      <c r="N75" s="16">
        <v>17.95</v>
      </c>
      <c r="Q75" s="16">
        <v>8.9749999999999996</v>
      </c>
      <c r="R75" s="16">
        <v>6.4</v>
      </c>
      <c r="S75" s="16">
        <v>5.16</v>
      </c>
      <c r="T75" s="16">
        <v>3.94</v>
      </c>
    </row>
    <row r="76" spans="1:20" x14ac:dyDescent="0.2">
      <c r="A76" s="9">
        <v>30709</v>
      </c>
      <c r="B76" s="5">
        <v>1.1560645466367183</v>
      </c>
      <c r="C76" s="15">
        <v>128.05000000000001</v>
      </c>
      <c r="D76" s="5">
        <v>1.5932120101280904</v>
      </c>
      <c r="E76" s="16">
        <v>247.91149555155465</v>
      </c>
      <c r="F76" s="23">
        <v>187.49403337284113</v>
      </c>
      <c r="G76" s="16">
        <v>171.01059294992359</v>
      </c>
      <c r="H76" s="16">
        <v>142.3444011554248</v>
      </c>
      <c r="I76" s="21">
        <v>257.07</v>
      </c>
      <c r="J76" s="17">
        <v>935.57</v>
      </c>
      <c r="K76" s="16">
        <v>23622.32</v>
      </c>
      <c r="L76" s="16">
        <v>765</v>
      </c>
      <c r="M76" s="16">
        <v>466</v>
      </c>
      <c r="N76" s="16">
        <v>16.25</v>
      </c>
      <c r="Q76" s="16">
        <v>8.6300000000000008</v>
      </c>
      <c r="R76" s="16">
        <v>6.5</v>
      </c>
      <c r="S76" s="16">
        <v>4.93</v>
      </c>
      <c r="T76" s="16">
        <v>3.9430000000000001</v>
      </c>
    </row>
    <row r="77" spans="1:20" x14ac:dyDescent="0.2">
      <c r="A77" s="9">
        <v>30740</v>
      </c>
      <c r="B77" s="5">
        <v>1.1610745028198277</v>
      </c>
      <c r="C77" s="15">
        <v>128.44999999999999</v>
      </c>
      <c r="D77" s="5">
        <v>1.6131571847420483</v>
      </c>
      <c r="E77" s="16">
        <v>251.09083695780657</v>
      </c>
      <c r="F77" s="23">
        <v>190.81082642645828</v>
      </c>
      <c r="G77" s="16">
        <v>171.71316146929294</v>
      </c>
      <c r="H77" s="16">
        <v>142.95630477364023</v>
      </c>
      <c r="I77" s="21">
        <v>267.82</v>
      </c>
      <c r="J77" s="17">
        <v>1079.55</v>
      </c>
      <c r="K77" s="16">
        <v>25242.81</v>
      </c>
      <c r="L77" s="16">
        <v>828.70000000018626</v>
      </c>
      <c r="M77" s="16">
        <v>423</v>
      </c>
      <c r="N77" s="16">
        <v>14.7</v>
      </c>
      <c r="Q77" s="16">
        <v>8.5299999999999994</v>
      </c>
      <c r="R77" s="16">
        <v>6.3</v>
      </c>
      <c r="S77" s="16">
        <v>4.93</v>
      </c>
      <c r="T77" s="16">
        <v>3.9279999999999999</v>
      </c>
    </row>
    <row r="78" spans="1:20" x14ac:dyDescent="0.2">
      <c r="A78" s="9">
        <v>30771</v>
      </c>
      <c r="B78" s="5">
        <v>1.1816275978733688</v>
      </c>
      <c r="C78" s="15">
        <v>124.34</v>
      </c>
      <c r="D78" s="5">
        <v>1.6093842100495228</v>
      </c>
      <c r="E78" s="16">
        <v>249.23396965558371</v>
      </c>
      <c r="F78" s="23">
        <v>192.98815675905644</v>
      </c>
      <c r="G78" s="16">
        <v>170.42979560708574</v>
      </c>
      <c r="H78" s="16">
        <v>143.46286905316967</v>
      </c>
      <c r="I78" s="21">
        <v>258.89</v>
      </c>
      <c r="J78" s="17">
        <v>1063.17</v>
      </c>
      <c r="K78" s="16">
        <v>26260.26</v>
      </c>
      <c r="L78" s="16">
        <v>812.29999999981374</v>
      </c>
      <c r="M78" s="16">
        <v>456</v>
      </c>
      <c r="N78" s="16">
        <v>15.75</v>
      </c>
      <c r="Q78" s="16">
        <v>8.7899999999999991</v>
      </c>
      <c r="R78" s="16">
        <v>6.2</v>
      </c>
      <c r="S78" s="16">
        <v>5.1100000000000003</v>
      </c>
      <c r="T78" s="16">
        <v>3.9239999999999999</v>
      </c>
    </row>
    <row r="79" spans="1:20" x14ac:dyDescent="0.2">
      <c r="A79" s="9">
        <v>30800</v>
      </c>
      <c r="B79" s="5">
        <v>1.1679386122058999</v>
      </c>
      <c r="C79" s="15">
        <v>125.16</v>
      </c>
      <c r="D79" s="5">
        <v>1.6275224561089214</v>
      </c>
      <c r="E79" s="16">
        <v>246.9350205764222</v>
      </c>
      <c r="F79" s="23">
        <v>192.80094609955233</v>
      </c>
      <c r="G79" s="16">
        <v>175.16141486471344</v>
      </c>
      <c r="H79" s="16">
        <v>145.41408057032885</v>
      </c>
      <c r="I79" s="21">
        <v>261.33</v>
      </c>
      <c r="J79" s="17">
        <v>1054.46</v>
      </c>
      <c r="K79" s="16">
        <v>27434.12</v>
      </c>
      <c r="L79" s="16">
        <v>822.20000000018626</v>
      </c>
      <c r="M79" s="16">
        <v>448</v>
      </c>
      <c r="N79" s="16">
        <v>16.850000000000001</v>
      </c>
      <c r="Q79" s="16">
        <v>9.09</v>
      </c>
      <c r="R79" s="16">
        <v>6.3</v>
      </c>
      <c r="S79" s="16">
        <v>4.75</v>
      </c>
      <c r="T79" s="16">
        <v>3.7719999999999998</v>
      </c>
    </row>
    <row r="80" spans="1:20" x14ac:dyDescent="0.2">
      <c r="A80" s="9">
        <v>30832</v>
      </c>
      <c r="B80" s="5">
        <v>1.1334202596198424</v>
      </c>
      <c r="C80" s="15">
        <v>125.33</v>
      </c>
      <c r="D80" s="5">
        <v>1.6332142012724118</v>
      </c>
      <c r="E80" s="16">
        <v>248.46532375601095</v>
      </c>
      <c r="F80" s="23">
        <v>190.30515082325843</v>
      </c>
      <c r="G80" s="16">
        <v>172.6887073905277</v>
      </c>
      <c r="H80" s="16">
        <v>143.82337414384997</v>
      </c>
      <c r="I80" s="21">
        <v>262.16000000000003</v>
      </c>
      <c r="J80" s="17">
        <v>1083.31</v>
      </c>
      <c r="K80" s="16">
        <v>27416.7</v>
      </c>
      <c r="L80" s="16">
        <v>822.20000000018626</v>
      </c>
      <c r="M80" s="16">
        <v>453</v>
      </c>
      <c r="N80" s="16">
        <v>16.149999999999999</v>
      </c>
      <c r="Q80" s="16">
        <v>9.1150000000000002</v>
      </c>
      <c r="R80" s="16">
        <v>6.6</v>
      </c>
      <c r="S80" s="16">
        <v>5.03</v>
      </c>
      <c r="T80" s="16">
        <v>3.9809999999999999</v>
      </c>
    </row>
    <row r="81" spans="1:24" x14ac:dyDescent="0.2">
      <c r="A81" s="9">
        <v>30862</v>
      </c>
      <c r="B81" s="5">
        <v>1.0749271777960978</v>
      </c>
      <c r="C81" s="15">
        <v>133.87</v>
      </c>
      <c r="D81" s="5">
        <v>1.6210676829939459</v>
      </c>
      <c r="E81" s="16">
        <v>250.96986295699492</v>
      </c>
      <c r="F81" s="23">
        <v>192.51054982244244</v>
      </c>
      <c r="G81" s="16">
        <v>171.09127314420445</v>
      </c>
      <c r="H81" s="16">
        <v>143.99081010913793</v>
      </c>
      <c r="I81" s="21">
        <v>273.5</v>
      </c>
      <c r="J81" s="17">
        <v>1140.49</v>
      </c>
      <c r="K81" s="16">
        <v>27769.4</v>
      </c>
      <c r="L81" s="16">
        <v>869.40000000037253</v>
      </c>
      <c r="M81" s="16">
        <v>435.5</v>
      </c>
      <c r="N81" s="16">
        <v>14.2</v>
      </c>
      <c r="Q81" s="16">
        <v>9.07</v>
      </c>
      <c r="R81" s="16">
        <v>6.5</v>
      </c>
      <c r="S81" s="16">
        <v>5.24</v>
      </c>
      <c r="T81" s="16">
        <v>4.0129999999999999</v>
      </c>
    </row>
    <row r="82" spans="1:24" x14ac:dyDescent="0.2">
      <c r="A82" s="9">
        <v>30891</v>
      </c>
      <c r="B82" s="5">
        <v>1.0423866119490486</v>
      </c>
      <c r="C82" s="15">
        <v>133.16999999999999</v>
      </c>
      <c r="D82" s="5">
        <v>1.6293367786666666</v>
      </c>
      <c r="E82" s="16">
        <v>250.66313327470303</v>
      </c>
      <c r="F82" s="23">
        <v>191.22726934919461</v>
      </c>
      <c r="G82" s="16">
        <v>171.94793076157731</v>
      </c>
      <c r="H82" s="16">
        <v>142.77933902497955</v>
      </c>
      <c r="I82" s="21">
        <v>272.02</v>
      </c>
      <c r="J82" s="17">
        <v>1181.72</v>
      </c>
      <c r="K82" s="16">
        <v>27911.63</v>
      </c>
      <c r="L82" s="16">
        <v>884.70000000018626</v>
      </c>
      <c r="M82" s="16">
        <v>431</v>
      </c>
      <c r="N82" s="16">
        <v>15.8</v>
      </c>
      <c r="Q82" s="16">
        <v>9.23</v>
      </c>
      <c r="R82" s="16">
        <v>6.7</v>
      </c>
      <c r="S82" s="16">
        <v>5.23</v>
      </c>
      <c r="T82" s="16">
        <v>4.1890000000000001</v>
      </c>
    </row>
    <row r="83" spans="1:24" x14ac:dyDescent="0.2">
      <c r="A83" s="9">
        <v>30924</v>
      </c>
      <c r="B83" s="5">
        <v>1.044055944055944</v>
      </c>
      <c r="C83" s="15">
        <v>136.63999999999999</v>
      </c>
      <c r="D83" s="5">
        <v>1.6500721509554481</v>
      </c>
      <c r="E83" s="16">
        <v>253.14220318421863</v>
      </c>
      <c r="F83" s="23">
        <v>191.14417652204915</v>
      </c>
      <c r="G83" s="16">
        <v>166.56262894240146</v>
      </c>
      <c r="H83" s="16">
        <v>143.35409011519309</v>
      </c>
      <c r="I83" s="21">
        <v>261.52</v>
      </c>
      <c r="J83" s="17">
        <v>1165.3599999999999</v>
      </c>
      <c r="K83" s="16">
        <v>27365.95</v>
      </c>
      <c r="L83" s="16">
        <v>885.5</v>
      </c>
      <c r="M83" s="16">
        <v>426.5</v>
      </c>
      <c r="N83" s="16">
        <v>14.35</v>
      </c>
      <c r="Q83" s="16">
        <v>9.19</v>
      </c>
      <c r="R83" s="16">
        <v>6.8</v>
      </c>
      <c r="S83" s="16">
        <v>5.8</v>
      </c>
      <c r="T83" s="16">
        <v>4.181</v>
      </c>
    </row>
    <row r="84" spans="1:24" x14ac:dyDescent="0.2">
      <c r="A84" s="9">
        <v>30954</v>
      </c>
      <c r="B84" s="5">
        <v>1.0515780418302059</v>
      </c>
      <c r="C84" s="15">
        <v>133.71</v>
      </c>
      <c r="D84" s="5">
        <v>1.6535273918846769</v>
      </c>
      <c r="E84" s="16">
        <v>258.09600862283361</v>
      </c>
      <c r="F84" s="23">
        <v>194.54589714388425</v>
      </c>
      <c r="G84" s="16">
        <v>171.17518107691001</v>
      </c>
      <c r="H84" s="16">
        <v>144.61283997455484</v>
      </c>
      <c r="I84" s="21">
        <v>271.91000000000003</v>
      </c>
      <c r="J84" s="17">
        <v>1252.69</v>
      </c>
      <c r="K84" s="15">
        <v>27923.67</v>
      </c>
      <c r="L84" s="16">
        <v>910.90000000037253</v>
      </c>
      <c r="M84" s="16">
        <v>394</v>
      </c>
      <c r="N84" s="16">
        <v>11.8</v>
      </c>
      <c r="Q84" s="16">
        <v>8.9749999999999996</v>
      </c>
      <c r="R84" s="16">
        <v>6.6</v>
      </c>
      <c r="S84" s="16">
        <v>5.44</v>
      </c>
      <c r="T84" s="16">
        <v>4.1020000000000003</v>
      </c>
    </row>
    <row r="85" spans="1:24" x14ac:dyDescent="0.2">
      <c r="A85" s="9">
        <v>30985</v>
      </c>
      <c r="B85" s="5">
        <v>1.0945380267502378</v>
      </c>
      <c r="C85" s="15">
        <v>125.65</v>
      </c>
      <c r="D85" s="5">
        <v>1.64796787037037</v>
      </c>
      <c r="E85" s="16">
        <v>260.31253309357379</v>
      </c>
      <c r="F85" s="23">
        <v>197.99428851520625</v>
      </c>
      <c r="G85" s="16">
        <v>179.54782876625126</v>
      </c>
      <c r="H85" s="16">
        <v>146.27641339502389</v>
      </c>
      <c r="I85" s="21">
        <v>278.97000000000003</v>
      </c>
      <c r="J85" s="17">
        <v>1300.79</v>
      </c>
      <c r="K85" s="15">
        <v>27982.54</v>
      </c>
      <c r="L85" s="16">
        <v>936.40000000037253</v>
      </c>
      <c r="M85" s="16">
        <v>411</v>
      </c>
      <c r="N85" s="16">
        <v>12.4</v>
      </c>
      <c r="Q85" s="16">
        <v>8.9550000000000001</v>
      </c>
      <c r="R85" s="16">
        <v>6.4</v>
      </c>
      <c r="S85" s="16">
        <v>4.76</v>
      </c>
      <c r="T85" s="16">
        <v>3.9820000000000002</v>
      </c>
    </row>
    <row r="86" spans="1:24" x14ac:dyDescent="0.2">
      <c r="A86" s="9">
        <v>31015</v>
      </c>
      <c r="B86" s="5">
        <v>1.1290365410148357</v>
      </c>
      <c r="C86" s="15">
        <v>122.07</v>
      </c>
      <c r="D86" s="5">
        <v>1.6375569729262673</v>
      </c>
      <c r="E86" s="16">
        <v>261.39112743382913</v>
      </c>
      <c r="F86" s="23">
        <v>199.05025805395394</v>
      </c>
      <c r="G86" s="16">
        <v>181.90992464526155</v>
      </c>
      <c r="H86" s="16">
        <v>145.50691603778648</v>
      </c>
      <c r="I86" s="21">
        <v>273.7</v>
      </c>
      <c r="J86" s="17">
        <v>1275.99</v>
      </c>
      <c r="K86" s="15">
        <v>29578.9</v>
      </c>
      <c r="L86" s="16">
        <v>921.70000000018626</v>
      </c>
      <c r="M86" s="16">
        <v>420</v>
      </c>
      <c r="N86" s="16">
        <v>14.6</v>
      </c>
      <c r="Q86" s="16">
        <v>9.0150000000000006</v>
      </c>
      <c r="R86" s="16">
        <v>6.4</v>
      </c>
      <c r="S86" s="16">
        <v>4.62</v>
      </c>
      <c r="T86" s="16">
        <v>4.1100000000000003</v>
      </c>
    </row>
    <row r="87" spans="1:24" x14ac:dyDescent="0.2">
      <c r="A87" s="9">
        <v>31045</v>
      </c>
      <c r="B87" s="5">
        <v>1.1030567931870734</v>
      </c>
      <c r="C87" s="15">
        <v>124.95</v>
      </c>
      <c r="D87" s="5">
        <v>1.6564176261629546</v>
      </c>
      <c r="E87" s="16">
        <v>264.00659349203966</v>
      </c>
      <c r="F87" s="23">
        <v>198.89989198054477</v>
      </c>
      <c r="G87" s="16">
        <v>182.72972617814531</v>
      </c>
      <c r="H87" s="16">
        <v>145.9857743038186</v>
      </c>
      <c r="I87" s="16">
        <v>280.67</v>
      </c>
      <c r="J87" s="17">
        <v>1327.87</v>
      </c>
      <c r="K87" s="15">
        <v>30159</v>
      </c>
      <c r="L87" s="16">
        <v>942.5</v>
      </c>
      <c r="M87" s="16">
        <v>408</v>
      </c>
      <c r="N87" s="16">
        <v>16.350000000000001</v>
      </c>
      <c r="Q87" s="16">
        <v>8.9700000000000006</v>
      </c>
      <c r="R87" s="16">
        <v>6.5</v>
      </c>
      <c r="S87" s="16">
        <v>4.6100000000000003</v>
      </c>
      <c r="T87" s="16">
        <v>4.1120000000000001</v>
      </c>
    </row>
    <row r="88" spans="1:24" x14ac:dyDescent="0.2">
      <c r="A88" s="9">
        <v>31077</v>
      </c>
      <c r="B88" s="5">
        <v>1.0501664518900344</v>
      </c>
      <c r="C88" s="16">
        <v>130.5341</v>
      </c>
      <c r="D88" s="5">
        <v>1.6655529683257919</v>
      </c>
      <c r="E88" s="16">
        <v>267.72857623156688</v>
      </c>
      <c r="F88" s="23">
        <v>197.69329168058948</v>
      </c>
      <c r="G88" s="16">
        <v>182.83300048329048</v>
      </c>
      <c r="H88" s="16">
        <v>141.9848992638787</v>
      </c>
      <c r="I88" s="16">
        <v>299.63</v>
      </c>
      <c r="J88" s="17">
        <v>1312.73</v>
      </c>
      <c r="K88" s="15">
        <v>31581.3</v>
      </c>
      <c r="L88" s="16">
        <v>964.40000000037253</v>
      </c>
      <c r="M88" s="16">
        <v>393.5</v>
      </c>
      <c r="N88" s="16">
        <v>16.600000000000001</v>
      </c>
      <c r="Q88" s="16">
        <v>8.8510000000000009</v>
      </c>
      <c r="R88" s="16">
        <v>6.69</v>
      </c>
      <c r="S88" s="16">
        <v>4.66</v>
      </c>
      <c r="T88" s="16">
        <v>4.5810000000000004</v>
      </c>
      <c r="W88" s="20"/>
      <c r="X88" s="20"/>
    </row>
    <row r="89" spans="1:24" x14ac:dyDescent="0.2">
      <c r="A89" s="9">
        <v>31105</v>
      </c>
      <c r="B89" s="5">
        <v>1.0656731869449136</v>
      </c>
      <c r="C89" s="16">
        <v>126.8272</v>
      </c>
      <c r="D89" s="5">
        <v>1.6681953192539769</v>
      </c>
      <c r="E89" s="16">
        <v>265.38467839563174</v>
      </c>
      <c r="F89" s="23">
        <v>195.74363181563223</v>
      </c>
      <c r="G89" s="16">
        <v>180.93062943218638</v>
      </c>
      <c r="H89" s="16">
        <v>140.57423906054657</v>
      </c>
      <c r="I89" s="16">
        <v>293.87</v>
      </c>
      <c r="J89" s="17">
        <v>1288.6600000000001</v>
      </c>
      <c r="K89" s="15">
        <v>31985.599999999999</v>
      </c>
      <c r="L89" s="16">
        <v>955.59999999962747</v>
      </c>
      <c r="M89" s="16">
        <v>385.5</v>
      </c>
      <c r="N89" s="16">
        <v>17.2</v>
      </c>
      <c r="Q89" s="16">
        <v>9.1440000000000001</v>
      </c>
      <c r="R89" s="16">
        <v>6.9480000000000004</v>
      </c>
      <c r="S89" s="16">
        <v>4.88</v>
      </c>
      <c r="T89" s="16">
        <v>4.7919999999999998</v>
      </c>
      <c r="W89" s="20"/>
      <c r="X89" s="20"/>
    </row>
    <row r="90" spans="1:24" x14ac:dyDescent="0.2">
      <c r="A90" s="9">
        <v>31136</v>
      </c>
      <c r="B90" s="5">
        <v>1.0393952277196152</v>
      </c>
      <c r="C90" s="16">
        <v>132.40520000000001</v>
      </c>
      <c r="D90" s="5">
        <v>1.7145095570788293</v>
      </c>
      <c r="E90" s="16">
        <v>267.23166427167814</v>
      </c>
      <c r="F90" s="23">
        <v>196.54940661340561</v>
      </c>
      <c r="G90" s="16">
        <v>181.90162195404343</v>
      </c>
      <c r="H90" s="16">
        <v>140.33217216424907</v>
      </c>
      <c r="I90" s="16">
        <v>297.16000000000003</v>
      </c>
      <c r="J90" s="17">
        <v>1322.66</v>
      </c>
      <c r="K90" s="15">
        <v>32838.68</v>
      </c>
      <c r="L90" s="16">
        <v>998.09999999962747</v>
      </c>
      <c r="M90" s="16">
        <v>381</v>
      </c>
      <c r="N90" s="16">
        <v>19.399999999999999</v>
      </c>
      <c r="Q90" s="16">
        <v>9.1560000000000006</v>
      </c>
      <c r="R90" s="16">
        <v>6.976</v>
      </c>
      <c r="S90" s="16">
        <v>4.8600000000000003</v>
      </c>
      <c r="T90" s="16">
        <v>4.88</v>
      </c>
      <c r="W90" s="20"/>
      <c r="X90" s="20"/>
    </row>
    <row r="91" spans="1:24" x14ac:dyDescent="0.2">
      <c r="A91" s="9">
        <v>31164</v>
      </c>
      <c r="B91" s="5">
        <v>1.0404457921055432</v>
      </c>
      <c r="C91" s="16">
        <v>132.77090000000001</v>
      </c>
      <c r="D91" s="5">
        <v>1.740815607382193</v>
      </c>
      <c r="E91" s="16">
        <v>272.89142828456448</v>
      </c>
      <c r="F91" s="23">
        <v>199.50008875333327</v>
      </c>
      <c r="G91" s="16">
        <v>180.52553712693586</v>
      </c>
      <c r="H91" s="16">
        <v>138.84390214998487</v>
      </c>
      <c r="I91" s="16">
        <v>307.61</v>
      </c>
      <c r="J91" s="17">
        <v>1370.9</v>
      </c>
      <c r="K91" s="15">
        <v>33713.35</v>
      </c>
      <c r="L91" s="16">
        <v>1035.0999999996275</v>
      </c>
      <c r="M91" s="16">
        <v>380</v>
      </c>
      <c r="N91" s="16">
        <v>19.2</v>
      </c>
      <c r="Q91" s="16">
        <v>8.9120000000000008</v>
      </c>
      <c r="R91" s="16">
        <v>6.8230000000000004</v>
      </c>
      <c r="S91" s="16">
        <v>5.04</v>
      </c>
      <c r="T91" s="16">
        <v>5.1079999999999997</v>
      </c>
      <c r="W91" s="20"/>
      <c r="X91" s="20"/>
    </row>
    <row r="92" spans="1:24" x14ac:dyDescent="0.2">
      <c r="A92" s="9">
        <v>31197</v>
      </c>
      <c r="B92" s="5">
        <v>0.98604991177211998</v>
      </c>
      <c r="C92" s="16">
        <v>142.2894</v>
      </c>
      <c r="D92" s="5">
        <v>1.6885860222672064</v>
      </c>
      <c r="E92" s="16">
        <v>279.25212620593874</v>
      </c>
      <c r="F92" s="23">
        <v>198.95236998231732</v>
      </c>
      <c r="G92" s="16">
        <v>178.85808935477783</v>
      </c>
      <c r="H92" s="16">
        <v>137.23233877547213</v>
      </c>
      <c r="I92" s="16">
        <v>326.95</v>
      </c>
      <c r="J92" s="17">
        <v>1407.29</v>
      </c>
      <c r="K92" s="15">
        <v>34266.75</v>
      </c>
      <c r="L92" s="16">
        <v>1005.2999999998137</v>
      </c>
      <c r="M92" s="16">
        <v>362.5</v>
      </c>
      <c r="N92" s="16">
        <v>18.25</v>
      </c>
      <c r="Q92" s="16">
        <v>8.6289999999999907</v>
      </c>
      <c r="R92" s="16">
        <v>6.9640000000000004</v>
      </c>
      <c r="S92" s="16">
        <v>5.25</v>
      </c>
      <c r="T92" s="16">
        <v>5.3570000000000002</v>
      </c>
      <c r="W92" s="20"/>
      <c r="X92" s="20"/>
    </row>
    <row r="93" spans="1:24" x14ac:dyDescent="0.2">
      <c r="A93" s="9">
        <v>31227</v>
      </c>
      <c r="B93" s="5">
        <v>1.0140664696427646</v>
      </c>
      <c r="C93" s="16">
        <v>143.9639</v>
      </c>
      <c r="D93" s="5">
        <v>1.6801425275006394</v>
      </c>
      <c r="E93" s="16">
        <v>290.55051360455298</v>
      </c>
      <c r="F93" s="23">
        <v>203.0737821088357</v>
      </c>
      <c r="G93" s="16">
        <v>177.25750661617079</v>
      </c>
      <c r="H93" s="16">
        <v>139.93690686775014</v>
      </c>
      <c r="I93" s="16">
        <v>324.91000000000003</v>
      </c>
      <c r="J93" s="17">
        <v>1473.72</v>
      </c>
      <c r="K93" s="15">
        <v>32948.69</v>
      </c>
      <c r="L93" s="16">
        <v>1094.5</v>
      </c>
      <c r="M93" s="16">
        <v>370</v>
      </c>
      <c r="N93" s="16">
        <v>18.100000000000001</v>
      </c>
      <c r="Q93" s="16">
        <v>8.0489999999999906</v>
      </c>
      <c r="R93" s="16">
        <v>6.7169999999999996</v>
      </c>
      <c r="S93" s="16">
        <v>5.46</v>
      </c>
      <c r="T93" s="16">
        <v>5.12</v>
      </c>
      <c r="W93" s="20"/>
      <c r="X93" s="20"/>
    </row>
    <row r="94" spans="1:24" x14ac:dyDescent="0.2">
      <c r="A94" s="9">
        <v>31258</v>
      </c>
      <c r="B94" s="5">
        <v>1.0489273838893058</v>
      </c>
      <c r="C94" s="16">
        <v>136.96379999999999</v>
      </c>
      <c r="D94" s="5">
        <v>1.684018059277522</v>
      </c>
      <c r="E94" s="16">
        <v>294.15551429614823</v>
      </c>
      <c r="F94" s="23">
        <v>205.46602220294545</v>
      </c>
      <c r="G94" s="16">
        <v>183.10082845189638</v>
      </c>
      <c r="H94" s="16">
        <v>139.9952325955565</v>
      </c>
      <c r="I94" s="16">
        <v>349.41</v>
      </c>
      <c r="J94" s="17">
        <v>1554.16</v>
      </c>
      <c r="K94" s="15">
        <v>34953.870000000003</v>
      </c>
      <c r="L94" s="16">
        <v>1164.5</v>
      </c>
      <c r="M94" s="16">
        <v>367</v>
      </c>
      <c r="N94" s="16">
        <v>17.3</v>
      </c>
      <c r="Q94" s="16">
        <v>7.95</v>
      </c>
      <c r="R94" s="16">
        <v>6.6150000000000002</v>
      </c>
      <c r="S94" s="16">
        <v>5.0199999999999996</v>
      </c>
      <c r="T94" s="16">
        <v>5.18</v>
      </c>
      <c r="W94" s="20"/>
      <c r="X94" s="20"/>
    </row>
    <row r="95" spans="1:24" x14ac:dyDescent="0.2">
      <c r="A95" s="9">
        <v>31289</v>
      </c>
      <c r="B95" s="5">
        <v>0.98919178636455596</v>
      </c>
      <c r="C95" s="16">
        <v>144.5822</v>
      </c>
      <c r="D95" s="5">
        <v>1.6859570217546727</v>
      </c>
      <c r="E95" s="16">
        <v>292.09304202808221</v>
      </c>
      <c r="F95" s="23">
        <v>204.2007510859689</v>
      </c>
      <c r="G95" s="16">
        <v>183.04141200509474</v>
      </c>
      <c r="H95" s="16">
        <v>139.7940228709752</v>
      </c>
      <c r="I95" s="16">
        <v>348.35</v>
      </c>
      <c r="J95" s="17">
        <v>1597.85</v>
      </c>
      <c r="K95" s="15">
        <v>34431.199999999997</v>
      </c>
      <c r="L95" s="16">
        <v>1209.4000000003725</v>
      </c>
      <c r="M95" s="16">
        <v>358.5</v>
      </c>
      <c r="N95" s="16">
        <v>17.3</v>
      </c>
      <c r="Q95" s="16">
        <v>8.1890000000000001</v>
      </c>
      <c r="R95" s="16">
        <v>6.8090000000000002</v>
      </c>
      <c r="S95" s="16">
        <v>5.09</v>
      </c>
      <c r="T95" s="16">
        <v>5.27</v>
      </c>
      <c r="W95" s="20"/>
      <c r="X95" s="20"/>
    </row>
    <row r="96" spans="1:24" x14ac:dyDescent="0.2">
      <c r="A96" s="9">
        <v>31318</v>
      </c>
      <c r="B96" s="5">
        <v>1.0435545832888697</v>
      </c>
      <c r="C96" s="16">
        <v>139.6285</v>
      </c>
      <c r="D96" s="5">
        <v>1.695017849933244</v>
      </c>
      <c r="E96" s="16">
        <v>292.906230447067</v>
      </c>
      <c r="F96" s="23">
        <v>202.88530325977749</v>
      </c>
      <c r="G96" s="16">
        <v>182.76078516406727</v>
      </c>
      <c r="H96" s="16">
        <v>139.25213816397925</v>
      </c>
      <c r="I96" s="16">
        <v>358.78</v>
      </c>
      <c r="J96" s="17">
        <v>1574.37</v>
      </c>
      <c r="K96" s="15">
        <v>35636.76</v>
      </c>
      <c r="L96" s="16">
        <v>1176.6999999992549</v>
      </c>
      <c r="M96" s="16">
        <v>367</v>
      </c>
      <c r="N96" s="16">
        <v>18.399999999999999</v>
      </c>
      <c r="Q96" s="16">
        <v>8.2599999999999891</v>
      </c>
      <c r="R96" s="16">
        <v>7.0119999999999996</v>
      </c>
      <c r="S96" s="16">
        <v>5.18</v>
      </c>
      <c r="T96" s="16">
        <v>5.4</v>
      </c>
      <c r="W96" s="20"/>
      <c r="X96" s="20"/>
    </row>
    <row r="97" spans="1:24" x14ac:dyDescent="0.2">
      <c r="A97" s="9">
        <v>31350</v>
      </c>
      <c r="B97" s="5">
        <v>1.0641656238097827</v>
      </c>
      <c r="C97" s="16">
        <v>142.744</v>
      </c>
      <c r="D97" s="5">
        <v>1.7149228995818175</v>
      </c>
      <c r="E97" s="16">
        <v>301.07360114029001</v>
      </c>
      <c r="F97" s="23">
        <v>203.39418021072791</v>
      </c>
      <c r="G97" s="16">
        <v>179.84502974178815</v>
      </c>
      <c r="H97" s="16">
        <v>139.79024418382798</v>
      </c>
      <c r="I97" s="16">
        <v>334.81</v>
      </c>
      <c r="J97" s="17">
        <v>1472.76</v>
      </c>
      <c r="K97" s="15">
        <v>35549.440000000002</v>
      </c>
      <c r="L97" s="16">
        <v>1107.8000000007451</v>
      </c>
      <c r="M97" s="16">
        <v>375</v>
      </c>
      <c r="N97" s="16">
        <v>19.399999999999999</v>
      </c>
      <c r="Q97" s="16">
        <v>7.8959999999999901</v>
      </c>
      <c r="R97" s="16">
        <v>7.0679999999999996</v>
      </c>
      <c r="S97" s="16">
        <v>5.5</v>
      </c>
      <c r="T97" s="16">
        <v>5.41</v>
      </c>
      <c r="W97" s="20"/>
      <c r="X97" s="20"/>
    </row>
    <row r="98" spans="1:24" x14ac:dyDescent="0.2">
      <c r="A98" s="9">
        <v>31380</v>
      </c>
      <c r="B98" s="5">
        <v>1.0977941176470587</v>
      </c>
      <c r="C98" s="16">
        <v>142.9255</v>
      </c>
      <c r="D98" s="5">
        <v>1.7487098005617974</v>
      </c>
      <c r="E98" s="16">
        <v>302.72487175168322</v>
      </c>
      <c r="F98" s="23">
        <v>201.86643695976241</v>
      </c>
      <c r="G98" s="16">
        <v>180.55544099389198</v>
      </c>
      <c r="H98" s="16">
        <v>139.5353087525848</v>
      </c>
      <c r="I98" s="16">
        <v>347.59</v>
      </c>
      <c r="J98" s="17">
        <v>1577.43</v>
      </c>
      <c r="K98" s="15">
        <v>37268.79</v>
      </c>
      <c r="L98" s="16">
        <v>1140.9000000003725</v>
      </c>
      <c r="M98" s="16">
        <v>405</v>
      </c>
      <c r="N98" s="16">
        <v>18.45</v>
      </c>
      <c r="Q98" s="16">
        <v>7.915</v>
      </c>
      <c r="R98" s="16">
        <v>7.2949999999999999</v>
      </c>
      <c r="S98" s="16">
        <v>5.51</v>
      </c>
      <c r="T98" s="16">
        <v>5.51</v>
      </c>
      <c r="W98" s="20"/>
      <c r="X98" s="20"/>
    </row>
    <row r="99" spans="1:24" x14ac:dyDescent="0.2">
      <c r="A99" s="9">
        <v>31409</v>
      </c>
      <c r="B99" s="5">
        <v>1.1562695832101684</v>
      </c>
      <c r="C99" s="16">
        <v>143.721</v>
      </c>
      <c r="D99" s="5">
        <v>1.7839207043503993</v>
      </c>
      <c r="E99" s="16">
        <v>303.86799998719408</v>
      </c>
      <c r="F99" s="23">
        <v>203.01021700491111</v>
      </c>
      <c r="G99" s="16">
        <v>178.77895684419681</v>
      </c>
      <c r="H99" s="16">
        <v>138.07571013870006</v>
      </c>
      <c r="I99" s="16">
        <v>352.2</v>
      </c>
      <c r="J99" s="17">
        <v>1790.37</v>
      </c>
      <c r="K99" s="15">
        <v>38915.870000000003</v>
      </c>
      <c r="L99" s="16">
        <v>1137.9000000000001</v>
      </c>
      <c r="M99" s="16">
        <v>399</v>
      </c>
      <c r="N99" s="16">
        <v>20.95</v>
      </c>
      <c r="Q99" s="16">
        <v>7.9640000000000004</v>
      </c>
      <c r="R99" s="16">
        <v>7.3019999999999996</v>
      </c>
      <c r="S99" s="16">
        <v>5.74</v>
      </c>
      <c r="T99" s="16">
        <v>5.75</v>
      </c>
      <c r="V99" s="16"/>
      <c r="W99" s="20"/>
      <c r="X99" s="20"/>
    </row>
    <row r="100" spans="1:24" x14ac:dyDescent="0.2">
      <c r="A100" s="9">
        <v>31442</v>
      </c>
      <c r="B100" s="5">
        <v>1.1638381434096994</v>
      </c>
      <c r="C100" s="16">
        <v>144.4941</v>
      </c>
      <c r="D100" s="5">
        <v>1.74257781</v>
      </c>
      <c r="E100" s="16">
        <v>296.16329464590672</v>
      </c>
      <c r="F100" s="23">
        <v>199.56065076498504</v>
      </c>
      <c r="G100" s="16">
        <v>168.64317768693815</v>
      </c>
      <c r="H100" s="16">
        <v>135.24404740838563</v>
      </c>
      <c r="I100" s="16">
        <v>333.75</v>
      </c>
      <c r="J100" s="17">
        <v>1823.44</v>
      </c>
      <c r="K100" s="15">
        <v>37188.949999999997</v>
      </c>
      <c r="L100" s="16">
        <v>1102.3</v>
      </c>
      <c r="M100" s="16">
        <v>416</v>
      </c>
      <c r="N100" s="16">
        <v>20.5</v>
      </c>
      <c r="Q100" s="16">
        <v>8.532</v>
      </c>
      <c r="R100" s="16">
        <v>7.6989999999999998</v>
      </c>
      <c r="S100" s="16">
        <v>6.76</v>
      </c>
      <c r="T100" s="16">
        <v>6.16</v>
      </c>
      <c r="W100" s="20"/>
      <c r="X100" s="20"/>
    </row>
    <row r="101" spans="1:24" x14ac:dyDescent="0.2">
      <c r="A101" s="9">
        <v>31470</v>
      </c>
      <c r="B101" s="5">
        <v>1.1389645935243418</v>
      </c>
      <c r="C101" s="16">
        <v>148.81659999999999</v>
      </c>
      <c r="D101" s="5">
        <v>1.7187834399999999</v>
      </c>
      <c r="E101" s="16">
        <v>299.05441398796023</v>
      </c>
      <c r="F101" s="23">
        <v>190.09098012508932</v>
      </c>
      <c r="G101" s="16">
        <v>165.88592974425228</v>
      </c>
      <c r="H101" s="16">
        <v>133.54556180120889</v>
      </c>
      <c r="I101" s="16">
        <v>336.95</v>
      </c>
      <c r="J101" s="17">
        <v>1809.92</v>
      </c>
      <c r="K101" s="15">
        <v>34591.99</v>
      </c>
      <c r="L101" s="16">
        <v>1096.2</v>
      </c>
      <c r="M101" s="16">
        <v>407.5</v>
      </c>
      <c r="N101" s="16">
        <v>19.45</v>
      </c>
      <c r="Q101" s="16">
        <v>8.4849999999999905</v>
      </c>
      <c r="R101" s="16">
        <v>8.66</v>
      </c>
      <c r="S101" s="16">
        <v>7.13</v>
      </c>
      <c r="T101" s="16">
        <v>6.45</v>
      </c>
      <c r="W101" s="20"/>
      <c r="X101" s="20"/>
    </row>
    <row r="102" spans="1:24" x14ac:dyDescent="0.2">
      <c r="A102" s="9">
        <v>31500</v>
      </c>
      <c r="B102" s="5">
        <v>1.1485289799753362</v>
      </c>
      <c r="C102" s="16">
        <v>157.3597</v>
      </c>
      <c r="D102" s="5">
        <v>1.732474214</v>
      </c>
      <c r="E102" s="16">
        <v>299.01948756485052</v>
      </c>
      <c r="F102" s="23">
        <v>194.1517797721697</v>
      </c>
      <c r="G102" s="16">
        <v>163.75633644999618</v>
      </c>
      <c r="H102" s="16">
        <v>133.20960963666582</v>
      </c>
      <c r="I102" s="16">
        <v>340.08</v>
      </c>
      <c r="J102" s="17">
        <v>1968.55</v>
      </c>
      <c r="K102" s="15">
        <v>29980.45</v>
      </c>
      <c r="L102" s="16">
        <v>1079.5999999999999</v>
      </c>
      <c r="M102" s="16">
        <v>370</v>
      </c>
      <c r="N102" s="16">
        <v>18.05</v>
      </c>
      <c r="Q102" s="16">
        <v>8.6129999999999907</v>
      </c>
      <c r="R102" s="16">
        <v>8.41</v>
      </c>
      <c r="S102" s="16">
        <v>7.45</v>
      </c>
      <c r="T102" s="16">
        <v>6.58</v>
      </c>
      <c r="W102" s="20"/>
      <c r="X102" s="20"/>
    </row>
    <row r="103" spans="1:24" x14ac:dyDescent="0.2">
      <c r="A103" s="9">
        <v>31531</v>
      </c>
      <c r="B103" s="5">
        <v>1.165363760948579</v>
      </c>
      <c r="C103" s="16">
        <v>158.73740000000001</v>
      </c>
      <c r="D103" s="5">
        <v>1.6912621000000001</v>
      </c>
      <c r="E103" s="16">
        <v>294.12552794151566</v>
      </c>
      <c r="F103" s="23">
        <v>191.22620792244939</v>
      </c>
      <c r="G103" s="16">
        <v>170.57366611799509</v>
      </c>
      <c r="H103" s="16">
        <v>133.05445502046783</v>
      </c>
      <c r="I103" s="16">
        <v>340.53</v>
      </c>
      <c r="J103" s="17">
        <v>1813.25</v>
      </c>
      <c r="K103" s="15">
        <v>29584.799999999999</v>
      </c>
      <c r="L103" s="16">
        <v>1044</v>
      </c>
      <c r="M103" s="16">
        <v>370</v>
      </c>
      <c r="N103" s="16">
        <v>16.649999999999999</v>
      </c>
      <c r="Q103" s="16">
        <v>9.0389999999999908</v>
      </c>
      <c r="R103" s="16">
        <v>8.8059999999999992</v>
      </c>
      <c r="S103" s="16">
        <v>6.86</v>
      </c>
      <c r="T103" s="16">
        <v>6.69</v>
      </c>
      <c r="W103" s="20"/>
      <c r="X103" s="20"/>
    </row>
    <row r="104" spans="1:24" x14ac:dyDescent="0.2">
      <c r="A104" s="9">
        <v>31562</v>
      </c>
      <c r="B104" s="5">
        <v>1.1549722451871973</v>
      </c>
      <c r="C104" s="16">
        <v>152.65360000000001</v>
      </c>
      <c r="D104" s="5">
        <v>1.6487646899999999</v>
      </c>
      <c r="E104" s="16">
        <v>303.04155140657087</v>
      </c>
      <c r="F104" s="23">
        <v>193.81775253256561</v>
      </c>
      <c r="G104" s="16">
        <v>176.98340176112512</v>
      </c>
      <c r="H104" s="16">
        <v>136.81497985533406</v>
      </c>
      <c r="I104" s="16">
        <v>363.15</v>
      </c>
      <c r="J104" s="17">
        <v>1844.81</v>
      </c>
      <c r="K104" s="15">
        <v>33130.800000000003</v>
      </c>
      <c r="L104" s="16">
        <v>1173.5999999999999</v>
      </c>
      <c r="M104" s="16">
        <v>362</v>
      </c>
      <c r="N104" s="16">
        <v>15.75</v>
      </c>
      <c r="Q104" s="16">
        <v>8.6329999999999991</v>
      </c>
      <c r="R104" s="16">
        <v>8.6950000000000003</v>
      </c>
      <c r="S104" s="16">
        <v>6.34</v>
      </c>
      <c r="T104" s="16">
        <v>6.32</v>
      </c>
      <c r="W104" s="20"/>
      <c r="X104" s="20"/>
    </row>
    <row r="105" spans="1:24" x14ac:dyDescent="0.2">
      <c r="A105" s="9">
        <v>31591</v>
      </c>
      <c r="B105" s="5">
        <v>1.1792053539129386</v>
      </c>
      <c r="C105" s="16">
        <v>152.1927</v>
      </c>
      <c r="D105" s="5">
        <v>1.6634224900000001</v>
      </c>
      <c r="E105" s="16">
        <v>308.40658593795666</v>
      </c>
      <c r="F105" s="23">
        <v>195.15703737524427</v>
      </c>
      <c r="G105" s="16">
        <v>174.59741520078174</v>
      </c>
      <c r="H105" s="16">
        <v>138.80139771355323</v>
      </c>
      <c r="I105" s="16">
        <v>358.42</v>
      </c>
      <c r="J105" s="17">
        <v>1879.9</v>
      </c>
      <c r="K105" s="15">
        <v>31940.240000000002</v>
      </c>
      <c r="L105" s="16">
        <v>1199.8</v>
      </c>
      <c r="M105" s="16">
        <v>350.5</v>
      </c>
      <c r="N105" s="16">
        <v>16.45</v>
      </c>
      <c r="Q105" s="16">
        <v>8.4469999999999992</v>
      </c>
      <c r="R105" s="16">
        <v>8.7010000000000005</v>
      </c>
      <c r="S105" s="16">
        <v>6.65</v>
      </c>
      <c r="T105" s="16">
        <v>6.17</v>
      </c>
      <c r="W105" s="20"/>
      <c r="X105" s="20"/>
    </row>
    <row r="106" spans="1:24" x14ac:dyDescent="0.2">
      <c r="A106" s="9">
        <v>31623</v>
      </c>
      <c r="B106" s="5">
        <v>1.2288451872329731</v>
      </c>
      <c r="C106" s="16">
        <v>146.10220000000001</v>
      </c>
      <c r="D106" s="5">
        <v>1.66186419</v>
      </c>
      <c r="E106" s="16">
        <v>310.85649961590894</v>
      </c>
      <c r="F106" s="23">
        <v>198.92836494042672</v>
      </c>
      <c r="G106" s="16">
        <v>170.6875870233014</v>
      </c>
      <c r="H106" s="16">
        <v>140.28835330946146</v>
      </c>
      <c r="I106" s="16">
        <v>334.83</v>
      </c>
      <c r="J106" s="17">
        <v>1919.2</v>
      </c>
      <c r="K106" s="15">
        <v>31035.66</v>
      </c>
      <c r="L106" s="16">
        <v>1178.0999999999999</v>
      </c>
      <c r="M106" s="16">
        <v>367.5</v>
      </c>
      <c r="N106" s="16">
        <v>19.350000000000001</v>
      </c>
      <c r="Q106" s="16">
        <v>8.4309999999999992</v>
      </c>
      <c r="R106" s="16">
        <v>8.4870000000000001</v>
      </c>
      <c r="S106" s="16">
        <v>7.12</v>
      </c>
      <c r="T106" s="16">
        <v>6.08</v>
      </c>
      <c r="W106" s="20"/>
      <c r="X106" s="20"/>
    </row>
    <row r="107" spans="1:24" x14ac:dyDescent="0.2">
      <c r="A107" s="9">
        <v>31654</v>
      </c>
      <c r="B107" s="5">
        <v>1.2344294370108557</v>
      </c>
      <c r="C107" s="16">
        <v>143.85730000000001</v>
      </c>
      <c r="D107" s="5">
        <v>1.622947734</v>
      </c>
      <c r="E107" s="16">
        <v>302.94774114906983</v>
      </c>
      <c r="F107" s="23">
        <v>195.68404676599687</v>
      </c>
      <c r="G107" s="16">
        <v>165.17212522282875</v>
      </c>
      <c r="H107" s="16">
        <v>136.74159194139096</v>
      </c>
      <c r="I107" s="16">
        <v>323.39999999999998</v>
      </c>
      <c r="J107" s="17">
        <v>1629.51</v>
      </c>
      <c r="K107" s="15">
        <v>25978.37</v>
      </c>
      <c r="L107" s="16">
        <v>1018.8</v>
      </c>
      <c r="M107" s="16">
        <v>387</v>
      </c>
      <c r="N107" s="16">
        <v>26.4</v>
      </c>
      <c r="Q107" s="16">
        <v>9.0180000000000007</v>
      </c>
      <c r="R107" s="16">
        <v>8.9079999999999995</v>
      </c>
      <c r="S107" s="16">
        <v>7.78</v>
      </c>
      <c r="T107" s="16">
        <v>6.58</v>
      </c>
      <c r="W107" s="20"/>
      <c r="X107" s="20"/>
    </row>
    <row r="108" spans="1:24" x14ac:dyDescent="0.2">
      <c r="A108" s="9">
        <v>31682</v>
      </c>
      <c r="B108" s="5">
        <v>1.2601997422680411</v>
      </c>
      <c r="C108" s="16">
        <v>138.2439</v>
      </c>
      <c r="D108" s="5">
        <v>1.6299193999999999</v>
      </c>
      <c r="E108" s="16">
        <v>305.79483132220128</v>
      </c>
      <c r="F108" s="23">
        <v>194.85075916762347</v>
      </c>
      <c r="G108" s="16">
        <v>162.10122281476941</v>
      </c>
      <c r="H108" s="16">
        <v>137.82390480132187</v>
      </c>
      <c r="I108" s="16">
        <v>311.5</v>
      </c>
      <c r="J108" s="17">
        <v>1334.89</v>
      </c>
      <c r="K108" s="15">
        <v>20983.5</v>
      </c>
      <c r="L108" s="16">
        <v>894.5</v>
      </c>
      <c r="M108" s="16">
        <v>402.5</v>
      </c>
      <c r="N108" s="16">
        <v>41.1</v>
      </c>
      <c r="Q108" s="16">
        <v>8.984</v>
      </c>
      <c r="R108" s="16">
        <v>9.1199999999999992</v>
      </c>
      <c r="S108" s="16">
        <v>8.2200000000000006</v>
      </c>
      <c r="T108" s="16">
        <v>6.54</v>
      </c>
      <c r="W108" s="20"/>
      <c r="X108" s="20"/>
    </row>
    <row r="109" spans="1:24" x14ac:dyDescent="0.2">
      <c r="A109" s="9">
        <v>31715</v>
      </c>
      <c r="B109" s="5">
        <v>1.2971415307069902</v>
      </c>
      <c r="C109" s="16">
        <v>129.8869</v>
      </c>
      <c r="D109" s="5">
        <v>1.6634869999999999</v>
      </c>
      <c r="E109" s="16">
        <v>310.94719676144791</v>
      </c>
      <c r="F109" s="23">
        <v>197.57162775633446</v>
      </c>
      <c r="G109" s="16">
        <v>173.4086214197244</v>
      </c>
      <c r="H109" s="16">
        <v>138.65886412240096</v>
      </c>
      <c r="I109" s="16">
        <v>306.01</v>
      </c>
      <c r="J109" s="17">
        <v>1433.82</v>
      </c>
      <c r="K109" s="15">
        <v>25194.1</v>
      </c>
      <c r="L109" s="16">
        <v>925.6</v>
      </c>
      <c r="M109" s="16">
        <v>377</v>
      </c>
      <c r="N109" s="16">
        <v>35.450000000000003</v>
      </c>
      <c r="Q109" s="16">
        <v>8.8160000000000007</v>
      </c>
      <c r="R109" s="16">
        <v>9.0050000000000008</v>
      </c>
      <c r="S109" s="16">
        <v>7.16</v>
      </c>
      <c r="T109" s="16">
        <v>6.53</v>
      </c>
      <c r="W109" s="20"/>
      <c r="X109" s="20"/>
    </row>
    <row r="110" spans="1:24" x14ac:dyDescent="0.2">
      <c r="A110" s="9">
        <v>31745</v>
      </c>
      <c r="B110" s="5">
        <v>1.2920002642356982</v>
      </c>
      <c r="C110" s="16">
        <v>133.15289999999999</v>
      </c>
      <c r="D110" s="5">
        <v>1.6651936620000001</v>
      </c>
      <c r="E110" s="16">
        <v>320.73243970327883</v>
      </c>
      <c r="F110" s="23">
        <v>200.58183503834985</v>
      </c>
      <c r="G110" s="16">
        <v>177.98859732608449</v>
      </c>
      <c r="H110" s="16">
        <v>138.74089195999741</v>
      </c>
      <c r="I110" s="16">
        <v>327.75</v>
      </c>
      <c r="J110" s="17">
        <v>1441.23</v>
      </c>
      <c r="K110" s="15">
        <v>22454.63</v>
      </c>
      <c r="L110" s="16">
        <v>901.3</v>
      </c>
      <c r="M110" s="16">
        <v>384</v>
      </c>
      <c r="N110" s="16">
        <v>30.3</v>
      </c>
      <c r="Q110" s="16">
        <v>8.39</v>
      </c>
      <c r="R110" s="16">
        <v>8.8659999999999997</v>
      </c>
      <c r="S110" s="16">
        <v>6.82</v>
      </c>
      <c r="T110" s="16">
        <v>6.61</v>
      </c>
      <c r="W110" s="20"/>
      <c r="X110" s="20"/>
    </row>
    <row r="111" spans="1:24" x14ac:dyDescent="0.2">
      <c r="A111" s="9">
        <v>31776</v>
      </c>
      <c r="B111" s="5">
        <v>1.3084225314423334</v>
      </c>
      <c r="C111" s="16">
        <v>135.62180000000001</v>
      </c>
      <c r="D111" s="5">
        <v>1.6677362410000001</v>
      </c>
      <c r="E111" s="16">
        <v>324.65156746846117</v>
      </c>
      <c r="F111" s="23">
        <v>200.68666032453928</v>
      </c>
      <c r="G111" s="16">
        <v>182.13928869052424</v>
      </c>
      <c r="H111" s="16">
        <v>138.91793786132882</v>
      </c>
      <c r="I111" s="16">
        <v>315.44</v>
      </c>
      <c r="J111" s="17">
        <v>1398.23</v>
      </c>
      <c r="K111" s="15">
        <v>23848.71</v>
      </c>
      <c r="L111" s="16">
        <v>908.3</v>
      </c>
      <c r="M111" s="16">
        <v>384</v>
      </c>
      <c r="N111" s="16">
        <v>28.85</v>
      </c>
      <c r="Q111" s="16">
        <v>8.298</v>
      </c>
      <c r="R111" s="16">
        <v>8.99</v>
      </c>
      <c r="S111" s="16">
        <v>6.53</v>
      </c>
      <c r="T111" s="16">
        <v>6.68</v>
      </c>
      <c r="V111" s="16"/>
      <c r="W111" s="20"/>
      <c r="X111" s="20"/>
    </row>
    <row r="112" spans="1:24" x14ac:dyDescent="0.2">
      <c r="A112" s="9">
        <v>31807</v>
      </c>
      <c r="B112" s="5">
        <v>1.3229234119999997</v>
      </c>
      <c r="C112" s="16">
        <v>131.42500000000001</v>
      </c>
      <c r="D112" s="5">
        <v>1.6634224900000001</v>
      </c>
      <c r="E112" s="16">
        <v>328.54387731164508</v>
      </c>
      <c r="F112" s="23">
        <v>205.83412556956111</v>
      </c>
      <c r="G112" s="16">
        <v>184.68974166923365</v>
      </c>
      <c r="H112" s="16">
        <v>141.81164864619777</v>
      </c>
      <c r="I112" s="16">
        <v>356.52</v>
      </c>
      <c r="J112" s="17">
        <v>1420.08</v>
      </c>
      <c r="K112" s="15">
        <v>23293.14</v>
      </c>
      <c r="L112" s="16">
        <v>924.8</v>
      </c>
      <c r="M112" s="16">
        <v>369</v>
      </c>
      <c r="N112" s="16">
        <v>21.15</v>
      </c>
      <c r="Q112" s="16">
        <v>8.2089999999999907</v>
      </c>
      <c r="R112" s="16">
        <v>8.6660000000000004</v>
      </c>
      <c r="S112" s="16">
        <v>6.39</v>
      </c>
      <c r="T112" s="16">
        <v>6.43</v>
      </c>
      <c r="W112" s="20"/>
      <c r="X112" s="20"/>
    </row>
    <row r="113" spans="1:24" x14ac:dyDescent="0.2">
      <c r="A113" s="9">
        <v>31835</v>
      </c>
      <c r="B113" s="5">
        <v>1.2806774840000001</v>
      </c>
      <c r="C113" s="16">
        <v>132.9495</v>
      </c>
      <c r="D113" s="5">
        <v>1.6976644000000001</v>
      </c>
      <c r="E113" s="16">
        <v>332.18139885495293</v>
      </c>
      <c r="F113" s="23">
        <v>211.35219274050615</v>
      </c>
      <c r="G113" s="16">
        <v>186.23901964832044</v>
      </c>
      <c r="H113" s="16">
        <v>144.05329443316751</v>
      </c>
      <c r="I113" s="16">
        <v>375.91</v>
      </c>
      <c r="J113" s="17">
        <v>1542.09</v>
      </c>
      <c r="K113" s="15">
        <v>26409.22</v>
      </c>
      <c r="L113" s="16">
        <v>1017.9</v>
      </c>
      <c r="M113" s="16">
        <v>362</v>
      </c>
      <c r="N113" s="16">
        <v>19.5</v>
      </c>
      <c r="Q113" s="16">
        <v>8.1349999999999891</v>
      </c>
      <c r="R113" s="16">
        <v>8.3209999999999997</v>
      </c>
      <c r="S113" s="16">
        <v>6.34</v>
      </c>
      <c r="T113" s="16">
        <v>6.26</v>
      </c>
      <c r="W113" s="20"/>
      <c r="X113" s="20"/>
    </row>
    <row r="114" spans="1:24" x14ac:dyDescent="0.2">
      <c r="A114" s="9">
        <v>31864</v>
      </c>
      <c r="B114" s="5">
        <v>1.147094295</v>
      </c>
      <c r="C114" s="16">
        <v>141.17310000000001</v>
      </c>
      <c r="D114" s="5">
        <v>1.6689973899999999</v>
      </c>
      <c r="E114" s="16">
        <v>332.25872131638209</v>
      </c>
      <c r="F114" s="23">
        <v>211.06361164731365</v>
      </c>
      <c r="G114" s="16">
        <v>183.83966674528335</v>
      </c>
      <c r="H114" s="16">
        <v>145.78295272073049</v>
      </c>
      <c r="I114" s="16">
        <v>375.36</v>
      </c>
      <c r="J114" s="17">
        <v>1522.8</v>
      </c>
      <c r="K114" s="15">
        <v>26292.04</v>
      </c>
      <c r="L114" s="16">
        <v>1059.0999999999999</v>
      </c>
      <c r="M114" s="16">
        <v>352</v>
      </c>
      <c r="N114" s="16">
        <v>18</v>
      </c>
      <c r="Q114" s="16">
        <v>8.25</v>
      </c>
      <c r="R114" s="16">
        <v>8.468</v>
      </c>
      <c r="S114" s="16">
        <v>6.64</v>
      </c>
      <c r="T114" s="16">
        <v>6.15</v>
      </c>
      <c r="V114" s="16"/>
      <c r="W114" s="20"/>
      <c r="X114" s="20"/>
    </row>
    <row r="115" spans="1:24" x14ac:dyDescent="0.2">
      <c r="A115" s="9">
        <v>31896</v>
      </c>
      <c r="B115" s="5">
        <v>1.1390753920000001</v>
      </c>
      <c r="C115" s="16">
        <v>136.3109</v>
      </c>
      <c r="D115" s="5">
        <v>1.65329354</v>
      </c>
      <c r="E115" s="16">
        <v>335.31967104587875</v>
      </c>
      <c r="F115" s="23">
        <v>214.0857042739166</v>
      </c>
      <c r="G115" s="16">
        <v>184.07976858291613</v>
      </c>
      <c r="H115" s="16">
        <v>147.34291298847012</v>
      </c>
      <c r="I115" s="16">
        <v>377.32</v>
      </c>
      <c r="J115" s="17">
        <v>1605.79</v>
      </c>
      <c r="K115" s="15">
        <v>26111.25</v>
      </c>
      <c r="L115" s="16">
        <v>1073.7</v>
      </c>
      <c r="M115" s="16">
        <v>351.5</v>
      </c>
      <c r="N115" s="16">
        <v>19.600000000000001</v>
      </c>
      <c r="Q115" s="16">
        <v>8.2089999999999907</v>
      </c>
      <c r="R115" s="16">
        <v>8.34</v>
      </c>
      <c r="S115" s="16">
        <v>6.71</v>
      </c>
      <c r="T115" s="16">
        <v>6.06</v>
      </c>
      <c r="W115" s="20"/>
      <c r="X115" s="20"/>
    </row>
    <row r="116" spans="1:24" x14ac:dyDescent="0.2">
      <c r="A116" s="9">
        <v>31927</v>
      </c>
      <c r="B116" s="5">
        <v>1.1246022499999999</v>
      </c>
      <c r="C116" s="16">
        <v>138.46379999999999</v>
      </c>
      <c r="D116" s="5">
        <v>1.6661715769999998</v>
      </c>
      <c r="E116" s="16">
        <v>336.6975488540229</v>
      </c>
      <c r="F116" s="23">
        <v>216.47488350727457</v>
      </c>
      <c r="G116" s="16">
        <v>186.2250847835123</v>
      </c>
      <c r="H116" s="16">
        <v>150.57807510736143</v>
      </c>
      <c r="I116" s="16">
        <v>379.43</v>
      </c>
      <c r="J116" s="17">
        <v>1704.11</v>
      </c>
      <c r="K116" s="15">
        <v>25789.62</v>
      </c>
      <c r="L116" s="16">
        <v>1123.4000000000001</v>
      </c>
      <c r="M116" s="16">
        <v>360</v>
      </c>
      <c r="N116" s="16">
        <v>18.899999999999999</v>
      </c>
      <c r="Q116" s="16">
        <v>8.2569999999999908</v>
      </c>
      <c r="R116" s="16">
        <v>8.266</v>
      </c>
      <c r="S116" s="16">
        <v>6.61</v>
      </c>
      <c r="T116" s="16">
        <v>5.79</v>
      </c>
      <c r="W116" s="20"/>
      <c r="X116" s="20"/>
    </row>
    <row r="117" spans="1:24" x14ac:dyDescent="0.2">
      <c r="A117" s="9">
        <v>31955</v>
      </c>
      <c r="B117" s="5">
        <v>1.0778579130000001</v>
      </c>
      <c r="C117" s="16">
        <v>137.8938</v>
      </c>
      <c r="D117" s="5">
        <v>1.679471221</v>
      </c>
      <c r="E117" s="16">
        <v>334.85240708651372</v>
      </c>
      <c r="F117" s="23">
        <v>215.14580411663741</v>
      </c>
      <c r="G117" s="16">
        <v>184.45571475052657</v>
      </c>
      <c r="H117" s="16">
        <v>149.5265954734864</v>
      </c>
      <c r="I117" s="16">
        <v>374.08</v>
      </c>
      <c r="J117" s="17">
        <v>1622.18</v>
      </c>
      <c r="K117" s="15">
        <v>23290.959999999999</v>
      </c>
      <c r="L117" s="16">
        <v>1091.4000000000001</v>
      </c>
      <c r="M117" s="16">
        <v>365.5</v>
      </c>
      <c r="N117" s="16">
        <v>18.649999999999999</v>
      </c>
      <c r="Q117" s="16">
        <v>8.4760000000000009</v>
      </c>
      <c r="R117" s="16">
        <v>8.4969999999999999</v>
      </c>
      <c r="S117" s="16">
        <v>6.86</v>
      </c>
      <c r="T117" s="16">
        <v>5.98</v>
      </c>
      <c r="W117" s="20"/>
      <c r="X117" s="20"/>
    </row>
    <row r="118" spans="1:24" x14ac:dyDescent="0.2">
      <c r="A118" s="9">
        <v>31988</v>
      </c>
      <c r="B118" s="5">
        <v>1.1208861730000002</v>
      </c>
      <c r="C118" s="16">
        <v>137.3888</v>
      </c>
      <c r="D118" s="5">
        <v>1.7959130000000001</v>
      </c>
      <c r="E118" s="16">
        <v>339.01950549791138</v>
      </c>
      <c r="F118" s="23">
        <v>214.38014813985797</v>
      </c>
      <c r="G118" s="16">
        <v>189.09849918883171</v>
      </c>
      <c r="H118" s="16">
        <v>149.80802240801449</v>
      </c>
      <c r="I118" s="16">
        <v>390.56</v>
      </c>
      <c r="J118" s="17">
        <v>1622.31</v>
      </c>
      <c r="K118" s="15">
        <v>24120.75</v>
      </c>
      <c r="L118" s="16">
        <v>1123.3</v>
      </c>
      <c r="M118" s="16">
        <v>361.5</v>
      </c>
      <c r="N118" s="16">
        <v>19.75</v>
      </c>
      <c r="Q118" s="16">
        <v>8.3810000000000002</v>
      </c>
      <c r="R118" s="16">
        <v>8.6869999999999994</v>
      </c>
      <c r="S118" s="16">
        <v>6.54</v>
      </c>
      <c r="T118" s="16">
        <v>6.03</v>
      </c>
      <c r="W118" s="20"/>
      <c r="X118" s="20"/>
    </row>
    <row r="119" spans="1:24" x14ac:dyDescent="0.2">
      <c r="A119" s="9">
        <v>32018</v>
      </c>
      <c r="B119" s="5">
        <v>1.1183435939999999</v>
      </c>
      <c r="C119" s="16">
        <v>136.82329999999999</v>
      </c>
      <c r="D119" s="5">
        <v>1.7826339</v>
      </c>
      <c r="E119" s="16">
        <v>347.64652972543433</v>
      </c>
      <c r="F119" s="23">
        <v>218.96156792284995</v>
      </c>
      <c r="G119" s="16">
        <v>193.03134319613164</v>
      </c>
      <c r="H119" s="16">
        <v>149.26713768726643</v>
      </c>
      <c r="I119" s="16">
        <v>389.1</v>
      </c>
      <c r="J119" s="17">
        <v>1650.5</v>
      </c>
      <c r="K119" s="15">
        <v>22335.87</v>
      </c>
      <c r="L119" s="16">
        <v>1122.5</v>
      </c>
      <c r="M119" s="16">
        <v>346</v>
      </c>
      <c r="N119" s="16">
        <v>20.75</v>
      </c>
      <c r="Q119" s="16">
        <v>8.0589999999999993</v>
      </c>
      <c r="R119" s="16">
        <v>8.4369999999999994</v>
      </c>
      <c r="S119" s="16">
        <v>6.29</v>
      </c>
      <c r="T119" s="16">
        <v>6.17</v>
      </c>
      <c r="W119" s="20"/>
      <c r="X119" s="20"/>
    </row>
    <row r="120" spans="1:24" x14ac:dyDescent="0.2">
      <c r="A120" s="9">
        <v>32049</v>
      </c>
      <c r="B120" s="5">
        <v>1.1762361620000001</v>
      </c>
      <c r="C120" s="16">
        <v>132.7724</v>
      </c>
      <c r="D120" s="5">
        <v>1.7431262000000001</v>
      </c>
      <c r="E120" s="16">
        <v>353.89716097699318</v>
      </c>
      <c r="F120" s="23">
        <v>221.14591006031708</v>
      </c>
      <c r="G120" s="16">
        <v>197.39813876495177</v>
      </c>
      <c r="H120" s="16">
        <v>149.3918953254794</v>
      </c>
      <c r="I120" s="16">
        <v>379.5</v>
      </c>
      <c r="J120" s="17">
        <v>1607.03</v>
      </c>
      <c r="K120" s="15">
        <v>23916.44</v>
      </c>
      <c r="L120" s="16">
        <v>1078.8</v>
      </c>
      <c r="M120" s="16">
        <v>349</v>
      </c>
      <c r="N120" s="16">
        <v>21.4</v>
      </c>
      <c r="Q120" s="16">
        <v>7.8639999999999901</v>
      </c>
      <c r="R120" s="16">
        <v>8.3849999999999998</v>
      </c>
      <c r="S120" s="16">
        <v>6.01</v>
      </c>
      <c r="T120" s="16">
        <v>6.24</v>
      </c>
      <c r="W120" s="20"/>
      <c r="X120" s="20"/>
    </row>
    <row r="121" spans="1:24" x14ac:dyDescent="0.2">
      <c r="A121" s="9">
        <v>32080</v>
      </c>
      <c r="B121" s="5">
        <v>1.1731068339999999</v>
      </c>
      <c r="C121" s="16">
        <v>130.55959999999999</v>
      </c>
      <c r="D121" s="5">
        <v>1.7185878210000001</v>
      </c>
      <c r="E121" s="16">
        <v>355.33877295821503</v>
      </c>
      <c r="F121" s="23">
        <v>222.64107519510867</v>
      </c>
      <c r="G121" s="16">
        <v>199.74050914134963</v>
      </c>
      <c r="H121" s="16">
        <v>145.4865479801858</v>
      </c>
      <c r="I121" s="16">
        <v>393.72</v>
      </c>
      <c r="J121" s="17">
        <v>1582.06</v>
      </c>
      <c r="K121" s="15">
        <v>25222.28</v>
      </c>
      <c r="L121" s="16">
        <v>1078.8</v>
      </c>
      <c r="M121" s="16">
        <v>357</v>
      </c>
      <c r="N121" s="16">
        <v>22.25</v>
      </c>
      <c r="Q121" s="16">
        <v>7.907</v>
      </c>
      <c r="R121" s="16">
        <v>8.3889999999999993</v>
      </c>
      <c r="S121" s="16">
        <v>5.9</v>
      </c>
      <c r="T121" s="16">
        <v>6.76</v>
      </c>
      <c r="W121" s="20"/>
      <c r="X121" s="20"/>
    </row>
    <row r="122" spans="1:24" x14ac:dyDescent="0.2">
      <c r="A122" s="9">
        <v>32109</v>
      </c>
      <c r="B122" s="5">
        <v>1.20283545</v>
      </c>
      <c r="C122" s="16">
        <v>130.0284</v>
      </c>
      <c r="D122" s="5">
        <v>1.7275846389999998</v>
      </c>
      <c r="E122" s="16">
        <v>356.69832155475399</v>
      </c>
      <c r="F122" s="23">
        <v>225.22186226782944</v>
      </c>
      <c r="G122" s="16">
        <v>201.47151066157696</v>
      </c>
      <c r="H122" s="16">
        <v>147.27483839074839</v>
      </c>
      <c r="I122" s="16">
        <v>379.1</v>
      </c>
      <c r="J122" s="17">
        <v>1566.57</v>
      </c>
      <c r="K122" s="15">
        <v>22687.35</v>
      </c>
      <c r="L122" s="16">
        <v>1040.2</v>
      </c>
      <c r="M122" s="16">
        <v>365</v>
      </c>
      <c r="N122" s="16">
        <v>19.899999999999999</v>
      </c>
      <c r="Q122" s="16">
        <v>7.9550000000000001</v>
      </c>
      <c r="R122" s="16">
        <v>8.3079999999999998</v>
      </c>
      <c r="S122" s="16">
        <v>5.84</v>
      </c>
      <c r="T122" s="16">
        <v>6.65</v>
      </c>
      <c r="W122" s="20"/>
      <c r="X122" s="20"/>
    </row>
    <row r="123" spans="1:24" x14ac:dyDescent="0.2">
      <c r="A123" s="9">
        <v>32141</v>
      </c>
      <c r="B123" s="5">
        <v>1.2896743019999999</v>
      </c>
      <c r="C123" s="16">
        <v>124.9332</v>
      </c>
      <c r="D123" s="5">
        <v>1.7473385219999999</v>
      </c>
      <c r="E123" s="16">
        <v>369.57010181782994</v>
      </c>
      <c r="F123" s="23">
        <v>230.06186471311233</v>
      </c>
      <c r="G123" s="16">
        <v>207.82938432344537</v>
      </c>
      <c r="H123" s="16">
        <v>150.79702049953968</v>
      </c>
      <c r="I123" s="16">
        <v>417.4</v>
      </c>
      <c r="J123" s="17">
        <v>1577.98</v>
      </c>
      <c r="K123" s="15">
        <v>22983.77</v>
      </c>
      <c r="L123" s="16">
        <v>1052.8</v>
      </c>
      <c r="M123" s="16">
        <v>352</v>
      </c>
      <c r="N123" s="16">
        <v>17.75</v>
      </c>
      <c r="Q123" s="16">
        <v>7.4530000000000003</v>
      </c>
      <c r="R123" s="16">
        <v>8.0540000000000003</v>
      </c>
      <c r="S123" s="16">
        <v>5.42</v>
      </c>
      <c r="T123" s="16">
        <v>6.35</v>
      </c>
      <c r="V123" s="16"/>
      <c r="W123" s="20"/>
      <c r="X123" s="20"/>
    </row>
    <row r="124" spans="1:24" x14ac:dyDescent="0.2">
      <c r="A124" s="9">
        <v>32172</v>
      </c>
      <c r="B124" s="5">
        <v>1.216721843</v>
      </c>
      <c r="C124" s="16">
        <v>125.5587</v>
      </c>
      <c r="D124" s="5">
        <v>1.7383417400000001</v>
      </c>
      <c r="E124" s="16">
        <v>364.82000641839863</v>
      </c>
      <c r="F124" s="23">
        <v>233.58298790165438</v>
      </c>
      <c r="G124" s="16">
        <v>208.63606008730414</v>
      </c>
      <c r="H124" s="16">
        <v>152.98856449677729</v>
      </c>
      <c r="I124" s="16">
        <v>411.09</v>
      </c>
      <c r="J124" s="17">
        <v>1687.49</v>
      </c>
      <c r="K124" s="15">
        <v>22023.05</v>
      </c>
      <c r="L124" s="16">
        <v>1111.5</v>
      </c>
      <c r="M124" s="16">
        <v>352.5</v>
      </c>
      <c r="N124" s="16">
        <v>18.399999999999999</v>
      </c>
      <c r="Q124" s="16">
        <v>7.782</v>
      </c>
      <c r="R124" s="16">
        <v>7.9050000000000002</v>
      </c>
      <c r="S124" s="16">
        <v>5.43</v>
      </c>
      <c r="T124" s="16">
        <v>6.2</v>
      </c>
      <c r="W124" s="20"/>
      <c r="X124" s="20"/>
    </row>
    <row r="125" spans="1:24" x14ac:dyDescent="0.2">
      <c r="A125" s="9">
        <v>32200</v>
      </c>
      <c r="B125" s="5">
        <v>1.1942297980000001</v>
      </c>
      <c r="C125" s="16">
        <v>129.19749999999999</v>
      </c>
      <c r="D125" s="5">
        <v>1.7723731460000001</v>
      </c>
      <c r="E125" s="16">
        <v>366.40480662939541</v>
      </c>
      <c r="F125" s="23">
        <v>236.12143284909845</v>
      </c>
      <c r="G125" s="16">
        <v>209.18301747143997</v>
      </c>
      <c r="H125" s="16">
        <v>154.15662164823297</v>
      </c>
      <c r="I125" s="16">
        <v>404.44</v>
      </c>
      <c r="J125" s="17">
        <v>1745.13</v>
      </c>
      <c r="K125" s="15">
        <v>21338.81</v>
      </c>
      <c r="L125" s="16">
        <v>1149.5999999999999</v>
      </c>
      <c r="M125" s="16">
        <v>352</v>
      </c>
      <c r="N125" s="16">
        <v>17.55</v>
      </c>
      <c r="Q125" s="16">
        <v>7.819</v>
      </c>
      <c r="R125" s="16">
        <v>7.8310000000000004</v>
      </c>
      <c r="S125" s="16">
        <v>5.46</v>
      </c>
      <c r="T125" s="16">
        <v>6.16</v>
      </c>
      <c r="W125" s="20"/>
      <c r="X125" s="20"/>
    </row>
    <row r="126" spans="1:24" x14ac:dyDescent="0.2">
      <c r="A126" s="9">
        <v>32232</v>
      </c>
      <c r="B126" s="5">
        <v>1.1889490570000001</v>
      </c>
      <c r="C126" s="16">
        <v>133.10290000000001</v>
      </c>
      <c r="D126" s="5">
        <v>1.784499292</v>
      </c>
      <c r="E126" s="16">
        <v>365.23216075686355</v>
      </c>
      <c r="F126" s="23">
        <v>235.40960383403868</v>
      </c>
      <c r="G126" s="16">
        <v>211.19997388773379</v>
      </c>
      <c r="H126" s="16">
        <v>151.11013926885386</v>
      </c>
      <c r="I126" s="16">
        <v>398.06</v>
      </c>
      <c r="J126" s="17">
        <v>1717.86</v>
      </c>
      <c r="K126" s="15">
        <v>19345.95</v>
      </c>
      <c r="L126" s="16">
        <v>1138.9000000000001</v>
      </c>
      <c r="M126" s="16">
        <v>340</v>
      </c>
      <c r="N126" s="16">
        <v>18.25</v>
      </c>
      <c r="Q126" s="16">
        <v>7.9880000000000004</v>
      </c>
      <c r="R126" s="16">
        <v>7.9969999999999999</v>
      </c>
      <c r="S126" s="16">
        <v>5.38</v>
      </c>
      <c r="T126" s="16">
        <v>6.57</v>
      </c>
      <c r="W126" s="20"/>
      <c r="X126" s="20"/>
    </row>
    <row r="127" spans="1:24" x14ac:dyDescent="0.2">
      <c r="A127" s="9">
        <v>32262</v>
      </c>
      <c r="B127" s="5">
        <v>1.1834727330000001</v>
      </c>
      <c r="C127" s="16">
        <v>133.4179</v>
      </c>
      <c r="D127" s="5">
        <v>1.79584316</v>
      </c>
      <c r="E127" s="16">
        <v>366.42726931361813</v>
      </c>
      <c r="F127" s="23">
        <v>236.96488350212445</v>
      </c>
      <c r="G127" s="16">
        <v>205.68726808117492</v>
      </c>
      <c r="H127" s="16">
        <v>151.84574764557047</v>
      </c>
      <c r="I127" s="16">
        <v>415.85</v>
      </c>
      <c r="J127" s="17">
        <v>1734.03</v>
      </c>
      <c r="K127" s="15">
        <v>17390.71</v>
      </c>
      <c r="L127" s="16">
        <v>1169.5999999999999</v>
      </c>
      <c r="M127" s="16">
        <v>334.5</v>
      </c>
      <c r="N127" s="16">
        <v>19.8</v>
      </c>
      <c r="Q127" s="16">
        <v>8.0470000000000006</v>
      </c>
      <c r="R127" s="16">
        <v>7.9980000000000002</v>
      </c>
      <c r="S127" s="16">
        <v>5.87</v>
      </c>
      <c r="T127" s="16">
        <v>6.58</v>
      </c>
      <c r="W127" s="20"/>
      <c r="X127" s="20"/>
    </row>
    <row r="128" spans="1:24" x14ac:dyDescent="0.2">
      <c r="A128" s="9">
        <v>32291</v>
      </c>
      <c r="B128" s="5">
        <v>1.216721843</v>
      </c>
      <c r="C128" s="16">
        <v>127.66540000000001</v>
      </c>
      <c r="D128" s="5">
        <v>1.7729598949999998</v>
      </c>
      <c r="E128" s="16">
        <v>372.90715085542973</v>
      </c>
      <c r="F128" s="23">
        <v>239.43164800839071</v>
      </c>
      <c r="G128" s="16">
        <v>208.8908076715154</v>
      </c>
      <c r="H128" s="16">
        <v>149.8555265544251</v>
      </c>
      <c r="I128" s="16">
        <v>413.48</v>
      </c>
      <c r="J128" s="17">
        <v>1803.22</v>
      </c>
      <c r="K128" s="15">
        <v>18347.75</v>
      </c>
      <c r="L128" s="16">
        <v>1203.5999999999999</v>
      </c>
      <c r="M128" s="16">
        <v>336</v>
      </c>
      <c r="N128" s="16">
        <v>21</v>
      </c>
      <c r="Q128" s="16">
        <v>7.8570000000000002</v>
      </c>
      <c r="R128" s="16">
        <v>7.9329999999999998</v>
      </c>
      <c r="S128" s="16">
        <v>5.7</v>
      </c>
      <c r="T128" s="16">
        <v>6.89</v>
      </c>
      <c r="W128" s="20"/>
      <c r="X128" s="20"/>
    </row>
    <row r="129" spans="1:24" x14ac:dyDescent="0.2">
      <c r="A129" s="9">
        <v>32323</v>
      </c>
      <c r="B129" s="5">
        <v>1.2841979779999999</v>
      </c>
      <c r="C129" s="16">
        <v>125.9192</v>
      </c>
      <c r="D129" s="5">
        <v>1.7653321579999999</v>
      </c>
      <c r="E129" s="16">
        <v>376.7094454770658</v>
      </c>
      <c r="F129" s="23">
        <v>237.84223098917371</v>
      </c>
      <c r="G129" s="16">
        <v>212.26295350683822</v>
      </c>
      <c r="H129" s="16">
        <v>149.90997359994955</v>
      </c>
      <c r="I129" s="16">
        <v>409.16</v>
      </c>
      <c r="J129" s="17">
        <v>1752.63</v>
      </c>
      <c r="K129" s="15">
        <v>15951.73</v>
      </c>
      <c r="L129" s="16">
        <v>1175</v>
      </c>
      <c r="M129" s="16">
        <v>342</v>
      </c>
      <c r="N129" s="16">
        <v>20.5</v>
      </c>
      <c r="Q129" s="16">
        <v>7.7939999999999996</v>
      </c>
      <c r="R129" s="16">
        <v>8.1649999999999991</v>
      </c>
      <c r="S129" s="16">
        <v>5.52</v>
      </c>
      <c r="T129" s="16">
        <v>6.98</v>
      </c>
      <c r="W129" s="20"/>
      <c r="X129" s="20"/>
    </row>
    <row r="130" spans="1:24" x14ac:dyDescent="0.2">
      <c r="A130" s="9">
        <v>32354</v>
      </c>
      <c r="B130" s="5">
        <v>1.321163165</v>
      </c>
      <c r="C130" s="16">
        <v>127.3438</v>
      </c>
      <c r="D130" s="5">
        <v>1.742448947</v>
      </c>
      <c r="E130" s="16">
        <v>387.09729717879844</v>
      </c>
      <c r="F130" s="23">
        <v>239.12130087419453</v>
      </c>
      <c r="G130" s="16">
        <v>217.26367074840891</v>
      </c>
      <c r="H130" s="16">
        <v>150.96125923691918</v>
      </c>
      <c r="I130" s="16">
        <v>418.88</v>
      </c>
      <c r="J130" s="17">
        <v>1615.42</v>
      </c>
      <c r="K130" s="15">
        <v>15910.28</v>
      </c>
      <c r="L130" s="16">
        <v>1135.5</v>
      </c>
      <c r="M130" s="16">
        <v>356</v>
      </c>
      <c r="N130" s="16">
        <v>20.350000000000001</v>
      </c>
      <c r="Q130" s="16">
        <v>7.4349999999999996</v>
      </c>
      <c r="R130" s="16">
        <v>8.19</v>
      </c>
      <c r="S130" s="16">
        <v>5.2240000000000002</v>
      </c>
      <c r="T130" s="16">
        <v>6.96</v>
      </c>
      <c r="W130" s="20"/>
      <c r="X130" s="20"/>
    </row>
    <row r="131" spans="1:24" x14ac:dyDescent="0.2">
      <c r="A131" s="9">
        <v>32385</v>
      </c>
      <c r="B131" s="5">
        <v>1.3905951300000001</v>
      </c>
      <c r="C131" s="16">
        <v>123.2341</v>
      </c>
      <c r="D131" s="5">
        <v>1.75663433</v>
      </c>
      <c r="E131" s="16">
        <v>390.06448569559416</v>
      </c>
      <c r="F131" s="23">
        <v>244.9069566857446</v>
      </c>
      <c r="G131" s="16">
        <v>220.5068396322026</v>
      </c>
      <c r="H131" s="16">
        <v>152.56134796714824</v>
      </c>
      <c r="I131" s="16">
        <v>417.08</v>
      </c>
      <c r="J131" s="17">
        <v>1541.25</v>
      </c>
      <c r="K131" s="15">
        <v>18061.12</v>
      </c>
      <c r="L131" s="16">
        <v>1096</v>
      </c>
      <c r="M131" s="16">
        <v>338.5</v>
      </c>
      <c r="N131" s="16">
        <v>19.8</v>
      </c>
      <c r="Q131" s="16">
        <v>7.41</v>
      </c>
      <c r="R131" s="16">
        <v>7.8890000000000002</v>
      </c>
      <c r="S131" s="16">
        <v>5.0599999999999996</v>
      </c>
      <c r="T131" s="16">
        <v>6.88</v>
      </c>
      <c r="W131" s="20"/>
      <c r="X131" s="20"/>
    </row>
    <row r="132" spans="1:24" x14ac:dyDescent="0.2">
      <c r="A132" s="9">
        <v>32415</v>
      </c>
      <c r="B132" s="5">
        <v>1.3839453079999999</v>
      </c>
      <c r="C132" s="16">
        <v>119.9832</v>
      </c>
      <c r="D132" s="5">
        <v>1.79199837</v>
      </c>
      <c r="E132" s="16">
        <v>393.41459576363701</v>
      </c>
      <c r="F132" s="23">
        <v>251.99531372241464</v>
      </c>
      <c r="G132" s="16">
        <v>223.42398906016035</v>
      </c>
      <c r="H132" s="16">
        <v>158.86615392960957</v>
      </c>
      <c r="I132" s="16">
        <v>404.25</v>
      </c>
      <c r="J132" s="17">
        <v>1466.36</v>
      </c>
      <c r="K132" s="15">
        <v>17399.080000000002</v>
      </c>
      <c r="L132" s="16">
        <v>1145.8</v>
      </c>
      <c r="M132" s="16">
        <v>347.5</v>
      </c>
      <c r="N132" s="16">
        <v>20.25</v>
      </c>
      <c r="Q132" s="16">
        <v>7.36899999999999</v>
      </c>
      <c r="R132" s="16">
        <v>7.5069999999999997</v>
      </c>
      <c r="S132" s="16">
        <v>4.9210000000000003</v>
      </c>
      <c r="T132" s="16">
        <v>6.3</v>
      </c>
      <c r="W132" s="20"/>
      <c r="X132" s="20"/>
    </row>
    <row r="133" spans="1:24" x14ac:dyDescent="0.2">
      <c r="A133" s="9">
        <v>32445</v>
      </c>
      <c r="B133" s="5">
        <v>1.267964589</v>
      </c>
      <c r="C133" s="16">
        <v>123.2</v>
      </c>
      <c r="D133" s="5">
        <v>1.7489318599999999</v>
      </c>
      <c r="E133" s="16">
        <v>390.02766430631692</v>
      </c>
      <c r="F133" s="23">
        <v>255.41025107510137</v>
      </c>
      <c r="G133" s="16">
        <v>225.66336498454481</v>
      </c>
      <c r="H133" s="16">
        <v>163.86336082056985</v>
      </c>
      <c r="I133" s="16">
        <v>417.58</v>
      </c>
      <c r="J133" s="17">
        <v>1492.32</v>
      </c>
      <c r="K133" s="15">
        <v>16767.400000000001</v>
      </c>
      <c r="L133" s="16">
        <v>1152.8</v>
      </c>
      <c r="M133" s="16">
        <v>337.5</v>
      </c>
      <c r="N133" s="16">
        <v>19.32</v>
      </c>
      <c r="Q133" s="16">
        <v>7.6219999999999901</v>
      </c>
      <c r="R133" s="16">
        <v>7.383</v>
      </c>
      <c r="S133" s="16">
        <v>4.83</v>
      </c>
      <c r="T133" s="16">
        <v>5.88</v>
      </c>
      <c r="W133" s="20"/>
      <c r="X133" s="20"/>
    </row>
    <row r="134" spans="1:24" x14ac:dyDescent="0.2">
      <c r="A134" s="9">
        <v>32476</v>
      </c>
      <c r="B134" s="5">
        <v>1.2270877419999999</v>
      </c>
      <c r="C134" s="16">
        <v>124.3806</v>
      </c>
      <c r="D134" s="5">
        <v>1.7633763279999999</v>
      </c>
      <c r="E134" s="16">
        <v>392.61870481213515</v>
      </c>
      <c r="F134" s="23">
        <v>257.67415217434501</v>
      </c>
      <c r="G134" s="16">
        <v>225.83885421478308</v>
      </c>
      <c r="H134" s="16">
        <v>164.15609991620951</v>
      </c>
      <c r="I134" s="16">
        <v>435.31</v>
      </c>
      <c r="J134" s="17">
        <v>1544.34</v>
      </c>
      <c r="K134" s="15">
        <v>17683.650000000001</v>
      </c>
      <c r="L134" s="16">
        <v>1151.3</v>
      </c>
      <c r="M134" s="16">
        <v>332.5</v>
      </c>
      <c r="N134" s="16">
        <v>18.940000000000001</v>
      </c>
      <c r="Q134" s="16">
        <v>7.617</v>
      </c>
      <c r="R134" s="16">
        <v>7.3369999999999997</v>
      </c>
      <c r="S134" s="16">
        <v>4.88</v>
      </c>
      <c r="T134" s="16">
        <v>5.93</v>
      </c>
      <c r="W134" s="20"/>
      <c r="X134" s="20"/>
    </row>
    <row r="135" spans="1:24" x14ac:dyDescent="0.2">
      <c r="A135" s="9">
        <v>32507</v>
      </c>
      <c r="B135" s="5">
        <v>1.207333859</v>
      </c>
      <c r="C135" s="16">
        <v>124.8349</v>
      </c>
      <c r="D135" s="5">
        <v>1.7684614859999999</v>
      </c>
      <c r="E135" s="16">
        <v>400.49304061214821</v>
      </c>
      <c r="F135" s="23">
        <v>261.49486964303713</v>
      </c>
      <c r="G135" s="16">
        <v>228.30392939132909</v>
      </c>
      <c r="H135" s="16">
        <v>169.75639480533914</v>
      </c>
      <c r="I135" s="16">
        <v>430.73</v>
      </c>
      <c r="J135" s="17">
        <v>1545.05</v>
      </c>
      <c r="K135" s="15">
        <v>16924.95</v>
      </c>
      <c r="L135" s="16">
        <v>1238.5999999999999</v>
      </c>
      <c r="M135" s="16">
        <v>331.5</v>
      </c>
      <c r="N135" s="16">
        <v>18.02</v>
      </c>
      <c r="Q135" s="16">
        <v>7.3840000000000003</v>
      </c>
      <c r="R135" s="16">
        <v>7.19</v>
      </c>
      <c r="S135" s="16">
        <v>4.7750000000000004</v>
      </c>
      <c r="T135" s="16">
        <v>5.47</v>
      </c>
      <c r="V135" s="16"/>
      <c r="W135" s="20"/>
      <c r="X135" s="20"/>
    </row>
    <row r="136" spans="1:24" x14ac:dyDescent="0.2">
      <c r="A136" s="9">
        <v>32536</v>
      </c>
      <c r="B136" s="5">
        <v>1.215548345</v>
      </c>
      <c r="C136" s="16">
        <v>124.7478</v>
      </c>
      <c r="D136" s="5">
        <v>1.866171</v>
      </c>
      <c r="E136" s="16">
        <v>406.48846450694413</v>
      </c>
      <c r="F136" s="23">
        <v>263.82261390718793</v>
      </c>
      <c r="G136" s="16">
        <v>232.018262924537</v>
      </c>
      <c r="H136" s="16">
        <v>171.50266310998762</v>
      </c>
      <c r="I136" s="16">
        <v>448.93</v>
      </c>
      <c r="J136" s="17">
        <v>1571.85</v>
      </c>
      <c r="K136" s="15">
        <v>17023.78</v>
      </c>
      <c r="L136" s="16">
        <v>1264.2</v>
      </c>
      <c r="M136" s="16">
        <v>329</v>
      </c>
      <c r="N136" s="16">
        <v>18.57</v>
      </c>
      <c r="Q136" s="16">
        <v>7.2350000000000003</v>
      </c>
      <c r="R136" s="16">
        <v>7.141</v>
      </c>
      <c r="S136" s="16">
        <v>4.5880000000000001</v>
      </c>
      <c r="T136" s="16">
        <v>5.38</v>
      </c>
      <c r="W136" s="20"/>
      <c r="X136" s="20"/>
    </row>
    <row r="137" spans="1:24" x14ac:dyDescent="0.2">
      <c r="A137" s="9">
        <v>32564</v>
      </c>
      <c r="B137" s="5">
        <v>1.1918828020000001</v>
      </c>
      <c r="C137" s="16">
        <v>118.0605</v>
      </c>
      <c r="D137" s="5">
        <v>1.81974232</v>
      </c>
      <c r="E137" s="16">
        <v>415.32988802967481</v>
      </c>
      <c r="F137" s="23">
        <v>272.56739378766213</v>
      </c>
      <c r="G137" s="16">
        <v>241.59522609282666</v>
      </c>
      <c r="H137" s="16">
        <v>177.2737737078802</v>
      </c>
      <c r="I137" s="16">
        <v>446.11</v>
      </c>
      <c r="J137" s="17">
        <v>1684.35</v>
      </c>
      <c r="K137" s="15">
        <v>16953.349999999999</v>
      </c>
      <c r="L137" s="16">
        <v>1286.8</v>
      </c>
      <c r="M137" s="16">
        <v>327.5</v>
      </c>
      <c r="N137" s="16">
        <v>18.98</v>
      </c>
      <c r="Q137" s="16">
        <v>6.9720000000000004</v>
      </c>
      <c r="R137" s="16">
        <v>6.6909999999999998</v>
      </c>
      <c r="S137" s="16">
        <v>4.0309999999999997</v>
      </c>
      <c r="T137" s="16">
        <v>4.93</v>
      </c>
      <c r="W137" s="20"/>
      <c r="X137" s="20"/>
    </row>
    <row r="138" spans="1:24" x14ac:dyDescent="0.2">
      <c r="A138" s="9">
        <v>32597</v>
      </c>
      <c r="B138" s="5">
        <v>1.213005766</v>
      </c>
      <c r="C138" s="16">
        <v>114.91200000000001</v>
      </c>
      <c r="D138" s="5">
        <v>1.8128588269999999</v>
      </c>
      <c r="E138" s="16">
        <v>419.88525991155984</v>
      </c>
      <c r="F138" s="23">
        <v>273.87314989984651</v>
      </c>
      <c r="G138" s="16">
        <v>233.54710480156325</v>
      </c>
      <c r="H138" s="16">
        <v>181.02119131285497</v>
      </c>
      <c r="I138" s="16">
        <v>442.73</v>
      </c>
      <c r="J138" s="17">
        <v>1684.21</v>
      </c>
      <c r="K138" s="15">
        <v>18591.45</v>
      </c>
      <c r="L138" s="16">
        <v>1343.8</v>
      </c>
      <c r="M138" s="16">
        <v>335.5</v>
      </c>
      <c r="N138" s="16">
        <v>18.809999999999999</v>
      </c>
      <c r="Q138" s="16">
        <v>6.8860000000000001</v>
      </c>
      <c r="R138" s="16">
        <v>6.7039999999999997</v>
      </c>
      <c r="S138" s="16">
        <v>4.5890000000000004</v>
      </c>
      <c r="T138" s="16">
        <v>4.67</v>
      </c>
      <c r="W138" s="20"/>
      <c r="X138" s="20"/>
    </row>
    <row r="139" spans="1:24" x14ac:dyDescent="0.2">
      <c r="A139" s="9">
        <v>32627</v>
      </c>
      <c r="B139" s="5">
        <v>1.2311949849999999</v>
      </c>
      <c r="C139" s="16">
        <v>111.2174</v>
      </c>
      <c r="D139" s="5">
        <v>1.7655277409999999</v>
      </c>
      <c r="E139" s="16">
        <v>422.24433791431528</v>
      </c>
      <c r="F139" s="23">
        <v>273.75531489261874</v>
      </c>
      <c r="G139" s="16">
        <v>232.2277750675735</v>
      </c>
      <c r="H139" s="16">
        <v>180.19232052340732</v>
      </c>
      <c r="I139" s="16">
        <v>442.31</v>
      </c>
      <c r="J139" s="17">
        <v>1627.19</v>
      </c>
      <c r="K139" s="15">
        <v>20919.18</v>
      </c>
      <c r="L139" s="16">
        <v>1323.7</v>
      </c>
      <c r="M139" s="16">
        <v>352.5</v>
      </c>
      <c r="N139" s="16">
        <v>19.03</v>
      </c>
      <c r="Q139" s="16">
        <v>6.8879999999999901</v>
      </c>
      <c r="R139" s="16">
        <v>6.8040000000000003</v>
      </c>
      <c r="S139" s="16">
        <v>4.734</v>
      </c>
      <c r="T139" s="16">
        <v>4.8</v>
      </c>
      <c r="W139" s="20"/>
      <c r="X139" s="20"/>
    </row>
    <row r="140" spans="1:24" x14ac:dyDescent="0.2">
      <c r="A140" s="9">
        <v>32658</v>
      </c>
      <c r="B140" s="5">
        <v>1.2323684830000001</v>
      </c>
      <c r="C140" s="16">
        <v>107.1429</v>
      </c>
      <c r="D140" s="5">
        <v>1.74655619</v>
      </c>
      <c r="E140" s="16">
        <v>423.42953842620273</v>
      </c>
      <c r="F140" s="23">
        <v>274.97833095653465</v>
      </c>
      <c r="G140" s="16">
        <v>230.80698575447221</v>
      </c>
      <c r="H140" s="16">
        <v>182.09196626716911</v>
      </c>
      <c r="I140" s="16">
        <v>447.69</v>
      </c>
      <c r="J140" s="17">
        <v>1631.85</v>
      </c>
      <c r="K140" s="15">
        <v>20552.349999999999</v>
      </c>
      <c r="L140" s="16">
        <v>1414.1</v>
      </c>
      <c r="M140" s="16">
        <v>380.5</v>
      </c>
      <c r="N140" s="16">
        <v>18.5</v>
      </c>
      <c r="Q140" s="16">
        <v>6.9370000000000003</v>
      </c>
      <c r="R140" s="16">
        <v>6.8239999999999998</v>
      </c>
      <c r="S140" s="16">
        <v>4.8890000000000002</v>
      </c>
      <c r="T140" s="16">
        <v>4.7</v>
      </c>
      <c r="V140" s="16"/>
      <c r="W140" s="20"/>
      <c r="X140" s="20"/>
    </row>
    <row r="141" spans="1:24" x14ac:dyDescent="0.2">
      <c r="A141" s="9">
        <v>32688</v>
      </c>
      <c r="B141" s="5">
        <v>1.1476810439999998</v>
      </c>
      <c r="C141" s="16">
        <v>106.7961</v>
      </c>
      <c r="D141" s="5">
        <v>1.7336963000000001</v>
      </c>
      <c r="E141" s="16">
        <v>432.43086580044422</v>
      </c>
      <c r="F141" s="23">
        <v>279.22050007482318</v>
      </c>
      <c r="G141" s="16">
        <v>234.61647516203016</v>
      </c>
      <c r="H141" s="16">
        <v>184.72371581560674</v>
      </c>
      <c r="I141" s="16">
        <v>442.83</v>
      </c>
      <c r="J141" s="17">
        <v>1697.63</v>
      </c>
      <c r="K141" s="15">
        <v>19590</v>
      </c>
      <c r="L141" s="16">
        <v>1493.6</v>
      </c>
      <c r="M141" s="16">
        <v>377.5</v>
      </c>
      <c r="N141" s="16">
        <v>17.32</v>
      </c>
      <c r="Q141" s="16">
        <v>6.681</v>
      </c>
      <c r="R141" s="16">
        <v>6.6630000000000003</v>
      </c>
      <c r="S141" s="16">
        <v>4.6989999999999998</v>
      </c>
      <c r="T141" s="16">
        <v>4.54</v>
      </c>
      <c r="W141" s="20"/>
      <c r="X141" s="20"/>
    </row>
    <row r="142" spans="1:24" x14ac:dyDescent="0.2">
      <c r="A142" s="9">
        <v>32718</v>
      </c>
      <c r="B142" s="5">
        <v>1.1236243349999999</v>
      </c>
      <c r="C142" s="16">
        <v>104.8822</v>
      </c>
      <c r="D142" s="5">
        <v>1.7998216899999999</v>
      </c>
      <c r="E142" s="16">
        <v>437.75301948355792</v>
      </c>
      <c r="F142" s="23">
        <v>282.75641529873451</v>
      </c>
      <c r="G142" s="16">
        <v>240.96923407205816</v>
      </c>
      <c r="H142" s="16">
        <v>186.03204447097812</v>
      </c>
      <c r="I142" s="16">
        <v>448.68</v>
      </c>
      <c r="J142" s="17">
        <v>1803.23</v>
      </c>
      <c r="K142" s="15">
        <v>20380.14</v>
      </c>
      <c r="L142" s="16">
        <v>1517.95</v>
      </c>
      <c r="M142" s="16">
        <v>403</v>
      </c>
      <c r="N142" s="16">
        <v>16.73</v>
      </c>
      <c r="Q142" s="16">
        <v>6.57</v>
      </c>
      <c r="R142" s="16">
        <v>6.5460000000000003</v>
      </c>
      <c r="S142" s="16">
        <v>4.3499999999999996</v>
      </c>
      <c r="T142" s="16">
        <v>4.49</v>
      </c>
      <c r="W142" s="20"/>
      <c r="X142" s="20"/>
    </row>
    <row r="143" spans="1:24" x14ac:dyDescent="0.2">
      <c r="A143" s="9">
        <v>32750</v>
      </c>
      <c r="B143" s="5">
        <v>1.166065846</v>
      </c>
      <c r="C143" s="16">
        <v>104.7059</v>
      </c>
      <c r="D143" s="5">
        <v>1.72666724</v>
      </c>
      <c r="E143" s="16">
        <v>453.15147570445225</v>
      </c>
      <c r="F143" s="23">
        <v>289.40998278352055</v>
      </c>
      <c r="G143" s="16">
        <v>245.62100836504393</v>
      </c>
      <c r="H143" s="16">
        <v>187.2199370284265</v>
      </c>
      <c r="I143" s="16">
        <v>458.52</v>
      </c>
      <c r="J143" s="17">
        <v>1944.89</v>
      </c>
      <c r="K143" s="15">
        <v>21026.6</v>
      </c>
      <c r="L143" s="16">
        <v>1573.66</v>
      </c>
      <c r="M143" s="16">
        <v>369</v>
      </c>
      <c r="N143" s="16">
        <v>16.82</v>
      </c>
      <c r="Q143" s="16">
        <v>6.0899999999999901</v>
      </c>
      <c r="R143" s="16">
        <v>6.2519999999999998</v>
      </c>
      <c r="S143" s="16">
        <v>4.1159999999999997</v>
      </c>
      <c r="T143" s="16">
        <v>4.45</v>
      </c>
      <c r="W143" s="20"/>
      <c r="X143" s="20"/>
    </row>
    <row r="144" spans="1:24" x14ac:dyDescent="0.2">
      <c r="A144" s="9">
        <v>32780</v>
      </c>
      <c r="B144" s="5">
        <v>1.1950121300000001</v>
      </c>
      <c r="C144" s="16">
        <v>106.15179999999999</v>
      </c>
      <c r="D144" s="5">
        <v>1.7826339</v>
      </c>
      <c r="E144" s="16">
        <v>457.33486917280135</v>
      </c>
      <c r="F144" s="23">
        <v>294.26989997383089</v>
      </c>
      <c r="G144" s="16">
        <v>251.78330515964643</v>
      </c>
      <c r="H144" s="16">
        <v>189.15669547631154</v>
      </c>
      <c r="I144" s="16">
        <v>459.18</v>
      </c>
      <c r="J144" s="17">
        <v>1915.71</v>
      </c>
      <c r="K144" s="15">
        <v>20105.71</v>
      </c>
      <c r="L144" s="16">
        <v>1562.52</v>
      </c>
      <c r="M144" s="16">
        <v>351.5</v>
      </c>
      <c r="N144" s="16">
        <v>17.27</v>
      </c>
      <c r="Q144" s="16">
        <v>6.0229999999999899</v>
      </c>
      <c r="R144" s="16">
        <v>6.0650000000000004</v>
      </c>
      <c r="S144" s="16">
        <v>3.7970000000000002</v>
      </c>
      <c r="T144" s="16">
        <v>4.3499999999999996</v>
      </c>
      <c r="W144" s="20"/>
      <c r="X144" s="20"/>
    </row>
    <row r="145" spans="1:24" x14ac:dyDescent="0.2">
      <c r="A145" s="9">
        <v>32809</v>
      </c>
      <c r="B145" s="5">
        <v>1.164110016</v>
      </c>
      <c r="C145" s="16">
        <v>108.47629999999999</v>
      </c>
      <c r="D145" s="5">
        <v>1.728758137</v>
      </c>
      <c r="E145" s="16">
        <v>461.19426461526541</v>
      </c>
      <c r="F145" s="23">
        <v>299.15391072230892</v>
      </c>
      <c r="G145" s="16">
        <v>255.50672685968217</v>
      </c>
      <c r="H145" s="16">
        <v>192.62920563163195</v>
      </c>
      <c r="I145" s="16">
        <v>459.57</v>
      </c>
      <c r="J145" s="17">
        <v>2069</v>
      </c>
      <c r="K145" s="15">
        <v>19702.97</v>
      </c>
      <c r="L145" s="16">
        <v>1703.99</v>
      </c>
      <c r="M145" s="16">
        <v>368</v>
      </c>
      <c r="N145" s="16">
        <v>15.57</v>
      </c>
      <c r="Q145" s="16">
        <v>5.968</v>
      </c>
      <c r="R145" s="16">
        <v>5.88</v>
      </c>
      <c r="S145" s="16">
        <v>3.6269999999999998</v>
      </c>
      <c r="T145" s="16">
        <v>4.13</v>
      </c>
      <c r="W145" s="20"/>
      <c r="X145" s="20"/>
    </row>
    <row r="146" spans="1:24" x14ac:dyDescent="0.2">
      <c r="A146" s="9">
        <v>32841</v>
      </c>
      <c r="B146" s="5">
        <v>1.1396621409999999</v>
      </c>
      <c r="C146" s="16">
        <v>109.1277</v>
      </c>
      <c r="D146" s="5">
        <v>1.7117775200000001</v>
      </c>
      <c r="E146" s="16">
        <v>453.81237516345789</v>
      </c>
      <c r="F146" s="23">
        <v>300.88122556629503</v>
      </c>
      <c r="G146" s="16">
        <v>258.70386084319739</v>
      </c>
      <c r="H146" s="16">
        <v>193.16322529155778</v>
      </c>
      <c r="I146" s="16">
        <v>466.76</v>
      </c>
      <c r="J146" s="17">
        <v>2057.77</v>
      </c>
      <c r="K146" s="15">
        <v>16406.54</v>
      </c>
      <c r="L146" s="16">
        <v>1738.63</v>
      </c>
      <c r="M146" s="16">
        <v>369.5</v>
      </c>
      <c r="N146" s="16">
        <v>14.51</v>
      </c>
      <c r="Q146" s="16">
        <v>6.31</v>
      </c>
      <c r="R146" s="16">
        <v>5.8659999999999997</v>
      </c>
      <c r="S146" s="16">
        <v>3.4889999999999999</v>
      </c>
      <c r="T146" s="16">
        <v>4.1399999999999997</v>
      </c>
      <c r="W146" s="20"/>
      <c r="X146" s="20"/>
    </row>
    <row r="147" spans="1:24" x14ac:dyDescent="0.2">
      <c r="A147" s="9">
        <v>32872</v>
      </c>
      <c r="B147" s="5">
        <v>1.1263624969999999</v>
      </c>
      <c r="C147" s="16">
        <v>111.6053</v>
      </c>
      <c r="D147" s="5">
        <v>1.6726258159999998</v>
      </c>
      <c r="E147" s="16">
        <v>456.44930519155645</v>
      </c>
      <c r="F147" s="23">
        <v>305.37658715052646</v>
      </c>
      <c r="G147" s="16">
        <v>262.62851098194341</v>
      </c>
      <c r="H147" s="16">
        <v>194.99769245695265</v>
      </c>
      <c r="I147" s="16">
        <v>469.9</v>
      </c>
      <c r="J147" s="17">
        <v>2266.6799999999998</v>
      </c>
      <c r="K147" s="15">
        <v>17417.240000000002</v>
      </c>
      <c r="L147" s="16">
        <v>1867.84</v>
      </c>
      <c r="M147" s="16">
        <v>389</v>
      </c>
      <c r="N147" s="16">
        <v>13.38</v>
      </c>
      <c r="Q147" s="16">
        <v>6.3010000000000002</v>
      </c>
      <c r="R147" s="16">
        <v>5.7060000000000004</v>
      </c>
      <c r="S147" s="16">
        <v>3.3119999999999998</v>
      </c>
      <c r="T147" s="16">
        <v>4.05</v>
      </c>
      <c r="V147" s="16"/>
      <c r="W147" s="20"/>
      <c r="X147" s="20"/>
    </row>
    <row r="148" spans="1:24" x14ac:dyDescent="0.2">
      <c r="A148" s="9">
        <v>32903</v>
      </c>
      <c r="B148" s="5">
        <v>1.1212773390000002</v>
      </c>
      <c r="C148" s="16">
        <v>109.0089</v>
      </c>
      <c r="D148" s="5">
        <v>1.6442662809999999</v>
      </c>
      <c r="E148" s="16">
        <v>461.40409763240689</v>
      </c>
      <c r="F148" s="23">
        <v>305.27959623831964</v>
      </c>
      <c r="G148" s="16">
        <v>250.84476580574207</v>
      </c>
      <c r="H148" s="16">
        <v>195.26324658754004</v>
      </c>
      <c r="I148" s="16">
        <v>471.76</v>
      </c>
      <c r="J148" s="17">
        <v>2177.4499999999998</v>
      </c>
      <c r="K148" s="15">
        <v>20229.12</v>
      </c>
      <c r="L148" s="16">
        <v>2007.47</v>
      </c>
      <c r="M148" s="16">
        <v>376.5</v>
      </c>
      <c r="N148" s="16">
        <v>14.89</v>
      </c>
      <c r="Q148" s="16">
        <v>6.21</v>
      </c>
      <c r="R148" s="16">
        <v>5.7869999999999999</v>
      </c>
      <c r="S148" s="16">
        <v>4.0199999999999996</v>
      </c>
      <c r="T148" s="16">
        <v>4.08</v>
      </c>
      <c r="W148" s="20"/>
      <c r="X148" s="20"/>
    </row>
    <row r="149" spans="1:24" x14ac:dyDescent="0.2">
      <c r="A149" s="9">
        <v>32931</v>
      </c>
      <c r="B149" s="5">
        <v>1.145920797</v>
      </c>
      <c r="C149" s="16">
        <v>104.1502</v>
      </c>
      <c r="D149" s="5">
        <v>1.636442961</v>
      </c>
      <c r="E149" s="16">
        <v>450.35191086095443</v>
      </c>
      <c r="F149" s="23">
        <v>298.28205009094671</v>
      </c>
      <c r="G149" s="16">
        <v>249.41963829489907</v>
      </c>
      <c r="H149" s="16">
        <v>192.81324057519856</v>
      </c>
      <c r="I149" s="16">
        <v>466.91</v>
      </c>
      <c r="J149" s="17">
        <v>2091.5700000000002</v>
      </c>
      <c r="K149" s="15">
        <v>19997.2</v>
      </c>
      <c r="L149" s="16">
        <v>1850.25</v>
      </c>
      <c r="M149" s="16">
        <v>378.5</v>
      </c>
      <c r="N149" s="16">
        <v>13.41</v>
      </c>
      <c r="Q149" s="16">
        <v>6.6920000000000002</v>
      </c>
      <c r="R149" s="16">
        <v>6.2380000000000004</v>
      </c>
      <c r="S149" s="16">
        <v>4.1550000000000002</v>
      </c>
      <c r="T149" s="16">
        <v>4.32</v>
      </c>
      <c r="W149" s="20"/>
      <c r="X149" s="20"/>
    </row>
    <row r="150" spans="1:24" x14ac:dyDescent="0.2">
      <c r="A150" s="9">
        <v>32962</v>
      </c>
      <c r="B150" s="5">
        <v>1.1715421699999999</v>
      </c>
      <c r="C150" s="16">
        <v>102.7534</v>
      </c>
      <c r="D150" s="5">
        <v>1.6552493699999999</v>
      </c>
      <c r="E150" s="16">
        <v>440.25069261988301</v>
      </c>
      <c r="F150" s="23">
        <v>298.71598516397694</v>
      </c>
      <c r="G150" s="16">
        <v>248.77051418723704</v>
      </c>
      <c r="H150" s="16">
        <v>191.21817474046742</v>
      </c>
      <c r="I150" s="16">
        <v>450.88</v>
      </c>
      <c r="J150" s="17">
        <v>2133.11</v>
      </c>
      <c r="K150" s="15">
        <v>19111.919999999998</v>
      </c>
      <c r="L150" s="16">
        <v>1805.41</v>
      </c>
      <c r="M150" s="16">
        <v>387.5</v>
      </c>
      <c r="N150" s="16">
        <v>13.66</v>
      </c>
      <c r="Q150" s="16">
        <v>7.1639999999999997</v>
      </c>
      <c r="R150" s="16">
        <v>6.2990000000000004</v>
      </c>
      <c r="S150" s="16">
        <v>4.2460000000000004</v>
      </c>
      <c r="T150" s="16">
        <v>4.5</v>
      </c>
      <c r="W150" s="20"/>
      <c r="X150" s="20"/>
    </row>
    <row r="151" spans="1:24" x14ac:dyDescent="0.2">
      <c r="A151" s="9">
        <v>32991</v>
      </c>
      <c r="B151" s="5">
        <v>1.1803434050000001</v>
      </c>
      <c r="C151" s="16">
        <v>101.4849</v>
      </c>
      <c r="D151" s="5">
        <v>1.6612822</v>
      </c>
      <c r="E151" s="16">
        <v>439.60352039052037</v>
      </c>
      <c r="F151" s="23">
        <v>294.27641216745877</v>
      </c>
      <c r="G151" s="16">
        <v>250.41488183703586</v>
      </c>
      <c r="H151" s="16">
        <v>188.69053857282077</v>
      </c>
      <c r="I151" s="16">
        <v>447.82</v>
      </c>
      <c r="J151" s="17">
        <v>2245.98</v>
      </c>
      <c r="K151" s="15">
        <v>19725.25</v>
      </c>
      <c r="L151" s="16">
        <v>1781.13</v>
      </c>
      <c r="M151" s="16">
        <v>374</v>
      </c>
      <c r="N151" s="16">
        <v>15.47</v>
      </c>
      <c r="Q151" s="16">
        <v>7.29</v>
      </c>
      <c r="R151" s="16">
        <v>6.6310000000000002</v>
      </c>
      <c r="S151" s="16">
        <v>4.2</v>
      </c>
      <c r="T151" s="16">
        <v>4.76</v>
      </c>
      <c r="W151" s="20"/>
      <c r="X151" s="20"/>
    </row>
    <row r="152" spans="1:24" x14ac:dyDescent="0.2">
      <c r="A152" s="9">
        <v>33023</v>
      </c>
      <c r="B152" s="5">
        <v>1.1899269720000001</v>
      </c>
      <c r="C152" s="16">
        <v>104.6587</v>
      </c>
      <c r="D152" s="5">
        <v>1.6691532200000001</v>
      </c>
      <c r="E152" s="16">
        <v>438.40287218809681</v>
      </c>
      <c r="F152" s="23">
        <v>290.49490722670441</v>
      </c>
      <c r="G152" s="16">
        <v>255.24207073252879</v>
      </c>
      <c r="H152" s="16">
        <v>188.70192883554125</v>
      </c>
      <c r="I152" s="16">
        <v>458.21</v>
      </c>
      <c r="J152" s="17">
        <v>2127.6999999999998</v>
      </c>
      <c r="K152" s="15">
        <v>20973.59</v>
      </c>
      <c r="L152" s="16">
        <v>1789.92</v>
      </c>
      <c r="M152" s="16">
        <v>384</v>
      </c>
      <c r="N152" s="16">
        <v>16.510000000000002</v>
      </c>
      <c r="Q152" s="16">
        <v>7.44</v>
      </c>
      <c r="R152" s="16">
        <v>6.9379999999999997</v>
      </c>
      <c r="S152" s="16">
        <v>3.9660000000000002</v>
      </c>
      <c r="T152" s="16">
        <v>4.82</v>
      </c>
      <c r="W152" s="20"/>
      <c r="X152" s="20"/>
    </row>
    <row r="153" spans="1:24" x14ac:dyDescent="0.2">
      <c r="A153" s="9">
        <v>33053</v>
      </c>
      <c r="B153" s="5">
        <v>1.2288479889999999</v>
      </c>
      <c r="C153" s="16">
        <v>98.644900000000007</v>
      </c>
      <c r="D153" s="5">
        <v>1.6442662809999999</v>
      </c>
      <c r="E153" s="16">
        <v>436.52001909631815</v>
      </c>
      <c r="F153" s="23">
        <v>292.52248345235085</v>
      </c>
      <c r="G153" s="16">
        <v>248.84875388795206</v>
      </c>
      <c r="H153" s="16">
        <v>185.5790875620616</v>
      </c>
      <c r="I153" s="16">
        <v>448.38</v>
      </c>
      <c r="J153" s="17">
        <v>2025.34</v>
      </c>
      <c r="K153" s="15">
        <v>20643.93</v>
      </c>
      <c r="L153" s="16">
        <v>1729.02</v>
      </c>
      <c r="M153" s="16">
        <v>383.5</v>
      </c>
      <c r="N153" s="16">
        <v>18.29</v>
      </c>
      <c r="Q153" s="16">
        <v>7.62</v>
      </c>
      <c r="R153" s="16">
        <v>6.9180000000000001</v>
      </c>
      <c r="S153" s="16">
        <v>4.3940000000000001</v>
      </c>
      <c r="T153" s="16">
        <v>5.14</v>
      </c>
      <c r="W153" s="20"/>
      <c r="X153" s="20"/>
    </row>
    <row r="154" spans="1:24" x14ac:dyDescent="0.2">
      <c r="A154" s="9">
        <v>33082</v>
      </c>
      <c r="B154" s="5">
        <v>1.2309994019999999</v>
      </c>
      <c r="C154" s="4">
        <v>100.178</v>
      </c>
      <c r="D154" s="5">
        <v>1.6563924269999999</v>
      </c>
      <c r="E154" s="16">
        <v>445.19751866751079</v>
      </c>
      <c r="F154" s="23">
        <v>294.33157014246109</v>
      </c>
      <c r="G154" s="16">
        <v>247.54671774292723</v>
      </c>
      <c r="H154" s="16">
        <v>187.09132533129724</v>
      </c>
      <c r="I154" s="16">
        <v>457.09</v>
      </c>
      <c r="J154" s="17">
        <v>2146.64</v>
      </c>
      <c r="K154" s="15">
        <v>20449.39</v>
      </c>
      <c r="L154" s="16">
        <v>1709.83</v>
      </c>
      <c r="M154" s="16">
        <v>382.5</v>
      </c>
      <c r="N154" s="16">
        <v>18.809999999999999</v>
      </c>
      <c r="Q154" s="16">
        <v>7.39</v>
      </c>
      <c r="R154" s="16">
        <v>6.9109999999999996</v>
      </c>
      <c r="S154" s="16">
        <v>4.5289999999999999</v>
      </c>
      <c r="T154" s="16">
        <v>5.08</v>
      </c>
      <c r="W154" s="20"/>
      <c r="X154" s="20"/>
    </row>
    <row r="155" spans="1:24" x14ac:dyDescent="0.2">
      <c r="A155" s="9">
        <v>33115</v>
      </c>
      <c r="B155" s="5">
        <v>1.2392138880000001</v>
      </c>
      <c r="C155" s="4">
        <v>100.1747</v>
      </c>
      <c r="D155" s="5">
        <v>1.6481779409999999</v>
      </c>
      <c r="E155" s="16">
        <v>446.37159474586792</v>
      </c>
      <c r="F155" s="23">
        <v>290.77966250424868</v>
      </c>
      <c r="G155" s="16">
        <v>241.71582958518485</v>
      </c>
      <c r="H155" s="16">
        <v>184.66417423343472</v>
      </c>
      <c r="I155" s="16">
        <v>470.96</v>
      </c>
      <c r="J155" s="17">
        <v>2212.85</v>
      </c>
      <c r="K155" s="15">
        <v>20628.53</v>
      </c>
      <c r="L155" s="16">
        <v>1750.32</v>
      </c>
      <c r="M155" s="16">
        <v>385</v>
      </c>
      <c r="N155" s="16">
        <v>16.100000000000001</v>
      </c>
      <c r="Q155" s="16">
        <v>7.45</v>
      </c>
      <c r="R155" s="16">
        <v>7.2119999999999997</v>
      </c>
      <c r="S155" s="16">
        <v>4.9509999999999996</v>
      </c>
      <c r="T155" s="16">
        <v>5.35</v>
      </c>
      <c r="W155" s="20"/>
      <c r="X155" s="20"/>
    </row>
    <row r="156" spans="1:24" x14ac:dyDescent="0.2">
      <c r="A156" s="9">
        <v>33145</v>
      </c>
      <c r="B156" s="5">
        <v>1.260532435</v>
      </c>
      <c r="C156" s="4">
        <v>98.970100000000002</v>
      </c>
      <c r="D156" s="5">
        <v>1.6233388999999998</v>
      </c>
      <c r="E156" s="16">
        <v>439.58663702164193</v>
      </c>
      <c r="F156" s="23">
        <v>286.51320449608147</v>
      </c>
      <c r="G156" s="16">
        <v>246.68238055306333</v>
      </c>
      <c r="H156" s="16">
        <v>184.08206187644348</v>
      </c>
      <c r="I156" s="16">
        <v>455.1</v>
      </c>
      <c r="J156" s="17">
        <v>2011.75</v>
      </c>
      <c r="K156" s="15">
        <v>19563.810000000001</v>
      </c>
      <c r="L156" s="16">
        <v>1683.39</v>
      </c>
      <c r="M156" s="16">
        <v>394</v>
      </c>
      <c r="N156" s="16">
        <v>17.100000000000001</v>
      </c>
      <c r="Q156" s="16">
        <v>7.82</v>
      </c>
      <c r="R156" s="16">
        <v>7.5659999999999998</v>
      </c>
      <c r="S156" s="16">
        <v>4.7</v>
      </c>
      <c r="T156" s="16">
        <v>5.47</v>
      </c>
      <c r="W156" s="20"/>
      <c r="X156" s="20"/>
    </row>
    <row r="157" spans="1:24" x14ac:dyDescent="0.2">
      <c r="A157" s="9">
        <v>33176</v>
      </c>
      <c r="B157" s="5">
        <v>1.2973020390000001</v>
      </c>
      <c r="C157" s="4">
        <v>96.953000000000003</v>
      </c>
      <c r="D157" s="5">
        <v>1.631944552</v>
      </c>
      <c r="E157" s="16">
        <v>438.90929785428887</v>
      </c>
      <c r="F157" s="23">
        <v>288.40338405949427</v>
      </c>
      <c r="G157" s="16">
        <v>245.56156582385793</v>
      </c>
      <c r="H157" s="16">
        <v>185.03796406348883</v>
      </c>
      <c r="I157" s="16">
        <v>463.07</v>
      </c>
      <c r="J157" s="17">
        <v>2071.63</v>
      </c>
      <c r="K157" s="15">
        <v>19989.599999999999</v>
      </c>
      <c r="L157" s="16">
        <v>1660.83</v>
      </c>
      <c r="M157" s="16">
        <v>386</v>
      </c>
      <c r="N157" s="16">
        <v>17.2</v>
      </c>
      <c r="Q157" s="16">
        <v>7.96</v>
      </c>
      <c r="R157" s="16">
        <v>7.5609999999999999</v>
      </c>
      <c r="S157" s="16">
        <v>4.83</v>
      </c>
      <c r="T157" s="16">
        <v>5.46</v>
      </c>
      <c r="W157" s="20"/>
      <c r="X157" s="20"/>
    </row>
    <row r="158" spans="1:24" x14ac:dyDescent="0.2">
      <c r="A158" s="9">
        <v>33206</v>
      </c>
      <c r="B158" s="5">
        <v>1.2454725440000001</v>
      </c>
      <c r="C158" s="4">
        <v>98.953400000000002</v>
      </c>
      <c r="D158" s="5">
        <v>1.6546321799999999</v>
      </c>
      <c r="E158" s="16">
        <v>440.56008134604843</v>
      </c>
      <c r="F158" s="23">
        <v>292.83133913446477</v>
      </c>
      <c r="G158" s="16">
        <v>248.41248030677579</v>
      </c>
      <c r="H158" s="16">
        <v>188.12757647488294</v>
      </c>
      <c r="I158" s="16">
        <v>451.23</v>
      </c>
      <c r="J158" s="17">
        <v>2048.2600000000002</v>
      </c>
      <c r="K158" s="15">
        <v>19075.62</v>
      </c>
      <c r="L158" s="16">
        <v>1708.79</v>
      </c>
      <c r="M158" s="16">
        <v>381.5</v>
      </c>
      <c r="N158" s="16">
        <v>17.25</v>
      </c>
      <c r="Q158" s="16">
        <v>8.01</v>
      </c>
      <c r="R158" s="16">
        <v>7.407</v>
      </c>
      <c r="S158" s="16">
        <v>4.7140000000000004</v>
      </c>
      <c r="T158" s="16">
        <v>5.27</v>
      </c>
      <c r="W158" s="20"/>
      <c r="X158" s="20"/>
    </row>
    <row r="159" spans="1:24" x14ac:dyDescent="0.2">
      <c r="A159" s="9">
        <v>33236</v>
      </c>
      <c r="B159" s="5">
        <v>1.261901516</v>
      </c>
      <c r="C159" s="4">
        <v>99.769900000000007</v>
      </c>
      <c r="D159" s="5">
        <v>1.6513726900000001</v>
      </c>
      <c r="E159" s="16">
        <v>446.80712272847342</v>
      </c>
      <c r="F159" s="23">
        <v>290.56236030327437</v>
      </c>
      <c r="G159" s="16">
        <v>251.74103485797292</v>
      </c>
      <c r="H159" s="16">
        <v>189.43564340401713</v>
      </c>
      <c r="I159" s="16">
        <v>460.68</v>
      </c>
      <c r="J159" s="17">
        <v>2106.58</v>
      </c>
      <c r="K159" s="15">
        <v>19723.060000000001</v>
      </c>
      <c r="L159" s="16">
        <v>1725.53</v>
      </c>
      <c r="M159" s="16">
        <v>381.5</v>
      </c>
      <c r="N159" s="16">
        <v>16.22</v>
      </c>
      <c r="Q159" s="16">
        <v>7.88</v>
      </c>
      <c r="R159" s="16">
        <v>7.6459999999999999</v>
      </c>
      <c r="S159" s="16">
        <v>4.57</v>
      </c>
      <c r="T159" s="16">
        <v>5.23</v>
      </c>
      <c r="V159" s="16"/>
      <c r="W159" s="20"/>
      <c r="X159" s="20"/>
    </row>
    <row r="160" spans="1:24" x14ac:dyDescent="0.2">
      <c r="A160" s="9">
        <v>33268</v>
      </c>
      <c r="B160" s="5">
        <v>1.2906522169999999</v>
      </c>
      <c r="C160" s="4">
        <v>98.946899999999999</v>
      </c>
      <c r="D160" s="5">
        <v>1.6468886</v>
      </c>
      <c r="E160" s="16">
        <v>454.41599230937845</v>
      </c>
      <c r="F160" s="23">
        <v>296.04813183598355</v>
      </c>
      <c r="G160" s="16">
        <v>251.72522265514618</v>
      </c>
      <c r="H160" s="16">
        <v>189.65595537860079</v>
      </c>
      <c r="I160" s="16">
        <v>480.81</v>
      </c>
      <c r="J160" s="17">
        <v>2021.27</v>
      </c>
      <c r="K160" s="15">
        <v>18649.82</v>
      </c>
      <c r="L160" s="16">
        <v>1661.29</v>
      </c>
      <c r="M160" s="16">
        <v>374.5</v>
      </c>
      <c r="N160" s="16">
        <v>17.04</v>
      </c>
      <c r="Q160" s="16">
        <v>7.7</v>
      </c>
      <c r="R160" s="16">
        <v>7.4329999999999998</v>
      </c>
      <c r="S160" s="16">
        <v>4.6289999999999996</v>
      </c>
      <c r="T160" s="16">
        <v>5.28</v>
      </c>
      <c r="W160" s="20"/>
      <c r="X160" s="20"/>
    </row>
    <row r="161" spans="1:24" x14ac:dyDescent="0.2">
      <c r="A161" s="9">
        <v>33296</v>
      </c>
      <c r="B161" s="5">
        <v>1.3356363069999999</v>
      </c>
      <c r="C161" s="4">
        <v>96.697000000000003</v>
      </c>
      <c r="D161" s="5">
        <v>1.6577615800000001</v>
      </c>
      <c r="E161" s="16">
        <v>463.99873697301121</v>
      </c>
      <c r="F161" s="23">
        <v>299.85497092751541</v>
      </c>
      <c r="G161" s="16">
        <v>256.68238609001401</v>
      </c>
      <c r="H161" s="16">
        <v>191.09767675648271</v>
      </c>
      <c r="I161" s="16">
        <v>482.12</v>
      </c>
      <c r="J161" s="17">
        <v>2102.1799999999998</v>
      </c>
      <c r="K161" s="15">
        <v>17053.43</v>
      </c>
      <c r="L161" s="16">
        <v>1700.4</v>
      </c>
      <c r="M161" s="16">
        <v>374.5</v>
      </c>
      <c r="N161" s="16">
        <v>17.45</v>
      </c>
      <c r="Q161" s="16">
        <v>7.45</v>
      </c>
      <c r="R161" s="16">
        <v>7.32</v>
      </c>
      <c r="S161" s="16">
        <v>4.3899999999999997</v>
      </c>
      <c r="T161" s="16">
        <v>5.23</v>
      </c>
      <c r="W161" s="20"/>
      <c r="X161" s="20"/>
    </row>
    <row r="162" spans="1:24" x14ac:dyDescent="0.2">
      <c r="A162" s="9">
        <v>33327</v>
      </c>
      <c r="B162" s="5">
        <v>1.429124981</v>
      </c>
      <c r="C162" s="4">
        <v>86.400099999999995</v>
      </c>
      <c r="D162" s="5">
        <v>1.6925692400000001</v>
      </c>
      <c r="E162" s="16">
        <v>467.15180039273798</v>
      </c>
      <c r="F162" s="23">
        <v>304.33437698415224</v>
      </c>
      <c r="G162" s="16">
        <v>270.09130419457887</v>
      </c>
      <c r="H162" s="16">
        <v>194.27345368505274</v>
      </c>
      <c r="I162" s="16">
        <v>506.42</v>
      </c>
      <c r="J162" s="17">
        <v>1922.59</v>
      </c>
      <c r="K162" s="15">
        <v>16139.95</v>
      </c>
      <c r="L162" s="16">
        <v>1640.85</v>
      </c>
      <c r="M162" s="16">
        <v>385</v>
      </c>
      <c r="N162" s="16">
        <v>17.88</v>
      </c>
      <c r="Q162" s="16">
        <v>7.44</v>
      </c>
      <c r="R162" s="16">
        <v>7.1710000000000003</v>
      </c>
      <c r="S162" s="16">
        <v>3.6779999999999999</v>
      </c>
      <c r="T162" s="16">
        <v>5.04</v>
      </c>
      <c r="W162" s="20"/>
      <c r="X162" s="20"/>
    </row>
    <row r="163" spans="1:24" x14ac:dyDescent="0.2">
      <c r="A163" s="9">
        <v>33355</v>
      </c>
      <c r="B163" s="5">
        <v>1.415043005</v>
      </c>
      <c r="C163" s="4">
        <v>84.017399999999995</v>
      </c>
      <c r="D163" s="5">
        <v>1.61596746</v>
      </c>
      <c r="E163" s="16">
        <v>472.80126033959823</v>
      </c>
      <c r="F163" s="23">
        <v>309.22397916302498</v>
      </c>
      <c r="G163" s="16">
        <v>274.69195865687794</v>
      </c>
      <c r="H163" s="16">
        <v>197.99966426242426</v>
      </c>
      <c r="I163" s="16">
        <v>520.12</v>
      </c>
      <c r="J163" s="17">
        <v>2015.94</v>
      </c>
      <c r="K163" s="15">
        <v>16806.75</v>
      </c>
      <c r="L163" s="16">
        <v>1697.36</v>
      </c>
      <c r="M163" s="16">
        <v>388</v>
      </c>
      <c r="N163" s="16">
        <v>19.88</v>
      </c>
      <c r="Q163" s="16">
        <v>7.34</v>
      </c>
      <c r="R163" s="16">
        <v>7.0019999999999998</v>
      </c>
      <c r="S163" s="16">
        <v>3.4750000000000001</v>
      </c>
      <c r="T163" s="16">
        <v>4.8099999999999996</v>
      </c>
      <c r="W163" s="20"/>
      <c r="X163" s="20"/>
    </row>
    <row r="164" spans="1:24" x14ac:dyDescent="0.2">
      <c r="A164" s="9">
        <v>33388</v>
      </c>
      <c r="B164" s="5">
        <v>1.3841408909999999</v>
      </c>
      <c r="C164" s="4">
        <v>84.642399999999995</v>
      </c>
      <c r="D164" s="5">
        <v>1.61612329</v>
      </c>
      <c r="E164" s="16">
        <v>495.14678612972227</v>
      </c>
      <c r="F164" s="23">
        <v>317.65491044343872</v>
      </c>
      <c r="G164" s="16">
        <v>287.31703745149275</v>
      </c>
      <c r="H164" s="16">
        <v>200.73954556203424</v>
      </c>
      <c r="I164" s="16">
        <v>533.13</v>
      </c>
      <c r="J164" s="17">
        <v>2092.17</v>
      </c>
      <c r="K164" s="15">
        <v>15436.79</v>
      </c>
      <c r="L164" s="16">
        <v>1818.18</v>
      </c>
      <c r="M164" s="16">
        <v>383</v>
      </c>
      <c r="N164" s="16">
        <v>17.829999999999998</v>
      </c>
      <c r="Q164" s="16">
        <v>6.66</v>
      </c>
      <c r="R164" s="16">
        <v>6.6479999999999997</v>
      </c>
      <c r="S164" s="16">
        <v>2.8650000000000002</v>
      </c>
      <c r="T164" s="16">
        <v>4.66</v>
      </c>
      <c r="W164" s="20"/>
      <c r="X164" s="20"/>
    </row>
    <row r="165" spans="1:24" x14ac:dyDescent="0.2">
      <c r="A165" s="9">
        <v>33418</v>
      </c>
      <c r="B165" s="5">
        <v>1.413087175</v>
      </c>
      <c r="C165" s="4">
        <v>84.9</v>
      </c>
      <c r="D165" s="5">
        <v>1.626272645</v>
      </c>
      <c r="E165" s="16">
        <v>499.09513414309765</v>
      </c>
      <c r="F165" s="23">
        <v>314.08879335285502</v>
      </c>
      <c r="G165" s="16">
        <v>289.63124300459697</v>
      </c>
      <c r="H165" s="16">
        <v>201.12493288020576</v>
      </c>
      <c r="I165" s="16">
        <v>555.99</v>
      </c>
      <c r="J165" s="17">
        <v>2083.9299999999998</v>
      </c>
      <c r="K165" s="15">
        <v>14517.4</v>
      </c>
      <c r="L165" s="16">
        <v>1866.53</v>
      </c>
      <c r="M165" s="16">
        <v>386</v>
      </c>
      <c r="N165" s="16">
        <v>16.559999999999999</v>
      </c>
      <c r="Q165" s="16">
        <v>6.62</v>
      </c>
      <c r="R165" s="16">
        <v>6.9279999999999999</v>
      </c>
      <c r="S165" s="16">
        <v>2.7850000000000001</v>
      </c>
      <c r="T165" s="16">
        <v>4.6900000000000004</v>
      </c>
      <c r="W165" s="20"/>
      <c r="X165" s="20"/>
    </row>
    <row r="166" spans="1:24" x14ac:dyDescent="0.2">
      <c r="A166" s="9">
        <v>33449</v>
      </c>
      <c r="B166" s="5">
        <v>1.416607669</v>
      </c>
      <c r="C166" s="15">
        <v>88.45</v>
      </c>
      <c r="D166" s="5">
        <v>1.624316815</v>
      </c>
      <c r="E166" s="16">
        <v>493.17553732554461</v>
      </c>
      <c r="F166" s="23">
        <v>324.6712631208955</v>
      </c>
      <c r="G166" s="16">
        <v>285.42907746810334</v>
      </c>
      <c r="H166" s="16">
        <v>203.49836991771929</v>
      </c>
      <c r="I166" s="16">
        <v>560.03</v>
      </c>
      <c r="J166" s="17">
        <v>2218.7399999999998</v>
      </c>
      <c r="K166" s="15">
        <v>16677.53</v>
      </c>
      <c r="L166" s="16">
        <v>1871.33</v>
      </c>
      <c r="M166" s="16">
        <v>381.5</v>
      </c>
      <c r="N166" s="16">
        <v>16.12</v>
      </c>
      <c r="Q166" s="16">
        <v>6.91</v>
      </c>
      <c r="R166" s="21">
        <v>6.47</v>
      </c>
      <c r="S166" s="16">
        <v>3.0249999999999999</v>
      </c>
      <c r="T166" s="16">
        <v>4.57</v>
      </c>
      <c r="W166" s="20"/>
      <c r="X166" s="20"/>
    </row>
    <row r="167" spans="1:24" x14ac:dyDescent="0.2">
      <c r="A167" s="9">
        <v>33480</v>
      </c>
      <c r="B167" s="5">
        <v>1.3314929539110898</v>
      </c>
      <c r="C167" s="15">
        <v>97.4</v>
      </c>
      <c r="D167" s="5">
        <v>1.6378600000000001</v>
      </c>
      <c r="E167" s="16">
        <v>503.7770895806371</v>
      </c>
      <c r="F167" s="23">
        <v>329.8088959299082</v>
      </c>
      <c r="G167" s="16">
        <v>281.3932040035599</v>
      </c>
      <c r="H167" s="16">
        <v>205.75225269909259</v>
      </c>
      <c r="I167" s="16">
        <v>570.29</v>
      </c>
      <c r="J167" s="17">
        <v>2238.31</v>
      </c>
      <c r="K167" s="15">
        <v>18117.22</v>
      </c>
      <c r="L167" s="16">
        <v>1909.9</v>
      </c>
      <c r="M167" s="16">
        <v>380.5</v>
      </c>
      <c r="N167" s="16">
        <v>16.3</v>
      </c>
      <c r="Q167" s="16">
        <v>6.65</v>
      </c>
      <c r="R167" s="21">
        <v>6.3</v>
      </c>
      <c r="S167" s="16">
        <v>3.2650000000000001</v>
      </c>
      <c r="T167" s="16">
        <v>4.46</v>
      </c>
      <c r="W167" s="20"/>
      <c r="X167" s="20"/>
    </row>
    <row r="168" spans="1:24" x14ac:dyDescent="0.2">
      <c r="A168" s="9">
        <v>33509</v>
      </c>
      <c r="B168" s="5">
        <v>1.3756013504009001</v>
      </c>
      <c r="C168" s="15">
        <v>99.83</v>
      </c>
      <c r="D168" s="5">
        <v>1.579919474</v>
      </c>
      <c r="E168" s="16">
        <v>511.16991414166705</v>
      </c>
      <c r="F168" s="23">
        <v>333.36841079924176</v>
      </c>
      <c r="G168" s="16">
        <v>290.30729865277817</v>
      </c>
      <c r="H168" s="16">
        <v>210.2280434514804</v>
      </c>
      <c r="I168" s="16">
        <v>582.49</v>
      </c>
      <c r="J168" s="17">
        <v>2187.04</v>
      </c>
      <c r="K168" s="15">
        <v>17913.060000000001</v>
      </c>
      <c r="L168" s="16">
        <v>1966.95</v>
      </c>
      <c r="M168" s="16">
        <v>382.5</v>
      </c>
      <c r="N168" s="16">
        <v>16.47</v>
      </c>
      <c r="Q168" s="16">
        <v>6.5</v>
      </c>
      <c r="R168" s="21">
        <v>6.21</v>
      </c>
      <c r="S168" s="16">
        <v>2.855</v>
      </c>
      <c r="T168" s="16">
        <v>4.1900000000000004</v>
      </c>
      <c r="W168" s="20"/>
      <c r="X168" s="20"/>
    </row>
    <row r="169" spans="1:24" x14ac:dyDescent="0.2">
      <c r="A169" s="9">
        <v>33541</v>
      </c>
      <c r="B169" s="5">
        <v>1.3857375655377637</v>
      </c>
      <c r="C169" s="15">
        <v>101.98</v>
      </c>
      <c r="D169" s="5">
        <v>1.57835481</v>
      </c>
      <c r="E169" s="16">
        <v>518.94992365083408</v>
      </c>
      <c r="F169" s="23">
        <v>339.64972336536056</v>
      </c>
      <c r="G169" s="16">
        <v>288.85461167654898</v>
      </c>
      <c r="H169" s="16">
        <v>214.22292058061524</v>
      </c>
      <c r="I169" s="16">
        <v>586.32000000000005</v>
      </c>
      <c r="J169" s="17">
        <v>2167.91</v>
      </c>
      <c r="K169" s="15">
        <v>17654.64</v>
      </c>
      <c r="L169" s="16">
        <v>2009.29</v>
      </c>
      <c r="M169" s="16">
        <v>381</v>
      </c>
      <c r="N169" s="16">
        <v>16.59</v>
      </c>
      <c r="Q169" s="16">
        <v>6.34</v>
      </c>
      <c r="R169" s="21">
        <v>5.99</v>
      </c>
      <c r="S169" s="16">
        <v>2.96</v>
      </c>
      <c r="T169" s="16">
        <v>3.96</v>
      </c>
      <c r="W169" s="20"/>
      <c r="X169" s="20"/>
    </row>
    <row r="170" spans="1:24" x14ac:dyDescent="0.2">
      <c r="A170" s="9">
        <v>33571</v>
      </c>
      <c r="B170" s="5">
        <v>1.3585926646290636</v>
      </c>
      <c r="C170" s="15">
        <v>102.01</v>
      </c>
      <c r="D170" s="5">
        <v>1.585591381</v>
      </c>
      <c r="E170" s="16">
        <v>528.10129278617399</v>
      </c>
      <c r="F170" s="23">
        <v>348.83352114201494</v>
      </c>
      <c r="G170" s="16">
        <v>291.2997639939806</v>
      </c>
      <c r="H170" s="16">
        <v>219.61463246629324</v>
      </c>
      <c r="I170" s="16">
        <v>616.16999999999996</v>
      </c>
      <c r="J170" s="17">
        <v>2242.83</v>
      </c>
      <c r="K170" s="15">
        <v>18744.419999999998</v>
      </c>
      <c r="L170" s="16">
        <v>2085.66</v>
      </c>
      <c r="M170" s="16">
        <v>386.5</v>
      </c>
      <c r="N170" s="16">
        <v>17.22</v>
      </c>
      <c r="Q170" s="16">
        <v>6.14</v>
      </c>
      <c r="R170" s="21">
        <v>5.64</v>
      </c>
      <c r="S170" s="16">
        <v>2.875</v>
      </c>
      <c r="T170" s="16">
        <v>3.64</v>
      </c>
      <c r="W170" s="20"/>
      <c r="X170" s="20"/>
    </row>
    <row r="171" spans="1:24" x14ac:dyDescent="0.2">
      <c r="A171" s="9">
        <v>33600</v>
      </c>
      <c r="B171" s="5">
        <v>1.3672352324362109</v>
      </c>
      <c r="C171" s="15">
        <v>103.38</v>
      </c>
      <c r="D171" s="5">
        <v>1.57451984</v>
      </c>
      <c r="E171" s="16">
        <v>537.04662013566883</v>
      </c>
      <c r="F171" s="23">
        <v>351.79463200386317</v>
      </c>
      <c r="G171" s="16">
        <v>288.0219903236133</v>
      </c>
      <c r="H171" s="16">
        <v>218.93508568181039</v>
      </c>
      <c r="I171" s="16">
        <v>616.71</v>
      </c>
      <c r="J171" s="17">
        <v>2253.88</v>
      </c>
      <c r="K171" s="15">
        <v>19868.150000000001</v>
      </c>
      <c r="L171" s="16">
        <v>2123.4299999999998</v>
      </c>
      <c r="M171" s="16">
        <v>385.5</v>
      </c>
      <c r="N171" s="16">
        <v>19.100000000000001</v>
      </c>
      <c r="Q171" s="16">
        <v>5.95</v>
      </c>
      <c r="R171" s="16">
        <v>5.58</v>
      </c>
      <c r="S171" s="16">
        <v>3.07</v>
      </c>
      <c r="T171" s="16">
        <v>3.73</v>
      </c>
      <c r="W171" s="20"/>
      <c r="X171" s="20"/>
    </row>
    <row r="172" spans="1:24" x14ac:dyDescent="0.2">
      <c r="A172" s="9">
        <v>33633</v>
      </c>
      <c r="B172" s="5">
        <v>1.3147553105673568</v>
      </c>
      <c r="C172" s="15">
        <v>107.05</v>
      </c>
      <c r="D172" s="5">
        <v>1.5987212200000001</v>
      </c>
      <c r="E172" s="16">
        <v>537.04468211893936</v>
      </c>
      <c r="F172" s="23">
        <v>358.81319180328711</v>
      </c>
      <c r="G172" s="16">
        <v>285.15763723081403</v>
      </c>
      <c r="H172" s="16">
        <v>213.89525498053976</v>
      </c>
      <c r="I172" s="16">
        <v>649.92999999999995</v>
      </c>
      <c r="J172" s="17">
        <v>2470.14</v>
      </c>
      <c r="K172" s="15">
        <v>20812.740000000002</v>
      </c>
      <c r="L172" s="16">
        <v>2122.27</v>
      </c>
      <c r="M172" s="16">
        <v>401.5</v>
      </c>
      <c r="N172" s="16">
        <v>16.84</v>
      </c>
      <c r="Q172" s="16">
        <v>6.03</v>
      </c>
      <c r="R172" s="16">
        <v>5.34</v>
      </c>
      <c r="S172" s="16">
        <v>3.25</v>
      </c>
      <c r="T172" s="16">
        <v>4.12</v>
      </c>
      <c r="W172" s="20"/>
      <c r="X172" s="20"/>
    </row>
    <row r="173" spans="1:24" x14ac:dyDescent="0.2">
      <c r="A173" s="9">
        <v>33662</v>
      </c>
      <c r="B173" s="5">
        <v>1.3304965986394559</v>
      </c>
      <c r="C173" s="15">
        <v>105.22</v>
      </c>
      <c r="D173" s="5">
        <v>1.5959572799999999</v>
      </c>
      <c r="E173" s="16">
        <v>525.01710849835922</v>
      </c>
      <c r="F173" s="23">
        <v>348.7590274797858</v>
      </c>
      <c r="G173" s="16">
        <v>281.12654260318743</v>
      </c>
      <c r="H173" s="16">
        <v>215.34760303604855</v>
      </c>
      <c r="I173" s="16">
        <v>653.65</v>
      </c>
      <c r="J173" s="17">
        <v>2473.5500000000002</v>
      </c>
      <c r="K173" s="15">
        <v>20125.37</v>
      </c>
      <c r="L173" s="16">
        <v>2177.7399999999998</v>
      </c>
      <c r="M173" s="16">
        <v>399</v>
      </c>
      <c r="N173" s="16">
        <v>18.71</v>
      </c>
      <c r="Q173" s="16">
        <v>6.48</v>
      </c>
      <c r="R173" s="16">
        <v>5.86</v>
      </c>
      <c r="S173" s="16">
        <v>3.4950000000000001</v>
      </c>
      <c r="T173" s="16">
        <v>4.07</v>
      </c>
      <c r="W173" s="20"/>
      <c r="X173" s="20"/>
    </row>
    <row r="174" spans="1:24" x14ac:dyDescent="0.2">
      <c r="A174" s="9">
        <v>33691</v>
      </c>
      <c r="B174" s="5">
        <v>1.3260763441589258</v>
      </c>
      <c r="C174" s="15">
        <v>107.28</v>
      </c>
      <c r="D174" s="5">
        <v>1.577376895</v>
      </c>
      <c r="E174" s="16">
        <v>522.13402554019331</v>
      </c>
      <c r="F174" s="23">
        <v>350.24444321078579</v>
      </c>
      <c r="G174" s="16">
        <v>287.02573409157299</v>
      </c>
      <c r="H174" s="16">
        <v>216.51223693027273</v>
      </c>
      <c r="I174" s="16">
        <v>642.19000000000005</v>
      </c>
      <c r="J174" s="17">
        <v>2485.87</v>
      </c>
      <c r="K174" s="15">
        <v>21406.85</v>
      </c>
      <c r="L174" s="16">
        <v>2325.46</v>
      </c>
      <c r="M174" s="16">
        <v>395.5</v>
      </c>
      <c r="N174" s="16">
        <v>20.72</v>
      </c>
      <c r="Q174" s="16">
        <v>6.66</v>
      </c>
      <c r="R174" s="16">
        <v>5.87</v>
      </c>
      <c r="S174" s="16">
        <v>3.2349999999999999</v>
      </c>
      <c r="T174" s="16">
        <v>4.04</v>
      </c>
      <c r="W174" s="20"/>
      <c r="X174" s="20"/>
    </row>
    <row r="175" spans="1:24" x14ac:dyDescent="0.2">
      <c r="A175" s="9">
        <v>33723</v>
      </c>
      <c r="B175" s="5">
        <v>1.2741563517915309</v>
      </c>
      <c r="C175" s="15">
        <v>105.03</v>
      </c>
      <c r="D175" s="5">
        <v>1.586373713</v>
      </c>
      <c r="E175" s="16">
        <v>519.38483243689552</v>
      </c>
      <c r="F175" s="23">
        <v>355.6994329658138</v>
      </c>
      <c r="G175" s="16">
        <v>283.35283249002276</v>
      </c>
      <c r="H175" s="16">
        <v>218.702501498207</v>
      </c>
      <c r="I175" s="16">
        <v>638.26</v>
      </c>
      <c r="J175" s="17">
        <v>2505.25</v>
      </c>
      <c r="K175" s="15">
        <v>22041.3</v>
      </c>
      <c r="L175" s="16">
        <v>2352.06</v>
      </c>
      <c r="M175" s="16">
        <v>388.5</v>
      </c>
      <c r="N175" s="16">
        <v>19.52</v>
      </c>
      <c r="Q175" s="16">
        <v>6.84</v>
      </c>
      <c r="R175" s="16">
        <v>5.7</v>
      </c>
      <c r="S175" s="16">
        <v>3.46</v>
      </c>
      <c r="T175" s="16">
        <v>3.94</v>
      </c>
      <c r="W175" s="20"/>
      <c r="X175" s="20"/>
    </row>
    <row r="176" spans="1:24" x14ac:dyDescent="0.2">
      <c r="A176" s="9">
        <v>33754</v>
      </c>
      <c r="B176" s="5">
        <v>1.2799934554973822</v>
      </c>
      <c r="C176" s="15">
        <v>108.08</v>
      </c>
      <c r="D176" s="5">
        <v>1.6319385099999999</v>
      </c>
      <c r="E176" s="16">
        <v>517.0749853776083</v>
      </c>
      <c r="F176" s="23">
        <v>355.16259460212422</v>
      </c>
      <c r="G176" s="16">
        <v>288.50177583831868</v>
      </c>
      <c r="H176" s="16">
        <v>213.75539979984526</v>
      </c>
      <c r="I176" s="16">
        <v>670.28</v>
      </c>
      <c r="J176" s="17">
        <v>2542.8000000000002</v>
      </c>
      <c r="K176" s="15">
        <v>21956.19</v>
      </c>
      <c r="L176" s="16">
        <v>2299.2600000000002</v>
      </c>
      <c r="M176" s="16">
        <v>389.5</v>
      </c>
      <c r="N176" s="16">
        <v>18.16</v>
      </c>
      <c r="Q176" s="16">
        <v>7.01</v>
      </c>
      <c r="R176" s="16">
        <v>5.8</v>
      </c>
      <c r="S176" s="16">
        <v>3.24</v>
      </c>
      <c r="T176" s="16">
        <v>4.33</v>
      </c>
      <c r="W176" s="20"/>
      <c r="X176" s="20"/>
    </row>
    <row r="177" spans="1:24" x14ac:dyDescent="0.2">
      <c r="A177" s="9">
        <v>33782</v>
      </c>
      <c r="B177" s="5">
        <v>1.2844486766927168</v>
      </c>
      <c r="C177" s="15">
        <v>109.73</v>
      </c>
      <c r="D177" s="5">
        <v>1.6749667699999999</v>
      </c>
      <c r="E177" s="16">
        <v>523.50513636387439</v>
      </c>
      <c r="F177" s="23">
        <v>352.46824084567129</v>
      </c>
      <c r="G177" s="16">
        <v>289.48129936908305</v>
      </c>
      <c r="H177" s="16">
        <v>214.81088365751918</v>
      </c>
      <c r="I177" s="16">
        <v>657.44</v>
      </c>
      <c r="J177" s="17">
        <v>2561.39</v>
      </c>
      <c r="K177" s="15">
        <v>22530.75</v>
      </c>
      <c r="L177" s="16">
        <v>2407.04</v>
      </c>
      <c r="M177" s="16">
        <v>380</v>
      </c>
      <c r="N177" s="16">
        <v>19.239999999999998</v>
      </c>
      <c r="Q177" s="16">
        <v>6.9</v>
      </c>
      <c r="R177" s="16">
        <v>6</v>
      </c>
      <c r="S177" s="16">
        <v>3.23</v>
      </c>
      <c r="T177" s="16">
        <v>4.3099999999999996</v>
      </c>
      <c r="W177" s="20"/>
      <c r="X177" s="20"/>
    </row>
    <row r="178" spans="1:24" x14ac:dyDescent="0.2">
      <c r="A178" s="9">
        <v>33815</v>
      </c>
      <c r="B178" s="5">
        <v>1.3277868295994568</v>
      </c>
      <c r="C178" s="15">
        <v>106.88</v>
      </c>
      <c r="D178" s="5">
        <v>1.583831134</v>
      </c>
      <c r="E178" s="16">
        <v>523.38928545920191</v>
      </c>
      <c r="F178" s="23">
        <v>358.19856183051797</v>
      </c>
      <c r="G178" s="16">
        <v>288.35621561015677</v>
      </c>
      <c r="H178" s="16">
        <v>217.1602497010575</v>
      </c>
      <c r="I178" s="16">
        <v>664.16</v>
      </c>
      <c r="J178" s="17">
        <v>2473.35</v>
      </c>
      <c r="K178" s="15">
        <v>20692.830000000002</v>
      </c>
      <c r="L178" s="16">
        <v>2251.89</v>
      </c>
      <c r="M178" s="16">
        <v>384</v>
      </c>
      <c r="N178" s="16">
        <v>19.22</v>
      </c>
      <c r="Q178" s="16">
        <v>7</v>
      </c>
      <c r="R178" s="16">
        <v>5.82</v>
      </c>
      <c r="S178" s="16">
        <v>3.3250000000000002</v>
      </c>
      <c r="T178" s="16">
        <v>4.2</v>
      </c>
      <c r="W178" s="20"/>
      <c r="X178" s="20"/>
    </row>
    <row r="179" spans="1:24" x14ac:dyDescent="0.2">
      <c r="A179" s="9">
        <v>33845</v>
      </c>
      <c r="B179" s="5">
        <v>1.3224002704530087</v>
      </c>
      <c r="C179" s="15">
        <v>108.88</v>
      </c>
      <c r="D179" s="5">
        <v>1.585591381</v>
      </c>
      <c r="E179" s="16">
        <v>522.70939136599657</v>
      </c>
      <c r="F179" s="23">
        <v>362.18502441257942</v>
      </c>
      <c r="G179" s="16">
        <v>296.45299222961347</v>
      </c>
      <c r="H179" s="16">
        <v>220.10891649110206</v>
      </c>
      <c r="I179" s="16">
        <v>655.68</v>
      </c>
      <c r="J179" s="17">
        <v>2543.83</v>
      </c>
      <c r="K179" s="15">
        <v>20166.900000000001</v>
      </c>
      <c r="L179" s="16">
        <v>2342.9899999999998</v>
      </c>
      <c r="M179" s="16">
        <v>386</v>
      </c>
      <c r="N179" s="16">
        <v>21.38</v>
      </c>
      <c r="Q179" s="16">
        <v>7.12</v>
      </c>
      <c r="R179" s="16">
        <v>5.72</v>
      </c>
      <c r="S179" s="16">
        <v>2.9649999999999999</v>
      </c>
      <c r="T179" s="16">
        <v>4.05</v>
      </c>
      <c r="W179" s="20"/>
      <c r="X179" s="20"/>
    </row>
    <row r="180" spans="1:24" x14ac:dyDescent="0.2">
      <c r="A180" s="9">
        <v>33876</v>
      </c>
      <c r="B180" s="5">
        <v>1.2815870519625188</v>
      </c>
      <c r="C180" s="15">
        <v>111.37</v>
      </c>
      <c r="D180" s="5">
        <v>1.6715511000000001</v>
      </c>
      <c r="E180" s="16">
        <v>531.75730365462414</v>
      </c>
      <c r="F180" s="23">
        <v>369.88613594559229</v>
      </c>
      <c r="G180" s="16">
        <v>298.22972353096071</v>
      </c>
      <c r="H180" s="16">
        <v>224.28571694801559</v>
      </c>
      <c r="I180" s="16">
        <v>703.37</v>
      </c>
      <c r="J180" s="17">
        <v>2651.85</v>
      </c>
      <c r="K180" s="15">
        <v>21556.400000000001</v>
      </c>
      <c r="L180" s="16">
        <v>2393.9499999999998</v>
      </c>
      <c r="M180" s="16">
        <v>379</v>
      </c>
      <c r="N180" s="16">
        <v>23.35</v>
      </c>
      <c r="Q180" s="16">
        <v>6.93</v>
      </c>
      <c r="R180" s="16">
        <v>5.46</v>
      </c>
      <c r="S180" s="16">
        <v>2.915</v>
      </c>
      <c r="T180" s="16">
        <v>3.82</v>
      </c>
      <c r="W180" s="20"/>
      <c r="X180" s="20"/>
    </row>
    <row r="181" spans="1:24" x14ac:dyDescent="0.2">
      <c r="A181" s="9">
        <v>33907</v>
      </c>
      <c r="B181" s="5">
        <v>1.2923417470596008</v>
      </c>
      <c r="C181" s="15">
        <v>114.05</v>
      </c>
      <c r="D181" s="5">
        <v>1.62599147</v>
      </c>
      <c r="E181" s="16">
        <v>543.84085255720038</v>
      </c>
      <c r="F181" s="23">
        <v>373.68888790983755</v>
      </c>
      <c r="G181" s="16">
        <v>305.44565267108737</v>
      </c>
      <c r="H181" s="16">
        <v>226.68083046503736</v>
      </c>
      <c r="I181" s="16">
        <v>727.64</v>
      </c>
      <c r="J181" s="17">
        <v>2659.25</v>
      </c>
      <c r="K181" s="15">
        <v>20466.86</v>
      </c>
      <c r="L181" s="16">
        <v>2394.0500000000002</v>
      </c>
      <c r="M181" s="16">
        <v>378</v>
      </c>
      <c r="N181" s="16">
        <v>22.68</v>
      </c>
      <c r="Q181" s="16">
        <v>6.65</v>
      </c>
      <c r="R181" s="16">
        <v>5.37</v>
      </c>
      <c r="S181" s="16">
        <v>2.61</v>
      </c>
      <c r="T181" s="16">
        <v>3.71</v>
      </c>
      <c r="W181" s="20"/>
      <c r="X181" s="20"/>
    </row>
    <row r="182" spans="1:24" x14ac:dyDescent="0.2">
      <c r="A182" s="9">
        <v>33936</v>
      </c>
      <c r="B182" s="5">
        <v>1.2741563517915309</v>
      </c>
      <c r="C182" s="15">
        <v>113.87</v>
      </c>
      <c r="D182" s="5">
        <v>1.6554145120000001</v>
      </c>
      <c r="E182" s="16">
        <v>556.17369799997368</v>
      </c>
      <c r="F182" s="23">
        <v>381.85598891893528</v>
      </c>
      <c r="G182" s="16">
        <v>307.96958832754689</v>
      </c>
      <c r="H182" s="16">
        <v>226.76482669668357</v>
      </c>
      <c r="I182" s="16">
        <v>739.6</v>
      </c>
      <c r="J182" s="17">
        <v>2845.52</v>
      </c>
      <c r="K182" s="15">
        <v>21020.36</v>
      </c>
      <c r="L182" s="16">
        <v>2492.21</v>
      </c>
      <c r="M182" s="16">
        <v>370.5</v>
      </c>
      <c r="N182" s="16">
        <v>23.61</v>
      </c>
      <c r="Q182" s="16">
        <v>6.37</v>
      </c>
      <c r="R182" s="16">
        <v>5.0999999999999996</v>
      </c>
      <c r="S182" s="16">
        <v>2.5249999999999999</v>
      </c>
      <c r="T182" s="16">
        <v>3.75</v>
      </c>
      <c r="W182" s="20"/>
      <c r="X182" s="20"/>
    </row>
    <row r="183" spans="1:24" x14ac:dyDescent="0.2">
      <c r="A183" s="9">
        <v>33968</v>
      </c>
      <c r="B183" s="5">
        <v>1.271257718557036</v>
      </c>
      <c r="C183" s="16">
        <v>115.88</v>
      </c>
      <c r="D183" s="5">
        <v>1.6976644000000001</v>
      </c>
      <c r="E183" s="16">
        <v>550.03268455285991</v>
      </c>
      <c r="F183" s="23">
        <v>382.49723319720249</v>
      </c>
      <c r="G183" s="16">
        <v>303.3773424232063</v>
      </c>
      <c r="H183" s="16">
        <v>229.33388511327794</v>
      </c>
      <c r="I183" s="16">
        <v>748.41</v>
      </c>
      <c r="J183" s="17">
        <v>2888.69</v>
      </c>
      <c r="K183" s="15">
        <v>19361.349999999999</v>
      </c>
      <c r="L183" s="16">
        <v>2511.88</v>
      </c>
      <c r="M183" s="16">
        <v>368</v>
      </c>
      <c r="N183" s="16">
        <v>23.99</v>
      </c>
      <c r="Q183" s="16">
        <v>6.64</v>
      </c>
      <c r="R183" s="16">
        <v>5.14</v>
      </c>
      <c r="S183" s="16">
        <v>2.7650000000000001</v>
      </c>
      <c r="T183" s="16">
        <v>3.63</v>
      </c>
      <c r="W183" s="20"/>
      <c r="X183" s="20"/>
    </row>
    <row r="184" spans="1:24" x14ac:dyDescent="0.2">
      <c r="A184" s="9">
        <v>33999</v>
      </c>
      <c r="B184" s="5">
        <v>1.1941083094205995</v>
      </c>
      <c r="C184" s="16">
        <v>121.9</v>
      </c>
      <c r="D184" s="5">
        <v>1.6986383550000002</v>
      </c>
      <c r="E184" s="16">
        <v>547.78016963171683</v>
      </c>
      <c r="F184" s="23">
        <v>386.85167865551006</v>
      </c>
      <c r="G184" s="16">
        <v>308.1961778448694</v>
      </c>
      <c r="H184" s="16">
        <v>229.08921723967401</v>
      </c>
      <c r="I184" s="16">
        <v>789.56</v>
      </c>
      <c r="J184" s="17">
        <v>3035.15</v>
      </c>
      <c r="K184" s="15">
        <v>18330.009999999998</v>
      </c>
      <c r="L184" s="16">
        <v>2728.33</v>
      </c>
      <c r="M184" s="16">
        <v>343</v>
      </c>
      <c r="N184" s="16">
        <v>23.23</v>
      </c>
      <c r="Q184" s="16">
        <v>6.8</v>
      </c>
      <c r="R184" s="16">
        <v>5.03</v>
      </c>
      <c r="S184" s="16">
        <v>2.5750000000000002</v>
      </c>
      <c r="T184" s="16">
        <v>3.69</v>
      </c>
      <c r="W184" s="20"/>
      <c r="X184" s="20"/>
    </row>
    <row r="185" spans="1:24" x14ac:dyDescent="0.2">
      <c r="A185" s="9">
        <v>34027</v>
      </c>
      <c r="B185" s="5">
        <v>1.155859582766976</v>
      </c>
      <c r="C185" s="16">
        <v>120.8</v>
      </c>
      <c r="D185" s="5">
        <v>1.7826339</v>
      </c>
      <c r="E185" s="16">
        <v>550.55473921818452</v>
      </c>
      <c r="F185" s="23">
        <v>393.50838668957783</v>
      </c>
      <c r="G185" s="16">
        <v>309.07788518744945</v>
      </c>
      <c r="H185" s="16">
        <v>236.795431764619</v>
      </c>
      <c r="I185" s="16">
        <v>804.97</v>
      </c>
      <c r="J185" s="17">
        <v>3259.64</v>
      </c>
      <c r="K185" s="15">
        <v>18557</v>
      </c>
      <c r="L185" s="16">
        <v>2851.56</v>
      </c>
      <c r="M185" s="16">
        <v>359.5</v>
      </c>
      <c r="N185" s="16">
        <v>19.2</v>
      </c>
      <c r="Q185" s="16">
        <v>6.81</v>
      </c>
      <c r="R185" s="16">
        <v>4.83</v>
      </c>
      <c r="S185" s="16">
        <v>2.5649999999999999</v>
      </c>
      <c r="T185" s="16">
        <v>3.25</v>
      </c>
      <c r="W185" s="20"/>
      <c r="X185" s="20"/>
    </row>
    <row r="186" spans="1:24" x14ac:dyDescent="0.2">
      <c r="A186" s="9">
        <v>34058</v>
      </c>
      <c r="B186" s="5">
        <v>1.1628002378121283</v>
      </c>
      <c r="C186" s="16">
        <v>123.8</v>
      </c>
      <c r="D186" s="5">
        <v>1.693357614</v>
      </c>
      <c r="E186" s="16">
        <v>544.50608144206001</v>
      </c>
      <c r="F186" s="23">
        <v>386.25502190082744</v>
      </c>
      <c r="G186" s="16">
        <v>312.29253166362452</v>
      </c>
      <c r="H186" s="16">
        <v>232.40342858890568</v>
      </c>
      <c r="I186" s="16">
        <v>762.14</v>
      </c>
      <c r="J186" s="17">
        <v>3429.05</v>
      </c>
      <c r="K186" s="15">
        <v>18003.400000000001</v>
      </c>
      <c r="L186" s="16">
        <v>2946.25</v>
      </c>
      <c r="M186" s="16">
        <v>348</v>
      </c>
      <c r="N186" s="16">
        <v>18.62</v>
      </c>
      <c r="Q186" s="16">
        <v>7.09</v>
      </c>
      <c r="R186" s="16">
        <v>5.18</v>
      </c>
      <c r="S186" s="16">
        <v>2.4500000000000002</v>
      </c>
      <c r="T186" s="16">
        <v>3.56</v>
      </c>
      <c r="V186" s="16"/>
      <c r="W186" s="20"/>
      <c r="X186" s="20"/>
    </row>
    <row r="187" spans="1:24" x14ac:dyDescent="0.2">
      <c r="A187" s="9">
        <v>34088</v>
      </c>
      <c r="B187" s="5">
        <v>1.1294929544929544</v>
      </c>
      <c r="C187" s="16">
        <v>126.91</v>
      </c>
      <c r="D187" s="5">
        <v>1.6632378320000001</v>
      </c>
      <c r="E187" s="16">
        <v>551.95659561604828</v>
      </c>
      <c r="F187" s="23">
        <v>390.4107510333111</v>
      </c>
      <c r="G187" s="16">
        <v>310.80698333447884</v>
      </c>
      <c r="H187" s="16">
        <v>235.17576291232618</v>
      </c>
      <c r="I187" s="16">
        <v>820.28</v>
      </c>
      <c r="J187" s="17">
        <v>3438.07</v>
      </c>
      <c r="K187" s="15">
        <v>19151.12</v>
      </c>
      <c r="L187" s="16">
        <v>3094.65</v>
      </c>
      <c r="M187" s="16">
        <v>338</v>
      </c>
      <c r="N187" s="16">
        <v>18.25</v>
      </c>
      <c r="Q187" s="16">
        <v>6.96</v>
      </c>
      <c r="R187" s="16">
        <v>5.08</v>
      </c>
      <c r="S187" s="16">
        <v>2.5449999999999999</v>
      </c>
      <c r="T187" s="16">
        <v>3.43</v>
      </c>
      <c r="W187" s="20"/>
      <c r="X187" s="20"/>
    </row>
    <row r="188" spans="1:24" x14ac:dyDescent="0.2">
      <c r="A188" s="9">
        <v>34118</v>
      </c>
      <c r="B188" s="5">
        <v>1.1496766988008464</v>
      </c>
      <c r="C188" s="16">
        <v>116.1</v>
      </c>
      <c r="D188" s="5">
        <v>1.6211874869999998</v>
      </c>
      <c r="E188" s="16">
        <v>556.81165578421974</v>
      </c>
      <c r="F188" s="23">
        <v>389.55844110119028</v>
      </c>
      <c r="G188" s="16">
        <v>305.85540287019683</v>
      </c>
      <c r="H188" s="16">
        <v>238.6239099176953</v>
      </c>
      <c r="I188" s="16">
        <v>858.01</v>
      </c>
      <c r="J188" s="17">
        <v>3547.84</v>
      </c>
      <c r="K188" s="15">
        <v>20068.810000000001</v>
      </c>
      <c r="L188" s="16">
        <v>3195.56</v>
      </c>
      <c r="M188" s="16">
        <v>344</v>
      </c>
      <c r="N188" s="16">
        <v>19.34</v>
      </c>
      <c r="Q188" s="16">
        <v>6.91</v>
      </c>
      <c r="R188" s="16">
        <v>5.18</v>
      </c>
      <c r="S188" s="16">
        <v>2.8</v>
      </c>
      <c r="T188" s="16">
        <v>3.26</v>
      </c>
      <c r="W188" s="20"/>
      <c r="X188" s="20"/>
    </row>
    <row r="189" spans="1:24" x14ac:dyDescent="0.2">
      <c r="A189" s="9">
        <v>34149</v>
      </c>
      <c r="B189" s="5">
        <v>1.1230075792374827</v>
      </c>
      <c r="C189" s="16">
        <v>114.38</v>
      </c>
      <c r="D189" s="5">
        <v>1.63546546</v>
      </c>
      <c r="E189" s="16">
        <v>564.37741233391409</v>
      </c>
      <c r="F189" s="23">
        <v>398.06289369387304</v>
      </c>
      <c r="G189" s="16">
        <v>310.93647415751281</v>
      </c>
      <c r="H189" s="16">
        <v>240.60210740571586</v>
      </c>
      <c r="I189" s="16">
        <v>912.2</v>
      </c>
      <c r="J189" s="17">
        <v>3785.77</v>
      </c>
      <c r="K189" s="15">
        <v>20604.96</v>
      </c>
      <c r="L189" s="16">
        <v>3548.37</v>
      </c>
      <c r="M189" s="16">
        <v>333</v>
      </c>
      <c r="N189" s="16">
        <v>18.57</v>
      </c>
      <c r="Q189" s="16">
        <v>6.78</v>
      </c>
      <c r="R189" s="16">
        <v>4.91</v>
      </c>
      <c r="S189" s="16">
        <v>2.6</v>
      </c>
      <c r="T189" s="16">
        <v>3.18</v>
      </c>
      <c r="W189" s="20"/>
      <c r="X189" s="20"/>
    </row>
    <row r="190" spans="1:24" x14ac:dyDescent="0.2">
      <c r="A190" s="9">
        <v>34180</v>
      </c>
      <c r="B190" s="5">
        <v>1.0678842478842481</v>
      </c>
      <c r="C190" s="16">
        <v>118.36</v>
      </c>
      <c r="D190" s="5">
        <v>1.6125818350000001</v>
      </c>
      <c r="E190" s="16">
        <v>583.13321524939761</v>
      </c>
      <c r="F190" s="23">
        <v>400.2084832070725</v>
      </c>
      <c r="G190" s="16">
        <v>316.99295131232873</v>
      </c>
      <c r="H190" s="16">
        <v>240.23651311657309</v>
      </c>
      <c r="I190" s="16">
        <v>951.19</v>
      </c>
      <c r="J190" s="17">
        <v>4438.93</v>
      </c>
      <c r="K190" s="15">
        <v>20331.43</v>
      </c>
      <c r="L190" s="16">
        <v>3752.66</v>
      </c>
      <c r="M190" s="16">
        <v>325</v>
      </c>
      <c r="N190" s="16">
        <v>19.190000000000001</v>
      </c>
      <c r="Q190" s="16">
        <v>6.33</v>
      </c>
      <c r="R190" s="16">
        <v>4.8899999999999997</v>
      </c>
      <c r="S190" s="16">
        <v>2.36</v>
      </c>
      <c r="T190" s="16">
        <v>3.24</v>
      </c>
      <c r="W190" s="20"/>
      <c r="X190" s="20"/>
    </row>
    <row r="191" spans="1:24" x14ac:dyDescent="0.2">
      <c r="A191" s="9">
        <v>34209</v>
      </c>
      <c r="B191" s="5">
        <v>1.0859689061632427</v>
      </c>
      <c r="C191" s="16">
        <v>120.27</v>
      </c>
      <c r="D191" s="5">
        <v>1.6149288309999998</v>
      </c>
      <c r="E191" s="16">
        <v>576.31038014111107</v>
      </c>
      <c r="F191" s="23">
        <v>396.68483666425072</v>
      </c>
      <c r="G191" s="16">
        <v>320.7210608752564</v>
      </c>
      <c r="H191" s="16">
        <v>239.0572130976112</v>
      </c>
      <c r="I191" s="16">
        <v>929.05</v>
      </c>
      <c r="J191" s="17">
        <v>3906.03</v>
      </c>
      <c r="K191" s="15">
        <v>18229.419999999998</v>
      </c>
      <c r="L191" s="16">
        <v>3378.83</v>
      </c>
      <c r="M191" s="16">
        <v>323.5</v>
      </c>
      <c r="N191" s="16">
        <v>18.37</v>
      </c>
      <c r="Q191" s="16">
        <v>6.61</v>
      </c>
      <c r="R191" s="16">
        <v>5.09</v>
      </c>
      <c r="S191" s="16">
        <v>2.2250000000000001</v>
      </c>
      <c r="T191" s="16">
        <v>3.35</v>
      </c>
      <c r="W191" s="20"/>
      <c r="X191" s="20"/>
    </row>
    <row r="192" spans="1:24" x14ac:dyDescent="0.2">
      <c r="A192" s="9">
        <v>34241</v>
      </c>
      <c r="B192" s="5">
        <v>1.1074915062287656</v>
      </c>
      <c r="C192" s="16">
        <v>121.11</v>
      </c>
      <c r="D192" s="5">
        <v>1.6867175000000001</v>
      </c>
      <c r="E192" s="16">
        <v>586.88275718631496</v>
      </c>
      <c r="F192" s="23">
        <v>399.13473696570514</v>
      </c>
      <c r="G192" s="16">
        <v>323.76992995332461</v>
      </c>
      <c r="H192" s="16">
        <v>239.06424555152824</v>
      </c>
      <c r="I192" s="16">
        <v>954.6</v>
      </c>
      <c r="J192" s="17">
        <v>4167.8500000000004</v>
      </c>
      <c r="K192" s="15">
        <v>17887.71</v>
      </c>
      <c r="L192" s="16">
        <v>3626.07</v>
      </c>
      <c r="M192" s="16">
        <v>326.5</v>
      </c>
      <c r="N192" s="16">
        <v>19.84</v>
      </c>
      <c r="Q192" s="16">
        <v>6.4</v>
      </c>
      <c r="R192" s="16">
        <v>5.0599999999999996</v>
      </c>
      <c r="S192" s="16">
        <v>2.12</v>
      </c>
      <c r="T192" s="16">
        <v>3.39</v>
      </c>
      <c r="W192" s="20"/>
      <c r="X192" s="20"/>
    </row>
    <row r="193" spans="1:24" x14ac:dyDescent="0.2">
      <c r="A193" s="9">
        <v>34272</v>
      </c>
      <c r="B193" s="5">
        <v>1.1323047530828461</v>
      </c>
      <c r="C193" s="16">
        <v>120.33</v>
      </c>
      <c r="D193" s="5">
        <v>1.5898942700000001</v>
      </c>
      <c r="E193" s="16">
        <v>598.70428963061772</v>
      </c>
      <c r="F193" s="23">
        <v>396.21902654161761</v>
      </c>
      <c r="G193" s="16">
        <v>331.63384814832278</v>
      </c>
      <c r="H193" s="16">
        <v>238.91588210787867</v>
      </c>
      <c r="I193" s="16">
        <v>924.1</v>
      </c>
      <c r="J193" s="17">
        <v>3726.69</v>
      </c>
      <c r="K193" s="15">
        <v>16458.939999999999</v>
      </c>
      <c r="L193" s="16">
        <v>3474.77</v>
      </c>
      <c r="M193" s="16">
        <v>312</v>
      </c>
      <c r="N193" s="16">
        <v>19.8</v>
      </c>
      <c r="Q193" s="16">
        <v>6.16</v>
      </c>
      <c r="R193" s="16">
        <v>5.24</v>
      </c>
      <c r="S193" s="16">
        <v>1.8149999999999999</v>
      </c>
      <c r="T193" s="16">
        <v>3.44</v>
      </c>
      <c r="W193" s="20"/>
      <c r="X193" s="20"/>
    </row>
    <row r="194" spans="1:24" x14ac:dyDescent="0.2">
      <c r="A194" s="9">
        <v>34300</v>
      </c>
      <c r="B194" s="5">
        <v>1.1088018916076561</v>
      </c>
      <c r="C194" s="16">
        <v>127.59</v>
      </c>
      <c r="D194" s="5">
        <v>1.581484138</v>
      </c>
      <c r="E194" s="16">
        <v>605.48665602890708</v>
      </c>
      <c r="F194" s="23">
        <v>399.47457330964431</v>
      </c>
      <c r="G194" s="16">
        <v>328.60676617733316</v>
      </c>
      <c r="H194" s="16">
        <v>240.42570581312745</v>
      </c>
      <c r="I194" s="16">
        <v>955.2</v>
      </c>
      <c r="J194" s="17">
        <v>3949.14</v>
      </c>
      <c r="K194" s="15">
        <v>16636.259999999998</v>
      </c>
      <c r="L194" s="16">
        <v>3634.65</v>
      </c>
      <c r="M194" s="16">
        <v>294.5</v>
      </c>
      <c r="N194" s="16">
        <v>19.079999999999998</v>
      </c>
      <c r="Q194" s="16">
        <v>6.06</v>
      </c>
      <c r="R194" s="16">
        <v>5.18</v>
      </c>
      <c r="S194" s="16">
        <v>1.96</v>
      </c>
      <c r="T194" s="16">
        <v>3.39</v>
      </c>
      <c r="W194" s="20"/>
      <c r="X194" s="20"/>
    </row>
    <row r="195" spans="1:24" x14ac:dyDescent="0.2">
      <c r="A195" s="9">
        <v>34333</v>
      </c>
      <c r="B195" s="5">
        <v>1.0924593643523433</v>
      </c>
      <c r="C195" s="16">
        <v>130.1</v>
      </c>
      <c r="D195" s="5">
        <v>1.588525126</v>
      </c>
      <c r="E195" s="16">
        <v>613.82499700169171</v>
      </c>
      <c r="F195" s="23">
        <v>405.84637237113714</v>
      </c>
      <c r="G195" s="16">
        <v>329.62617850333584</v>
      </c>
      <c r="H195" s="16">
        <v>246.31921174890505</v>
      </c>
      <c r="I195" s="16">
        <v>978.2</v>
      </c>
      <c r="J195" s="17">
        <v>4249.6899999999996</v>
      </c>
      <c r="K195" s="15">
        <v>15258.74</v>
      </c>
      <c r="L195" s="16">
        <v>3898.15</v>
      </c>
      <c r="M195" s="16">
        <v>288</v>
      </c>
      <c r="N195" s="16">
        <v>16.41</v>
      </c>
      <c r="Q195" s="16">
        <v>5.92</v>
      </c>
      <c r="R195" s="16">
        <v>5</v>
      </c>
      <c r="S195" s="16">
        <v>1.94</v>
      </c>
      <c r="T195" s="16">
        <v>3.08</v>
      </c>
      <c r="W195" s="20"/>
      <c r="X195" s="20"/>
    </row>
    <row r="196" spans="1:24" x14ac:dyDescent="0.2">
      <c r="A196" s="9">
        <v>34363</v>
      </c>
      <c r="B196" s="5">
        <v>1.0726280574750466</v>
      </c>
      <c r="C196" s="16">
        <v>127.17</v>
      </c>
      <c r="D196" s="5">
        <v>1.5777686099999999</v>
      </c>
      <c r="E196" s="16">
        <v>621.07781170853355</v>
      </c>
      <c r="F196" s="23">
        <v>414.96585281695491</v>
      </c>
      <c r="G196" s="16">
        <v>328.58987653532535</v>
      </c>
      <c r="H196" s="16">
        <v>250.77798402644433</v>
      </c>
      <c r="I196" s="16">
        <v>988</v>
      </c>
      <c r="J196" s="17">
        <v>4440.38</v>
      </c>
      <c r="K196" s="15">
        <v>16628.47</v>
      </c>
      <c r="L196" s="16">
        <v>4078.41</v>
      </c>
      <c r="M196" s="16">
        <v>300.5</v>
      </c>
      <c r="N196" s="16">
        <v>15.83</v>
      </c>
      <c r="Q196" s="16">
        <v>5.81</v>
      </c>
      <c r="R196" s="16">
        <v>4.72</v>
      </c>
      <c r="S196" s="16">
        <v>2.0049999999999999</v>
      </c>
      <c r="T196" s="16">
        <v>2.86</v>
      </c>
      <c r="W196" s="20"/>
      <c r="X196" s="20"/>
    </row>
    <row r="197" spans="1:24" x14ac:dyDescent="0.2">
      <c r="A197" s="9">
        <v>34391</v>
      </c>
      <c r="B197" s="5">
        <v>1.0803303137428193</v>
      </c>
      <c r="C197" s="16">
        <v>126.21</v>
      </c>
      <c r="D197" s="5">
        <v>1.58192972</v>
      </c>
      <c r="E197" s="16">
        <v>619.82895671137544</v>
      </c>
      <c r="F197" s="23">
        <v>419.0483818020752</v>
      </c>
      <c r="G197" s="16">
        <v>331.79870538384881</v>
      </c>
      <c r="H197" s="16">
        <v>253.86958061284494</v>
      </c>
      <c r="I197" s="16">
        <v>1050.4000000000001</v>
      </c>
      <c r="J197" s="17">
        <v>4709.83</v>
      </c>
      <c r="K197" s="15">
        <v>16831.669999999998</v>
      </c>
      <c r="L197" s="16">
        <v>4426.1400000000003</v>
      </c>
      <c r="M197" s="16">
        <v>294.5</v>
      </c>
      <c r="N197" s="16">
        <v>13.74</v>
      </c>
      <c r="Q197" s="16">
        <v>5.92</v>
      </c>
      <c r="R197" s="16">
        <v>4.63</v>
      </c>
      <c r="S197" s="16">
        <v>1.895</v>
      </c>
      <c r="T197" s="16">
        <v>2.72</v>
      </c>
      <c r="W197" s="20"/>
      <c r="X197" s="20"/>
    </row>
    <row r="198" spans="1:24" x14ac:dyDescent="0.2">
      <c r="A198" s="9">
        <v>34423</v>
      </c>
      <c r="B198" s="5">
        <v>1.0602428579172765</v>
      </c>
      <c r="C198" s="16">
        <v>133.03</v>
      </c>
      <c r="D198" s="5">
        <v>1.6123862520000001</v>
      </c>
      <c r="E198" s="16">
        <v>622.1151462202829</v>
      </c>
      <c r="F198" s="23">
        <v>418.47286204645275</v>
      </c>
      <c r="G198" s="16">
        <v>332.81141738402056</v>
      </c>
      <c r="H198" s="16">
        <v>251.757168794232</v>
      </c>
      <c r="I198" s="16">
        <v>1110.8</v>
      </c>
      <c r="J198" s="17">
        <v>5102.3500000000004</v>
      </c>
      <c r="K198" s="15">
        <v>16527.169999999998</v>
      </c>
      <c r="L198" s="16">
        <v>4716.6400000000003</v>
      </c>
      <c r="M198" s="16">
        <v>299</v>
      </c>
      <c r="N198" s="16">
        <v>13.92</v>
      </c>
      <c r="Q198" s="16">
        <v>5.94</v>
      </c>
      <c r="R198" s="16">
        <v>4.71</v>
      </c>
      <c r="S198" s="16">
        <v>1.875</v>
      </c>
      <c r="T198" s="16">
        <v>2.87</v>
      </c>
      <c r="W198" s="20"/>
      <c r="X198" s="20"/>
    </row>
    <row r="199" spans="1:24" x14ac:dyDescent="0.2">
      <c r="A199" s="9">
        <v>34453</v>
      </c>
      <c r="B199" s="5">
        <v>1.0912403057523852</v>
      </c>
      <c r="C199" s="16">
        <v>131.97999999999999</v>
      </c>
      <c r="D199" s="5">
        <v>1.6349596500000001</v>
      </c>
      <c r="E199" s="16">
        <v>624.80752987526478</v>
      </c>
      <c r="F199" s="23">
        <v>416.30575060727546</v>
      </c>
      <c r="G199" s="16">
        <v>337.03217232494404</v>
      </c>
      <c r="H199" s="16">
        <v>248.13748184298856</v>
      </c>
      <c r="I199" s="16">
        <v>1118.4000000000001</v>
      </c>
      <c r="J199" s="17">
        <v>5107.4399999999996</v>
      </c>
      <c r="K199" s="15">
        <v>15641.26</v>
      </c>
      <c r="L199" s="16">
        <v>4657.6000000000004</v>
      </c>
      <c r="M199" s="16">
        <v>310</v>
      </c>
      <c r="N199" s="16">
        <v>14.22</v>
      </c>
      <c r="Q199" s="16">
        <v>5.95</v>
      </c>
      <c r="R199" s="16">
        <v>4.8499999999999996</v>
      </c>
      <c r="S199" s="16">
        <v>1.7250000000000001</v>
      </c>
      <c r="T199" s="16">
        <v>3.11</v>
      </c>
      <c r="W199" s="20"/>
      <c r="X199" s="20"/>
    </row>
    <row r="200" spans="1:24" x14ac:dyDescent="0.2">
      <c r="A200" s="9">
        <v>34482</v>
      </c>
      <c r="B200" s="5">
        <v>1.0958872639659327</v>
      </c>
      <c r="C200" s="16">
        <v>138.68</v>
      </c>
      <c r="D200" s="5">
        <v>1.6233388999999998</v>
      </c>
      <c r="E200" s="16">
        <v>633.77177102525138</v>
      </c>
      <c r="F200" s="23">
        <v>422.89680101192607</v>
      </c>
      <c r="G200" s="16">
        <v>344.31654773503294</v>
      </c>
      <c r="H200" s="16">
        <v>251.57341709665991</v>
      </c>
      <c r="I200" s="16">
        <v>1090.3</v>
      </c>
      <c r="J200" s="17">
        <v>5569.08</v>
      </c>
      <c r="K200" s="15">
        <v>15670.78</v>
      </c>
      <c r="L200" s="16">
        <v>4823.96</v>
      </c>
      <c r="M200" s="16">
        <v>291.5</v>
      </c>
      <c r="N200" s="16">
        <v>14.41</v>
      </c>
      <c r="Q200" s="16">
        <v>5.8</v>
      </c>
      <c r="R200" s="16">
        <v>4.67</v>
      </c>
      <c r="S200" s="16">
        <v>1.456</v>
      </c>
      <c r="T200" s="16">
        <v>2.95</v>
      </c>
      <c r="W200" s="20"/>
      <c r="X200" s="20"/>
    </row>
    <row r="201" spans="1:24" x14ac:dyDescent="0.2">
      <c r="A201" s="9">
        <v>34514</v>
      </c>
      <c r="B201" s="5">
        <v>1.0817045517393948</v>
      </c>
      <c r="C201" s="16">
        <v>139.15</v>
      </c>
      <c r="D201" s="5">
        <v>1.6428971999999999</v>
      </c>
      <c r="E201" s="16">
        <v>643.62459151615542</v>
      </c>
      <c r="F201" s="23">
        <v>427.04483073019156</v>
      </c>
      <c r="G201" s="16">
        <v>340.65650477804172</v>
      </c>
      <c r="H201" s="16">
        <v>249.90383797310281</v>
      </c>
      <c r="I201" s="16">
        <v>1143</v>
      </c>
      <c r="J201" s="17">
        <v>5897.44</v>
      </c>
      <c r="K201" s="15">
        <v>15830.27</v>
      </c>
      <c r="L201" s="16">
        <v>4932.3599999999997</v>
      </c>
      <c r="M201" s="16">
        <v>294.5</v>
      </c>
      <c r="N201" s="16">
        <v>12.14</v>
      </c>
      <c r="Q201" s="16">
        <v>5.63</v>
      </c>
      <c r="R201" s="16">
        <v>4.58</v>
      </c>
      <c r="S201" s="16">
        <v>1.615</v>
      </c>
      <c r="T201" s="16">
        <v>3.08</v>
      </c>
      <c r="W201" s="20"/>
      <c r="X201" s="20"/>
    </row>
    <row r="202" spans="1:24" x14ac:dyDescent="0.2">
      <c r="A202" s="9">
        <v>34545</v>
      </c>
      <c r="B202" s="5">
        <v>1.0985340372949899</v>
      </c>
      <c r="C202" s="16">
        <v>144.44999999999999</v>
      </c>
      <c r="D202" s="5">
        <v>1.63937676</v>
      </c>
      <c r="E202" s="16">
        <v>643.40981917094177</v>
      </c>
      <c r="F202" s="23">
        <v>431.2108196791944</v>
      </c>
      <c r="G202" s="16">
        <v>342.7689507865847</v>
      </c>
      <c r="H202" s="16">
        <v>252.65391203620882</v>
      </c>
      <c r="I202" s="16">
        <v>1122.9000000000001</v>
      </c>
      <c r="J202" s="17">
        <v>5873.92</v>
      </c>
      <c r="K202" s="15">
        <v>16378.97</v>
      </c>
      <c r="L202" s="16">
        <v>5146.74</v>
      </c>
      <c r="M202" s="16">
        <v>292</v>
      </c>
      <c r="N202" s="16">
        <v>12.66</v>
      </c>
      <c r="Q202" s="16">
        <v>5.71</v>
      </c>
      <c r="R202" s="16">
        <v>4.49</v>
      </c>
      <c r="S202" s="16">
        <v>1.55</v>
      </c>
      <c r="T202" s="16">
        <v>2.96</v>
      </c>
      <c r="W202" s="20"/>
      <c r="X202" s="20"/>
    </row>
    <row r="203" spans="1:24" x14ac:dyDescent="0.2">
      <c r="A203" s="9">
        <v>34576</v>
      </c>
      <c r="B203" s="5">
        <v>1.1073660967047898</v>
      </c>
      <c r="C203" s="16">
        <v>141.69999999999999</v>
      </c>
      <c r="D203" s="5">
        <v>1.6554846999999999</v>
      </c>
      <c r="E203" s="16">
        <v>662.48176633901051</v>
      </c>
      <c r="F203" s="23">
        <v>444.98267481008367</v>
      </c>
      <c r="G203" s="16">
        <v>349.68280931823813</v>
      </c>
      <c r="H203" s="16">
        <v>256.86041774209059</v>
      </c>
      <c r="I203" s="16">
        <v>954.5</v>
      </c>
      <c r="J203" s="17">
        <v>4833.8900000000003</v>
      </c>
      <c r="K203" s="15">
        <v>14107.89</v>
      </c>
      <c r="L203" s="16">
        <v>4216.71</v>
      </c>
      <c r="M203" s="16">
        <v>274.5</v>
      </c>
      <c r="N203" s="16">
        <v>12.08</v>
      </c>
      <c r="Q203" s="16">
        <v>5.32</v>
      </c>
      <c r="R203" s="16">
        <v>4.07</v>
      </c>
      <c r="S203" s="16">
        <v>1.3</v>
      </c>
      <c r="T203" s="16">
        <v>2.76</v>
      </c>
      <c r="W203" s="20"/>
      <c r="X203" s="20"/>
    </row>
    <row r="204" spans="1:24" x14ac:dyDescent="0.2">
      <c r="A204" s="9">
        <v>34606</v>
      </c>
      <c r="B204" s="5">
        <v>1.1682176561940032</v>
      </c>
      <c r="C204" s="16">
        <v>136.41</v>
      </c>
      <c r="D204" s="5">
        <v>1.6194272399999998</v>
      </c>
      <c r="E204" s="16">
        <v>680.85806208011184</v>
      </c>
      <c r="F204" s="23">
        <v>451.30330010056775</v>
      </c>
      <c r="G204" s="16">
        <v>364.11084027689981</v>
      </c>
      <c r="H204" s="16">
        <v>258.36386861261991</v>
      </c>
      <c r="I204" s="16">
        <v>1025</v>
      </c>
      <c r="J204" s="17">
        <v>4474.51</v>
      </c>
      <c r="K204" s="15">
        <v>13406.39</v>
      </c>
      <c r="L204" s="16">
        <v>3692.44</v>
      </c>
      <c r="M204" s="16">
        <v>292.5</v>
      </c>
      <c r="N204" s="16">
        <v>14.82</v>
      </c>
      <c r="Q204" s="16">
        <v>4.96</v>
      </c>
      <c r="R204" s="16">
        <v>3.91</v>
      </c>
      <c r="S204" s="16">
        <v>0.78</v>
      </c>
      <c r="T204" s="16">
        <v>2.71</v>
      </c>
      <c r="W204" s="20"/>
      <c r="X204" s="20"/>
    </row>
    <row r="205" spans="1:24" x14ac:dyDescent="0.2">
      <c r="A205" s="9">
        <v>34636</v>
      </c>
      <c r="B205" s="5">
        <v>1.1825563818852409</v>
      </c>
      <c r="C205" s="16">
        <v>116.68</v>
      </c>
      <c r="D205" s="5">
        <v>1.5963484460000001</v>
      </c>
      <c r="E205" s="15">
        <v>675.36173164996217</v>
      </c>
      <c r="F205" s="23">
        <v>450.64508204692885</v>
      </c>
      <c r="G205" s="16">
        <v>362.66403664537177</v>
      </c>
      <c r="H205" s="16">
        <v>262.46409904195389</v>
      </c>
      <c r="I205" s="16">
        <v>1105.7</v>
      </c>
      <c r="J205" s="17">
        <v>4671.12</v>
      </c>
      <c r="K205" s="16">
        <v>13564.51</v>
      </c>
      <c r="L205" s="16">
        <v>4143.33</v>
      </c>
      <c r="M205" s="16">
        <v>292</v>
      </c>
      <c r="N205" s="16">
        <v>12.4</v>
      </c>
      <c r="Q205" s="15">
        <v>5.15</v>
      </c>
      <c r="R205" s="16">
        <v>3.98</v>
      </c>
      <c r="S205" s="16">
        <v>0.84</v>
      </c>
      <c r="T205" s="17">
        <v>2.52</v>
      </c>
      <c r="W205" s="20"/>
      <c r="X205" s="20"/>
    </row>
    <row r="206" spans="1:24" x14ac:dyDescent="0.2">
      <c r="A206" s="9">
        <v>34667</v>
      </c>
      <c r="B206" s="5">
        <v>1.1542906043437204</v>
      </c>
      <c r="C206" s="16">
        <v>122.96</v>
      </c>
      <c r="D206" s="5">
        <v>1.6162650000000001</v>
      </c>
      <c r="E206" s="16">
        <v>681.7423043753206</v>
      </c>
      <c r="F206" s="23">
        <v>456.41563628169291</v>
      </c>
      <c r="G206" s="16">
        <v>356.14455799391766</v>
      </c>
      <c r="H206" s="16">
        <v>264.90361306175328</v>
      </c>
      <c r="I206" s="16">
        <v>1162</v>
      </c>
      <c r="J206" s="17">
        <v>5022.7</v>
      </c>
      <c r="K206" s="15">
        <v>14883.7</v>
      </c>
      <c r="L206" s="16">
        <v>4462.95</v>
      </c>
      <c r="M206" s="16">
        <v>294.5</v>
      </c>
      <c r="N206" s="16">
        <v>10.27</v>
      </c>
      <c r="Q206" s="16">
        <v>5.07</v>
      </c>
      <c r="R206" s="16">
        <v>3.84</v>
      </c>
      <c r="S206" s="16">
        <v>1.085</v>
      </c>
      <c r="T206" s="16">
        <v>2.42</v>
      </c>
      <c r="W206" s="20"/>
      <c r="X206" s="20"/>
    </row>
    <row r="207" spans="1:24" x14ac:dyDescent="0.2">
      <c r="A207" s="9">
        <v>34698</v>
      </c>
      <c r="B207" s="5">
        <v>1.1689857151395613</v>
      </c>
      <c r="C207" s="16">
        <v>112.6</v>
      </c>
      <c r="D207" s="5">
        <v>1.6182158799999999</v>
      </c>
      <c r="E207" s="16">
        <v>683.7446137446758</v>
      </c>
      <c r="F207" s="23">
        <v>461.91925020970234</v>
      </c>
      <c r="G207" s="16">
        <v>327.25695042106548</v>
      </c>
      <c r="H207" s="16">
        <v>266.01033595403317</v>
      </c>
      <c r="I207" s="16">
        <v>1245</v>
      </c>
      <c r="J207" s="17">
        <v>5002.3900000000003</v>
      </c>
      <c r="K207" s="15">
        <v>13842.17</v>
      </c>
      <c r="L207" s="16">
        <v>4497.12</v>
      </c>
      <c r="M207" s="16">
        <v>286.5</v>
      </c>
      <c r="N207" s="16">
        <v>10.48</v>
      </c>
      <c r="Q207" s="16">
        <v>5.09</v>
      </c>
      <c r="R207" s="16">
        <v>3.71</v>
      </c>
      <c r="S207" s="16">
        <v>2.2149999999999999</v>
      </c>
      <c r="T207" s="16">
        <v>2.39</v>
      </c>
      <c r="V207" s="16"/>
      <c r="W207" s="20"/>
      <c r="X207" s="20"/>
    </row>
    <row r="208" spans="1:24" x14ac:dyDescent="0.2">
      <c r="A208" s="9">
        <v>34727</v>
      </c>
      <c r="B208" s="5">
        <v>1.1358999999999999</v>
      </c>
      <c r="C208" s="16">
        <v>115.99</v>
      </c>
      <c r="D208" s="5">
        <v>1.6099000000000001</v>
      </c>
      <c r="E208" s="16">
        <v>686.20469270665421</v>
      </c>
      <c r="F208" s="23">
        <v>464.92440851587423</v>
      </c>
      <c r="G208" s="16">
        <v>331.44693155403411</v>
      </c>
      <c r="H208" s="16">
        <v>265.96598386114084</v>
      </c>
      <c r="I208" s="16">
        <v>1282</v>
      </c>
      <c r="J208" s="17">
        <v>5180.29</v>
      </c>
      <c r="K208" s="15">
        <v>14499.25</v>
      </c>
      <c r="L208" s="16">
        <v>4532.24</v>
      </c>
      <c r="M208" s="16">
        <v>284</v>
      </c>
      <c r="N208" s="16">
        <v>11.53</v>
      </c>
      <c r="Q208" s="16">
        <v>5.0999999999999996</v>
      </c>
      <c r="R208" s="16">
        <v>3.66</v>
      </c>
      <c r="S208" s="16">
        <v>2.0649999999999999</v>
      </c>
      <c r="T208" s="16">
        <v>2.42</v>
      </c>
      <c r="W208" s="20"/>
      <c r="X208" s="20"/>
    </row>
    <row r="209" spans="1:24" x14ac:dyDescent="0.2">
      <c r="A209" s="9">
        <v>34755</v>
      </c>
      <c r="B209" s="5">
        <v>1.0986</v>
      </c>
      <c r="C209" s="16">
        <v>119.57</v>
      </c>
      <c r="D209" s="5">
        <v>1.5898000000000001</v>
      </c>
      <c r="E209" s="16">
        <v>668.32298040431488</v>
      </c>
      <c r="F209" s="23">
        <v>458.4877199115266</v>
      </c>
      <c r="G209" s="16">
        <v>334.57110599021792</v>
      </c>
      <c r="H209" s="16">
        <v>266.88538258203261</v>
      </c>
      <c r="I209" s="16">
        <v>1236</v>
      </c>
      <c r="J209" s="17">
        <v>4903.96</v>
      </c>
      <c r="K209" s="15">
        <v>14367.54</v>
      </c>
      <c r="L209" s="16">
        <v>4470.42</v>
      </c>
      <c r="M209" s="16">
        <v>285.5</v>
      </c>
      <c r="N209" s="16">
        <v>10.65</v>
      </c>
      <c r="Q209" s="16">
        <v>5.58</v>
      </c>
      <c r="R209" s="16">
        <v>3.91</v>
      </c>
      <c r="S209" s="16">
        <v>1.96</v>
      </c>
      <c r="T209" s="16">
        <v>2.4</v>
      </c>
      <c r="W209" s="20"/>
      <c r="X209" s="20"/>
    </row>
    <row r="210" spans="1:24" x14ac:dyDescent="0.2">
      <c r="A210" s="9">
        <v>34788</v>
      </c>
      <c r="B210" s="5">
        <v>1.0848</v>
      </c>
      <c r="C210" s="16">
        <v>118.78</v>
      </c>
      <c r="D210" s="5">
        <v>1.5972999999999999</v>
      </c>
      <c r="E210" s="16">
        <v>669.32487726199577</v>
      </c>
      <c r="F210" s="23">
        <v>457.51110101234349</v>
      </c>
      <c r="G210" s="16">
        <v>340.57047155266906</v>
      </c>
      <c r="H210" s="16">
        <v>266.46030784152526</v>
      </c>
      <c r="I210" s="16">
        <v>1294.5</v>
      </c>
      <c r="J210" s="17">
        <v>4865.2700000000004</v>
      </c>
      <c r="K210" s="15">
        <v>15836.59</v>
      </c>
      <c r="L210" s="16">
        <v>4539.26</v>
      </c>
      <c r="M210" s="16">
        <v>278.5</v>
      </c>
      <c r="N210" s="16">
        <v>15</v>
      </c>
      <c r="Q210" s="16">
        <v>5.63</v>
      </c>
      <c r="R210" s="16">
        <v>3.99</v>
      </c>
      <c r="S210" s="16">
        <v>1.74</v>
      </c>
      <c r="T210" s="16">
        <v>2.4500000000000002</v>
      </c>
      <c r="W210" s="20"/>
      <c r="X210" s="20"/>
    </row>
    <row r="211" spans="1:24" x14ac:dyDescent="0.2">
      <c r="A211" s="9">
        <v>34818</v>
      </c>
      <c r="B211" s="5">
        <v>1.0575000000000001</v>
      </c>
      <c r="C211" s="16">
        <v>119.55</v>
      </c>
      <c r="D211" s="5">
        <v>1.6112</v>
      </c>
      <c r="E211" s="16">
        <v>671.20126218146493</v>
      </c>
      <c r="F211" s="23">
        <v>463.37158978261647</v>
      </c>
      <c r="G211" s="16">
        <v>349.25115858239053</v>
      </c>
      <c r="H211" s="16">
        <v>267.96369570295388</v>
      </c>
      <c r="I211" s="16">
        <v>1335</v>
      </c>
      <c r="J211" s="17">
        <v>5360.44</v>
      </c>
      <c r="K211" s="15">
        <v>16701.53</v>
      </c>
      <c r="L211" s="16">
        <v>4714.57</v>
      </c>
      <c r="M211" s="16">
        <v>282.5</v>
      </c>
      <c r="N211" s="16">
        <v>16.79</v>
      </c>
      <c r="Q211" s="16">
        <v>5.66</v>
      </c>
      <c r="R211" s="16">
        <v>3.85</v>
      </c>
      <c r="S211" s="16">
        <v>1.42</v>
      </c>
      <c r="T211" s="16">
        <v>2.4</v>
      </c>
      <c r="W211" s="20"/>
      <c r="X211" s="20"/>
    </row>
    <row r="212" spans="1:24" x14ac:dyDescent="0.2">
      <c r="A212" s="9">
        <v>34849</v>
      </c>
      <c r="B212" s="5">
        <v>1.0425</v>
      </c>
      <c r="C212" s="16">
        <v>121.54</v>
      </c>
      <c r="D212" s="5">
        <v>1.5934999999999999</v>
      </c>
      <c r="E212" s="16">
        <v>667.23353804038413</v>
      </c>
      <c r="F212" s="23">
        <v>458.01455775150322</v>
      </c>
      <c r="G212" s="16">
        <v>349.0092531925668</v>
      </c>
      <c r="H212" s="16">
        <v>265.43333427477609</v>
      </c>
      <c r="I212" s="16">
        <v>1296</v>
      </c>
      <c r="J212" s="17">
        <v>5068.59</v>
      </c>
      <c r="K212" s="15">
        <v>16111.65</v>
      </c>
      <c r="L212" s="16">
        <v>4494.29</v>
      </c>
      <c r="M212" s="16">
        <v>268.5</v>
      </c>
      <c r="N212" s="16">
        <v>14.9</v>
      </c>
      <c r="Q212" s="16">
        <v>5.83</v>
      </c>
      <c r="R212" s="16">
        <v>4.07</v>
      </c>
      <c r="S212" s="16">
        <v>1.4450000000000001</v>
      </c>
      <c r="T212" s="16">
        <v>2.56</v>
      </c>
      <c r="W212" s="20"/>
      <c r="X212" s="20"/>
    </row>
    <row r="213" spans="1:24" x14ac:dyDescent="0.2">
      <c r="A213" s="9">
        <v>34879</v>
      </c>
      <c r="B213" s="5">
        <v>1.0362</v>
      </c>
      <c r="C213" s="16">
        <v>121.15</v>
      </c>
      <c r="D213" s="5">
        <v>1.6033999999999999</v>
      </c>
      <c r="E213" s="16">
        <v>664.25518441654503</v>
      </c>
      <c r="F213" s="23">
        <v>445.98453851563386</v>
      </c>
      <c r="G213" s="16">
        <v>339.00777675577217</v>
      </c>
      <c r="H213" s="16">
        <v>260.19167794603811</v>
      </c>
      <c r="I213" s="16">
        <v>1382.5</v>
      </c>
      <c r="J213" s="17">
        <v>5378.52</v>
      </c>
      <c r="K213" s="15">
        <v>17529.740000000002</v>
      </c>
      <c r="L213" s="16">
        <v>4530.8500000000004</v>
      </c>
      <c r="M213" s="16">
        <v>260</v>
      </c>
      <c r="N213" s="16">
        <v>17.48</v>
      </c>
      <c r="Q213" s="16">
        <v>5.98</v>
      </c>
      <c r="R213" s="16">
        <v>4.5199999999999996</v>
      </c>
      <c r="S213" s="16">
        <v>1.85</v>
      </c>
      <c r="T213" s="16">
        <v>2.87</v>
      </c>
      <c r="W213" s="20"/>
      <c r="X213" s="20"/>
    </row>
    <row r="214" spans="1:24" x14ac:dyDescent="0.2">
      <c r="A214" s="9">
        <v>34909</v>
      </c>
      <c r="B214" s="5">
        <v>1.0691999999999999</v>
      </c>
      <c r="C214" s="16">
        <v>115.26</v>
      </c>
      <c r="D214" s="5">
        <v>1.5979000000000001</v>
      </c>
      <c r="E214" s="16">
        <v>662.63505513980442</v>
      </c>
      <c r="F214" s="23">
        <v>441.25574108423268</v>
      </c>
      <c r="G214" s="16">
        <v>341.53697086947994</v>
      </c>
      <c r="H214" s="16">
        <v>260.26371125910242</v>
      </c>
      <c r="I214" s="16">
        <v>1331</v>
      </c>
      <c r="J214" s="17">
        <v>5101.87</v>
      </c>
      <c r="K214" s="15">
        <v>17861.86</v>
      </c>
      <c r="L214" s="16">
        <v>4531.51</v>
      </c>
      <c r="M214" s="16">
        <v>255.5</v>
      </c>
      <c r="N214" s="16">
        <v>19.579999999999998</v>
      </c>
      <c r="Q214" s="16">
        <v>6.1</v>
      </c>
      <c r="R214" s="16">
        <v>4.74</v>
      </c>
      <c r="S214" s="16">
        <v>1.77</v>
      </c>
      <c r="T214" s="16">
        <v>2.9</v>
      </c>
      <c r="W214" s="20"/>
      <c r="X214" s="20"/>
    </row>
    <row r="215" spans="1:24" x14ac:dyDescent="0.2">
      <c r="A215" s="9">
        <v>34941</v>
      </c>
      <c r="B215" s="5">
        <v>1.0569</v>
      </c>
      <c r="C215" s="16">
        <v>109.66</v>
      </c>
      <c r="D215" s="5">
        <v>1.6024</v>
      </c>
      <c r="E215" s="16">
        <v>667.23448543415054</v>
      </c>
      <c r="F215" s="23">
        <v>440.12823441335206</v>
      </c>
      <c r="G215" s="16">
        <v>338.399623318235</v>
      </c>
      <c r="H215" s="16">
        <v>258.33923268599654</v>
      </c>
      <c r="I215" s="16">
        <v>1320.1</v>
      </c>
      <c r="J215" s="17">
        <v>5270.77</v>
      </c>
      <c r="K215" s="15">
        <v>17436.560000000001</v>
      </c>
      <c r="L215" s="16">
        <v>4607.21</v>
      </c>
      <c r="M215" s="16">
        <v>253.5</v>
      </c>
      <c r="N215" s="16">
        <v>21.35</v>
      </c>
      <c r="Q215" s="16">
        <v>6.07</v>
      </c>
      <c r="R215" s="16">
        <v>4.84</v>
      </c>
      <c r="S215" s="16">
        <v>1.915</v>
      </c>
      <c r="T215" s="16">
        <v>3.04</v>
      </c>
      <c r="W215" s="20"/>
      <c r="X215" s="20"/>
    </row>
    <row r="216" spans="1:24" x14ac:dyDescent="0.2">
      <c r="A216" s="9">
        <v>34971</v>
      </c>
      <c r="B216" s="5">
        <v>1.0645</v>
      </c>
      <c r="C216" s="16">
        <v>105.86</v>
      </c>
      <c r="D216" s="5">
        <v>1.5978000000000001</v>
      </c>
      <c r="E216" s="16">
        <v>671.43662022668093</v>
      </c>
      <c r="F216" s="23">
        <v>434.53715389774055</v>
      </c>
      <c r="G216" s="16">
        <v>344.08559564561392</v>
      </c>
      <c r="H216" s="16">
        <v>255.22526706926257</v>
      </c>
      <c r="I216" s="15">
        <v>1294.2</v>
      </c>
      <c r="J216" s="17">
        <v>5149.83</v>
      </c>
      <c r="K216" s="15">
        <v>17605.46</v>
      </c>
      <c r="L216" s="16">
        <v>4570.6099999999997</v>
      </c>
      <c r="M216" s="16">
        <v>298</v>
      </c>
      <c r="N216" s="16">
        <v>24.04</v>
      </c>
      <c r="Q216" s="16">
        <v>6.05</v>
      </c>
      <c r="R216" s="16">
        <v>5.0999999999999996</v>
      </c>
      <c r="S216" s="16">
        <v>1.71</v>
      </c>
      <c r="T216" s="16">
        <v>3.25</v>
      </c>
      <c r="W216" s="20"/>
      <c r="X216" s="20"/>
    </row>
    <row r="217" spans="1:24" x14ac:dyDescent="0.2">
      <c r="A217" s="9">
        <v>35000</v>
      </c>
      <c r="B217" s="5">
        <v>1.0485</v>
      </c>
      <c r="C217" s="16">
        <v>104.13</v>
      </c>
      <c r="D217" s="5">
        <v>1.6015999999999999</v>
      </c>
      <c r="E217" s="16">
        <v>670.26425121967486</v>
      </c>
      <c r="F217" s="23">
        <v>432.48989421984442</v>
      </c>
      <c r="G217" s="16">
        <v>342.28770302131971</v>
      </c>
      <c r="H217" s="16">
        <v>253.2738735634139</v>
      </c>
      <c r="I217" s="15">
        <v>1375.5</v>
      </c>
      <c r="J217" s="17">
        <v>5525.4</v>
      </c>
      <c r="K217" s="15">
        <v>17942.080000000002</v>
      </c>
      <c r="L217" s="16">
        <v>4705.24</v>
      </c>
      <c r="M217" s="16">
        <v>295.25</v>
      </c>
      <c r="N217" s="16">
        <v>21.63</v>
      </c>
      <c r="Q217" s="16">
        <v>6.16</v>
      </c>
      <c r="R217" s="16">
        <v>5.24</v>
      </c>
      <c r="S217" s="16">
        <v>1.8</v>
      </c>
      <c r="T217" s="16">
        <v>3.4</v>
      </c>
      <c r="W217" s="20"/>
      <c r="X217" s="20"/>
    </row>
    <row r="218" spans="1:24" x14ac:dyDescent="0.2">
      <c r="A218" s="9">
        <v>35032</v>
      </c>
      <c r="B218" s="5">
        <v>1.0062</v>
      </c>
      <c r="C218" s="16">
        <v>102.07</v>
      </c>
      <c r="D218" s="5">
        <v>1.6032</v>
      </c>
      <c r="E218" s="16">
        <v>667.9464183741926</v>
      </c>
      <c r="F218" s="23">
        <v>435.48755886666112</v>
      </c>
      <c r="G218" s="16">
        <v>342.29573699533091</v>
      </c>
      <c r="H218" s="16">
        <v>253.2933383583356</v>
      </c>
      <c r="I218" s="15">
        <v>1390.5</v>
      </c>
      <c r="J218" s="17">
        <v>5896.04</v>
      </c>
      <c r="K218" s="15">
        <v>18558.23</v>
      </c>
      <c r="L218" s="16">
        <v>4877.5</v>
      </c>
      <c r="M218" s="16">
        <v>288.89999999999998</v>
      </c>
      <c r="N218" s="16">
        <v>24.98</v>
      </c>
      <c r="Q218" s="16">
        <v>6.3</v>
      </c>
      <c r="R218" s="16">
        <v>5.2</v>
      </c>
      <c r="S218" s="16">
        <v>1.82</v>
      </c>
      <c r="T218" s="16">
        <v>3.44</v>
      </c>
      <c r="W218" s="20"/>
      <c r="X218" s="20"/>
    </row>
    <row r="219" spans="1:24" x14ac:dyDescent="0.2">
      <c r="A219" s="9">
        <v>35063</v>
      </c>
      <c r="B219" s="5">
        <v>1.0042</v>
      </c>
      <c r="C219" s="16">
        <v>102.3</v>
      </c>
      <c r="D219" s="5">
        <v>1.6063000000000001</v>
      </c>
      <c r="E219" s="16">
        <v>666.15156551627877</v>
      </c>
      <c r="F219" s="23">
        <v>435.14822078623411</v>
      </c>
      <c r="G219" s="16">
        <v>347.01443972526266</v>
      </c>
      <c r="H219" s="16">
        <v>252.80116543355044</v>
      </c>
      <c r="I219" s="15">
        <v>1484</v>
      </c>
      <c r="J219" s="17">
        <v>6958.14</v>
      </c>
      <c r="K219" s="15">
        <v>18934.34</v>
      </c>
      <c r="L219" s="16">
        <v>5022.8599999999997</v>
      </c>
      <c r="M219" s="16">
        <v>288.5</v>
      </c>
      <c r="N219" s="16">
        <v>25.73</v>
      </c>
      <c r="Q219" s="16">
        <v>6.43</v>
      </c>
      <c r="R219" s="16">
        <v>5.28</v>
      </c>
      <c r="S219" s="16">
        <v>1.655</v>
      </c>
      <c r="T219" s="16">
        <v>3.51</v>
      </c>
      <c r="V219" s="16"/>
      <c r="W219" s="20"/>
      <c r="X219" s="20"/>
    </row>
    <row r="220" spans="1:24" x14ac:dyDescent="0.2">
      <c r="A220" s="9">
        <v>35094</v>
      </c>
      <c r="B220" s="5">
        <v>0.97589999999999999</v>
      </c>
      <c r="C220" s="16">
        <v>107.33</v>
      </c>
      <c r="D220" s="5">
        <v>1.6093999999999999</v>
      </c>
      <c r="E220" s="16">
        <v>667.28645571447544</v>
      </c>
      <c r="F220" s="23">
        <v>427.46517650667266</v>
      </c>
      <c r="G220" s="16">
        <v>345.94889335788821</v>
      </c>
      <c r="H220" s="16">
        <v>249.07295687685371</v>
      </c>
      <c r="I220" s="15">
        <v>1400</v>
      </c>
      <c r="J220" s="17">
        <v>6835.6</v>
      </c>
      <c r="K220" s="15">
        <v>19539.7</v>
      </c>
      <c r="L220" s="16">
        <v>4717.22</v>
      </c>
      <c r="M220" s="16">
        <v>281.05</v>
      </c>
      <c r="N220" s="16">
        <v>26.91</v>
      </c>
      <c r="Q220" s="16">
        <v>6.49</v>
      </c>
      <c r="R220" s="16">
        <v>5.63</v>
      </c>
      <c r="S220" s="16">
        <v>1.7150000000000001</v>
      </c>
      <c r="T220" s="16">
        <v>3.77</v>
      </c>
      <c r="W220" s="20"/>
      <c r="X220" s="20"/>
    </row>
    <row r="221" spans="1:24" x14ac:dyDescent="0.2">
      <c r="A221" s="9">
        <v>35123</v>
      </c>
      <c r="B221" s="5">
        <v>0.96440000000000003</v>
      </c>
      <c r="C221" s="16">
        <v>109.88</v>
      </c>
      <c r="D221" s="5">
        <v>1.6066</v>
      </c>
      <c r="E221" s="16">
        <v>684.90072227346116</v>
      </c>
      <c r="F221" s="23">
        <v>433.8083943057016</v>
      </c>
      <c r="G221" s="16">
        <v>343.63450076753514</v>
      </c>
      <c r="H221" s="16">
        <v>248.67380531527752</v>
      </c>
      <c r="I221" s="15">
        <v>1373</v>
      </c>
      <c r="J221" s="17">
        <v>7644.55</v>
      </c>
      <c r="K221" s="15">
        <v>19959.52</v>
      </c>
      <c r="L221" s="16">
        <v>4750.92</v>
      </c>
      <c r="M221" s="16">
        <v>291</v>
      </c>
      <c r="N221" s="16">
        <v>29.01</v>
      </c>
      <c r="Q221" s="16">
        <v>6.15</v>
      </c>
      <c r="R221" s="16">
        <v>5.47</v>
      </c>
      <c r="S221" s="16">
        <v>1.825</v>
      </c>
      <c r="T221" s="16">
        <v>3.84</v>
      </c>
      <c r="W221" s="20"/>
      <c r="X221" s="20"/>
    </row>
    <row r="222" spans="1:24" x14ac:dyDescent="0.2">
      <c r="A222" s="9">
        <v>35154</v>
      </c>
      <c r="B222" s="5">
        <v>0.95760000000000001</v>
      </c>
      <c r="C222" s="16">
        <v>102.47</v>
      </c>
      <c r="D222" s="5">
        <v>1.5913999999999999</v>
      </c>
      <c r="E222" s="16">
        <v>693.93548458789962</v>
      </c>
      <c r="F222" s="23">
        <v>441.89232866492114</v>
      </c>
      <c r="G222" s="16">
        <v>345.42805025267916</v>
      </c>
      <c r="H222" s="16">
        <v>244.31136108040764</v>
      </c>
      <c r="I222" s="15">
        <v>1517</v>
      </c>
      <c r="J222" s="17">
        <v>7599.39</v>
      </c>
      <c r="K222" s="15">
        <v>20337.32</v>
      </c>
      <c r="L222" s="16">
        <v>5075.78</v>
      </c>
      <c r="M222" s="16">
        <v>273.85000000000002</v>
      </c>
      <c r="N222" s="16">
        <v>24.84</v>
      </c>
      <c r="Q222" s="16">
        <v>6.02</v>
      </c>
      <c r="R222" s="16">
        <v>5.25</v>
      </c>
      <c r="S222" s="16">
        <v>1.7749999999999999</v>
      </c>
      <c r="T222" s="16">
        <v>4.1500000000000004</v>
      </c>
      <c r="W222" s="20"/>
      <c r="X222" s="20"/>
    </row>
    <row r="223" spans="1:24" x14ac:dyDescent="0.2">
      <c r="A223" s="9">
        <v>35182</v>
      </c>
      <c r="B223" s="5">
        <v>0.91890000000000005</v>
      </c>
      <c r="C223" s="16">
        <v>108</v>
      </c>
      <c r="D223" s="5">
        <v>1.5854999999999999</v>
      </c>
      <c r="E223" s="16">
        <v>688.87287752683005</v>
      </c>
      <c r="F223" s="23">
        <v>442.97840928080069</v>
      </c>
      <c r="G223" s="16">
        <v>346.32251665930579</v>
      </c>
      <c r="H223" s="16">
        <v>246.46838476095482</v>
      </c>
      <c r="I223" s="15">
        <v>1461</v>
      </c>
      <c r="J223" s="17">
        <v>7414.68</v>
      </c>
      <c r="K223" s="15">
        <v>17973.7</v>
      </c>
      <c r="L223" s="16">
        <v>5075.8</v>
      </c>
      <c r="M223" s="16">
        <v>274.45</v>
      </c>
      <c r="N223" s="16">
        <v>24.1</v>
      </c>
      <c r="Q223" s="16">
        <v>6.22</v>
      </c>
      <c r="R223" s="16">
        <v>5.28</v>
      </c>
      <c r="S223" s="16">
        <v>1.76</v>
      </c>
      <c r="T223" s="16">
        <v>4.07</v>
      </c>
      <c r="W223" s="20"/>
      <c r="X223" s="20"/>
    </row>
    <row r="224" spans="1:24" x14ac:dyDescent="0.2">
      <c r="A224" s="9">
        <v>35215</v>
      </c>
      <c r="B224" s="5">
        <v>0.93100000000000005</v>
      </c>
      <c r="C224" s="16">
        <v>108.71</v>
      </c>
      <c r="D224" s="5">
        <v>1.5709</v>
      </c>
      <c r="E224" s="16">
        <v>688.64034719335336</v>
      </c>
      <c r="F224" s="23">
        <v>446.06171076314763</v>
      </c>
      <c r="G224" s="16">
        <v>349.27576418758798</v>
      </c>
      <c r="H224" s="16">
        <v>245.98498046760992</v>
      </c>
      <c r="I224" s="15">
        <v>1422.8</v>
      </c>
      <c r="J224" s="17">
        <v>7109.67</v>
      </c>
      <c r="K224" s="15">
        <v>16332.45</v>
      </c>
      <c r="L224" s="16">
        <v>5269.66</v>
      </c>
      <c r="M224" s="16">
        <v>270.25</v>
      </c>
      <c r="N224" s="16">
        <v>28.5</v>
      </c>
      <c r="Q224" s="16">
        <v>6.31</v>
      </c>
      <c r="R224" s="16">
        <v>5.24</v>
      </c>
      <c r="S224" s="16">
        <v>1.665</v>
      </c>
      <c r="T224" s="16">
        <v>4.1500000000000004</v>
      </c>
      <c r="W224" s="20"/>
      <c r="X224" s="20"/>
    </row>
    <row r="225" spans="1:24" x14ac:dyDescent="0.2">
      <c r="A225" s="9">
        <v>35245</v>
      </c>
      <c r="B225" s="5">
        <v>0.95469999999999999</v>
      </c>
      <c r="C225" s="16">
        <v>106.08</v>
      </c>
      <c r="D225" s="5">
        <v>1.5575000000000001</v>
      </c>
      <c r="E225" s="16">
        <v>704.22092477667752</v>
      </c>
      <c r="F225" s="23">
        <v>447.4389271550661</v>
      </c>
      <c r="G225" s="16">
        <v>347.43312357262516</v>
      </c>
      <c r="H225" s="16">
        <v>249.48661964551306</v>
      </c>
      <c r="I225" s="15">
        <v>1470</v>
      </c>
      <c r="J225" s="17">
        <v>6898.21</v>
      </c>
      <c r="K225" s="15">
        <v>17411.05</v>
      </c>
      <c r="L225" s="16">
        <v>5293.34</v>
      </c>
      <c r="M225" s="16">
        <v>286.39999999999998</v>
      </c>
      <c r="N225" s="16">
        <v>32.14</v>
      </c>
      <c r="Q225" s="16">
        <v>6.03</v>
      </c>
      <c r="R225" s="16">
        <v>5.26</v>
      </c>
      <c r="S225" s="16">
        <v>1.7549999999999999</v>
      </c>
      <c r="T225" s="16">
        <v>3.99</v>
      </c>
      <c r="W225" s="20"/>
      <c r="X225" s="20"/>
    </row>
    <row r="226" spans="1:24" x14ac:dyDescent="0.2">
      <c r="A226" s="9">
        <v>35276</v>
      </c>
      <c r="B226" s="5">
        <v>0.92700000000000005</v>
      </c>
      <c r="C226" s="16">
        <v>109.67</v>
      </c>
      <c r="D226" s="5">
        <v>1.5465</v>
      </c>
      <c r="E226" s="16">
        <v>708.63390222724468</v>
      </c>
      <c r="F226" s="23">
        <v>450.54674032750552</v>
      </c>
      <c r="G226" s="16">
        <v>349.8766810789806</v>
      </c>
      <c r="H226" s="16">
        <v>252.00354841254838</v>
      </c>
      <c r="I226" s="16">
        <v>1438</v>
      </c>
      <c r="J226" s="17">
        <v>7190.37</v>
      </c>
      <c r="K226" s="16">
        <v>15727.49</v>
      </c>
      <c r="L226" s="16">
        <v>5504.14</v>
      </c>
      <c r="M226" s="16">
        <v>275.35000000000002</v>
      </c>
      <c r="N226" s="16">
        <v>26.47</v>
      </c>
      <c r="Q226" s="16">
        <v>6.01</v>
      </c>
      <c r="R226" s="16">
        <v>5.22</v>
      </c>
      <c r="S226" s="16">
        <v>1.68</v>
      </c>
      <c r="T226" s="16">
        <v>3.89</v>
      </c>
      <c r="W226" s="20"/>
      <c r="X226" s="20"/>
    </row>
    <row r="227" spans="1:24" x14ac:dyDescent="0.2">
      <c r="A227" s="9">
        <v>35307</v>
      </c>
      <c r="B227" s="5">
        <v>0.8881</v>
      </c>
      <c r="C227" s="16">
        <v>106.67</v>
      </c>
      <c r="D227" s="5">
        <v>1.5468</v>
      </c>
      <c r="E227" s="16">
        <v>725.53725009656193</v>
      </c>
      <c r="F227" s="23">
        <v>450.20502715693738</v>
      </c>
      <c r="G227" s="16">
        <v>345.21386397620194</v>
      </c>
      <c r="H227" s="16">
        <v>253.67443071915997</v>
      </c>
      <c r="I227" s="15">
        <v>1517.68</v>
      </c>
      <c r="J227" s="17">
        <v>7216.45</v>
      </c>
      <c r="K227" s="15">
        <v>16861.259999999998</v>
      </c>
      <c r="L227" s="16">
        <v>5681.82</v>
      </c>
      <c r="M227" s="16">
        <v>272.85000000000002</v>
      </c>
      <c r="N227" s="16">
        <v>34.75</v>
      </c>
      <c r="Q227" s="16">
        <v>5.71</v>
      </c>
      <c r="R227" s="16">
        <v>5.3</v>
      </c>
      <c r="S227" s="16">
        <v>1.88</v>
      </c>
      <c r="T227" s="16">
        <v>3.84</v>
      </c>
      <c r="W227" s="20"/>
      <c r="X227" s="20"/>
    </row>
    <row r="228" spans="1:24" x14ac:dyDescent="0.2">
      <c r="A228" s="9">
        <v>35336</v>
      </c>
      <c r="B228" s="5">
        <v>0.8841</v>
      </c>
      <c r="C228" s="16">
        <v>107.86</v>
      </c>
      <c r="D228" s="5">
        <v>1.5256000000000001</v>
      </c>
      <c r="E228" s="16">
        <v>724.90241289476717</v>
      </c>
      <c r="F228" s="23">
        <v>453.63372765148875</v>
      </c>
      <c r="G228" s="16">
        <v>346.77325374430779</v>
      </c>
      <c r="H228" s="16">
        <v>253.4571889998505</v>
      </c>
      <c r="I228" s="15">
        <v>1455</v>
      </c>
      <c r="J228" s="17">
        <v>6798.12</v>
      </c>
      <c r="K228" s="15">
        <v>15747.26</v>
      </c>
      <c r="L228" s="16">
        <v>5423.6</v>
      </c>
      <c r="M228" s="16">
        <v>272.60000000000002</v>
      </c>
      <c r="N228" s="16">
        <v>29.5</v>
      </c>
      <c r="Q228" s="16">
        <v>5.8</v>
      </c>
      <c r="R228" s="16">
        <v>5.25</v>
      </c>
      <c r="S228" s="16">
        <v>1.84</v>
      </c>
      <c r="T228" s="16">
        <v>3.9</v>
      </c>
      <c r="W228" s="20"/>
      <c r="X228" s="20"/>
    </row>
    <row r="229" spans="1:24" x14ac:dyDescent="0.2">
      <c r="A229" s="9">
        <v>35368</v>
      </c>
      <c r="B229" s="5">
        <v>0.84860000000000002</v>
      </c>
      <c r="C229" s="16">
        <v>109.12</v>
      </c>
      <c r="D229" s="5">
        <v>1.5254000000000001</v>
      </c>
      <c r="E229" s="16">
        <v>730.22393414362784</v>
      </c>
      <c r="F229" s="23">
        <v>456.78125612535024</v>
      </c>
      <c r="G229" s="16">
        <v>347.81699335780098</v>
      </c>
      <c r="H229" s="16">
        <v>255.13946589530505</v>
      </c>
      <c r="I229" s="15">
        <v>1409.4</v>
      </c>
      <c r="J229" s="17">
        <v>7077.44</v>
      </c>
      <c r="K229" s="15">
        <v>14539.6</v>
      </c>
      <c r="L229" s="16">
        <v>5572.9</v>
      </c>
      <c r="M229" s="16">
        <v>261.89999999999998</v>
      </c>
      <c r="N229" s="16">
        <v>31.25</v>
      </c>
      <c r="Q229" s="16">
        <v>5.76</v>
      </c>
      <c r="R229" s="16">
        <v>5.21</v>
      </c>
      <c r="S229" s="16">
        <v>1.82</v>
      </c>
      <c r="T229" s="16">
        <v>3.85</v>
      </c>
      <c r="W229" s="20"/>
      <c r="X229" s="20"/>
    </row>
    <row r="230" spans="1:24" x14ac:dyDescent="0.2">
      <c r="A230" s="9">
        <v>35398</v>
      </c>
      <c r="B230" s="5">
        <v>0.86929999999999996</v>
      </c>
      <c r="C230" s="16">
        <v>110.93</v>
      </c>
      <c r="D230" s="5">
        <v>1.5099</v>
      </c>
      <c r="E230" s="16">
        <v>748.09725073781351</v>
      </c>
      <c r="F230" s="23">
        <v>461.40865361194955</v>
      </c>
      <c r="G230" s="16">
        <v>353.65552457125636</v>
      </c>
      <c r="H230" s="16">
        <v>258.56694326098687</v>
      </c>
      <c r="I230" s="15">
        <v>1322</v>
      </c>
      <c r="J230" s="17">
        <v>6372.33</v>
      </c>
      <c r="K230" s="15">
        <v>14648.51</v>
      </c>
      <c r="L230" s="16">
        <v>5533.21</v>
      </c>
      <c r="M230" s="16">
        <v>265.14999999999998</v>
      </c>
      <c r="N230" s="16">
        <v>32.520000000000003</v>
      </c>
      <c r="Q230" s="16">
        <v>5.45</v>
      </c>
      <c r="R230" s="16">
        <v>5.12</v>
      </c>
      <c r="S230" s="16">
        <v>1.615</v>
      </c>
      <c r="T230" s="16">
        <v>3.7</v>
      </c>
      <c r="W230" s="20"/>
      <c r="X230" s="20"/>
    </row>
    <row r="231" spans="1:24" x14ac:dyDescent="0.2">
      <c r="A231" s="9">
        <v>35427</v>
      </c>
      <c r="B231" s="5">
        <v>0.93889999999999996</v>
      </c>
      <c r="C231" s="16">
        <v>114.33</v>
      </c>
      <c r="D231" s="5">
        <v>1.5216000000000001</v>
      </c>
      <c r="E231" s="16">
        <v>767.86138613549406</v>
      </c>
      <c r="F231" s="23">
        <v>469.66276092458617</v>
      </c>
      <c r="G231" s="16">
        <v>353.86817793971414</v>
      </c>
      <c r="H231" s="16">
        <v>263.63702799736876</v>
      </c>
      <c r="I231" s="15">
        <v>1330</v>
      </c>
      <c r="J231" s="17">
        <v>6433.61</v>
      </c>
      <c r="K231" s="15">
        <v>13785.69</v>
      </c>
      <c r="L231" s="16">
        <v>5621.13</v>
      </c>
      <c r="M231" s="16">
        <v>271.14999999999998</v>
      </c>
      <c r="N231" s="16">
        <v>22.38</v>
      </c>
      <c r="Q231" s="16">
        <v>5.1100000000000003</v>
      </c>
      <c r="R231" s="16">
        <v>4.91</v>
      </c>
      <c r="S231" s="16">
        <v>1.625</v>
      </c>
      <c r="T231" s="16">
        <v>3.46</v>
      </c>
      <c r="W231" s="20"/>
      <c r="X231" s="20"/>
    </row>
    <row r="232" spans="1:24" x14ac:dyDescent="0.2">
      <c r="A232" s="9">
        <v>35460</v>
      </c>
      <c r="B232" s="5">
        <v>0.93120000000000003</v>
      </c>
      <c r="C232" s="16">
        <v>116.36</v>
      </c>
      <c r="D232" s="5">
        <v>1.5288999999999999</v>
      </c>
      <c r="E232" s="16">
        <v>769.65073014372115</v>
      </c>
      <c r="F232" s="23">
        <v>474.33643118216122</v>
      </c>
      <c r="G232" s="16">
        <v>357.79186455514804</v>
      </c>
      <c r="H232" s="16">
        <v>265.12449952962032</v>
      </c>
      <c r="I232" s="15">
        <v>1372.5</v>
      </c>
      <c r="J232" s="17">
        <v>6795.14</v>
      </c>
      <c r="K232" s="15">
        <v>13843.55</v>
      </c>
      <c r="L232" s="16">
        <v>5564.09</v>
      </c>
      <c r="M232" s="16">
        <v>264.25</v>
      </c>
      <c r="N232" s="16">
        <v>27.04</v>
      </c>
      <c r="Q232" s="16">
        <v>5.14</v>
      </c>
      <c r="R232" s="16">
        <v>4.82</v>
      </c>
      <c r="S232" s="16">
        <v>1.4950000000000001</v>
      </c>
      <c r="T232" s="16">
        <v>3.42</v>
      </c>
      <c r="W232" s="20"/>
      <c r="X232" s="20"/>
    </row>
    <row r="233" spans="1:24" x14ac:dyDescent="0.2">
      <c r="A233" s="9">
        <v>35488</v>
      </c>
      <c r="B233" s="5">
        <v>0.9204</v>
      </c>
      <c r="C233" s="16">
        <v>117.31</v>
      </c>
      <c r="D233" s="5">
        <v>1.54</v>
      </c>
      <c r="E233" s="16">
        <v>784.43029891923618</v>
      </c>
      <c r="F233" s="23">
        <v>479.03121316033435</v>
      </c>
      <c r="G233" s="16">
        <v>362.28248489927756</v>
      </c>
      <c r="H233" s="16">
        <v>264.78571863198721</v>
      </c>
      <c r="I233" s="15">
        <v>1238</v>
      </c>
      <c r="J233" s="17">
        <v>6208.24</v>
      </c>
      <c r="K233" s="15">
        <v>12883.54</v>
      </c>
      <c r="L233" s="16">
        <v>5320.82</v>
      </c>
      <c r="M233" s="16">
        <v>263.95</v>
      </c>
      <c r="N233" s="16">
        <v>25.45</v>
      </c>
      <c r="Q233" s="16">
        <v>4.91</v>
      </c>
      <c r="R233" s="16">
        <v>4.7300000000000004</v>
      </c>
      <c r="S233" s="16">
        <v>1.345</v>
      </c>
      <c r="T233" s="16">
        <v>3.48</v>
      </c>
      <c r="W233" s="20"/>
      <c r="X233" s="20"/>
    </row>
    <row r="234" spans="1:24" x14ac:dyDescent="0.2">
      <c r="A234" s="9">
        <v>35518</v>
      </c>
      <c r="B234" s="5">
        <v>0.87880000000000003</v>
      </c>
      <c r="C234" s="16">
        <v>125.54</v>
      </c>
      <c r="D234" s="5">
        <v>1.5246999999999999</v>
      </c>
      <c r="E234" s="16">
        <v>787.63992622564786</v>
      </c>
      <c r="F234" s="23">
        <v>485.32666418248084</v>
      </c>
      <c r="G234" s="16">
        <v>364.6057025039425</v>
      </c>
      <c r="H234" s="16">
        <v>269.22750513791499</v>
      </c>
      <c r="I234" s="15">
        <v>1177</v>
      </c>
      <c r="J234" s="17">
        <v>5829.95</v>
      </c>
      <c r="K234" s="15">
        <v>12999.7</v>
      </c>
      <c r="L234" s="16">
        <v>4952.28</v>
      </c>
      <c r="M234" s="16">
        <v>257.10000000000002</v>
      </c>
      <c r="N234" s="16">
        <v>24.36</v>
      </c>
      <c r="Q234" s="16">
        <v>4.91</v>
      </c>
      <c r="R234" s="16">
        <v>4.59</v>
      </c>
      <c r="S234" s="16">
        <v>1.2749999999999999</v>
      </c>
      <c r="T234" s="16">
        <v>3.28</v>
      </c>
      <c r="W234" s="20"/>
      <c r="X234" s="20"/>
    </row>
    <row r="235" spans="1:24" x14ac:dyDescent="0.2">
      <c r="A235" s="9">
        <v>35549</v>
      </c>
      <c r="B235" s="5">
        <v>0.88600000000000001</v>
      </c>
      <c r="C235" s="16">
        <v>123.62</v>
      </c>
      <c r="D235" s="5">
        <v>1.5329999999999999</v>
      </c>
      <c r="E235" s="16">
        <v>769.76415390124043</v>
      </c>
      <c r="F235" s="23">
        <v>473.70582799479564</v>
      </c>
      <c r="G235" s="16">
        <v>363.31619612991233</v>
      </c>
      <c r="H235" s="16">
        <v>265.34253628397857</v>
      </c>
      <c r="I235" s="15">
        <v>1252.5999999999999</v>
      </c>
      <c r="J235" s="17">
        <v>6264.51</v>
      </c>
      <c r="K235" s="15">
        <v>13934.32</v>
      </c>
      <c r="L235" s="16">
        <v>5064.1099999999997</v>
      </c>
      <c r="M235" s="16">
        <v>261.60000000000002</v>
      </c>
      <c r="N235" s="16">
        <v>27.37</v>
      </c>
      <c r="Q235" s="16">
        <v>5.33</v>
      </c>
      <c r="R235" s="16">
        <v>5.0199999999999996</v>
      </c>
      <c r="S235" s="16">
        <v>1.3360000000000001</v>
      </c>
      <c r="T235" s="16">
        <v>3.53</v>
      </c>
      <c r="W235" s="20"/>
      <c r="X235" s="20"/>
    </row>
    <row r="236" spans="1:24" x14ac:dyDescent="0.2">
      <c r="A236" s="9">
        <v>35580</v>
      </c>
      <c r="B236" s="5">
        <v>0.84560000000000002</v>
      </c>
      <c r="C236" s="16">
        <v>118.87</v>
      </c>
      <c r="D236" s="5">
        <v>1.5204</v>
      </c>
      <c r="E236" s="16">
        <v>770.24460087513285</v>
      </c>
      <c r="F236" s="23">
        <v>471.12640032002668</v>
      </c>
      <c r="G236" s="16">
        <v>366.30623886914196</v>
      </c>
      <c r="H236" s="16">
        <v>266.67027141713578</v>
      </c>
      <c r="I236" s="15">
        <v>1255.5</v>
      </c>
      <c r="J236" s="17">
        <v>6123.26</v>
      </c>
      <c r="K236" s="15">
        <v>13262.14</v>
      </c>
      <c r="L236" s="16">
        <v>5183.45</v>
      </c>
      <c r="M236" s="16">
        <v>263.7</v>
      </c>
      <c r="N236" s="16">
        <v>29.03</v>
      </c>
      <c r="Q236" s="16">
        <v>5.39</v>
      </c>
      <c r="R236" s="16">
        <v>5.17</v>
      </c>
      <c r="S236" s="16">
        <v>1.242</v>
      </c>
      <c r="T236" s="16">
        <v>3.5</v>
      </c>
      <c r="W236" s="20"/>
      <c r="X236" s="20"/>
    </row>
    <row r="237" spans="1:24" x14ac:dyDescent="0.2">
      <c r="A237" s="9">
        <v>35609</v>
      </c>
      <c r="B237" s="5">
        <v>0.84719999999999995</v>
      </c>
      <c r="C237" s="16">
        <v>124.72</v>
      </c>
      <c r="D237" s="5">
        <v>1.5221</v>
      </c>
      <c r="E237" s="16">
        <v>772.72492731762873</v>
      </c>
      <c r="F237" s="23">
        <v>480.48487015981306</v>
      </c>
      <c r="G237" s="16">
        <v>368.07501943164419</v>
      </c>
      <c r="H237" s="16">
        <v>270.02943248284964</v>
      </c>
      <c r="I237" s="15">
        <v>1231.5</v>
      </c>
      <c r="J237" s="17">
        <v>6058.38</v>
      </c>
      <c r="K237" s="15">
        <v>12969.05</v>
      </c>
      <c r="L237" s="16">
        <v>5006.54</v>
      </c>
      <c r="M237" s="16">
        <v>268.35000000000002</v>
      </c>
      <c r="N237" s="16">
        <v>26.32</v>
      </c>
      <c r="Q237" s="16">
        <v>5.41</v>
      </c>
      <c r="R237" s="16">
        <v>4.93</v>
      </c>
      <c r="S237" s="16">
        <v>1.1919999999999999</v>
      </c>
      <c r="T237" s="16">
        <v>3.36</v>
      </c>
      <c r="W237" s="20"/>
      <c r="X237" s="20"/>
    </row>
    <row r="238" spans="1:24" x14ac:dyDescent="0.2">
      <c r="A238" s="9">
        <v>35641</v>
      </c>
      <c r="B238" s="5">
        <v>0.87519999999999998</v>
      </c>
      <c r="C238" s="16">
        <v>124.97</v>
      </c>
      <c r="D238" s="5">
        <v>1.5123</v>
      </c>
      <c r="E238" s="16">
        <v>792.63660394531405</v>
      </c>
      <c r="F238" s="23">
        <v>482.77041652722215</v>
      </c>
      <c r="G238" s="16">
        <v>364.47196846407923</v>
      </c>
      <c r="H238" s="16">
        <v>271.3463381487885</v>
      </c>
      <c r="I238" s="15">
        <v>1209</v>
      </c>
      <c r="J238" s="17">
        <v>5861.19</v>
      </c>
      <c r="K238" s="15">
        <v>11860.77</v>
      </c>
      <c r="L238" s="16">
        <v>4735.1099999999997</v>
      </c>
      <c r="M238" s="16">
        <v>263.95</v>
      </c>
      <c r="N238" s="16">
        <v>24.79</v>
      </c>
      <c r="Q238" s="16">
        <v>5.08</v>
      </c>
      <c r="R238" s="16">
        <v>4.92</v>
      </c>
      <c r="S238" s="16">
        <v>1.335</v>
      </c>
      <c r="T238" s="16">
        <v>3.33</v>
      </c>
      <c r="W238" s="20"/>
      <c r="X238" s="20"/>
    </row>
    <row r="239" spans="1:24" x14ac:dyDescent="0.2">
      <c r="A239" s="9">
        <v>35672</v>
      </c>
      <c r="B239" s="5">
        <v>0.90849999999999997</v>
      </c>
      <c r="C239" s="16">
        <v>118.74</v>
      </c>
      <c r="D239" s="5">
        <v>1.516</v>
      </c>
      <c r="E239" s="16">
        <v>808.36716514550665</v>
      </c>
      <c r="F239" s="23">
        <v>489.15723605422124</v>
      </c>
      <c r="G239" s="16">
        <v>363.78011215695676</v>
      </c>
      <c r="H239" s="16">
        <v>273.22927900350243</v>
      </c>
      <c r="I239" s="15">
        <v>1138.5</v>
      </c>
      <c r="J239" s="17">
        <v>5188.17</v>
      </c>
      <c r="K239" s="15">
        <v>10713.51</v>
      </c>
      <c r="L239" s="16">
        <v>4540.71</v>
      </c>
      <c r="M239" s="16">
        <v>273.95</v>
      </c>
      <c r="N239" s="16">
        <v>26.51</v>
      </c>
      <c r="Q239" s="16">
        <v>4.84</v>
      </c>
      <c r="R239" s="16">
        <v>4.78</v>
      </c>
      <c r="S239" s="16">
        <v>1.375</v>
      </c>
      <c r="T239" s="16">
        <v>3.27</v>
      </c>
      <c r="W239" s="20"/>
      <c r="X239" s="20"/>
    </row>
    <row r="240" spans="1:24" x14ac:dyDescent="0.2">
      <c r="A240" s="9">
        <v>35700</v>
      </c>
      <c r="B240" s="5">
        <v>0.90990000000000004</v>
      </c>
      <c r="C240" s="16">
        <v>119.22</v>
      </c>
      <c r="D240" s="5">
        <v>1.4725999999999999</v>
      </c>
      <c r="E240" s="16">
        <v>824.90844702445509</v>
      </c>
      <c r="F240" s="23">
        <v>492.06382998741179</v>
      </c>
      <c r="G240" s="16">
        <v>363.26736355826085</v>
      </c>
      <c r="H240" s="16">
        <v>275.49599296795816</v>
      </c>
      <c r="I240" s="15">
        <v>1043.5</v>
      </c>
      <c r="J240" s="17">
        <v>4308.1499999999996</v>
      </c>
      <c r="K240" s="15">
        <v>9774.68</v>
      </c>
      <c r="L240" s="16">
        <v>4085.51</v>
      </c>
      <c r="M240" s="16">
        <v>288.64999999999998</v>
      </c>
      <c r="N240" s="16">
        <v>21.83</v>
      </c>
      <c r="Q240" s="16">
        <v>4.59</v>
      </c>
      <c r="R240" s="16">
        <v>4.75</v>
      </c>
      <c r="S240" s="16">
        <v>1.409</v>
      </c>
      <c r="T240" s="16">
        <v>3.19</v>
      </c>
      <c r="W240" s="20"/>
      <c r="X240" s="20"/>
    </row>
    <row r="241" spans="1:24" x14ac:dyDescent="0.2">
      <c r="A241" s="9">
        <v>35733</v>
      </c>
      <c r="B241" s="5">
        <v>0.89929999999999999</v>
      </c>
      <c r="C241" s="16">
        <v>122.54</v>
      </c>
      <c r="D241" s="5">
        <v>1.4705999999999999</v>
      </c>
      <c r="E241" s="16">
        <v>847.31116201660302</v>
      </c>
      <c r="F241" s="23">
        <v>505.74842135176232</v>
      </c>
      <c r="G241" s="16">
        <v>366.27085543013027</v>
      </c>
      <c r="H241" s="16">
        <v>282.45090169587502</v>
      </c>
      <c r="I241" s="15">
        <v>1057</v>
      </c>
      <c r="J241" s="17">
        <v>4559.13</v>
      </c>
      <c r="K241" s="15">
        <v>10366.34</v>
      </c>
      <c r="L241" s="16">
        <v>4137.99</v>
      </c>
      <c r="M241" s="16">
        <v>278.5</v>
      </c>
      <c r="N241" s="16">
        <v>20.13</v>
      </c>
      <c r="Q241" s="16">
        <v>4.24</v>
      </c>
      <c r="R241" s="16">
        <v>4.3899999999999997</v>
      </c>
      <c r="S241" s="16">
        <v>1.3149999999999999</v>
      </c>
      <c r="T241" s="16">
        <v>2.87</v>
      </c>
      <c r="W241" s="20"/>
      <c r="X241" s="20"/>
    </row>
    <row r="242" spans="1:24" x14ac:dyDescent="0.2">
      <c r="A242" s="9">
        <v>35763</v>
      </c>
      <c r="B242" s="5">
        <v>0.89600000000000002</v>
      </c>
      <c r="C242" s="16">
        <v>123.22</v>
      </c>
      <c r="D242" s="5">
        <v>1.4704999999999999</v>
      </c>
      <c r="E242" s="16">
        <v>823.71838892198571</v>
      </c>
      <c r="F242" s="23">
        <v>500.62184565504282</v>
      </c>
      <c r="G242" s="16">
        <v>365.32071239410828</v>
      </c>
      <c r="H242" s="16">
        <v>277.80456585915817</v>
      </c>
      <c r="I242" s="15">
        <v>1137</v>
      </c>
      <c r="J242" s="17">
        <v>4989.91</v>
      </c>
      <c r="K242" s="15">
        <v>10697.44</v>
      </c>
      <c r="L242" s="16">
        <v>4260.2700000000004</v>
      </c>
      <c r="M242" s="16">
        <v>272.7</v>
      </c>
      <c r="N242" s="16">
        <v>18.43</v>
      </c>
      <c r="Q242" s="16">
        <v>4.72</v>
      </c>
      <c r="R242" s="16">
        <v>4.5999999999999996</v>
      </c>
      <c r="S242" s="16">
        <v>1.3640000000000001</v>
      </c>
      <c r="T242" s="16">
        <v>3.14</v>
      </c>
      <c r="W242" s="20"/>
      <c r="X242" s="20"/>
    </row>
    <row r="243" spans="1:24" x14ac:dyDescent="0.2">
      <c r="A243" s="9">
        <v>35794</v>
      </c>
      <c r="B243" s="5">
        <v>0.88249999999999995</v>
      </c>
      <c r="C243" s="16">
        <v>131.29</v>
      </c>
      <c r="D243" s="5">
        <v>1.4813000000000001</v>
      </c>
      <c r="E243" s="16">
        <v>805.76579977274753</v>
      </c>
      <c r="F243" s="23">
        <v>492.15332780504025</v>
      </c>
      <c r="G243" s="16">
        <v>368.05533731247334</v>
      </c>
      <c r="H243" s="16">
        <v>272.22185658330056</v>
      </c>
      <c r="I243" s="15">
        <v>1161.02</v>
      </c>
      <c r="J243" s="17">
        <v>5160.1000000000004</v>
      </c>
      <c r="K243" s="15">
        <v>10542.62</v>
      </c>
      <c r="L243" s="16">
        <v>4382.9399999999996</v>
      </c>
      <c r="M243" s="16">
        <v>275.75</v>
      </c>
      <c r="N243" s="16">
        <v>19.86</v>
      </c>
      <c r="Q243" s="16">
        <v>5.12</v>
      </c>
      <c r="R243" s="16">
        <v>4.92</v>
      </c>
      <c r="S243" s="16">
        <v>1.28</v>
      </c>
      <c r="T243" s="16">
        <v>3.47</v>
      </c>
      <c r="W243" s="20"/>
      <c r="X243" s="20"/>
    </row>
    <row r="244" spans="1:24" x14ac:dyDescent="0.2">
      <c r="A244" s="9">
        <v>35825</v>
      </c>
      <c r="B244" s="5">
        <v>0.85919999999999996</v>
      </c>
      <c r="C244" s="16">
        <v>134.07</v>
      </c>
      <c r="D244" s="5">
        <v>1.4773000000000001</v>
      </c>
      <c r="E244" s="16">
        <v>813.88510725300966</v>
      </c>
      <c r="F244" s="23">
        <v>493.85216524859999</v>
      </c>
      <c r="G244" s="16">
        <v>362.65941535144964</v>
      </c>
      <c r="H244" s="16">
        <v>271.70134675922674</v>
      </c>
      <c r="I244" s="20">
        <v>1130.2</v>
      </c>
      <c r="J244" s="17">
        <v>5107.6099999999997</v>
      </c>
      <c r="K244" s="20">
        <v>9997.7999999999993</v>
      </c>
      <c r="L244" s="16">
        <v>4265.1499999999996</v>
      </c>
      <c r="M244" s="16">
        <v>279.7</v>
      </c>
      <c r="N244" s="16">
        <v>19.100000000000001</v>
      </c>
      <c r="Q244" s="16">
        <v>5.03</v>
      </c>
      <c r="R244" s="16">
        <v>4.93</v>
      </c>
      <c r="S244" s="16">
        <v>1.49</v>
      </c>
      <c r="T244" s="16">
        <v>3.54</v>
      </c>
      <c r="W244" s="20"/>
      <c r="X244" s="20"/>
    </row>
    <row r="245" spans="1:24" x14ac:dyDescent="0.2">
      <c r="A245" s="9">
        <v>35853</v>
      </c>
      <c r="B245" s="5">
        <v>0.8659</v>
      </c>
      <c r="C245" s="16">
        <v>133.99</v>
      </c>
      <c r="D245" s="5">
        <v>1.4742999999999999</v>
      </c>
      <c r="E245" s="16">
        <v>824.16277764103643</v>
      </c>
      <c r="F245" s="23">
        <v>493.96517718530572</v>
      </c>
      <c r="G245" s="16">
        <v>362.56698568373042</v>
      </c>
      <c r="H245" s="16">
        <v>272.13026674309521</v>
      </c>
      <c r="I245" s="20">
        <v>1106.73</v>
      </c>
      <c r="J245" s="17">
        <v>5039.08</v>
      </c>
      <c r="K245" s="20">
        <v>10587.83</v>
      </c>
      <c r="L245" s="16">
        <v>4332.8599999999997</v>
      </c>
      <c r="M245" s="16">
        <v>294.85000000000002</v>
      </c>
      <c r="N245" s="16">
        <v>20.8</v>
      </c>
      <c r="Q245" s="16">
        <v>4.9000000000000004</v>
      </c>
      <c r="R245" s="16">
        <v>4.99</v>
      </c>
      <c r="S245" s="16">
        <v>1.51</v>
      </c>
      <c r="T245" s="16">
        <v>3.56</v>
      </c>
      <c r="W245" s="20"/>
      <c r="X245" s="20"/>
    </row>
    <row r="246" spans="1:24" x14ac:dyDescent="0.2">
      <c r="A246" s="9">
        <v>35882</v>
      </c>
      <c r="B246" s="5">
        <v>0.87060000000000004</v>
      </c>
      <c r="C246" s="16">
        <v>132.62</v>
      </c>
      <c r="D246" s="5">
        <v>1.466</v>
      </c>
      <c r="E246" s="16">
        <v>799.26847483523909</v>
      </c>
      <c r="F246" s="23">
        <v>489.05476529468143</v>
      </c>
      <c r="G246" s="16">
        <v>367.11938417355924</v>
      </c>
      <c r="H246" s="16">
        <v>272.56471025194003</v>
      </c>
      <c r="I246" s="16">
        <v>1147.3900000000001</v>
      </c>
      <c r="J246" s="16">
        <v>5397.29</v>
      </c>
      <c r="K246" s="16">
        <v>11024.94</v>
      </c>
      <c r="L246" s="16">
        <v>4561.6099999999997</v>
      </c>
      <c r="M246" s="16">
        <v>301.39999999999998</v>
      </c>
      <c r="N246" s="16">
        <v>25.19</v>
      </c>
      <c r="Q246" s="16">
        <v>5.44</v>
      </c>
      <c r="R246" s="16">
        <v>5.21</v>
      </c>
      <c r="S246" s="16">
        <v>1.36</v>
      </c>
      <c r="T246" s="16">
        <v>3.58</v>
      </c>
      <c r="V246" s="16"/>
      <c r="W246" s="20"/>
      <c r="X246" s="20"/>
    </row>
    <row r="247" spans="1:24" x14ac:dyDescent="0.2">
      <c r="A247" s="9">
        <v>35914</v>
      </c>
      <c r="B247" s="5">
        <v>0.90029999999999999</v>
      </c>
      <c r="C247" s="16">
        <v>128.46</v>
      </c>
      <c r="D247" s="5">
        <v>1.4601999999999999</v>
      </c>
      <c r="E247" s="16">
        <v>822.47450177731389</v>
      </c>
      <c r="F247" s="23">
        <v>494.32493538455213</v>
      </c>
      <c r="G247" s="16">
        <v>366.98292246533674</v>
      </c>
      <c r="H247" s="16">
        <v>275.44140200306498</v>
      </c>
      <c r="I247" s="16">
        <v>1076.92</v>
      </c>
      <c r="J247" s="16">
        <v>5041.2</v>
      </c>
      <c r="K247" s="16">
        <v>11492.54</v>
      </c>
      <c r="L247" s="16">
        <v>4519.16</v>
      </c>
      <c r="M247" s="16">
        <v>308.3</v>
      </c>
      <c r="N247" s="16">
        <v>27.16</v>
      </c>
      <c r="Q247" s="16">
        <v>5.0599999999999996</v>
      </c>
      <c r="R247" s="16">
        <v>5.1100000000000003</v>
      </c>
      <c r="S247" s="16">
        <v>1.38</v>
      </c>
      <c r="T247" s="16">
        <v>3.47</v>
      </c>
      <c r="W247" s="20"/>
      <c r="X247" s="20"/>
    </row>
    <row r="248" spans="1:24" x14ac:dyDescent="0.2">
      <c r="A248" s="9">
        <v>35945</v>
      </c>
      <c r="B248" s="5">
        <v>0.93400000000000005</v>
      </c>
      <c r="C248" s="16">
        <v>124.13</v>
      </c>
      <c r="D248" s="5">
        <v>1.4654</v>
      </c>
      <c r="E248" s="16">
        <v>827.00405115696969</v>
      </c>
      <c r="F248" s="23">
        <v>495.47685860561586</v>
      </c>
      <c r="G248" s="16">
        <v>368.78878570324122</v>
      </c>
      <c r="H248" s="16">
        <v>277.56879604236718</v>
      </c>
      <c r="I248" s="16">
        <v>1067.1400000000001</v>
      </c>
      <c r="J248" s="16">
        <v>4818.3</v>
      </c>
      <c r="K248" s="16">
        <v>11763.7</v>
      </c>
      <c r="L248" s="16">
        <v>4546.05</v>
      </c>
      <c r="M248" s="16">
        <v>325.85000000000002</v>
      </c>
      <c r="N248" s="16">
        <v>23.72</v>
      </c>
      <c r="Q248" s="16">
        <v>5.04</v>
      </c>
      <c r="R248" s="16">
        <v>5.14</v>
      </c>
      <c r="S248" s="16">
        <v>1.33</v>
      </c>
      <c r="T248" s="16">
        <v>3.4</v>
      </c>
      <c r="W248" s="20"/>
      <c r="X248" s="20"/>
    </row>
    <row r="249" spans="1:24" x14ac:dyDescent="0.2">
      <c r="A249" s="9">
        <v>35973</v>
      </c>
      <c r="B249" s="5">
        <v>0.9859</v>
      </c>
      <c r="C249" s="16">
        <v>119.85</v>
      </c>
      <c r="D249" s="5">
        <v>1.4704999999999999</v>
      </c>
      <c r="E249" s="16">
        <v>843.41007182790815</v>
      </c>
      <c r="F249" s="23">
        <v>504.99147870747726</v>
      </c>
      <c r="G249" s="16">
        <v>370.87068420235431</v>
      </c>
      <c r="H249" s="16">
        <v>282.024713784634</v>
      </c>
      <c r="I249" s="16">
        <v>989.82</v>
      </c>
      <c r="J249" s="16">
        <v>4382.5600000000004</v>
      </c>
      <c r="K249" s="16">
        <v>10621.84</v>
      </c>
      <c r="L249" s="16">
        <v>4146.93</v>
      </c>
      <c r="M249" s="16">
        <v>317.45</v>
      </c>
      <c r="N249" s="16">
        <v>25.4</v>
      </c>
      <c r="Q249" s="16">
        <v>4.8</v>
      </c>
      <c r="R249" s="16">
        <v>4.91</v>
      </c>
      <c r="S249" s="16">
        <v>1.27</v>
      </c>
      <c r="T249" s="16">
        <v>3.21</v>
      </c>
      <c r="W249" s="20"/>
      <c r="X249" s="20"/>
    </row>
    <row r="250" spans="1:24" x14ac:dyDescent="0.2">
      <c r="A250" s="9">
        <v>36006</v>
      </c>
      <c r="B250" s="5">
        <v>0.97950000000000004</v>
      </c>
      <c r="C250" s="16">
        <v>119.76</v>
      </c>
      <c r="D250" s="5">
        <v>1.4523999999999999</v>
      </c>
      <c r="E250" s="16">
        <v>858.42325307561282</v>
      </c>
      <c r="F250" s="23">
        <v>514.99658410992299</v>
      </c>
      <c r="G250" s="16">
        <v>370.70281214907379</v>
      </c>
      <c r="H250" s="16">
        <v>285.54258115461403</v>
      </c>
      <c r="I250" s="20">
        <v>911.62</v>
      </c>
      <c r="J250" s="17">
        <v>3700.14</v>
      </c>
      <c r="K250" s="16">
        <v>9877.94</v>
      </c>
      <c r="L250" s="16">
        <v>3623.48</v>
      </c>
      <c r="M250" s="16">
        <v>304.25</v>
      </c>
      <c r="N250" s="16">
        <v>26.28</v>
      </c>
      <c r="Q250" s="16">
        <v>4.59</v>
      </c>
      <c r="R250" s="16">
        <v>4.67</v>
      </c>
      <c r="S250" s="16">
        <v>1.29</v>
      </c>
      <c r="T250" s="16">
        <v>3.07</v>
      </c>
      <c r="W250" s="20"/>
      <c r="X250" s="20"/>
    </row>
    <row r="251" spans="1:24" x14ac:dyDescent="0.2">
      <c r="A251" s="9">
        <v>36036</v>
      </c>
      <c r="B251" s="5">
        <v>0.98070000000000002</v>
      </c>
      <c r="C251" s="16">
        <v>118.74</v>
      </c>
      <c r="D251" s="5">
        <v>1.4716</v>
      </c>
      <c r="E251" s="16">
        <v>888.15049242781879</v>
      </c>
      <c r="F251" s="23">
        <v>521.75055811928075</v>
      </c>
      <c r="G251" s="16">
        <v>377.03703423544198</v>
      </c>
      <c r="H251" s="16">
        <v>287.67618897676556</v>
      </c>
      <c r="I251" s="20">
        <v>916.07</v>
      </c>
      <c r="J251" s="17">
        <v>3712.94</v>
      </c>
      <c r="K251" s="16">
        <v>9619.2999999999993</v>
      </c>
      <c r="L251" s="16">
        <v>3652.39</v>
      </c>
      <c r="M251" s="16">
        <v>311.5</v>
      </c>
      <c r="N251" s="16">
        <v>27.62</v>
      </c>
      <c r="Q251" s="16">
        <v>4.13</v>
      </c>
      <c r="R251" s="16">
        <v>4.53</v>
      </c>
      <c r="S251" s="16">
        <v>1.08</v>
      </c>
      <c r="T251" s="16">
        <v>3</v>
      </c>
      <c r="W251" s="20"/>
      <c r="X251" s="20"/>
    </row>
    <row r="252" spans="1:24" x14ac:dyDescent="0.2">
      <c r="A252" s="9">
        <v>36067</v>
      </c>
      <c r="B252" s="5">
        <v>0.98780000000000001</v>
      </c>
      <c r="C252" s="16">
        <v>121.75</v>
      </c>
      <c r="D252" s="5">
        <v>1.4578</v>
      </c>
      <c r="E252" s="16">
        <v>923.42965854177248</v>
      </c>
      <c r="F252" s="23">
        <v>532.75250846919846</v>
      </c>
      <c r="G252" s="16">
        <v>376.80190699622773</v>
      </c>
      <c r="H252" s="16">
        <v>296.61102300596144</v>
      </c>
      <c r="I252" s="20">
        <v>815.28</v>
      </c>
      <c r="J252" s="17">
        <v>2769.03</v>
      </c>
      <c r="K252" s="16">
        <v>9383.2900000000009</v>
      </c>
      <c r="L252" s="16">
        <v>3336.21</v>
      </c>
      <c r="M252" s="16">
        <v>321.05</v>
      </c>
      <c r="N252" s="16">
        <v>29.33</v>
      </c>
      <c r="Q252" s="16">
        <v>3.6</v>
      </c>
      <c r="R252" s="16">
        <v>4.2699999999999996</v>
      </c>
      <c r="S252" s="16">
        <v>1.1000000000000001</v>
      </c>
      <c r="T252" s="16">
        <v>2.6</v>
      </c>
      <c r="W252" s="20"/>
      <c r="X252" s="20"/>
    </row>
    <row r="253" spans="1:24" x14ac:dyDescent="0.2">
      <c r="A253" s="9">
        <v>36098</v>
      </c>
      <c r="B253" s="5">
        <v>0.98839999999999995</v>
      </c>
      <c r="C253" s="16">
        <v>122.73</v>
      </c>
      <c r="D253" s="5">
        <v>1.4623999999999999</v>
      </c>
      <c r="E253" s="16">
        <v>908.08784210446379</v>
      </c>
      <c r="F253" s="23">
        <v>526.91431540089957</v>
      </c>
      <c r="G253" s="16">
        <v>382.06383607413142</v>
      </c>
      <c r="H253" s="16">
        <v>295.77569355194919</v>
      </c>
      <c r="I253" s="20">
        <v>885.76</v>
      </c>
      <c r="J253" s="17">
        <v>3152.85</v>
      </c>
      <c r="K253" s="16">
        <v>8640.48</v>
      </c>
      <c r="L253" s="16">
        <v>3442.53</v>
      </c>
      <c r="M253" s="16">
        <v>315.25</v>
      </c>
      <c r="N253" s="16">
        <v>25.45</v>
      </c>
      <c r="Q253" s="16">
        <v>3.89</v>
      </c>
      <c r="R253" s="16">
        <v>4.49</v>
      </c>
      <c r="S253" s="16">
        <v>0.93</v>
      </c>
      <c r="T253" s="16">
        <v>2.67</v>
      </c>
      <c r="W253" s="20"/>
      <c r="X253" s="20"/>
    </row>
    <row r="254" spans="1:24" x14ac:dyDescent="0.2">
      <c r="A254" s="9">
        <v>36127</v>
      </c>
      <c r="B254" s="5">
        <v>0.99350000000000005</v>
      </c>
      <c r="C254" s="16">
        <v>122.69</v>
      </c>
      <c r="D254" s="5">
        <v>1.476</v>
      </c>
      <c r="E254" s="16">
        <v>891.6355481296398</v>
      </c>
      <c r="F254" s="23">
        <v>530.2788840990379</v>
      </c>
      <c r="G254" s="16">
        <v>384.41901078081565</v>
      </c>
      <c r="H254" s="16">
        <v>298.76066534959307</v>
      </c>
      <c r="I254" s="20">
        <v>936.31</v>
      </c>
      <c r="J254" s="17">
        <v>3320.32</v>
      </c>
      <c r="K254" s="16">
        <v>9215.56</v>
      </c>
      <c r="L254" s="16">
        <v>3561.69</v>
      </c>
      <c r="M254" s="16">
        <v>317.05</v>
      </c>
      <c r="N254" s="16">
        <v>25.58</v>
      </c>
      <c r="Q254" s="16">
        <v>4.21</v>
      </c>
      <c r="R254" s="16">
        <v>4.45</v>
      </c>
      <c r="S254" s="16">
        <v>0.86</v>
      </c>
      <c r="T254" s="16">
        <v>2.56</v>
      </c>
      <c r="W254" s="20"/>
      <c r="X254" s="20"/>
    </row>
    <row r="255" spans="1:24" x14ac:dyDescent="0.2">
      <c r="A255" s="9">
        <v>36159</v>
      </c>
      <c r="B255" s="5">
        <v>1.0364</v>
      </c>
      <c r="C255" s="16">
        <v>119.94</v>
      </c>
      <c r="D255" s="5">
        <v>1.4527000000000001</v>
      </c>
      <c r="E255" s="16">
        <v>920.19703303856068</v>
      </c>
      <c r="F255" s="23">
        <v>543.6089989819418</v>
      </c>
      <c r="G255" s="16">
        <v>384.39867488903189</v>
      </c>
      <c r="H255" s="16">
        <v>307.20938062453894</v>
      </c>
      <c r="I255" s="20">
        <v>879.82</v>
      </c>
      <c r="J255" s="17">
        <v>2892.63</v>
      </c>
      <c r="K255" s="16">
        <v>8578.9500000000007</v>
      </c>
      <c r="L255" s="16">
        <v>3245.5</v>
      </c>
      <c r="M255" s="16">
        <v>341.8</v>
      </c>
      <c r="N255" s="16">
        <v>30.73</v>
      </c>
      <c r="Q255" s="16">
        <v>3.79</v>
      </c>
      <c r="R255" s="16">
        <v>4.13</v>
      </c>
      <c r="S255" s="16">
        <v>0.87</v>
      </c>
      <c r="T255" s="16">
        <v>2.2000000000000002</v>
      </c>
      <c r="W255" s="20"/>
      <c r="X255" s="20"/>
    </row>
    <row r="256" spans="1:24" x14ac:dyDescent="0.2">
      <c r="A256" s="9">
        <v>36190</v>
      </c>
      <c r="B256" s="5">
        <v>1.0739000000000001</v>
      </c>
      <c r="C256" s="16">
        <v>119.94</v>
      </c>
      <c r="D256" s="5">
        <v>1.4692000000000001</v>
      </c>
      <c r="E256" s="16">
        <v>911.93768104229764</v>
      </c>
      <c r="F256" s="23">
        <v>548.76846870191685</v>
      </c>
      <c r="G256" s="16">
        <v>387.05231103039995</v>
      </c>
      <c r="H256" s="16">
        <v>307.10410387752501</v>
      </c>
      <c r="I256" s="20">
        <v>855.7</v>
      </c>
      <c r="J256" s="17">
        <v>2747.83</v>
      </c>
      <c r="K256" s="16">
        <v>8339.94</v>
      </c>
      <c r="L256" s="16">
        <v>3089.68</v>
      </c>
      <c r="M256" s="16">
        <v>369.15</v>
      </c>
      <c r="N256" s="16">
        <v>31.6</v>
      </c>
      <c r="Q256" s="16">
        <v>3.97</v>
      </c>
      <c r="R256" s="16">
        <v>4.04</v>
      </c>
      <c r="S256" s="16">
        <v>0.79</v>
      </c>
      <c r="T256" s="16">
        <v>2.23</v>
      </c>
      <c r="W256" s="20"/>
      <c r="X256" s="20"/>
    </row>
    <row r="257" spans="1:24" x14ac:dyDescent="0.2">
      <c r="A257" s="9">
        <v>36218</v>
      </c>
      <c r="B257" s="5">
        <v>1.0781000000000001</v>
      </c>
      <c r="C257" s="16">
        <v>118.21</v>
      </c>
      <c r="D257" s="5">
        <v>1.462</v>
      </c>
      <c r="E257" s="16">
        <v>931.73955618179798</v>
      </c>
      <c r="F257" s="23">
        <v>553.94811166636316</v>
      </c>
      <c r="G257" s="16">
        <v>387.60617051783379</v>
      </c>
      <c r="H257" s="16">
        <v>309.01478117616284</v>
      </c>
      <c r="I257" s="20">
        <v>841.15</v>
      </c>
      <c r="J257" s="17">
        <v>2547.0500000000002</v>
      </c>
      <c r="K257" s="16">
        <v>8363.0400000000009</v>
      </c>
      <c r="L257" s="16">
        <v>2907.11</v>
      </c>
      <c r="M257" s="16">
        <v>345.9</v>
      </c>
      <c r="N257" s="16">
        <v>33.94</v>
      </c>
      <c r="Q257" s="16">
        <v>3.7</v>
      </c>
      <c r="R257" s="16">
        <v>3.95</v>
      </c>
      <c r="S257" s="16">
        <v>0.78</v>
      </c>
      <c r="T257" s="16">
        <v>2.17</v>
      </c>
      <c r="W257" s="20"/>
      <c r="X257" s="20"/>
    </row>
    <row r="258" spans="1:24" x14ac:dyDescent="0.2">
      <c r="A258" s="9">
        <v>36249</v>
      </c>
      <c r="B258" s="5">
        <v>1.0902000000000001</v>
      </c>
      <c r="C258" s="16">
        <v>118.22</v>
      </c>
      <c r="D258" s="5">
        <v>1.4749000000000001</v>
      </c>
      <c r="E258" s="16">
        <v>927.02835374570475</v>
      </c>
      <c r="F258" s="23">
        <v>551.67911900572631</v>
      </c>
      <c r="G258" s="16">
        <v>389.65976220987562</v>
      </c>
      <c r="H258" s="16">
        <v>307.5589081985695</v>
      </c>
      <c r="I258" s="20">
        <v>848.18</v>
      </c>
      <c r="J258" s="17">
        <v>2423.87</v>
      </c>
      <c r="K258" s="16">
        <v>7972.71</v>
      </c>
      <c r="L258" s="16">
        <v>2882.43</v>
      </c>
      <c r="M258" s="16">
        <v>334.1</v>
      </c>
      <c r="N258" s="16">
        <v>27.7</v>
      </c>
      <c r="Q258" s="16">
        <v>3.82</v>
      </c>
      <c r="R258" s="16">
        <v>4.0599999999999996</v>
      </c>
      <c r="S258" s="16">
        <v>0.72</v>
      </c>
      <c r="T258" s="16">
        <v>2.2599999999999998</v>
      </c>
      <c r="W258" s="20"/>
      <c r="X258" s="20"/>
    </row>
    <row r="259" spans="1:24" x14ac:dyDescent="0.2">
      <c r="A259" s="9">
        <v>36279</v>
      </c>
      <c r="B259" s="5">
        <v>1.1011</v>
      </c>
      <c r="C259" s="16">
        <v>120.13</v>
      </c>
      <c r="D259" s="5">
        <v>1.5075000000000001</v>
      </c>
      <c r="E259" s="16">
        <v>927.46831972704842</v>
      </c>
      <c r="F259" s="23">
        <v>550.59128441331779</v>
      </c>
      <c r="G259" s="16">
        <v>393.84050888144498</v>
      </c>
      <c r="H259" s="16">
        <v>303.28247722021388</v>
      </c>
      <c r="I259" s="20">
        <v>916.92</v>
      </c>
      <c r="J259" s="17">
        <v>2942.04</v>
      </c>
      <c r="K259" s="16">
        <v>7831.42</v>
      </c>
      <c r="L259" s="16">
        <v>3235.31</v>
      </c>
      <c r="M259" s="16">
        <v>343.6</v>
      </c>
      <c r="N259" s="16">
        <v>26.03</v>
      </c>
      <c r="Q259" s="16">
        <v>3.86</v>
      </c>
      <c r="R259" s="16">
        <v>4.1399999999999997</v>
      </c>
      <c r="S259" s="16">
        <v>0.59</v>
      </c>
      <c r="T259" s="16">
        <v>2.48</v>
      </c>
      <c r="W259" s="20"/>
      <c r="X259" s="20"/>
    </row>
    <row r="260" spans="1:24" x14ac:dyDescent="0.2">
      <c r="A260" s="9">
        <v>36309</v>
      </c>
      <c r="B260" s="5">
        <v>1.1771</v>
      </c>
      <c r="C260" s="16">
        <v>119.45</v>
      </c>
      <c r="D260" s="5">
        <v>1.5306999999999999</v>
      </c>
      <c r="E260" s="16">
        <v>963.1706115392376</v>
      </c>
      <c r="F260" s="23">
        <v>570.92049849910484</v>
      </c>
      <c r="G260" s="16">
        <v>396.18892704042457</v>
      </c>
      <c r="H260" s="16">
        <v>310.07671672163514</v>
      </c>
      <c r="I260" s="20">
        <v>963.59</v>
      </c>
      <c r="J260" s="17">
        <v>2982.68</v>
      </c>
      <c r="K260" s="16">
        <v>8424.51</v>
      </c>
      <c r="L260" s="16">
        <v>3310.52</v>
      </c>
      <c r="M260" s="16">
        <v>364.5</v>
      </c>
      <c r="N260" s="16">
        <v>29.56</v>
      </c>
      <c r="Q260" s="16">
        <v>3.35</v>
      </c>
      <c r="R260" s="16">
        <v>3.65</v>
      </c>
      <c r="S260" s="16">
        <v>0.52</v>
      </c>
      <c r="T260" s="16">
        <v>2.2000000000000002</v>
      </c>
      <c r="W260" s="20"/>
      <c r="X260" s="20"/>
    </row>
    <row r="261" spans="1:24" x14ac:dyDescent="0.2">
      <c r="A261" s="9">
        <v>36340</v>
      </c>
      <c r="B261" s="5">
        <v>1.1494</v>
      </c>
      <c r="C261" s="16">
        <v>119.98</v>
      </c>
      <c r="D261" s="5">
        <v>1.5542</v>
      </c>
      <c r="E261" s="16">
        <v>955.27061545504091</v>
      </c>
      <c r="F261" s="23">
        <v>565.68926774296779</v>
      </c>
      <c r="G261" s="16">
        <v>386.89217944349622</v>
      </c>
      <c r="H261" s="16">
        <v>306.17958501517467</v>
      </c>
      <c r="I261" s="20">
        <v>974.5</v>
      </c>
      <c r="J261" s="17">
        <v>3220.58</v>
      </c>
      <c r="K261" s="16">
        <v>9083.11</v>
      </c>
      <c r="L261" s="16">
        <v>3437.73</v>
      </c>
      <c r="M261" s="16">
        <v>346</v>
      </c>
      <c r="N261" s="16">
        <v>30.19</v>
      </c>
      <c r="Q261" s="16">
        <v>3.51</v>
      </c>
      <c r="R261" s="16">
        <v>3.83</v>
      </c>
      <c r="S261" s="16">
        <v>0.83</v>
      </c>
      <c r="T261" s="16">
        <v>2.4</v>
      </c>
      <c r="W261" s="20"/>
      <c r="X261" s="20"/>
    </row>
    <row r="262" spans="1:24" x14ac:dyDescent="0.2">
      <c r="A262" s="9">
        <v>36371</v>
      </c>
      <c r="B262" s="5">
        <v>1.1242000000000001</v>
      </c>
      <c r="C262" s="16">
        <v>120.41</v>
      </c>
      <c r="D262" s="5">
        <v>1.5408999999999999</v>
      </c>
      <c r="E262" s="16">
        <v>907.26432738418475</v>
      </c>
      <c r="F262" s="23">
        <v>557.62898884811568</v>
      </c>
      <c r="G262" s="16">
        <v>383.59949586799644</v>
      </c>
      <c r="H262" s="16">
        <v>304.8152867966395</v>
      </c>
      <c r="I262" s="20">
        <v>990.31</v>
      </c>
      <c r="J262" s="17">
        <v>3487.86</v>
      </c>
      <c r="K262" s="16">
        <v>9563.2099999999991</v>
      </c>
      <c r="L262" s="16">
        <v>3620.38</v>
      </c>
      <c r="M262" s="16">
        <v>346.1</v>
      </c>
      <c r="N262" s="16">
        <v>32.31</v>
      </c>
      <c r="Q262" s="16">
        <v>4.3099999999999996</v>
      </c>
      <c r="R262" s="16">
        <v>4.09</v>
      </c>
      <c r="S262" s="16">
        <v>0.95</v>
      </c>
      <c r="T262" s="16">
        <v>2.4900000000000002</v>
      </c>
      <c r="W262" s="20"/>
      <c r="X262" s="20"/>
    </row>
    <row r="263" spans="1:24" x14ac:dyDescent="0.2">
      <c r="A263" s="9">
        <v>36400</v>
      </c>
      <c r="B263" s="5">
        <v>1.0975999999999999</v>
      </c>
      <c r="C263" s="16">
        <v>116.77</v>
      </c>
      <c r="D263" s="5">
        <v>1.5394000000000001</v>
      </c>
      <c r="E263" s="16">
        <v>901.53191271628532</v>
      </c>
      <c r="F263" s="23">
        <v>557.29083734903827</v>
      </c>
      <c r="G263" s="16">
        <v>369.79550134125293</v>
      </c>
      <c r="H263" s="16">
        <v>301.54211846923175</v>
      </c>
      <c r="I263" s="20">
        <v>1008.01</v>
      </c>
      <c r="J263" s="17">
        <v>3484.58</v>
      </c>
      <c r="K263" s="16">
        <v>10343.549999999999</v>
      </c>
      <c r="L263" s="16">
        <v>3674.7</v>
      </c>
      <c r="M263" s="16">
        <v>375.7</v>
      </c>
      <c r="N263" s="16">
        <v>31.57</v>
      </c>
      <c r="Q263" s="16">
        <v>4.46</v>
      </c>
      <c r="R263" s="16">
        <v>4.1500000000000004</v>
      </c>
      <c r="S263" s="16">
        <v>1.44</v>
      </c>
      <c r="T263" s="16">
        <v>2.67</v>
      </c>
      <c r="W263" s="20"/>
      <c r="X263" s="20"/>
    </row>
    <row r="264" spans="1:24" x14ac:dyDescent="0.2">
      <c r="A264" s="9">
        <v>36432</v>
      </c>
      <c r="B264" s="5">
        <v>1.1669</v>
      </c>
      <c r="C264" s="16">
        <v>111.47</v>
      </c>
      <c r="D264" s="5">
        <v>1.5371999999999999</v>
      </c>
      <c r="E264" s="16">
        <v>937.14565404157713</v>
      </c>
      <c r="F264" s="23">
        <v>565.60197083163621</v>
      </c>
      <c r="G264" s="16">
        <v>372.1880600940093</v>
      </c>
      <c r="H264" s="16">
        <v>305.88861687985877</v>
      </c>
      <c r="I264" s="20">
        <v>995.97</v>
      </c>
      <c r="J264" s="17">
        <v>3256.78</v>
      </c>
      <c r="K264" s="16">
        <v>10219.049999999999</v>
      </c>
      <c r="L264" s="16">
        <v>3626.43</v>
      </c>
      <c r="M264" s="16">
        <v>385.4</v>
      </c>
      <c r="N264" s="16">
        <v>29.2</v>
      </c>
      <c r="Q264" s="16">
        <v>3.93</v>
      </c>
      <c r="R264" s="16">
        <v>3.98</v>
      </c>
      <c r="S264" s="16">
        <v>1.37</v>
      </c>
      <c r="T264" s="16">
        <v>2.5</v>
      </c>
      <c r="W264" s="20"/>
      <c r="X264" s="20"/>
    </row>
    <row r="265" spans="1:24" x14ac:dyDescent="0.2">
      <c r="A265" s="9">
        <v>36463</v>
      </c>
      <c r="B265" s="5">
        <v>1.1603000000000001</v>
      </c>
      <c r="C265" s="16">
        <v>110.17</v>
      </c>
      <c r="D265" s="5">
        <v>1.5509999999999999</v>
      </c>
      <c r="E265" s="16">
        <v>917.76993223669353</v>
      </c>
      <c r="F265" s="23">
        <v>555.81300660056854</v>
      </c>
      <c r="G265" s="16">
        <v>370.37917414604829</v>
      </c>
      <c r="H265" s="16">
        <v>301.10070977524748</v>
      </c>
      <c r="I265" s="20">
        <v>1050.71</v>
      </c>
      <c r="J265" s="17">
        <v>3655.99</v>
      </c>
      <c r="K265" s="16">
        <v>10559.59</v>
      </c>
      <c r="L265" s="16">
        <v>3769.49</v>
      </c>
      <c r="M265" s="16">
        <v>384.5</v>
      </c>
      <c r="N265" s="16">
        <v>29.11</v>
      </c>
      <c r="Q265" s="16">
        <v>4.29</v>
      </c>
      <c r="R265" s="16">
        <v>4.29</v>
      </c>
      <c r="S265" s="16">
        <v>1.45</v>
      </c>
      <c r="T265" s="16">
        <v>2.75</v>
      </c>
      <c r="W265" s="20"/>
      <c r="X265" s="20"/>
    </row>
    <row r="266" spans="1:24" x14ac:dyDescent="0.2">
      <c r="A266" s="9">
        <v>36491</v>
      </c>
      <c r="B266" s="5">
        <v>1.1989000000000001</v>
      </c>
      <c r="C266" s="16">
        <v>109.58</v>
      </c>
      <c r="D266" s="5">
        <v>1.548</v>
      </c>
      <c r="E266" s="16">
        <v>918.61265051609257</v>
      </c>
      <c r="F266" s="23">
        <v>555.21904018012663</v>
      </c>
      <c r="G266" s="16">
        <v>375.02213592136189</v>
      </c>
      <c r="H266" s="16">
        <v>298.81786513734642</v>
      </c>
      <c r="I266" s="20">
        <v>1058.2</v>
      </c>
      <c r="J266" s="17">
        <v>3745.95</v>
      </c>
      <c r="K266" s="16">
        <v>10100.57</v>
      </c>
      <c r="L266" s="16">
        <v>3842.74</v>
      </c>
      <c r="M266" s="16">
        <v>399.85</v>
      </c>
      <c r="N266" s="16">
        <v>30.41</v>
      </c>
      <c r="Q266" s="16">
        <v>4.33</v>
      </c>
      <c r="R266" s="16">
        <v>4.3600000000000003</v>
      </c>
      <c r="S266" s="16">
        <v>1.3</v>
      </c>
      <c r="T266" s="16">
        <v>2.89</v>
      </c>
      <c r="W266" s="20"/>
      <c r="X266" s="20"/>
    </row>
    <row r="267" spans="1:24" x14ac:dyDescent="0.2">
      <c r="A267" s="9">
        <v>36524</v>
      </c>
      <c r="B267" s="5">
        <v>1.2535000000000001</v>
      </c>
      <c r="C267" s="16">
        <v>107.63</v>
      </c>
      <c r="D267" s="5">
        <v>1.5608</v>
      </c>
      <c r="E267" s="16">
        <v>934.85124256452048</v>
      </c>
      <c r="F267" s="23">
        <v>562.4225267079853</v>
      </c>
      <c r="G267" s="16">
        <v>374.01549832267489</v>
      </c>
      <c r="H267" s="16">
        <v>303.7881434162158</v>
      </c>
      <c r="I267" s="20">
        <v>1111.9100000000001</v>
      </c>
      <c r="J267" s="17">
        <v>3965.16</v>
      </c>
      <c r="K267" s="16">
        <v>10676.64</v>
      </c>
      <c r="L267" s="16">
        <v>3961.58</v>
      </c>
      <c r="M267" s="16">
        <v>416.9</v>
      </c>
      <c r="N267" s="16">
        <v>32.79</v>
      </c>
      <c r="Q267" s="16">
        <v>4.12</v>
      </c>
      <c r="R267" s="16">
        <v>4.22</v>
      </c>
      <c r="S267" s="16">
        <v>1.35</v>
      </c>
      <c r="T267" s="16">
        <v>2.69</v>
      </c>
      <c r="V267" s="16"/>
      <c r="W267" s="20"/>
      <c r="X267" s="20"/>
    </row>
    <row r="268" spans="1:24" x14ac:dyDescent="0.2">
      <c r="A268" s="9">
        <v>36554</v>
      </c>
      <c r="B268" s="5">
        <v>1.2467999999999999</v>
      </c>
      <c r="C268" s="16">
        <v>105.78</v>
      </c>
      <c r="D268" s="5">
        <v>1.5679000000000001</v>
      </c>
      <c r="E268" s="16">
        <v>937.43485201094461</v>
      </c>
      <c r="F268" s="23">
        <v>567.0346913497674</v>
      </c>
      <c r="G268" s="16">
        <v>375.28284683001596</v>
      </c>
      <c r="H268" s="16">
        <v>304.68529327741788</v>
      </c>
      <c r="I268" s="20">
        <v>1131.1300000000001</v>
      </c>
      <c r="J268" s="17">
        <v>4058.6</v>
      </c>
      <c r="K268" s="16">
        <v>10783.61</v>
      </c>
      <c r="L268" s="16">
        <v>4152.32</v>
      </c>
      <c r="M268" s="16">
        <v>402.2</v>
      </c>
      <c r="N268" s="16">
        <v>33.049999999999997</v>
      </c>
      <c r="Q268" s="16">
        <v>4.13</v>
      </c>
      <c r="R268" s="16">
        <v>4.1500000000000004</v>
      </c>
      <c r="S268" s="16">
        <v>1.32</v>
      </c>
      <c r="T268" s="16">
        <v>2.68</v>
      </c>
      <c r="W268" s="20"/>
      <c r="X268" s="20"/>
    </row>
    <row r="269" spans="1:24" x14ac:dyDescent="0.2">
      <c r="A269" s="9">
        <v>36582</v>
      </c>
      <c r="B269" s="5">
        <v>1.248</v>
      </c>
      <c r="C269" s="16">
        <v>109.18</v>
      </c>
      <c r="D269" s="5">
        <v>1.5754999999999999</v>
      </c>
      <c r="E269" s="16">
        <v>950.77212726694381</v>
      </c>
      <c r="F269" s="23">
        <v>576.64687514052127</v>
      </c>
      <c r="G269" s="16">
        <v>378.5395808956394</v>
      </c>
      <c r="H269" s="16">
        <v>308.19973801034615</v>
      </c>
      <c r="I269" s="20">
        <v>1144.94</v>
      </c>
      <c r="J269" s="17">
        <v>4018.16</v>
      </c>
      <c r="K269" s="16">
        <v>11041.92</v>
      </c>
      <c r="L269" s="16">
        <v>4221.29</v>
      </c>
      <c r="M269" s="16">
        <v>396.4</v>
      </c>
      <c r="N269" s="16">
        <v>36.159999999999997</v>
      </c>
      <c r="Q269" s="16">
        <v>3.97</v>
      </c>
      <c r="R269" s="16">
        <v>3.95</v>
      </c>
      <c r="S269" s="16">
        <v>1.22</v>
      </c>
      <c r="T269" s="16">
        <v>2.5499999999999998</v>
      </c>
      <c r="W269" s="20"/>
      <c r="X269" s="20"/>
    </row>
    <row r="270" spans="1:24" x14ac:dyDescent="0.2">
      <c r="A270" s="9">
        <v>36615</v>
      </c>
      <c r="B270" s="5">
        <v>1.2301</v>
      </c>
      <c r="C270" s="16">
        <v>103.99</v>
      </c>
      <c r="D270" s="5">
        <v>1.5576000000000001</v>
      </c>
      <c r="E270" s="16">
        <v>962.29455288547661</v>
      </c>
      <c r="F270" s="23">
        <v>582.8440197371109</v>
      </c>
      <c r="G270" s="16">
        <v>372.39265588279579</v>
      </c>
      <c r="H270" s="16">
        <v>309.5170477901724</v>
      </c>
      <c r="I270" s="20">
        <v>1125.68</v>
      </c>
      <c r="J270" s="17">
        <v>3856.7</v>
      </c>
      <c r="K270" s="16">
        <v>11715.39</v>
      </c>
      <c r="L270" s="16">
        <v>4098.05</v>
      </c>
      <c r="M270" s="16">
        <v>427.3</v>
      </c>
      <c r="N270" s="16">
        <v>35.76</v>
      </c>
      <c r="Q270" s="16">
        <v>3.84</v>
      </c>
      <c r="R270" s="16">
        <v>3.84</v>
      </c>
      <c r="S270" s="16">
        <v>1.45</v>
      </c>
      <c r="T270" s="16">
        <v>2.52</v>
      </c>
      <c r="W270" s="20"/>
      <c r="X270" s="20"/>
    </row>
    <row r="271" spans="1:24" x14ac:dyDescent="0.2">
      <c r="A271" s="9">
        <v>36645</v>
      </c>
      <c r="B271" s="5">
        <v>1.1977</v>
      </c>
      <c r="C271" s="16">
        <v>110.38</v>
      </c>
      <c r="D271" s="5">
        <v>1.5539000000000001</v>
      </c>
      <c r="E271" s="16">
        <v>921.63194600906797</v>
      </c>
      <c r="F271" s="23">
        <v>573.77576927688006</v>
      </c>
      <c r="G271" s="16">
        <v>371.17073667031065</v>
      </c>
      <c r="H271" s="16">
        <v>305.98790561585429</v>
      </c>
      <c r="I271" s="20">
        <v>1107.3</v>
      </c>
      <c r="J271" s="17">
        <v>3985.21</v>
      </c>
      <c r="K271" s="16">
        <v>11761.79</v>
      </c>
      <c r="L271" s="16">
        <v>4252.3999999999996</v>
      </c>
      <c r="M271" s="16">
        <v>387</v>
      </c>
      <c r="N271" s="16">
        <v>37.380000000000003</v>
      </c>
      <c r="Q271" s="16">
        <v>4.53</v>
      </c>
      <c r="R271" s="16">
        <v>4.12</v>
      </c>
      <c r="S271" s="16">
        <v>1.51</v>
      </c>
      <c r="T271" s="16">
        <v>2.71</v>
      </c>
      <c r="W271" s="20"/>
      <c r="X271" s="20"/>
    </row>
    <row r="272" spans="1:24" x14ac:dyDescent="0.2">
      <c r="A272" s="9">
        <v>36673</v>
      </c>
      <c r="B272" s="5">
        <v>1.2212000000000001</v>
      </c>
      <c r="C272" s="16">
        <v>110.07</v>
      </c>
      <c r="D272" s="5">
        <v>1.5303</v>
      </c>
      <c r="E272" s="16">
        <v>917.86082866640038</v>
      </c>
      <c r="F272" s="23">
        <v>573.44501244821504</v>
      </c>
      <c r="G272" s="16">
        <v>371.63779318062103</v>
      </c>
      <c r="H272" s="16">
        <v>305.37756771877008</v>
      </c>
      <c r="I272" s="20">
        <v>1120.68</v>
      </c>
      <c r="J272" s="17">
        <v>3902.72</v>
      </c>
      <c r="K272" s="16">
        <v>11236.37</v>
      </c>
      <c r="L272" s="16">
        <v>4161.32</v>
      </c>
      <c r="M272" s="16">
        <v>394</v>
      </c>
      <c r="N272" s="16">
        <v>39.880000000000003</v>
      </c>
      <c r="Q272" s="16">
        <v>4.6500000000000004</v>
      </c>
      <c r="R272" s="16">
        <v>4.18</v>
      </c>
      <c r="S272" s="16">
        <v>1.51</v>
      </c>
      <c r="T272" s="16">
        <v>2.77</v>
      </c>
      <c r="W272" s="20"/>
      <c r="X272" s="20"/>
    </row>
    <row r="273" spans="1:24" x14ac:dyDescent="0.2">
      <c r="A273" s="9">
        <v>36706</v>
      </c>
      <c r="B273" s="5">
        <v>1.2181</v>
      </c>
      <c r="C273" s="16">
        <v>109.38</v>
      </c>
      <c r="D273" s="5">
        <v>1.5255000000000001</v>
      </c>
      <c r="E273" s="16">
        <v>925.03668336315923</v>
      </c>
      <c r="F273" s="23">
        <v>573.91210232757521</v>
      </c>
      <c r="G273" s="16">
        <v>364.4131826832317</v>
      </c>
      <c r="H273" s="16">
        <v>303.71247654298526</v>
      </c>
      <c r="I273" s="20">
        <v>1140.8399999999999</v>
      </c>
      <c r="J273" s="17">
        <v>4052.73</v>
      </c>
      <c r="K273" s="16">
        <v>11858.87</v>
      </c>
      <c r="L273" s="16">
        <v>4166.47</v>
      </c>
      <c r="M273" s="16">
        <v>392.6</v>
      </c>
      <c r="N273" s="16">
        <v>37.049999999999997</v>
      </c>
      <c r="Q273" s="16">
        <v>4.59</v>
      </c>
      <c r="R273" s="16">
        <v>4.22</v>
      </c>
      <c r="S273" s="16">
        <v>1.79</v>
      </c>
      <c r="T273" s="16">
        <v>2.88</v>
      </c>
      <c r="W273" s="20"/>
      <c r="X273" s="20"/>
    </row>
    <row r="274" spans="1:24" x14ac:dyDescent="0.2">
      <c r="A274" s="9">
        <v>36736</v>
      </c>
      <c r="B274" s="5">
        <v>1.2025999999999999</v>
      </c>
      <c r="C274" s="16">
        <v>111.32</v>
      </c>
      <c r="D274" s="5">
        <v>1.5396000000000001</v>
      </c>
      <c r="E274" s="16">
        <v>935.9056549018128</v>
      </c>
      <c r="F274" s="23">
        <v>579.77528876266615</v>
      </c>
      <c r="G274" s="16">
        <v>363.07678796573441</v>
      </c>
      <c r="H274" s="16">
        <v>306.8094724056885</v>
      </c>
      <c r="I274" s="20">
        <v>1101.72</v>
      </c>
      <c r="J274" s="17">
        <v>3895.61</v>
      </c>
      <c r="K274" s="16">
        <v>11325.78</v>
      </c>
      <c r="L274" s="16">
        <v>4098.6099999999997</v>
      </c>
      <c r="M274" s="16">
        <v>391</v>
      </c>
      <c r="N274" s="16">
        <v>43.8</v>
      </c>
      <c r="Q274" s="16">
        <v>4.47</v>
      </c>
      <c r="R274" s="16">
        <v>4.12</v>
      </c>
      <c r="S274" s="16">
        <v>1.86</v>
      </c>
      <c r="T274" s="16">
        <v>2.77</v>
      </c>
      <c r="W274" s="20"/>
      <c r="X274" s="20"/>
    </row>
    <row r="275" spans="1:24" x14ac:dyDescent="0.2">
      <c r="A275" s="9">
        <v>36768</v>
      </c>
      <c r="B275" s="5">
        <v>1.2183999999999999</v>
      </c>
      <c r="C275" s="16">
        <v>108.91</v>
      </c>
      <c r="D275" s="5">
        <v>1.5411999999999999</v>
      </c>
      <c r="E275" s="16">
        <v>961.33728032547799</v>
      </c>
      <c r="F275" s="23">
        <v>589.59866309946381</v>
      </c>
      <c r="G275" s="16">
        <v>372.32191045984473</v>
      </c>
      <c r="H275" s="16">
        <v>311.02102593001337</v>
      </c>
      <c r="I275" s="20">
        <v>1095.8</v>
      </c>
      <c r="J275" s="17">
        <v>3785.21</v>
      </c>
      <c r="K275" s="16">
        <v>11081.79</v>
      </c>
      <c r="L275" s="16">
        <v>4016.27</v>
      </c>
      <c r="M275" s="16">
        <v>410.4</v>
      </c>
      <c r="N275" s="16">
        <v>42.12</v>
      </c>
      <c r="Q275" s="16">
        <v>4.12</v>
      </c>
      <c r="R275" s="16">
        <v>3.92</v>
      </c>
      <c r="S275" s="16">
        <v>1.54</v>
      </c>
      <c r="T275" s="16">
        <v>2.61</v>
      </c>
      <c r="W275" s="20"/>
      <c r="X275" s="20"/>
    </row>
    <row r="276" spans="1:24" x14ac:dyDescent="0.2">
      <c r="A276" s="9">
        <v>36798</v>
      </c>
      <c r="B276" s="5">
        <v>1.2433000000000001</v>
      </c>
      <c r="C276" s="16">
        <v>109.89</v>
      </c>
      <c r="D276" s="5">
        <v>1.548</v>
      </c>
      <c r="E276" s="16">
        <v>964.63787165459598</v>
      </c>
      <c r="F276" s="23">
        <v>594.32070986639428</v>
      </c>
      <c r="G276" s="16">
        <v>375.31365307137503</v>
      </c>
      <c r="H276" s="16">
        <v>311.69749666141115</v>
      </c>
      <c r="I276" s="20">
        <v>1114.58</v>
      </c>
      <c r="J276" s="17">
        <v>3892.9</v>
      </c>
      <c r="K276" s="16">
        <v>10823.57</v>
      </c>
      <c r="L276" s="16">
        <v>4057.34</v>
      </c>
      <c r="M276" s="16">
        <v>418.7</v>
      </c>
      <c r="N276" s="16">
        <v>49.64</v>
      </c>
      <c r="Q276" s="16">
        <v>4.12</v>
      </c>
      <c r="R276" s="16">
        <v>3.85</v>
      </c>
      <c r="S276" s="16">
        <v>1.45</v>
      </c>
      <c r="T276" s="16">
        <v>2.61</v>
      </c>
      <c r="W276" s="20"/>
      <c r="X276" s="20"/>
    </row>
    <row r="277" spans="1:24" x14ac:dyDescent="0.2">
      <c r="A277" s="9">
        <v>36827</v>
      </c>
      <c r="B277" s="5">
        <v>1.2751999999999999</v>
      </c>
      <c r="C277" s="16">
        <v>106</v>
      </c>
      <c r="D277" s="5">
        <v>1.528</v>
      </c>
      <c r="E277" s="16">
        <v>973.78775552234777</v>
      </c>
      <c r="F277" s="23">
        <v>601.48999570206365</v>
      </c>
      <c r="G277" s="16">
        <v>374.36237212465232</v>
      </c>
      <c r="H277" s="16">
        <v>315.95893651228187</v>
      </c>
      <c r="I277" s="20">
        <v>1130.2</v>
      </c>
      <c r="J277" s="17">
        <v>3960.25</v>
      </c>
      <c r="K277" s="16">
        <v>10771.42</v>
      </c>
      <c r="L277" s="16">
        <v>3987.29</v>
      </c>
      <c r="M277" s="16">
        <v>428.5</v>
      </c>
      <c r="N277" s="16">
        <v>51.76</v>
      </c>
      <c r="Q277" s="16">
        <v>4.03</v>
      </c>
      <c r="R277" s="16">
        <v>3.72</v>
      </c>
      <c r="S277" s="16">
        <v>1.5</v>
      </c>
      <c r="T277" s="16">
        <v>2.4500000000000002</v>
      </c>
      <c r="W277" s="20"/>
      <c r="X277" s="20"/>
    </row>
    <row r="278" spans="1:24" x14ac:dyDescent="0.2">
      <c r="A278" s="9">
        <v>36859</v>
      </c>
      <c r="B278" s="5">
        <v>1.3270999999999999</v>
      </c>
      <c r="C278" s="16">
        <v>103.1</v>
      </c>
      <c r="D278" s="5">
        <v>1.5142</v>
      </c>
      <c r="E278" s="16">
        <v>955.74041771646193</v>
      </c>
      <c r="F278" s="23">
        <v>602.12707065293705</v>
      </c>
      <c r="G278" s="16">
        <v>376.234606620796</v>
      </c>
      <c r="H278" s="16">
        <v>320.26144559070843</v>
      </c>
      <c r="I278" s="20">
        <v>1173.82</v>
      </c>
      <c r="J278" s="17">
        <v>4126</v>
      </c>
      <c r="K278" s="16">
        <v>10899.25</v>
      </c>
      <c r="L278" s="16">
        <v>4052.75</v>
      </c>
      <c r="M278" s="16">
        <v>451.3</v>
      </c>
      <c r="N278" s="16">
        <v>49.13</v>
      </c>
      <c r="Q278" s="16">
        <v>4.3600000000000003</v>
      </c>
      <c r="R278" s="16">
        <v>3.75</v>
      </c>
      <c r="S278" s="16">
        <v>1.45</v>
      </c>
      <c r="T278" s="16">
        <v>2.29</v>
      </c>
      <c r="W278" s="20"/>
      <c r="X278" s="20"/>
    </row>
    <row r="279" spans="1:24" x14ac:dyDescent="0.2">
      <c r="A279" s="9">
        <v>36890</v>
      </c>
      <c r="B279" s="5">
        <v>1.3543000000000001</v>
      </c>
      <c r="C279" s="16">
        <v>102.56</v>
      </c>
      <c r="D279" s="5">
        <v>1.544</v>
      </c>
      <c r="E279" s="16">
        <v>968.1403224836273</v>
      </c>
      <c r="F279" s="23">
        <v>607.70906303223455</v>
      </c>
      <c r="G279" s="16">
        <v>376.9716074817041</v>
      </c>
      <c r="H279" s="16">
        <v>321.10441236374788</v>
      </c>
      <c r="I279" s="20">
        <v>1211.92</v>
      </c>
      <c r="J279" s="17">
        <v>4256.08</v>
      </c>
      <c r="K279" s="16">
        <v>11488.76</v>
      </c>
      <c r="L279" s="16">
        <v>4234.5600000000004</v>
      </c>
      <c r="M279" s="16">
        <v>437.5</v>
      </c>
      <c r="N279" s="16">
        <v>43.45</v>
      </c>
      <c r="Q279" s="16">
        <v>4.22</v>
      </c>
      <c r="R279" s="16">
        <v>3.66</v>
      </c>
      <c r="S279" s="16">
        <v>1.44</v>
      </c>
      <c r="T279" s="16">
        <v>2.2799999999999998</v>
      </c>
      <c r="V279" s="16"/>
      <c r="W279" s="20"/>
      <c r="X279" s="20"/>
    </row>
    <row r="280" spans="1:24" x14ac:dyDescent="0.2">
      <c r="A280" s="9">
        <v>36921</v>
      </c>
      <c r="B280" s="5">
        <v>1.3041</v>
      </c>
      <c r="C280" s="16">
        <v>103.58</v>
      </c>
      <c r="D280" s="5">
        <v>1.5499000000000001</v>
      </c>
      <c r="E280" s="16">
        <v>977.38000343689998</v>
      </c>
      <c r="F280" s="23">
        <v>614.14810342464921</v>
      </c>
      <c r="G280" s="16">
        <v>380.55127029259432</v>
      </c>
      <c r="H280" s="16">
        <v>323.34627964074497</v>
      </c>
      <c r="I280" s="20">
        <v>1181.27</v>
      </c>
      <c r="J280" s="17">
        <v>4254.8500000000004</v>
      </c>
      <c r="K280" s="16">
        <v>11387.59</v>
      </c>
      <c r="L280" s="16">
        <v>4305.72</v>
      </c>
      <c r="M280" s="16">
        <v>421.8</v>
      </c>
      <c r="N280" s="16">
        <v>48.2</v>
      </c>
      <c r="Q280" s="16">
        <v>4.13</v>
      </c>
      <c r="R280" s="16">
        <v>3.55</v>
      </c>
      <c r="S280" s="16">
        <v>1.33</v>
      </c>
      <c r="T280" s="16">
        <v>2.21</v>
      </c>
      <c r="W280" s="20"/>
      <c r="X280" s="20"/>
    </row>
    <row r="281" spans="1:24" x14ac:dyDescent="0.2">
      <c r="A281" s="9">
        <v>36949</v>
      </c>
      <c r="B281" s="5">
        <v>1.3252999999999999</v>
      </c>
      <c r="C281" s="16">
        <v>104.42</v>
      </c>
      <c r="D281" s="5">
        <v>1.5368999999999999</v>
      </c>
      <c r="E281" s="16">
        <v>963.9068475941574</v>
      </c>
      <c r="F281" s="23">
        <v>607.60911028805594</v>
      </c>
      <c r="G281" s="16">
        <v>378.11556231448958</v>
      </c>
      <c r="H281" s="16">
        <v>321.13937436334368</v>
      </c>
      <c r="I281" s="20">
        <v>1203.5999999999999</v>
      </c>
      <c r="J281" s="17">
        <v>4350.49</v>
      </c>
      <c r="K281" s="16">
        <v>11740.6</v>
      </c>
      <c r="L281" s="16">
        <v>4435.5200000000004</v>
      </c>
      <c r="M281" s="16">
        <v>436.5</v>
      </c>
      <c r="N281" s="16">
        <v>51.75</v>
      </c>
      <c r="Q281" s="16">
        <v>4.3899999999999997</v>
      </c>
      <c r="R281" s="16">
        <v>3.75</v>
      </c>
      <c r="S281" s="16">
        <v>1.43</v>
      </c>
      <c r="T281" s="16">
        <v>2.33</v>
      </c>
      <c r="W281" s="20"/>
      <c r="X281" s="20"/>
    </row>
    <row r="282" spans="1:24" x14ac:dyDescent="0.2">
      <c r="A282" s="9">
        <v>36980</v>
      </c>
      <c r="B282" s="5">
        <v>1.2974000000000001</v>
      </c>
      <c r="C282" s="16">
        <v>107.14</v>
      </c>
      <c r="D282" s="5">
        <v>1.5502</v>
      </c>
      <c r="E282" s="16">
        <v>959.80687250089829</v>
      </c>
      <c r="F282" s="23">
        <v>609.5078887577057</v>
      </c>
      <c r="G282" s="16">
        <v>381.41777452663206</v>
      </c>
      <c r="H282" s="16">
        <v>322.22719632761988</v>
      </c>
      <c r="I282" s="20">
        <v>1180.57</v>
      </c>
      <c r="J282" s="17">
        <v>4348.7700000000004</v>
      </c>
      <c r="K282" s="16">
        <v>11668.95</v>
      </c>
      <c r="L282" s="16">
        <v>4456.72</v>
      </c>
      <c r="M282" s="16">
        <v>428.7</v>
      </c>
      <c r="N282" s="16">
        <v>55.4</v>
      </c>
      <c r="Q282" s="16">
        <v>4.51</v>
      </c>
      <c r="R282" s="16">
        <v>3.75</v>
      </c>
      <c r="S282" s="16">
        <v>1.33</v>
      </c>
      <c r="T282" s="16">
        <v>2.31</v>
      </c>
      <c r="W282" s="20"/>
      <c r="X282" s="20"/>
    </row>
    <row r="283" spans="1:24" x14ac:dyDescent="0.2">
      <c r="A283" s="9">
        <v>37009</v>
      </c>
      <c r="B283" s="5">
        <v>1.2915000000000001</v>
      </c>
      <c r="C283" s="16">
        <v>104.74</v>
      </c>
      <c r="D283" s="5">
        <v>1.5376000000000001</v>
      </c>
      <c r="E283" s="16">
        <v>982.63354181780574</v>
      </c>
      <c r="F283" s="23">
        <v>620.6184773122842</v>
      </c>
      <c r="G283" s="16">
        <v>385.31052993509735</v>
      </c>
      <c r="H283" s="16">
        <v>328.97149996031351</v>
      </c>
      <c r="I283" s="20">
        <v>1156.8499999999999</v>
      </c>
      <c r="J283" s="17">
        <v>4184.84</v>
      </c>
      <c r="K283" s="16">
        <v>11008.9</v>
      </c>
      <c r="L283" s="16">
        <v>4444.0600000000004</v>
      </c>
      <c r="M283" s="16">
        <v>435</v>
      </c>
      <c r="N283" s="16">
        <v>49.72</v>
      </c>
      <c r="Q283" s="16">
        <v>4.21</v>
      </c>
      <c r="R283" s="16">
        <v>3.53</v>
      </c>
      <c r="S283" s="16">
        <v>1.21</v>
      </c>
      <c r="T283" s="16">
        <v>2.0499999999999998</v>
      </c>
      <c r="W283" s="20"/>
      <c r="X283" s="20"/>
    </row>
    <row r="284" spans="1:24" x14ac:dyDescent="0.2">
      <c r="A284" s="9">
        <v>37041</v>
      </c>
      <c r="B284" s="5">
        <v>1.2350000000000001</v>
      </c>
      <c r="C284" s="16">
        <v>107.94</v>
      </c>
      <c r="D284" s="5">
        <v>1.5371999999999999</v>
      </c>
      <c r="E284" s="16">
        <v>999.97417180653531</v>
      </c>
      <c r="F284" s="23">
        <v>634.51484371413073</v>
      </c>
      <c r="G284" s="16">
        <v>385.99129885654389</v>
      </c>
      <c r="H284" s="16">
        <v>331.46388775702735</v>
      </c>
      <c r="I284" s="20">
        <v>1191.5</v>
      </c>
      <c r="J284" s="17">
        <v>4460.63</v>
      </c>
      <c r="K284" s="16">
        <v>11276.59</v>
      </c>
      <c r="L284" s="16">
        <v>4645.3900000000003</v>
      </c>
      <c r="M284" s="16">
        <v>416.3</v>
      </c>
      <c r="N284" s="16">
        <v>51.97</v>
      </c>
      <c r="Q284" s="16">
        <v>4</v>
      </c>
      <c r="R284" s="16">
        <v>3.25</v>
      </c>
      <c r="S284" s="16">
        <v>1.2</v>
      </c>
      <c r="T284" s="16">
        <v>1.97</v>
      </c>
      <c r="W284" s="20"/>
      <c r="X284" s="20"/>
    </row>
    <row r="285" spans="1:24" x14ac:dyDescent="0.2">
      <c r="A285" s="9">
        <v>37071</v>
      </c>
      <c r="B285" s="5">
        <v>1.2102999999999999</v>
      </c>
      <c r="C285" s="16">
        <v>110.95</v>
      </c>
      <c r="D285" s="5">
        <v>1.5519000000000001</v>
      </c>
      <c r="E285" s="16">
        <v>1008.7113128347169</v>
      </c>
      <c r="F285" s="23">
        <v>642.88637530252618</v>
      </c>
      <c r="G285" s="16">
        <v>389.0225931531952</v>
      </c>
      <c r="H285" s="16">
        <v>332.73836809036885</v>
      </c>
      <c r="I285" s="20">
        <v>1191.33</v>
      </c>
      <c r="J285" s="17">
        <v>4586.28</v>
      </c>
      <c r="K285" s="16">
        <v>11584.01</v>
      </c>
      <c r="L285" s="16">
        <v>4752.3900000000003</v>
      </c>
      <c r="M285" s="16">
        <v>435.9</v>
      </c>
      <c r="N285" s="16">
        <v>56.5</v>
      </c>
      <c r="Q285" s="16">
        <v>3.92</v>
      </c>
      <c r="R285" s="16">
        <v>3.1</v>
      </c>
      <c r="S285" s="16">
        <v>1.1100000000000001</v>
      </c>
      <c r="T285" s="16">
        <v>1.94</v>
      </c>
      <c r="W285" s="20"/>
      <c r="X285" s="20"/>
    </row>
    <row r="286" spans="1:24" x14ac:dyDescent="0.2">
      <c r="A286" s="9">
        <v>37100</v>
      </c>
      <c r="B286" s="5">
        <v>1.2121</v>
      </c>
      <c r="C286" s="16">
        <v>112.29</v>
      </c>
      <c r="D286" s="5">
        <v>1.5615000000000001</v>
      </c>
      <c r="E286" s="16">
        <v>987.83762962270123</v>
      </c>
      <c r="F286" s="23">
        <v>640.51794487596169</v>
      </c>
      <c r="G286" s="16">
        <v>385.84633647943093</v>
      </c>
      <c r="H286" s="16">
        <v>334.0103804107921</v>
      </c>
      <c r="I286" s="20">
        <v>1234.18</v>
      </c>
      <c r="J286" s="17">
        <v>4886.5</v>
      </c>
      <c r="K286" s="16">
        <v>11899.6</v>
      </c>
      <c r="L286" s="16">
        <v>5025.01</v>
      </c>
      <c r="M286" s="16">
        <v>429.9</v>
      </c>
      <c r="N286" s="16">
        <v>60.57</v>
      </c>
      <c r="Q286" s="16">
        <v>4.28</v>
      </c>
      <c r="R286" s="16">
        <v>3.19</v>
      </c>
      <c r="S286" s="16">
        <v>1.23</v>
      </c>
      <c r="T286" s="16">
        <v>1.91</v>
      </c>
      <c r="W286" s="20"/>
      <c r="X286" s="20"/>
    </row>
    <row r="287" spans="1:24" x14ac:dyDescent="0.2">
      <c r="A287" s="9">
        <v>37133</v>
      </c>
      <c r="B287" s="5">
        <v>1.2344999999999999</v>
      </c>
      <c r="C287" s="16">
        <v>110.55</v>
      </c>
      <c r="D287" s="5">
        <v>1.5467</v>
      </c>
      <c r="E287" s="16">
        <v>1007.9674859818165</v>
      </c>
      <c r="F287" s="23">
        <v>646.25025386172604</v>
      </c>
      <c r="G287" s="16">
        <v>383.91184987574684</v>
      </c>
      <c r="H287" s="16">
        <v>335.52623503067173</v>
      </c>
      <c r="I287" s="20">
        <v>1220.33</v>
      </c>
      <c r="J287" s="17">
        <v>4829.6899999999996</v>
      </c>
      <c r="K287" s="16">
        <v>12413.6</v>
      </c>
      <c r="L287" s="16">
        <v>4977.17</v>
      </c>
      <c r="M287" s="16">
        <v>433.8</v>
      </c>
      <c r="N287" s="16">
        <v>68.94</v>
      </c>
      <c r="Q287" s="16">
        <v>4.03</v>
      </c>
      <c r="R287" s="16">
        <v>3.1</v>
      </c>
      <c r="S287" s="16">
        <v>1.31</v>
      </c>
      <c r="T287" s="16">
        <v>1.87</v>
      </c>
      <c r="W287" s="20"/>
      <c r="X287" s="20"/>
    </row>
    <row r="288" spans="1:24" x14ac:dyDescent="0.2">
      <c r="A288" s="9">
        <v>37163</v>
      </c>
      <c r="B288" s="5">
        <v>1.2049000000000001</v>
      </c>
      <c r="C288" s="16">
        <v>113.48</v>
      </c>
      <c r="D288" s="5">
        <v>1.5548999999999999</v>
      </c>
      <c r="E288" s="16">
        <v>989.94658317399649</v>
      </c>
      <c r="F288" s="23">
        <v>647.46818359716656</v>
      </c>
      <c r="G288" s="16">
        <v>381.73310676858063</v>
      </c>
      <c r="H288" s="16">
        <v>335.55517969216584</v>
      </c>
      <c r="I288" s="20">
        <v>1228.81</v>
      </c>
      <c r="J288" s="17">
        <v>5044.12</v>
      </c>
      <c r="K288" s="16">
        <v>13574.3</v>
      </c>
      <c r="L288" s="16">
        <v>5271.01</v>
      </c>
      <c r="M288" s="16">
        <v>469</v>
      </c>
      <c r="N288" s="16">
        <v>66.239999999999995</v>
      </c>
      <c r="Q288" s="16">
        <v>4.3499999999999996</v>
      </c>
      <c r="R288" s="16">
        <v>3.11</v>
      </c>
      <c r="S288" s="16">
        <v>1.4</v>
      </c>
      <c r="T288" s="16">
        <v>1.89</v>
      </c>
      <c r="W288" s="20"/>
      <c r="X288" s="20"/>
    </row>
    <row r="289" spans="1:24" x14ac:dyDescent="0.2">
      <c r="A289" s="9">
        <v>37194</v>
      </c>
      <c r="B289" s="5">
        <v>1.1991000000000001</v>
      </c>
      <c r="C289" s="16">
        <v>116.43</v>
      </c>
      <c r="D289" s="5">
        <v>1.5465</v>
      </c>
      <c r="E289" s="16">
        <v>978.56608106197871</v>
      </c>
      <c r="F289" s="23">
        <v>637.51142765028317</v>
      </c>
      <c r="G289" s="16">
        <v>381.03241821652267</v>
      </c>
      <c r="H289" s="16">
        <v>331.67241175540039</v>
      </c>
      <c r="I289" s="20">
        <v>1207.01</v>
      </c>
      <c r="J289" s="17">
        <v>4929.07</v>
      </c>
      <c r="K289" s="16">
        <v>13606.5</v>
      </c>
      <c r="L289" s="16">
        <v>5337.71</v>
      </c>
      <c r="M289" s="16">
        <v>465.1</v>
      </c>
      <c r="N289" s="16">
        <v>59.76</v>
      </c>
      <c r="Q289" s="16">
        <v>4.58</v>
      </c>
      <c r="R289" s="16">
        <v>3.37</v>
      </c>
      <c r="S289" s="16">
        <v>1.44</v>
      </c>
      <c r="T289" s="16">
        <v>2.0699999999999998</v>
      </c>
      <c r="W289" s="20"/>
      <c r="X289" s="20"/>
    </row>
    <row r="290" spans="1:24" x14ac:dyDescent="0.2">
      <c r="A290" s="9">
        <v>37224</v>
      </c>
      <c r="B290" s="5">
        <v>1.1785000000000001</v>
      </c>
      <c r="C290" s="16">
        <v>119.77</v>
      </c>
      <c r="D290" s="5">
        <v>1.55</v>
      </c>
      <c r="E290" s="16">
        <v>985.52424494823777</v>
      </c>
      <c r="F290" s="23">
        <v>638.42128952251767</v>
      </c>
      <c r="G290" s="16">
        <v>383.21006727957189</v>
      </c>
      <c r="H290" s="16">
        <v>330.7948842411094</v>
      </c>
      <c r="I290" s="20">
        <v>1249.48</v>
      </c>
      <c r="J290" s="17">
        <v>5193.3999999999996</v>
      </c>
      <c r="K290" s="16">
        <v>14872.15</v>
      </c>
      <c r="L290" s="16">
        <v>5601.68</v>
      </c>
      <c r="M290" s="16">
        <v>494.6</v>
      </c>
      <c r="N290" s="16">
        <v>57.32</v>
      </c>
      <c r="Q290" s="16">
        <v>4.53</v>
      </c>
      <c r="R290" s="16">
        <v>3.39</v>
      </c>
      <c r="S290" s="16">
        <v>1.38</v>
      </c>
      <c r="T290" s="16">
        <v>2.13</v>
      </c>
      <c r="W290" s="20"/>
      <c r="X290" s="20"/>
    </row>
    <row r="291" spans="1:24" x14ac:dyDescent="0.2">
      <c r="A291" s="9">
        <v>37254</v>
      </c>
      <c r="B291" s="5">
        <v>1.1832</v>
      </c>
      <c r="C291" s="16">
        <v>118.02</v>
      </c>
      <c r="D291" s="5">
        <v>1.5567</v>
      </c>
      <c r="E291" s="16">
        <v>996.41847414176891</v>
      </c>
      <c r="F291" s="23">
        <v>645.54192503480863</v>
      </c>
      <c r="G291" s="16">
        <v>381.92504186840642</v>
      </c>
      <c r="H291" s="16">
        <v>337.22547144078544</v>
      </c>
      <c r="I291" s="20">
        <v>1248.29</v>
      </c>
      <c r="J291" s="17">
        <v>5408.26</v>
      </c>
      <c r="K291" s="16">
        <v>16111.43</v>
      </c>
      <c r="L291" s="16">
        <v>5742.41</v>
      </c>
      <c r="M291" s="16">
        <v>517.1</v>
      </c>
      <c r="N291" s="16">
        <v>61.04</v>
      </c>
      <c r="O291" s="3">
        <v>1000</v>
      </c>
      <c r="Q291" s="16">
        <v>4.42</v>
      </c>
      <c r="R291" s="16">
        <v>3.27</v>
      </c>
      <c r="S291" s="16">
        <v>1.44</v>
      </c>
      <c r="T291" s="16">
        <v>1.89</v>
      </c>
      <c r="W291" s="20"/>
      <c r="X291" s="20"/>
    </row>
    <row r="292" spans="1:24" x14ac:dyDescent="0.2">
      <c r="A292" s="108">
        <v>37286</v>
      </c>
      <c r="B292" s="109">
        <v>1.2170000000000001</v>
      </c>
      <c r="C292" s="110">
        <v>116.82</v>
      </c>
      <c r="D292" s="109">
        <v>1.5539000000000001</v>
      </c>
      <c r="E292" s="110">
        <v>988.95673676246508</v>
      </c>
      <c r="F292" s="111">
        <v>639.29696493609038</v>
      </c>
      <c r="G292" s="110">
        <v>381.23872992798368</v>
      </c>
      <c r="H292" s="110">
        <v>330.89005465292769</v>
      </c>
      <c r="I292" s="112">
        <v>1280.08</v>
      </c>
      <c r="J292" s="113">
        <v>5674.15</v>
      </c>
      <c r="K292" s="110">
        <v>16649.82</v>
      </c>
      <c r="L292" s="110">
        <v>5928.95</v>
      </c>
      <c r="M292" s="110">
        <v>570.79999999999995</v>
      </c>
      <c r="N292" s="110">
        <v>67.92</v>
      </c>
      <c r="O292" s="114">
        <v>1017.41</v>
      </c>
      <c r="P292" s="115"/>
      <c r="Q292" s="110">
        <v>4.59</v>
      </c>
      <c r="R292" s="110">
        <v>3.45</v>
      </c>
      <c r="S292" s="110">
        <v>1.48</v>
      </c>
      <c r="T292" s="110">
        <v>2.17</v>
      </c>
      <c r="W292" s="20"/>
      <c r="X292" s="20"/>
    </row>
    <row r="293" spans="1:24" x14ac:dyDescent="0.2">
      <c r="A293" s="9">
        <v>37314</v>
      </c>
      <c r="B293" s="5">
        <v>1.1922999999999999</v>
      </c>
      <c r="C293" s="16">
        <v>115.89</v>
      </c>
      <c r="D293" s="5">
        <v>1.5632999999999999</v>
      </c>
      <c r="E293" s="16">
        <v>987.55711325156722</v>
      </c>
      <c r="F293" s="23">
        <v>640.25494244613242</v>
      </c>
      <c r="G293" s="16">
        <v>379.43174097500611</v>
      </c>
      <c r="H293" s="16">
        <v>329.56999711998048</v>
      </c>
      <c r="I293" s="20">
        <v>1280.6600000000001</v>
      </c>
      <c r="J293" s="17">
        <v>5796.04</v>
      </c>
      <c r="K293" s="16">
        <v>16205.43</v>
      </c>
      <c r="L293" s="16">
        <v>6012.26</v>
      </c>
      <c r="M293" s="16">
        <v>561.6</v>
      </c>
      <c r="N293" s="16">
        <v>61.41</v>
      </c>
      <c r="O293" s="3">
        <v>1077.04</v>
      </c>
      <c r="Q293" s="16">
        <v>4.67</v>
      </c>
      <c r="R293" s="16">
        <v>3.47</v>
      </c>
      <c r="S293" s="16">
        <v>1.56</v>
      </c>
      <c r="T293" s="16">
        <v>2.25</v>
      </c>
      <c r="W293" s="20"/>
      <c r="X293" s="20"/>
    </row>
    <row r="294" spans="1:24" x14ac:dyDescent="0.2">
      <c r="A294" s="9">
        <v>37345</v>
      </c>
      <c r="B294" s="5">
        <v>1.2123999999999999</v>
      </c>
      <c r="C294" s="16">
        <v>117.69</v>
      </c>
      <c r="D294" s="5">
        <v>1.581</v>
      </c>
      <c r="E294" s="16">
        <v>979.20412224608026</v>
      </c>
      <c r="F294" s="23">
        <v>629.05061787112925</v>
      </c>
      <c r="G294" s="16">
        <v>374.02971685619548</v>
      </c>
      <c r="H294" s="16">
        <v>324.280285650493</v>
      </c>
      <c r="I294" s="20">
        <v>1294.8699999999999</v>
      </c>
      <c r="J294" s="17">
        <v>5970.08</v>
      </c>
      <c r="K294" s="16">
        <v>17059.66</v>
      </c>
      <c r="L294" s="16">
        <v>6163.39</v>
      </c>
      <c r="M294" s="16">
        <v>581.79999999999995</v>
      </c>
      <c r="N294" s="16">
        <v>66.63</v>
      </c>
      <c r="O294" s="3">
        <v>1127.77</v>
      </c>
      <c r="Q294" s="16">
        <v>4.8600000000000003</v>
      </c>
      <c r="R294" s="16">
        <v>3.77</v>
      </c>
      <c r="S294" s="16">
        <v>1.77</v>
      </c>
      <c r="T294" s="16">
        <v>2.5</v>
      </c>
      <c r="W294" s="20"/>
      <c r="X294" s="20"/>
    </row>
    <row r="295" spans="1:24" x14ac:dyDescent="0.2">
      <c r="A295" s="9">
        <v>37373</v>
      </c>
      <c r="B295" s="5">
        <v>1.2625</v>
      </c>
      <c r="C295" s="16">
        <v>113.74</v>
      </c>
      <c r="D295" s="5">
        <v>1.5667</v>
      </c>
      <c r="E295" s="16">
        <v>963.68472649742648</v>
      </c>
      <c r="F295" s="23">
        <v>622.54590767501509</v>
      </c>
      <c r="G295" s="16">
        <v>369.09442300770809</v>
      </c>
      <c r="H295" s="16">
        <v>320.11651619469114</v>
      </c>
      <c r="I295" s="20">
        <v>1310.6300000000001</v>
      </c>
      <c r="J295" s="17">
        <v>6009.89</v>
      </c>
      <c r="K295" s="16">
        <v>16906.23</v>
      </c>
      <c r="L295" s="16">
        <v>6251.53</v>
      </c>
      <c r="M295" s="16">
        <v>651.79999999999995</v>
      </c>
      <c r="N295" s="16">
        <v>71.88</v>
      </c>
      <c r="O295" s="3">
        <v>1129.6400000000001</v>
      </c>
      <c r="Q295" s="16">
        <v>5.17</v>
      </c>
      <c r="R295" s="16">
        <v>3.97</v>
      </c>
      <c r="S295" s="16">
        <v>1.97</v>
      </c>
      <c r="T295" s="16">
        <v>2.71</v>
      </c>
      <c r="W295" s="20"/>
      <c r="X295" s="20"/>
    </row>
    <row r="296" spans="1:24" x14ac:dyDescent="0.2">
      <c r="A296" s="9">
        <v>37406</v>
      </c>
      <c r="B296" s="5">
        <v>1.2838000000000001</v>
      </c>
      <c r="C296" s="16">
        <v>112.35</v>
      </c>
      <c r="D296" s="5">
        <v>1.5610999999999999</v>
      </c>
      <c r="E296" s="16">
        <v>967.21825860518743</v>
      </c>
      <c r="F296" s="23">
        <v>626.28693091819082</v>
      </c>
      <c r="G296" s="16">
        <v>372.69255392565782</v>
      </c>
      <c r="H296" s="16">
        <v>321.75093883841583</v>
      </c>
      <c r="I296" s="20">
        <v>1270.0899999999999</v>
      </c>
      <c r="J296" s="17">
        <v>5692.86</v>
      </c>
      <c r="K296" s="16">
        <v>15467.33</v>
      </c>
      <c r="L296" s="16">
        <v>5924.57</v>
      </c>
      <c r="M296" s="16">
        <v>642.5</v>
      </c>
      <c r="N296" s="16">
        <v>71.290000000000006</v>
      </c>
      <c r="O296" s="3">
        <v>1074.79</v>
      </c>
      <c r="Q296" s="16">
        <v>5.18</v>
      </c>
      <c r="R296" s="16">
        <v>3.93</v>
      </c>
      <c r="S296" s="16">
        <v>1.86</v>
      </c>
      <c r="T296" s="16">
        <v>2.67</v>
      </c>
      <c r="W296" s="20"/>
      <c r="X296" s="20"/>
    </row>
    <row r="297" spans="1:24" x14ac:dyDescent="0.2">
      <c r="A297" s="9">
        <v>37436</v>
      </c>
      <c r="B297" s="5">
        <v>1.2778</v>
      </c>
      <c r="C297" s="16">
        <v>114.54</v>
      </c>
      <c r="D297" s="5">
        <v>1.5658000000000001</v>
      </c>
      <c r="E297" s="16">
        <v>970.1531960972809</v>
      </c>
      <c r="F297" s="23">
        <v>623.70737899077005</v>
      </c>
      <c r="G297" s="16">
        <v>371.89984077564549</v>
      </c>
      <c r="H297" s="16">
        <v>319.05307320784527</v>
      </c>
      <c r="I297" s="20">
        <v>1270.2</v>
      </c>
      <c r="J297" s="17">
        <v>5683.31</v>
      </c>
      <c r="K297" s="16">
        <v>15505.18</v>
      </c>
      <c r="L297" s="16">
        <v>5955.64</v>
      </c>
      <c r="M297" s="16">
        <v>613.5</v>
      </c>
      <c r="N297" s="16">
        <v>73.930000000000007</v>
      </c>
      <c r="O297" s="3">
        <v>1117.3699999999999</v>
      </c>
      <c r="Q297" s="16">
        <v>5.2</v>
      </c>
      <c r="R297" s="16">
        <v>4.04</v>
      </c>
      <c r="S297" s="16">
        <v>1.91</v>
      </c>
      <c r="T297" s="16">
        <v>2.82</v>
      </c>
      <c r="W297" s="20"/>
      <c r="X297" s="20"/>
    </row>
    <row r="298" spans="1:24" x14ac:dyDescent="0.2">
      <c r="A298" s="9">
        <v>37467</v>
      </c>
      <c r="B298" s="5">
        <v>1.2765</v>
      </c>
      <c r="C298" s="16">
        <v>114.51</v>
      </c>
      <c r="D298" s="5">
        <v>1.5719000000000001</v>
      </c>
      <c r="E298" s="16">
        <v>983.74367203987572</v>
      </c>
      <c r="F298" s="23">
        <v>632.13479738879596</v>
      </c>
      <c r="G298" s="16">
        <v>372.2184050564054</v>
      </c>
      <c r="H298" s="16">
        <v>322.98112441915487</v>
      </c>
      <c r="I298" s="20">
        <v>1276.6600000000001</v>
      </c>
      <c r="J298" s="17">
        <v>5681.97</v>
      </c>
      <c r="K298" s="16">
        <v>15456.81</v>
      </c>
      <c r="L298" s="16">
        <v>6175.15</v>
      </c>
      <c r="M298" s="16">
        <v>634.20000000000005</v>
      </c>
      <c r="N298" s="16">
        <v>74.400000000000006</v>
      </c>
      <c r="O298" s="3">
        <v>1137.1099999999999</v>
      </c>
      <c r="Q298" s="16">
        <v>5.05</v>
      </c>
      <c r="R298" s="16">
        <v>3.89</v>
      </c>
      <c r="S298" s="16">
        <v>1.92</v>
      </c>
      <c r="T298" s="16">
        <v>2.68</v>
      </c>
      <c r="W298" s="20"/>
      <c r="X298" s="20"/>
    </row>
    <row r="299" spans="1:24" x14ac:dyDescent="0.2">
      <c r="A299" s="9">
        <v>37498</v>
      </c>
      <c r="B299" s="5">
        <v>1.2801</v>
      </c>
      <c r="C299" s="16">
        <v>117.34</v>
      </c>
      <c r="D299" s="5">
        <v>1.5784</v>
      </c>
      <c r="E299" s="16">
        <v>1003.2610317256054</v>
      </c>
      <c r="F299" s="23">
        <v>639.77201657444175</v>
      </c>
      <c r="G299" s="16">
        <v>380.00835594597555</v>
      </c>
      <c r="H299" s="16">
        <v>328.5718955575893</v>
      </c>
      <c r="I299" s="20">
        <v>1303.82</v>
      </c>
      <c r="J299" s="17">
        <v>5859.57</v>
      </c>
      <c r="K299" s="16">
        <v>16140.76</v>
      </c>
      <c r="L299" s="16">
        <v>6357.87</v>
      </c>
      <c r="M299" s="16">
        <v>625.9</v>
      </c>
      <c r="N299" s="16">
        <v>70.260000000000005</v>
      </c>
      <c r="O299" s="3">
        <v>1135.43</v>
      </c>
      <c r="Q299" s="16">
        <v>4.8099999999999996</v>
      </c>
      <c r="R299" s="16">
        <v>3.76</v>
      </c>
      <c r="S299" s="16">
        <v>1.66</v>
      </c>
      <c r="T299" s="16">
        <v>2.4700000000000002</v>
      </c>
      <c r="W299" s="20"/>
      <c r="X299" s="20"/>
    </row>
    <row r="300" spans="1:24" x14ac:dyDescent="0.2">
      <c r="A300" s="9">
        <v>37527</v>
      </c>
      <c r="B300" s="5">
        <v>1.2693000000000001</v>
      </c>
      <c r="C300" s="16">
        <v>118.1</v>
      </c>
      <c r="D300" s="5">
        <v>1.5864</v>
      </c>
      <c r="E300" s="16">
        <v>1014.5024604606465</v>
      </c>
      <c r="F300" s="23">
        <v>646.58403456973997</v>
      </c>
      <c r="G300" s="16">
        <v>381.66599432069654</v>
      </c>
      <c r="H300" s="16">
        <v>331.37941175320162</v>
      </c>
      <c r="I300" s="20">
        <v>1335.85</v>
      </c>
      <c r="J300" s="17">
        <v>6004.33</v>
      </c>
      <c r="K300" s="16">
        <v>16127.58</v>
      </c>
      <c r="L300" s="16">
        <v>6567.56</v>
      </c>
      <c r="M300" s="16">
        <v>598.6</v>
      </c>
      <c r="N300" s="16">
        <v>62.91</v>
      </c>
      <c r="O300" s="3">
        <v>1148.8399999999999</v>
      </c>
      <c r="Q300" s="16">
        <v>4.7</v>
      </c>
      <c r="R300" s="16">
        <v>3.65</v>
      </c>
      <c r="S300" s="16">
        <v>1.62</v>
      </c>
      <c r="T300" s="16">
        <v>2.38</v>
      </c>
      <c r="W300" s="20"/>
      <c r="X300" s="20"/>
    </row>
    <row r="301" spans="1:24" x14ac:dyDescent="0.2">
      <c r="A301" s="9">
        <v>37559</v>
      </c>
      <c r="B301" s="5">
        <v>1.2771999999999999</v>
      </c>
      <c r="C301" s="16">
        <v>116.76</v>
      </c>
      <c r="D301" s="5">
        <v>1.5864</v>
      </c>
      <c r="E301" s="16">
        <v>1020.4695218327553</v>
      </c>
      <c r="F301" s="23">
        <v>645.02894105902885</v>
      </c>
      <c r="G301" s="16">
        <v>380.48033404039222</v>
      </c>
      <c r="H301" s="16">
        <v>331.55940769524778</v>
      </c>
      <c r="I301" s="20">
        <v>1377.92</v>
      </c>
      <c r="J301" s="17">
        <v>6268.92</v>
      </c>
      <c r="K301" s="16">
        <v>16399.39</v>
      </c>
      <c r="L301" s="16">
        <v>6700.4</v>
      </c>
      <c r="M301" s="16">
        <v>604.1</v>
      </c>
      <c r="N301" s="16">
        <v>58.73</v>
      </c>
      <c r="O301" s="3">
        <v>1160.22</v>
      </c>
      <c r="Q301" s="16">
        <v>4.67</v>
      </c>
      <c r="R301" s="16">
        <v>3.73</v>
      </c>
      <c r="S301" s="16">
        <v>1.68</v>
      </c>
      <c r="T301" s="16">
        <v>2.4</v>
      </c>
      <c r="W301" s="20"/>
      <c r="X301" s="20"/>
    </row>
    <row r="302" spans="1:24" x14ac:dyDescent="0.2">
      <c r="A302" s="9">
        <v>37589</v>
      </c>
      <c r="B302" s="5">
        <v>1.3261000000000001</v>
      </c>
      <c r="C302" s="16">
        <v>115.62</v>
      </c>
      <c r="D302" s="5">
        <v>1.5873999999999999</v>
      </c>
      <c r="E302" s="16">
        <v>1038.5988687520689</v>
      </c>
      <c r="F302" s="23">
        <v>648.79348612530066</v>
      </c>
      <c r="G302" s="16">
        <v>381.86192406334862</v>
      </c>
      <c r="H302" s="16">
        <v>335.10226854686948</v>
      </c>
      <c r="I302" s="20">
        <v>1400.63</v>
      </c>
      <c r="J302" s="17">
        <v>6309.19</v>
      </c>
      <c r="K302" s="16">
        <v>16274.33</v>
      </c>
      <c r="L302" s="16">
        <v>6663.75</v>
      </c>
      <c r="M302" s="16">
        <v>646.9</v>
      </c>
      <c r="N302" s="16">
        <v>63.13</v>
      </c>
      <c r="O302" s="3">
        <v>1178.8499999999999</v>
      </c>
      <c r="Q302" s="16">
        <v>4.46</v>
      </c>
      <c r="R302" s="16">
        <v>3.69</v>
      </c>
      <c r="S302" s="16">
        <v>1.65</v>
      </c>
      <c r="T302" s="16">
        <v>2.2799999999999998</v>
      </c>
      <c r="W302" s="20"/>
      <c r="X302" s="20"/>
    </row>
    <row r="303" spans="1:24" x14ac:dyDescent="0.2">
      <c r="A303" s="9">
        <v>37618</v>
      </c>
      <c r="B303" s="5">
        <v>1.3199000000000001</v>
      </c>
      <c r="C303" s="16">
        <v>119.03</v>
      </c>
      <c r="D303" s="5">
        <v>1.6093999999999999</v>
      </c>
      <c r="E303" s="16">
        <v>1021.4548154136733</v>
      </c>
      <c r="F303" s="23">
        <v>641.1427571784983</v>
      </c>
      <c r="G303" s="16">
        <v>383.24009534523401</v>
      </c>
      <c r="H303" s="16">
        <v>331.40666446016854</v>
      </c>
      <c r="I303" s="20">
        <v>1418.3</v>
      </c>
      <c r="J303" s="17">
        <v>6596.92</v>
      </c>
      <c r="K303" s="16">
        <v>17225.830000000002</v>
      </c>
      <c r="L303" s="16">
        <v>6929.18</v>
      </c>
      <c r="M303" s="16">
        <v>635.20000000000005</v>
      </c>
      <c r="N303" s="16">
        <v>61.05</v>
      </c>
      <c r="O303" s="3">
        <v>1257.31</v>
      </c>
      <c r="Q303" s="16">
        <v>4.7699999999999996</v>
      </c>
      <c r="R303" s="16">
        <v>3.91</v>
      </c>
      <c r="S303" s="16">
        <v>1.62</v>
      </c>
      <c r="T303" s="16">
        <v>2.46</v>
      </c>
      <c r="V303" s="20"/>
      <c r="W303" s="20"/>
      <c r="X303" s="20"/>
    </row>
    <row r="304" spans="1:24" x14ac:dyDescent="0.2">
      <c r="A304" s="9">
        <v>37651</v>
      </c>
      <c r="B304" s="5">
        <v>1.3005</v>
      </c>
      <c r="C304" s="16">
        <v>120.92</v>
      </c>
      <c r="D304" s="5">
        <v>1.6212</v>
      </c>
      <c r="E304" s="16">
        <v>1016.2387470139921</v>
      </c>
      <c r="F304" s="23">
        <v>635.49063756389921</v>
      </c>
      <c r="G304" s="16">
        <v>379.78611201165955</v>
      </c>
      <c r="H304" s="16">
        <v>326.89823138611598</v>
      </c>
      <c r="I304" s="20">
        <v>1438.24</v>
      </c>
      <c r="J304" s="17">
        <v>6789.11</v>
      </c>
      <c r="K304" s="16">
        <v>17383.419999999998</v>
      </c>
      <c r="L304" s="16">
        <v>7241.78</v>
      </c>
      <c r="M304" s="16">
        <v>652</v>
      </c>
      <c r="N304" s="16">
        <v>58.14</v>
      </c>
      <c r="O304" s="3">
        <v>1308.28</v>
      </c>
      <c r="Q304" s="16">
        <v>4.91</v>
      </c>
      <c r="R304" s="16">
        <v>4.09</v>
      </c>
      <c r="S304" s="16">
        <v>1.76</v>
      </c>
      <c r="T304" s="16">
        <v>2.68</v>
      </c>
      <c r="V304" s="20"/>
      <c r="W304" s="20"/>
      <c r="X304" s="20"/>
    </row>
    <row r="305" spans="1:24" x14ac:dyDescent="0.2">
      <c r="A305" s="9">
        <v>37679</v>
      </c>
      <c r="B305" s="5">
        <v>1.3220000000000001</v>
      </c>
      <c r="C305" s="16">
        <v>118.56</v>
      </c>
      <c r="D305" s="5">
        <v>1.6138999999999999</v>
      </c>
      <c r="E305" s="16">
        <v>1039.7405956364162</v>
      </c>
      <c r="F305" s="23">
        <v>643.65902294950831</v>
      </c>
      <c r="G305" s="16">
        <v>382.59984044779793</v>
      </c>
      <c r="H305" s="16">
        <v>329.72974684304472</v>
      </c>
      <c r="I305" s="20">
        <v>1406.82</v>
      </c>
      <c r="J305" s="17">
        <v>6715.44</v>
      </c>
      <c r="K305" s="16">
        <v>17604.12</v>
      </c>
      <c r="L305" s="16">
        <v>6974.44</v>
      </c>
      <c r="M305" s="16">
        <v>669.4</v>
      </c>
      <c r="N305" s="16">
        <v>61.79</v>
      </c>
      <c r="O305" s="3">
        <v>1257.76</v>
      </c>
      <c r="Q305" s="16">
        <v>4.62</v>
      </c>
      <c r="R305" s="16">
        <v>3.95</v>
      </c>
      <c r="S305" s="16">
        <v>1.68</v>
      </c>
      <c r="T305" s="16">
        <v>2.59</v>
      </c>
      <c r="V305" s="20"/>
      <c r="W305" s="20"/>
      <c r="X305" s="20"/>
    </row>
    <row r="306" spans="1:24" x14ac:dyDescent="0.2">
      <c r="A306" s="9">
        <v>37709</v>
      </c>
      <c r="B306" s="5">
        <v>1.3374999999999999</v>
      </c>
      <c r="C306" s="16">
        <v>117.5</v>
      </c>
      <c r="D306" s="5">
        <v>1.6212</v>
      </c>
      <c r="E306" s="16">
        <v>1037.6239993121405</v>
      </c>
      <c r="F306" s="23">
        <v>641.02257096372239</v>
      </c>
      <c r="G306" s="16">
        <v>383.13548022442501</v>
      </c>
      <c r="H306" s="16">
        <v>326.69868315556658</v>
      </c>
      <c r="I306" s="20">
        <v>1420.86</v>
      </c>
      <c r="J306" s="17">
        <v>6917.03</v>
      </c>
      <c r="K306" s="16">
        <v>17287.650000000001</v>
      </c>
      <c r="L306" s="16">
        <v>7183.53</v>
      </c>
      <c r="M306" s="16">
        <v>663</v>
      </c>
      <c r="N306" s="16">
        <v>65.87</v>
      </c>
      <c r="O306" s="3">
        <v>1325.58</v>
      </c>
      <c r="Q306" s="16">
        <v>4.71</v>
      </c>
      <c r="R306" s="16">
        <v>4.0599999999999996</v>
      </c>
      <c r="S306" s="16">
        <v>1.68</v>
      </c>
      <c r="T306" s="16">
        <v>2.75</v>
      </c>
      <c r="V306" s="20"/>
      <c r="W306" s="20"/>
      <c r="X306" s="20"/>
    </row>
    <row r="307" spans="1:24" x14ac:dyDescent="0.2">
      <c r="A307" s="9">
        <v>37740</v>
      </c>
      <c r="B307" s="5">
        <v>1.3657999999999999</v>
      </c>
      <c r="C307" s="16">
        <v>119.46</v>
      </c>
      <c r="D307" s="5">
        <v>1.6482000000000001</v>
      </c>
      <c r="E307" s="16">
        <v>1043.0549204047995</v>
      </c>
      <c r="F307" s="23">
        <v>637.19877470783183</v>
      </c>
      <c r="G307" s="16">
        <v>384.52671154326237</v>
      </c>
      <c r="H307" s="16">
        <v>326.29096951205287</v>
      </c>
      <c r="I307" s="20">
        <v>1486.3</v>
      </c>
      <c r="J307" s="17">
        <v>7408.87</v>
      </c>
      <c r="K307" s="16">
        <v>17400.41</v>
      </c>
      <c r="L307" s="16">
        <v>7620.11</v>
      </c>
      <c r="M307" s="16">
        <v>680.5</v>
      </c>
      <c r="N307" s="16">
        <v>65.709999999999994</v>
      </c>
      <c r="O307" s="3">
        <v>1311.92</v>
      </c>
      <c r="Q307" s="16">
        <v>4.6900000000000004</v>
      </c>
      <c r="R307" s="16">
        <v>4.2</v>
      </c>
      <c r="S307" s="16">
        <v>1.65</v>
      </c>
      <c r="T307" s="16">
        <v>2.8</v>
      </c>
      <c r="V307" s="20"/>
      <c r="W307" s="20"/>
      <c r="X307" s="20"/>
    </row>
    <row r="308" spans="1:24" x14ac:dyDescent="0.2">
      <c r="A308" s="9">
        <v>37771</v>
      </c>
      <c r="B308" s="5">
        <v>1.3452</v>
      </c>
      <c r="C308" s="16">
        <v>121.79</v>
      </c>
      <c r="D308" s="5">
        <v>1.6483000000000001</v>
      </c>
      <c r="E308" s="16">
        <v>1028.2324536586148</v>
      </c>
      <c r="F308" s="23">
        <v>630.98874023762278</v>
      </c>
      <c r="G308" s="16">
        <v>382.20799510575984</v>
      </c>
      <c r="H308" s="16">
        <v>320.88628806717969</v>
      </c>
      <c r="I308" s="20">
        <v>1530.62</v>
      </c>
      <c r="J308" s="17">
        <v>7883.04</v>
      </c>
      <c r="K308" s="16">
        <v>17875.75</v>
      </c>
      <c r="L308" s="16">
        <v>7682.32</v>
      </c>
      <c r="M308" s="16">
        <v>661</v>
      </c>
      <c r="N308" s="16">
        <v>64.010000000000005</v>
      </c>
      <c r="O308" s="3">
        <v>1310.3499999999999</v>
      </c>
      <c r="Q308" s="16">
        <v>4.97</v>
      </c>
      <c r="R308" s="16">
        <v>4.4000000000000004</v>
      </c>
      <c r="S308" s="16">
        <v>1.75</v>
      </c>
      <c r="T308" s="16">
        <v>3.07</v>
      </c>
      <c r="V308" s="20"/>
      <c r="W308" s="20"/>
      <c r="X308" s="20"/>
    </row>
    <row r="309" spans="1:24" x14ac:dyDescent="0.2">
      <c r="A309" s="9">
        <v>37800</v>
      </c>
      <c r="B309" s="5">
        <v>1.3531</v>
      </c>
      <c r="C309" s="16">
        <v>123.28</v>
      </c>
      <c r="D309" s="5">
        <v>1.6534</v>
      </c>
      <c r="E309" s="16">
        <v>1023.8864755244362</v>
      </c>
      <c r="F309" s="23">
        <v>626.65957110445413</v>
      </c>
      <c r="G309" s="16">
        <v>377.98917019508372</v>
      </c>
      <c r="H309" s="16">
        <v>318.35957644810122</v>
      </c>
      <c r="I309" s="20">
        <v>1503.35</v>
      </c>
      <c r="J309" s="17">
        <v>8007.32</v>
      </c>
      <c r="K309" s="16">
        <v>18138.36</v>
      </c>
      <c r="L309" s="16">
        <v>7514.07</v>
      </c>
      <c r="M309" s="16">
        <v>648.1</v>
      </c>
      <c r="N309" s="16">
        <v>70.680000000000007</v>
      </c>
      <c r="O309" s="3">
        <v>1270.1300000000001</v>
      </c>
      <c r="Q309" s="16">
        <v>5.0999999999999996</v>
      </c>
      <c r="R309" s="16">
        <v>4.5599999999999996</v>
      </c>
      <c r="S309" s="16">
        <v>1.92</v>
      </c>
      <c r="T309" s="16">
        <v>3.22</v>
      </c>
      <c r="V309" s="20"/>
      <c r="W309" s="20"/>
      <c r="X309" s="20"/>
    </row>
    <row r="310" spans="1:24" x14ac:dyDescent="0.2">
      <c r="A310" s="9">
        <v>37832</v>
      </c>
      <c r="B310" s="5">
        <v>1.3709</v>
      </c>
      <c r="C310" s="16">
        <v>119.13</v>
      </c>
      <c r="D310" s="5">
        <v>1.6486000000000001</v>
      </c>
      <c r="E310" s="16">
        <v>1044.2104960198405</v>
      </c>
      <c r="F310" s="23">
        <v>638.19404195941502</v>
      </c>
      <c r="G310" s="16">
        <v>381.94552332197861</v>
      </c>
      <c r="H310" s="16">
        <v>321.66073897937559</v>
      </c>
      <c r="I310" s="20">
        <v>1455.27</v>
      </c>
      <c r="J310" s="17">
        <v>7584.14</v>
      </c>
      <c r="K310" s="16">
        <v>17248.89</v>
      </c>
      <c r="L310" s="16">
        <v>7271.66</v>
      </c>
      <c r="M310" s="16">
        <v>663.8</v>
      </c>
      <c r="N310" s="16">
        <v>76.53</v>
      </c>
      <c r="O310" s="3">
        <v>1205.3599999999999</v>
      </c>
      <c r="Q310" s="16">
        <v>4.8600000000000003</v>
      </c>
      <c r="R310" s="16">
        <v>4.34</v>
      </c>
      <c r="S310" s="16">
        <v>1.8</v>
      </c>
      <c r="T310" s="16">
        <v>3.11</v>
      </c>
      <c r="V310" s="20"/>
      <c r="W310" s="20"/>
      <c r="X310" s="20"/>
    </row>
    <row r="311" spans="1:24" x14ac:dyDescent="0.2">
      <c r="A311" s="9">
        <v>37863</v>
      </c>
      <c r="B311" s="5">
        <v>1.3641000000000001</v>
      </c>
      <c r="C311" s="16">
        <v>115.96</v>
      </c>
      <c r="D311" s="5">
        <v>1.647</v>
      </c>
      <c r="E311" s="16">
        <v>1067.6616547809551</v>
      </c>
      <c r="F311" s="23">
        <v>644.32968448712313</v>
      </c>
      <c r="G311" s="16">
        <v>389.36265704469173</v>
      </c>
      <c r="H311" s="16">
        <v>324.75138357443734</v>
      </c>
      <c r="I311" s="20">
        <v>1473.99</v>
      </c>
      <c r="J311" s="17">
        <v>7638.17</v>
      </c>
      <c r="K311" s="16">
        <v>16569.09</v>
      </c>
      <c r="L311" s="16">
        <v>7231.45</v>
      </c>
      <c r="M311" s="16">
        <v>673</v>
      </c>
      <c r="N311" s="16">
        <v>74.040000000000006</v>
      </c>
      <c r="O311" s="3">
        <v>1230.5899999999999</v>
      </c>
      <c r="Q311" s="16">
        <v>4.58</v>
      </c>
      <c r="R311" s="16">
        <v>4.25</v>
      </c>
      <c r="S311" s="16">
        <v>1.56</v>
      </c>
      <c r="T311" s="16">
        <v>3.01</v>
      </c>
      <c r="V311" s="20"/>
      <c r="W311" s="20"/>
      <c r="X311" s="20"/>
    </row>
    <row r="312" spans="1:24" x14ac:dyDescent="0.2">
      <c r="A312" s="9">
        <v>37891</v>
      </c>
      <c r="B312" s="5">
        <v>1.4242999999999999</v>
      </c>
      <c r="C312" s="16">
        <v>114.72</v>
      </c>
      <c r="D312" s="5">
        <v>1.6608000000000001</v>
      </c>
      <c r="E312" s="16">
        <v>1067.5353216859137</v>
      </c>
      <c r="F312" s="23">
        <v>643.61473722707865</v>
      </c>
      <c r="G312" s="16">
        <v>385.82351733272719</v>
      </c>
      <c r="H312" s="16">
        <v>326.70772142296181</v>
      </c>
      <c r="I312" s="20">
        <v>1526.75</v>
      </c>
      <c r="J312" s="17">
        <v>7861.51</v>
      </c>
      <c r="K312" s="16">
        <v>16785.689999999999</v>
      </c>
      <c r="L312" s="16">
        <v>7262.53</v>
      </c>
      <c r="M312" s="16">
        <v>742.8</v>
      </c>
      <c r="N312" s="16">
        <v>81.66</v>
      </c>
      <c r="O312" s="3">
        <v>1196.8599999999999</v>
      </c>
      <c r="Q312" s="16">
        <v>4.6399999999999997</v>
      </c>
      <c r="R312" s="16">
        <v>4.32</v>
      </c>
      <c r="S312" s="16">
        <v>1.7</v>
      </c>
      <c r="T312" s="16">
        <v>2.96</v>
      </c>
      <c r="V312" s="20"/>
      <c r="W312" s="20"/>
      <c r="X312" s="20"/>
    </row>
    <row r="313" spans="1:24" x14ac:dyDescent="0.2">
      <c r="A313" s="9">
        <v>37924</v>
      </c>
      <c r="B313" s="5">
        <v>1.4470000000000001</v>
      </c>
      <c r="C313" s="16">
        <v>115.2</v>
      </c>
      <c r="D313" s="5">
        <v>1.6774</v>
      </c>
      <c r="E313" s="16">
        <v>1082.2294534604393</v>
      </c>
      <c r="F313" s="23">
        <v>650.65731016472898</v>
      </c>
      <c r="G313" s="16">
        <v>388.95710963930492</v>
      </c>
      <c r="H313" s="16">
        <v>326.82529385120705</v>
      </c>
      <c r="I313" s="20">
        <v>1549.38</v>
      </c>
      <c r="J313" s="17">
        <v>8019.22</v>
      </c>
      <c r="K313" s="16">
        <v>16737.63</v>
      </c>
      <c r="L313" s="16">
        <v>7372.14</v>
      </c>
      <c r="M313" s="16">
        <v>792</v>
      </c>
      <c r="N313" s="16">
        <v>94.53</v>
      </c>
      <c r="O313" s="3">
        <v>1200.21</v>
      </c>
      <c r="Q313" s="16">
        <v>4.49</v>
      </c>
      <c r="R313" s="16">
        <v>4.21</v>
      </c>
      <c r="S313" s="16">
        <v>1.61</v>
      </c>
      <c r="T313" s="16">
        <v>2.99</v>
      </c>
      <c r="V313" s="20"/>
      <c r="W313" s="20"/>
      <c r="X313" s="20"/>
    </row>
    <row r="314" spans="1:24" x14ac:dyDescent="0.2">
      <c r="A314" s="9">
        <v>37954</v>
      </c>
      <c r="B314" s="5">
        <v>1.4689000000000001</v>
      </c>
      <c r="C314" s="16">
        <v>110.94</v>
      </c>
      <c r="D314" s="5">
        <v>1.6568000000000001</v>
      </c>
      <c r="E314" s="16">
        <v>1119.7546378466457</v>
      </c>
      <c r="F314" s="23">
        <v>659.93471970467488</v>
      </c>
      <c r="G314" s="16">
        <v>393.26747555543005</v>
      </c>
      <c r="H314" s="16">
        <v>330.87195266241275</v>
      </c>
      <c r="I314" s="20">
        <v>1481.14</v>
      </c>
      <c r="J314" s="17">
        <v>7870.52</v>
      </c>
      <c r="K314" s="16">
        <v>15680.67</v>
      </c>
      <c r="L314" s="16">
        <v>7154.69</v>
      </c>
      <c r="M314" s="16">
        <v>782.2</v>
      </c>
      <c r="N314" s="16">
        <v>88.71</v>
      </c>
      <c r="O314" s="3">
        <v>1127.68</v>
      </c>
      <c r="Q314" s="16">
        <v>4.03</v>
      </c>
      <c r="R314" s="16">
        <v>4.05</v>
      </c>
      <c r="S314" s="16">
        <v>1.48</v>
      </c>
      <c r="T314" s="16">
        <v>2.85</v>
      </c>
      <c r="V314" s="20"/>
      <c r="W314" s="20"/>
      <c r="X314" s="20"/>
    </row>
    <row r="315" spans="1:24" x14ac:dyDescent="0.2">
      <c r="A315" s="9">
        <v>37985</v>
      </c>
      <c r="B315" s="5">
        <v>1.4591000000000001</v>
      </c>
      <c r="C315" s="16">
        <v>111.69</v>
      </c>
      <c r="D315" s="5">
        <v>1.6524000000000001</v>
      </c>
      <c r="E315" s="16">
        <v>1121.2590334837819</v>
      </c>
      <c r="F315" s="23">
        <v>649.45579361070384</v>
      </c>
      <c r="G315" s="16">
        <v>394.93317790952887</v>
      </c>
      <c r="H315" s="16">
        <v>326.79259476619723</v>
      </c>
      <c r="I315" s="20">
        <v>1468.36</v>
      </c>
      <c r="J315" s="17">
        <v>8067.32</v>
      </c>
      <c r="K315" s="16">
        <v>15307.78</v>
      </c>
      <c r="L315" s="16">
        <v>6925.44</v>
      </c>
      <c r="M315" s="16">
        <v>834.9</v>
      </c>
      <c r="N315" s="16">
        <v>94.1</v>
      </c>
      <c r="O315" s="3">
        <v>1110.8399999999999</v>
      </c>
      <c r="Q315" s="16">
        <v>4.0599999999999996</v>
      </c>
      <c r="R315" s="16">
        <v>4.34</v>
      </c>
      <c r="S315" s="16">
        <v>1.44</v>
      </c>
      <c r="T315" s="16">
        <v>3.06</v>
      </c>
      <c r="V315" s="20"/>
      <c r="W315" s="20"/>
      <c r="X315" s="20"/>
    </row>
    <row r="316" spans="1:24" x14ac:dyDescent="0.2">
      <c r="A316" s="9">
        <v>38016</v>
      </c>
      <c r="B316" s="5">
        <v>1.4844999999999999</v>
      </c>
      <c r="C316" s="16">
        <v>106.57</v>
      </c>
      <c r="D316" s="5">
        <v>1.6094999999999999</v>
      </c>
      <c r="E316" s="16">
        <v>1158.7963556107693</v>
      </c>
      <c r="F316" s="23">
        <v>671.57113381444196</v>
      </c>
      <c r="G316" s="16">
        <v>397.78674117868832</v>
      </c>
      <c r="H316" s="16">
        <v>333.87490791660446</v>
      </c>
      <c r="I316" s="20">
        <v>1378.55</v>
      </c>
      <c r="J316" s="17">
        <v>6851.75</v>
      </c>
      <c r="K316" s="16">
        <v>13592.47</v>
      </c>
      <c r="L316" s="16">
        <v>6234.18</v>
      </c>
      <c r="M316" s="16">
        <v>922.7</v>
      </c>
      <c r="N316" s="16">
        <v>91.75</v>
      </c>
      <c r="O316" s="3">
        <v>1159.93</v>
      </c>
      <c r="Q316" s="16">
        <v>3.62</v>
      </c>
      <c r="R316" s="16">
        <v>3.89</v>
      </c>
      <c r="S316" s="16">
        <v>1.36</v>
      </c>
      <c r="T316" s="16">
        <v>2.79</v>
      </c>
      <c r="V316" s="20"/>
      <c r="W316" s="20"/>
      <c r="X316" s="20"/>
    </row>
    <row r="317" spans="1:24" x14ac:dyDescent="0.2">
      <c r="A317" s="9">
        <v>38045</v>
      </c>
      <c r="B317" s="5">
        <v>1.5183</v>
      </c>
      <c r="C317" s="16">
        <v>104.3</v>
      </c>
      <c r="D317" s="5">
        <v>1.5851999999999999</v>
      </c>
      <c r="E317" s="16">
        <v>1171.8506754996363</v>
      </c>
      <c r="F317" s="23">
        <v>677.85132742850237</v>
      </c>
      <c r="G317" s="16">
        <v>397.9380923503191</v>
      </c>
      <c r="H317" s="16">
        <v>331.36027780490991</v>
      </c>
      <c r="I317" s="20">
        <v>1330.63</v>
      </c>
      <c r="J317" s="17">
        <v>6748.13</v>
      </c>
      <c r="K317" s="16">
        <v>13603.02</v>
      </c>
      <c r="L317" s="16">
        <v>6188.55</v>
      </c>
      <c r="M317" s="16">
        <v>972.1</v>
      </c>
      <c r="N317" s="16">
        <v>101.84</v>
      </c>
      <c r="O317" s="3">
        <v>1210.01</v>
      </c>
      <c r="Q317" s="16">
        <v>3.5</v>
      </c>
      <c r="R317" s="16">
        <v>3.8</v>
      </c>
      <c r="S317" s="16">
        <v>1.37</v>
      </c>
      <c r="T317" s="16">
        <v>2.93</v>
      </c>
      <c r="V317" s="20"/>
      <c r="W317" s="20"/>
      <c r="X317" s="20"/>
    </row>
    <row r="318" spans="1:24" x14ac:dyDescent="0.2">
      <c r="A318" s="9">
        <v>38076</v>
      </c>
      <c r="B318" s="5">
        <v>1.5792999999999999</v>
      </c>
      <c r="C318" s="16">
        <v>99.76</v>
      </c>
      <c r="D318" s="5">
        <v>1.5671999999999999</v>
      </c>
      <c r="E318" s="16">
        <v>1187.4274495356854</v>
      </c>
      <c r="F318" s="23">
        <v>674.04772985194268</v>
      </c>
      <c r="G318" s="16">
        <v>404.43685600618511</v>
      </c>
      <c r="H318" s="16">
        <v>332.87011634698848</v>
      </c>
      <c r="I318" s="20">
        <v>1322.7</v>
      </c>
      <c r="J318" s="17">
        <v>6534.97</v>
      </c>
      <c r="K318" s="16">
        <v>12525.54</v>
      </c>
      <c r="L318" s="16">
        <v>5961.47</v>
      </c>
      <c r="M318" s="16">
        <v>916.2</v>
      </c>
      <c r="N318" s="16">
        <v>101.58</v>
      </c>
      <c r="O318" s="3">
        <v>1264.92</v>
      </c>
      <c r="Q318" s="16">
        <v>3.35</v>
      </c>
      <c r="R318" s="16">
        <v>3.93</v>
      </c>
      <c r="S318" s="16">
        <v>1.17</v>
      </c>
      <c r="T318" s="16">
        <v>2.9</v>
      </c>
      <c r="V318" s="20"/>
      <c r="W318" s="20"/>
      <c r="X318" s="20"/>
    </row>
    <row r="319" spans="1:24" x14ac:dyDescent="0.2">
      <c r="A319" s="9">
        <v>38106</v>
      </c>
      <c r="B319" s="5">
        <v>1.5576000000000001</v>
      </c>
      <c r="C319" s="16">
        <v>104.5</v>
      </c>
      <c r="D319" s="5">
        <v>1.621</v>
      </c>
      <c r="E319" s="16">
        <v>1149.7329138081004</v>
      </c>
      <c r="F319" s="23">
        <v>667.67523832146958</v>
      </c>
      <c r="G319" s="16">
        <v>391.57342249531007</v>
      </c>
      <c r="H319" s="16">
        <v>328.79028648045994</v>
      </c>
      <c r="I319" s="20">
        <v>1385.59</v>
      </c>
      <c r="J319" s="17">
        <v>6948.82</v>
      </c>
      <c r="K319" s="16">
        <v>13849.99</v>
      </c>
      <c r="L319" s="16">
        <v>6294.68</v>
      </c>
      <c r="M319" s="16">
        <v>863.8</v>
      </c>
      <c r="N319" s="16">
        <v>113.48</v>
      </c>
      <c r="O319" s="3">
        <v>1225.81</v>
      </c>
      <c r="Q319" s="16">
        <v>3.86</v>
      </c>
      <c r="R319" s="16">
        <v>4.12</v>
      </c>
      <c r="S319" s="16">
        <v>1.61</v>
      </c>
      <c r="T319" s="16">
        <v>3.11</v>
      </c>
      <c r="V319" s="20"/>
      <c r="W319" s="20"/>
      <c r="X319" s="20"/>
    </row>
    <row r="320" spans="1:24" x14ac:dyDescent="0.2">
      <c r="A320" s="9">
        <v>38136</v>
      </c>
      <c r="B320" s="5">
        <v>1.5548999999999999</v>
      </c>
      <c r="C320" s="16">
        <v>105.46</v>
      </c>
      <c r="D320" s="5">
        <v>1.6229</v>
      </c>
      <c r="E320" s="16">
        <v>1136.4574490329642</v>
      </c>
      <c r="F320" s="23">
        <v>657.14915987699544</v>
      </c>
      <c r="G320" s="16">
        <v>386.88849867699059</v>
      </c>
      <c r="H320" s="16">
        <v>327.35470478793968</v>
      </c>
      <c r="I320" s="20">
        <v>1400.38</v>
      </c>
      <c r="J320" s="17">
        <v>7096.79</v>
      </c>
      <c r="K320" s="16">
        <v>14338.54</v>
      </c>
      <c r="L320" s="16">
        <v>6333.55</v>
      </c>
      <c r="M320" s="16">
        <v>887.3</v>
      </c>
      <c r="N320" s="16">
        <v>127.35</v>
      </c>
      <c r="O320" s="3">
        <v>1233.78</v>
      </c>
      <c r="Q320" s="16">
        <v>4.08</v>
      </c>
      <c r="R320" s="16">
        <v>4.41</v>
      </c>
      <c r="S320" s="16">
        <v>1.79</v>
      </c>
      <c r="T320" s="16">
        <v>3.21</v>
      </c>
      <c r="V320" s="20"/>
      <c r="W320" s="20"/>
      <c r="X320" s="20"/>
    </row>
    <row r="321" spans="1:24" x14ac:dyDescent="0.2">
      <c r="A321" s="9">
        <v>38167</v>
      </c>
      <c r="B321" s="5">
        <v>1.5737000000000001</v>
      </c>
      <c r="C321" s="16">
        <v>106.24</v>
      </c>
      <c r="D321" s="5">
        <v>1.6071</v>
      </c>
      <c r="E321" s="16">
        <v>1146.4425868121366</v>
      </c>
      <c r="F321" s="23">
        <v>653.93855486070095</v>
      </c>
      <c r="G321" s="16">
        <v>392.65390707869091</v>
      </c>
      <c r="H321" s="16">
        <v>326.86719085559207</v>
      </c>
      <c r="I321" s="20">
        <v>1280</v>
      </c>
      <c r="J321" s="17">
        <v>6418.32</v>
      </c>
      <c r="K321" s="16">
        <v>13481.38</v>
      </c>
      <c r="L321" s="16">
        <v>5855.52</v>
      </c>
      <c r="M321" s="16">
        <v>926.2</v>
      </c>
      <c r="N321" s="16">
        <v>140</v>
      </c>
      <c r="O321" s="3">
        <v>1199.46</v>
      </c>
      <c r="Q321" s="16">
        <v>4</v>
      </c>
      <c r="R321" s="16">
        <v>4.54</v>
      </c>
      <c r="S321" s="16">
        <v>1.61</v>
      </c>
      <c r="T321" s="16">
        <v>3.27</v>
      </c>
      <c r="V321" s="20"/>
      <c r="W321" s="20"/>
      <c r="X321" s="20"/>
    </row>
    <row r="322" spans="1:24" x14ac:dyDescent="0.2">
      <c r="A322" s="9">
        <v>38198</v>
      </c>
      <c r="B322" s="5">
        <v>1.5596000000000001</v>
      </c>
      <c r="C322" s="16">
        <v>107.94</v>
      </c>
      <c r="D322" s="5">
        <v>1.6339999999999999</v>
      </c>
      <c r="E322" s="16">
        <v>1144.109445207748</v>
      </c>
      <c r="F322" s="23">
        <v>662.47599618295749</v>
      </c>
      <c r="G322" s="16">
        <v>394.94050899524296</v>
      </c>
      <c r="H322" s="16">
        <v>332.79518931100921</v>
      </c>
      <c r="I322" s="20">
        <v>1267.3800000000001</v>
      </c>
      <c r="J322" s="17">
        <v>6479.56</v>
      </c>
      <c r="K322" s="16">
        <v>13376.81</v>
      </c>
      <c r="L322" s="16">
        <v>5964.48</v>
      </c>
      <c r="M322" s="16">
        <v>913.9</v>
      </c>
      <c r="N322" s="16">
        <v>124.08</v>
      </c>
      <c r="O322" s="3">
        <v>1268.1400000000001</v>
      </c>
      <c r="Q322" s="16">
        <v>4.08</v>
      </c>
      <c r="R322" s="16">
        <v>4.4000000000000004</v>
      </c>
      <c r="S322" s="16">
        <v>1.55</v>
      </c>
      <c r="T322" s="16">
        <v>3.05</v>
      </c>
      <c r="V322" s="20"/>
      <c r="W322" s="20"/>
      <c r="X322" s="20"/>
    </row>
    <row r="323" spans="1:24" x14ac:dyDescent="0.2">
      <c r="A323" s="9">
        <v>38227</v>
      </c>
      <c r="B323" s="5">
        <v>1.4664999999999999</v>
      </c>
      <c r="C323" s="16">
        <v>108.67</v>
      </c>
      <c r="D323" s="5">
        <v>1.6157999999999999</v>
      </c>
      <c r="E323" s="16">
        <v>1174.4730912186267</v>
      </c>
      <c r="F323" s="23">
        <v>677.3322123961168</v>
      </c>
      <c r="G323" s="16">
        <v>399.60601001963039</v>
      </c>
      <c r="H323" s="16">
        <v>337.63262795709807</v>
      </c>
      <c r="I323" s="20">
        <v>1282.82</v>
      </c>
      <c r="J323" s="17">
        <v>6422.3</v>
      </c>
      <c r="K323" s="20">
        <v>13072.87</v>
      </c>
      <c r="L323" s="16">
        <v>6061.78</v>
      </c>
      <c r="M323" s="16">
        <v>829.3</v>
      </c>
      <c r="N323" s="16">
        <v>115.46</v>
      </c>
      <c r="O323" s="3">
        <v>1277.51</v>
      </c>
      <c r="Q323" s="16">
        <v>3.74</v>
      </c>
      <c r="R323" s="16">
        <v>4.12</v>
      </c>
      <c r="S323" s="16">
        <v>1.41</v>
      </c>
      <c r="T323" s="16">
        <v>2.88</v>
      </c>
      <c r="V323" s="20"/>
      <c r="W323" s="20"/>
      <c r="X323" s="20"/>
    </row>
    <row r="324" spans="1:24" x14ac:dyDescent="0.2">
      <c r="A324" s="9">
        <v>38259</v>
      </c>
      <c r="B324" s="5">
        <v>1.4098999999999999</v>
      </c>
      <c r="C324" s="16">
        <v>105.95</v>
      </c>
      <c r="D324" s="5">
        <v>1.5779000000000001</v>
      </c>
      <c r="E324" s="16">
        <v>1195.0662042684062</v>
      </c>
      <c r="F324" s="23">
        <v>688.80853434653739</v>
      </c>
      <c r="G324" s="16">
        <v>398.57722692921715</v>
      </c>
      <c r="H324" s="16">
        <v>347.39635559995628</v>
      </c>
      <c r="I324" s="20">
        <v>1164.73</v>
      </c>
      <c r="J324" s="17">
        <v>5831.02</v>
      </c>
      <c r="K324" s="20">
        <v>11259.86</v>
      </c>
      <c r="L324" s="16">
        <v>5563.93</v>
      </c>
      <c r="M324" s="16">
        <v>874.2</v>
      </c>
      <c r="N324" s="16">
        <v>100.64</v>
      </c>
      <c r="O324" s="3">
        <v>1250.55</v>
      </c>
      <c r="Q324" s="16">
        <v>3.53</v>
      </c>
      <c r="R324" s="16">
        <v>3.92</v>
      </c>
      <c r="S324" s="16">
        <v>1.46</v>
      </c>
      <c r="T324" s="16">
        <v>2.5099999999999998</v>
      </c>
      <c r="V324" s="20"/>
      <c r="W324" s="20"/>
      <c r="X324" s="20"/>
    </row>
    <row r="325" spans="1:24" x14ac:dyDescent="0.2">
      <c r="A325" s="9">
        <v>38290</v>
      </c>
      <c r="B325" s="5">
        <v>1.2753000000000001</v>
      </c>
      <c r="C325" s="16">
        <v>98.7</v>
      </c>
      <c r="D325" s="5">
        <v>1.4787999999999999</v>
      </c>
      <c r="E325" s="16">
        <v>1168.6878940462182</v>
      </c>
      <c r="F325" s="23">
        <v>698.55284860255415</v>
      </c>
      <c r="G325" s="16">
        <v>398.76340029051835</v>
      </c>
      <c r="H325" s="16">
        <v>343.67551273918752</v>
      </c>
      <c r="I325" s="20">
        <v>968.75</v>
      </c>
      <c r="J325" s="17">
        <v>4987.97</v>
      </c>
      <c r="K325" s="20">
        <v>8576.98</v>
      </c>
      <c r="L325" s="16">
        <v>5044.8500000000004</v>
      </c>
      <c r="M325" s="16">
        <v>716.8</v>
      </c>
      <c r="N325" s="16">
        <v>67.81</v>
      </c>
      <c r="O325" s="3">
        <v>1018.36</v>
      </c>
      <c r="Q325" s="16">
        <v>3.9</v>
      </c>
      <c r="R325" s="16">
        <v>3.76</v>
      </c>
      <c r="S325" s="16">
        <v>1.47</v>
      </c>
      <c r="T325" s="16">
        <v>2.69</v>
      </c>
      <c r="V325" s="20"/>
      <c r="W325" s="20"/>
      <c r="X325" s="20"/>
    </row>
    <row r="326" spans="1:24" x14ac:dyDescent="0.2">
      <c r="A326" s="9">
        <v>38318</v>
      </c>
      <c r="B326" s="5">
        <v>1.2678</v>
      </c>
      <c r="C326" s="16">
        <v>95.52</v>
      </c>
      <c r="D326" s="5">
        <v>1.5423</v>
      </c>
      <c r="E326" s="16">
        <v>1248.8783880621395</v>
      </c>
      <c r="F326" s="23">
        <v>727.97174080464674</v>
      </c>
      <c r="G326" s="16">
        <v>403.46216673927466</v>
      </c>
      <c r="H326" s="16">
        <v>358.72224287365083</v>
      </c>
      <c r="I326" s="20">
        <v>896.24</v>
      </c>
      <c r="J326" s="17">
        <v>4669.4399999999996</v>
      </c>
      <c r="K326" s="20">
        <v>8512.27</v>
      </c>
      <c r="L326" s="16">
        <v>4780.29</v>
      </c>
      <c r="M326" s="16">
        <v>816.2</v>
      </c>
      <c r="N326" s="16">
        <v>54.43</v>
      </c>
      <c r="O326" s="3">
        <v>1005.4</v>
      </c>
      <c r="Q326" s="16">
        <v>2.97</v>
      </c>
      <c r="R326" s="16">
        <v>3.2</v>
      </c>
      <c r="S326" s="16">
        <v>1.33</v>
      </c>
      <c r="T326" s="16">
        <v>2.12</v>
      </c>
      <c r="V326" s="20"/>
      <c r="W326" s="20"/>
      <c r="X326" s="20"/>
    </row>
    <row r="327" spans="1:24" x14ac:dyDescent="0.2">
      <c r="A327" s="9">
        <v>38351</v>
      </c>
      <c r="B327" s="5">
        <v>1.4058999999999999</v>
      </c>
      <c r="C327" s="16">
        <v>89.8</v>
      </c>
      <c r="D327" s="5">
        <v>1.5025999999999999</v>
      </c>
      <c r="E327" s="16">
        <v>1323.6861380183389</v>
      </c>
      <c r="F327" s="23">
        <v>744.26979390020949</v>
      </c>
      <c r="G327" s="16">
        <v>410.04846544531017</v>
      </c>
      <c r="H327" s="16">
        <v>360.9286040667983</v>
      </c>
      <c r="I327" s="20">
        <v>903.25</v>
      </c>
      <c r="J327" s="17">
        <v>4810.2</v>
      </c>
      <c r="K327" s="20">
        <v>8859.56</v>
      </c>
      <c r="L327" s="16">
        <v>4567.57</v>
      </c>
      <c r="M327" s="16">
        <v>883.6</v>
      </c>
      <c r="N327" s="16">
        <v>44.6</v>
      </c>
      <c r="O327" s="3">
        <v>1020.99</v>
      </c>
      <c r="Q327" s="16">
        <v>2.1800000000000002</v>
      </c>
      <c r="R327" s="16">
        <v>2.92</v>
      </c>
      <c r="S327" s="16">
        <v>1.1299999999999999</v>
      </c>
      <c r="T327" s="16">
        <v>2.06</v>
      </c>
      <c r="V327" s="20"/>
      <c r="W327" s="20"/>
      <c r="X327" s="20"/>
    </row>
    <row r="328" spans="1:24" x14ac:dyDescent="0.2">
      <c r="A328" s="9">
        <v>38381</v>
      </c>
      <c r="B328" s="5">
        <v>1.2797000000000001</v>
      </c>
      <c r="C328" s="16">
        <v>89.89</v>
      </c>
      <c r="D328" s="5">
        <v>1.4871000000000001</v>
      </c>
      <c r="E328" s="16">
        <v>1263.4394952805919</v>
      </c>
      <c r="F328" s="23">
        <v>733.11265114861021</v>
      </c>
      <c r="G328" s="16">
        <v>407.94760089831971</v>
      </c>
      <c r="H328" s="16">
        <v>361.54819817044648</v>
      </c>
      <c r="I328" s="20">
        <v>825.88</v>
      </c>
      <c r="J328" s="17">
        <v>4338.3500000000004</v>
      </c>
      <c r="K328" s="20">
        <v>7994.05</v>
      </c>
      <c r="L328" s="16">
        <v>4375.72</v>
      </c>
      <c r="M328" s="16">
        <v>927.3</v>
      </c>
      <c r="N328" s="16">
        <v>41.68</v>
      </c>
      <c r="O328" s="3">
        <v>980.19</v>
      </c>
      <c r="Q328" s="16">
        <v>2.85</v>
      </c>
      <c r="R328" s="16">
        <v>3.17</v>
      </c>
      <c r="S328" s="16">
        <v>1.21</v>
      </c>
      <c r="T328" s="16">
        <v>2.06</v>
      </c>
      <c r="V328" s="20"/>
      <c r="W328" s="20"/>
      <c r="X328" s="20"/>
    </row>
    <row r="329" spans="1:24" x14ac:dyDescent="0.2">
      <c r="A329" s="9">
        <v>38409</v>
      </c>
      <c r="B329" s="5">
        <v>1.268</v>
      </c>
      <c r="C329" s="16">
        <v>97.92</v>
      </c>
      <c r="D329" s="5">
        <v>1.4806999999999999</v>
      </c>
      <c r="E329" s="16">
        <v>1255.7839349521214</v>
      </c>
      <c r="F329" s="23">
        <v>746.39490352855751</v>
      </c>
      <c r="G329" s="16">
        <v>409.28801383238226</v>
      </c>
      <c r="H329" s="16">
        <v>360.58793403664754</v>
      </c>
      <c r="I329" s="20">
        <v>735.09</v>
      </c>
      <c r="J329" s="17">
        <v>3843.74</v>
      </c>
      <c r="K329" s="20">
        <v>7568.42</v>
      </c>
      <c r="L329" s="16">
        <v>3929.92</v>
      </c>
      <c r="M329" s="16">
        <v>941.5</v>
      </c>
      <c r="N329" s="16">
        <v>44.76</v>
      </c>
      <c r="O329" s="3">
        <v>918.98</v>
      </c>
      <c r="Q329" s="16">
        <v>2.97</v>
      </c>
      <c r="R329" s="16">
        <v>2.95</v>
      </c>
      <c r="S329" s="16">
        <v>1.18</v>
      </c>
      <c r="T329" s="16">
        <v>2.12</v>
      </c>
      <c r="V329" s="20"/>
      <c r="W329" s="20"/>
      <c r="X329" s="20"/>
    </row>
    <row r="330" spans="1:24" x14ac:dyDescent="0.2">
      <c r="A330" s="9">
        <v>38441</v>
      </c>
      <c r="B330" s="5">
        <v>1.3242</v>
      </c>
      <c r="C330" s="16">
        <v>99.16</v>
      </c>
      <c r="D330" s="5">
        <v>1.5119</v>
      </c>
      <c r="E330" s="16">
        <v>1294.8013145882028</v>
      </c>
      <c r="F330" s="23">
        <v>751.38810710740461</v>
      </c>
      <c r="G330" s="16">
        <v>407.83114053479943</v>
      </c>
      <c r="H330" s="16">
        <v>366.52619547494027</v>
      </c>
      <c r="I330" s="20">
        <v>797.87</v>
      </c>
      <c r="J330" s="17">
        <v>4084.76</v>
      </c>
      <c r="K330" s="20">
        <v>8109.53</v>
      </c>
      <c r="L330" s="16">
        <v>4137.3500000000004</v>
      </c>
      <c r="M330" s="16">
        <v>922.5</v>
      </c>
      <c r="N330" s="16">
        <v>49.66</v>
      </c>
      <c r="O330" s="3">
        <v>995.97</v>
      </c>
      <c r="Q330" s="16">
        <v>2.57</v>
      </c>
      <c r="R330" s="16">
        <v>2.89</v>
      </c>
      <c r="S330" s="16">
        <v>1.24</v>
      </c>
      <c r="T330" s="16">
        <v>1.92</v>
      </c>
      <c r="V330" s="20"/>
      <c r="W330" s="20"/>
      <c r="X330" s="20"/>
    </row>
    <row r="331" spans="1:24" x14ac:dyDescent="0.2">
      <c r="A331" s="9">
        <v>38471</v>
      </c>
      <c r="B331" s="5">
        <v>1.3248</v>
      </c>
      <c r="C331" s="16">
        <v>98.85</v>
      </c>
      <c r="D331" s="5">
        <v>1.5106999999999999</v>
      </c>
      <c r="E331" s="16">
        <v>1257.5991429681712</v>
      </c>
      <c r="F331" s="23">
        <v>741.64742840839267</v>
      </c>
      <c r="G331" s="16">
        <v>406.09767120789672</v>
      </c>
      <c r="H331" s="16">
        <v>364.69719576896915</v>
      </c>
      <c r="I331" s="20">
        <v>872.81</v>
      </c>
      <c r="J331" s="17">
        <v>4704.5600000000004</v>
      </c>
      <c r="K331" s="20">
        <v>8828.26</v>
      </c>
      <c r="L331" s="16">
        <v>4487.5200000000004</v>
      </c>
      <c r="M331" s="16">
        <v>890.7</v>
      </c>
      <c r="N331" s="16">
        <v>51.12</v>
      </c>
      <c r="O331" s="3">
        <v>1079.57</v>
      </c>
      <c r="Q331" s="16">
        <v>3.01</v>
      </c>
      <c r="R331" s="16">
        <v>3.11</v>
      </c>
      <c r="S331" s="16">
        <v>1.31</v>
      </c>
      <c r="T331" s="16">
        <v>2.0099999999999998</v>
      </c>
      <c r="V331" s="20"/>
      <c r="W331" s="20"/>
      <c r="X331" s="20"/>
    </row>
    <row r="332" spans="1:24" x14ac:dyDescent="0.2">
      <c r="A332" s="9">
        <v>38500</v>
      </c>
      <c r="B332" s="5">
        <v>1.4124000000000001</v>
      </c>
      <c r="C332" s="16">
        <v>95.51</v>
      </c>
      <c r="D332" s="5">
        <v>1.5087999999999999</v>
      </c>
      <c r="E332" s="16">
        <v>1232.034712129511</v>
      </c>
      <c r="F332" s="23">
        <v>724.69098607691126</v>
      </c>
      <c r="G332" s="16">
        <v>403.48902328491141</v>
      </c>
      <c r="H332" s="16">
        <v>354.8080930359987</v>
      </c>
      <c r="I332" s="20">
        <v>919.14</v>
      </c>
      <c r="J332" s="17">
        <v>4940.82</v>
      </c>
      <c r="K332" s="20">
        <v>9522.5</v>
      </c>
      <c r="L332" s="16">
        <v>4615.16</v>
      </c>
      <c r="M332" s="16">
        <v>978.8</v>
      </c>
      <c r="N332" s="16">
        <v>66.31</v>
      </c>
      <c r="O332" s="3">
        <v>1102.96</v>
      </c>
      <c r="Q332" s="16">
        <v>3.34</v>
      </c>
      <c r="R332" s="16">
        <v>3.48</v>
      </c>
      <c r="S332" s="16">
        <v>1.41</v>
      </c>
      <c r="T332" s="16">
        <v>2.41</v>
      </c>
      <c r="V332" s="20"/>
      <c r="W332" s="20"/>
      <c r="X332" s="20"/>
    </row>
    <row r="333" spans="1:24" x14ac:dyDescent="0.2">
      <c r="A333" s="9">
        <v>38532</v>
      </c>
      <c r="B333" s="5">
        <v>1.4036</v>
      </c>
      <c r="C333" s="16">
        <v>96.38</v>
      </c>
      <c r="D333" s="5">
        <v>1.5239</v>
      </c>
      <c r="E333" s="16">
        <v>1228.6660355584781</v>
      </c>
      <c r="F333" s="23">
        <v>738.87897881620347</v>
      </c>
      <c r="G333" s="16">
        <v>409.15661103901294</v>
      </c>
      <c r="H333" s="16">
        <v>358.08542471852911</v>
      </c>
      <c r="I333" s="20">
        <v>919.32</v>
      </c>
      <c r="J333" s="17">
        <v>4808.6400000000003</v>
      </c>
      <c r="K333" s="20">
        <v>9958.44</v>
      </c>
      <c r="L333" s="16">
        <v>4662.6400000000003</v>
      </c>
      <c r="M333" s="16">
        <v>927.1</v>
      </c>
      <c r="N333" s="16">
        <v>69.89</v>
      </c>
      <c r="O333" s="3">
        <v>1092.3900000000001</v>
      </c>
      <c r="Q333" s="16">
        <v>3.42</v>
      </c>
      <c r="R333" s="16">
        <v>3.24</v>
      </c>
      <c r="S333" s="16">
        <v>1.24</v>
      </c>
      <c r="T333" s="16">
        <v>2.31</v>
      </c>
      <c r="V333" s="20"/>
      <c r="W333" s="20"/>
      <c r="X333" s="20"/>
    </row>
    <row r="334" spans="1:24" x14ac:dyDescent="0.2">
      <c r="A334" s="9">
        <v>38563</v>
      </c>
      <c r="B334" s="5">
        <v>1.427</v>
      </c>
      <c r="C334" s="16">
        <v>94.57</v>
      </c>
      <c r="D334" s="5">
        <v>1.5224</v>
      </c>
      <c r="E334" s="16">
        <v>1233.8639649874003</v>
      </c>
      <c r="F334" s="23">
        <v>741.38762661927012</v>
      </c>
      <c r="G334" s="16">
        <v>411.131757142732</v>
      </c>
      <c r="H334" s="16">
        <v>366.90649837306245</v>
      </c>
      <c r="I334" s="20">
        <v>987.48</v>
      </c>
      <c r="J334" s="17">
        <v>5332.14</v>
      </c>
      <c r="K334" s="20">
        <v>10356.83</v>
      </c>
      <c r="L334" s="16">
        <v>5109.3999999999996</v>
      </c>
      <c r="M334" s="16">
        <v>953.7</v>
      </c>
      <c r="N334" s="16">
        <v>69.45</v>
      </c>
      <c r="O334" s="3">
        <v>1148.5999999999999</v>
      </c>
      <c r="Q334" s="16">
        <v>3.4</v>
      </c>
      <c r="R334" s="16">
        <v>3.23</v>
      </c>
      <c r="S334" s="16">
        <v>1.19</v>
      </c>
      <c r="T334" s="16">
        <v>2</v>
      </c>
      <c r="V334" s="20"/>
      <c r="W334" s="20"/>
      <c r="X334" s="20"/>
    </row>
    <row r="335" spans="1:24" x14ac:dyDescent="0.2">
      <c r="A335" s="9">
        <v>38594</v>
      </c>
      <c r="B335" s="5">
        <v>1.4349000000000001</v>
      </c>
      <c r="C335" s="16">
        <v>92.78</v>
      </c>
      <c r="D335" s="5">
        <v>1.5170999999999999</v>
      </c>
      <c r="E335" s="16">
        <v>1244.1963977605917</v>
      </c>
      <c r="F335" s="23">
        <v>749.59949237333535</v>
      </c>
      <c r="G335" s="16">
        <v>413.7299649670332</v>
      </c>
      <c r="H335" s="16">
        <v>366.17701715092261</v>
      </c>
      <c r="I335" s="20">
        <v>1020.62</v>
      </c>
      <c r="J335" s="17">
        <v>5464.61</v>
      </c>
      <c r="K335" s="20">
        <v>10492.53</v>
      </c>
      <c r="L335" s="16">
        <v>5346.17</v>
      </c>
      <c r="M335" s="16">
        <v>951.7</v>
      </c>
      <c r="N335" s="16">
        <v>69.959999999999994</v>
      </c>
      <c r="O335" s="3">
        <v>1163.3</v>
      </c>
      <c r="Q335" s="16">
        <v>3.32</v>
      </c>
      <c r="R335" s="16">
        <v>3.11</v>
      </c>
      <c r="S335" s="16">
        <v>1.1200000000000001</v>
      </c>
      <c r="T335" s="16">
        <v>2.0499999999999998</v>
      </c>
      <c r="V335" s="20"/>
      <c r="W335" s="20"/>
      <c r="X335" s="20"/>
    </row>
    <row r="336" spans="1:24" x14ac:dyDescent="0.2">
      <c r="A336" s="9">
        <v>38624</v>
      </c>
      <c r="B336" s="5">
        <v>1.4636</v>
      </c>
      <c r="C336" s="16">
        <v>89.79</v>
      </c>
      <c r="D336" s="5">
        <v>1.5165</v>
      </c>
      <c r="E336" s="16">
        <v>1250.227077011448</v>
      </c>
      <c r="F336" s="23">
        <v>746.84614449781543</v>
      </c>
      <c r="G336" s="16">
        <v>408.49234830449086</v>
      </c>
      <c r="H336" s="16">
        <v>367.07035000919467</v>
      </c>
      <c r="I336" s="20">
        <v>1057.08</v>
      </c>
      <c r="J336" s="17">
        <v>5675.16</v>
      </c>
      <c r="K336" s="20">
        <v>10133.23</v>
      </c>
      <c r="L336" s="16">
        <v>5461.31</v>
      </c>
      <c r="M336" s="16">
        <v>1001.25</v>
      </c>
      <c r="N336" s="16">
        <v>70.38</v>
      </c>
      <c r="O336" s="3">
        <v>1204.2</v>
      </c>
      <c r="Q336" s="16">
        <v>3.29</v>
      </c>
      <c r="R336" s="16">
        <v>3.2</v>
      </c>
      <c r="S336" s="16">
        <v>1.3</v>
      </c>
      <c r="T336" s="16">
        <v>2.04</v>
      </c>
      <c r="V336" s="20"/>
      <c r="W336" s="20"/>
      <c r="X336" s="20"/>
    </row>
    <row r="337" spans="1:24" x14ac:dyDescent="0.2">
      <c r="A337" s="9">
        <v>38654</v>
      </c>
      <c r="B337" s="5">
        <v>1.4723999999999999</v>
      </c>
      <c r="C337" s="16">
        <v>90.18</v>
      </c>
      <c r="D337" s="5">
        <v>1.5107999999999999</v>
      </c>
      <c r="E337" s="16">
        <v>1240.7314329525943</v>
      </c>
      <c r="F337" s="23">
        <v>745.72637321262982</v>
      </c>
      <c r="G337" s="16">
        <v>405.55791679323556</v>
      </c>
      <c r="H337" s="16">
        <v>367.15796420215531</v>
      </c>
      <c r="I337" s="20">
        <v>1036.19</v>
      </c>
      <c r="J337" s="17">
        <v>5414.96</v>
      </c>
      <c r="K337" s="20">
        <v>10034.74</v>
      </c>
      <c r="L337" s="16">
        <v>5402.58</v>
      </c>
      <c r="M337" s="16">
        <v>1044.5</v>
      </c>
      <c r="N337" s="16">
        <v>77.010000000000005</v>
      </c>
      <c r="O337" s="3">
        <v>1177.3699999999999</v>
      </c>
      <c r="Q337" s="16">
        <v>3.44</v>
      </c>
      <c r="R337" s="16">
        <v>3.26</v>
      </c>
      <c r="S337" s="16">
        <v>1.41</v>
      </c>
      <c r="T337" s="16">
        <v>2.06</v>
      </c>
      <c r="V337" s="20"/>
      <c r="W337" s="20"/>
      <c r="X337" s="20"/>
    </row>
    <row r="338" spans="1:24" x14ac:dyDescent="0.2">
      <c r="A338" s="9">
        <v>38685</v>
      </c>
      <c r="B338" s="5">
        <v>1.5008999999999999</v>
      </c>
      <c r="C338" s="16">
        <v>86.35</v>
      </c>
      <c r="D338" s="5">
        <v>1.5086999999999999</v>
      </c>
      <c r="E338" s="16">
        <v>1264.1438895844883</v>
      </c>
      <c r="F338" s="23">
        <v>752.95187992325043</v>
      </c>
      <c r="G338" s="16">
        <v>410.63640053040848</v>
      </c>
      <c r="H338" s="16">
        <v>372.38234118101809</v>
      </c>
      <c r="I338" s="20">
        <v>1095.6300000000001</v>
      </c>
      <c r="J338" s="17">
        <v>5625.95</v>
      </c>
      <c r="K338" s="20">
        <v>9345.5499999999993</v>
      </c>
      <c r="L338" s="16">
        <v>5388.37</v>
      </c>
      <c r="M338" s="16">
        <v>1178.9000000000001</v>
      </c>
      <c r="N338" s="16">
        <v>77.19</v>
      </c>
      <c r="O338" s="3">
        <v>1179.18</v>
      </c>
      <c r="Q338" s="16">
        <v>3.21</v>
      </c>
      <c r="R338" s="16">
        <v>3.16</v>
      </c>
      <c r="S338" s="16">
        <v>1.26</v>
      </c>
      <c r="T338" s="16">
        <v>1.89</v>
      </c>
      <c r="V338" s="20"/>
      <c r="W338" s="20"/>
      <c r="X338" s="20"/>
    </row>
    <row r="339" spans="1:24" x14ac:dyDescent="0.2">
      <c r="A339" s="9">
        <v>38716</v>
      </c>
      <c r="B339" s="5">
        <v>1.4319999999999999</v>
      </c>
      <c r="C339" s="16">
        <v>92.88</v>
      </c>
      <c r="D339" s="5">
        <v>1.4825999999999999</v>
      </c>
      <c r="E339" s="16">
        <v>1217.729863239678</v>
      </c>
      <c r="F339" s="23">
        <v>742.46082756562566</v>
      </c>
      <c r="G339" s="16">
        <v>410.13687587000288</v>
      </c>
      <c r="H339" s="16">
        <v>373.51748901269571</v>
      </c>
      <c r="I339" s="20">
        <v>1115.0999999999999</v>
      </c>
      <c r="J339" s="17">
        <v>5957.43</v>
      </c>
      <c r="K339" s="20">
        <v>10546.44</v>
      </c>
      <c r="L339" s="16">
        <v>5626.4</v>
      </c>
      <c r="M339" s="16">
        <v>1104</v>
      </c>
      <c r="N339" s="16">
        <v>79.62</v>
      </c>
      <c r="O339" s="3">
        <v>1205.44</v>
      </c>
      <c r="Q339" s="16">
        <v>3.79</v>
      </c>
      <c r="R339" s="16">
        <v>3.4</v>
      </c>
      <c r="S339" s="16">
        <v>1.29</v>
      </c>
      <c r="T339" s="16">
        <v>1.87</v>
      </c>
      <c r="V339" s="20"/>
      <c r="W339" s="20"/>
      <c r="X339" s="20"/>
    </row>
    <row r="340" spans="1:24" x14ac:dyDescent="0.2">
      <c r="A340" s="9">
        <v>38745</v>
      </c>
      <c r="B340" s="5">
        <v>1.3865000000000001</v>
      </c>
      <c r="C340" s="16">
        <v>90.24</v>
      </c>
      <c r="D340" s="5">
        <v>1.4703999999999999</v>
      </c>
      <c r="E340" s="16">
        <v>1230.7147623387125</v>
      </c>
      <c r="F340" s="23">
        <v>754.37983439081199</v>
      </c>
      <c r="G340" s="16">
        <v>409.64943149233028</v>
      </c>
      <c r="H340" s="16">
        <v>369.99879613655418</v>
      </c>
      <c r="I340" s="20">
        <v>1073.8699999999999</v>
      </c>
      <c r="J340" s="17">
        <v>5608.79</v>
      </c>
      <c r="K340" s="20">
        <v>10198.040000000001</v>
      </c>
      <c r="L340" s="16">
        <v>5570.19</v>
      </c>
      <c r="M340" s="16">
        <v>1083</v>
      </c>
      <c r="N340" s="16">
        <v>72.77</v>
      </c>
      <c r="O340" s="3">
        <v>1240.5999999999999</v>
      </c>
      <c r="Q340" s="16">
        <v>3.68</v>
      </c>
      <c r="R340" s="16">
        <v>3.21</v>
      </c>
      <c r="S340" s="16">
        <v>1.32</v>
      </c>
      <c r="T340" s="16">
        <v>2.02</v>
      </c>
      <c r="V340" s="20"/>
      <c r="W340" s="20"/>
      <c r="X340" s="20"/>
    </row>
    <row r="341" spans="1:24" x14ac:dyDescent="0.2">
      <c r="A341" s="9">
        <v>38773</v>
      </c>
      <c r="B341" s="5">
        <v>1.3633999999999999</v>
      </c>
      <c r="C341" s="16">
        <v>88.81</v>
      </c>
      <c r="D341" s="5">
        <v>1.4629000000000001</v>
      </c>
      <c r="E341" s="16">
        <v>1238.6960373372049</v>
      </c>
      <c r="F341" s="23">
        <v>761.66882785308667</v>
      </c>
      <c r="G341" s="16">
        <v>410.71874571108305</v>
      </c>
      <c r="H341" s="16">
        <v>373.88819392407908</v>
      </c>
      <c r="I341" s="20">
        <v>1104.49</v>
      </c>
      <c r="J341" s="17">
        <v>5598.46</v>
      </c>
      <c r="K341" s="20">
        <v>10126.030000000001</v>
      </c>
      <c r="L341" s="16">
        <v>5763.27</v>
      </c>
      <c r="M341" s="22">
        <v>1118.9000000000001</v>
      </c>
      <c r="N341" s="16">
        <v>79.67</v>
      </c>
      <c r="O341" s="3">
        <v>1281.32</v>
      </c>
      <c r="Q341" s="16">
        <v>3.63</v>
      </c>
      <c r="R341" s="16">
        <v>3.11</v>
      </c>
      <c r="S341" s="16">
        <v>1.3</v>
      </c>
      <c r="T341" s="16">
        <v>1.9</v>
      </c>
      <c r="V341" s="20"/>
      <c r="W341" s="20"/>
      <c r="X341" s="20"/>
    </row>
    <row r="342" spans="1:24" x14ac:dyDescent="0.2">
      <c r="A342" s="9">
        <v>38806</v>
      </c>
      <c r="B342" s="5">
        <v>1.3511</v>
      </c>
      <c r="C342" s="16">
        <v>93.49</v>
      </c>
      <c r="D342" s="5">
        <v>1.4239999999999999</v>
      </c>
      <c r="E342" s="16">
        <v>1225.6457313026269</v>
      </c>
      <c r="F342" s="23">
        <v>764.70810749045938</v>
      </c>
      <c r="G342" s="16">
        <v>408.38323400006414</v>
      </c>
      <c r="H342" s="16">
        <v>374.48018356445897</v>
      </c>
      <c r="I342" s="20">
        <v>1169.43</v>
      </c>
      <c r="J342" s="17">
        <v>6153.55</v>
      </c>
      <c r="K342" s="20">
        <v>11089.94</v>
      </c>
      <c r="L342" s="16">
        <v>6007.84</v>
      </c>
      <c r="M342" s="22">
        <v>1113.3</v>
      </c>
      <c r="N342" s="16">
        <v>83.35</v>
      </c>
      <c r="O342" s="3">
        <v>1360.57</v>
      </c>
      <c r="Q342" s="16">
        <v>3.83</v>
      </c>
      <c r="R342" s="16">
        <v>3.09</v>
      </c>
      <c r="S342" s="16">
        <v>1.39</v>
      </c>
      <c r="T342" s="16">
        <v>1.9</v>
      </c>
      <c r="V342" s="20"/>
      <c r="W342" s="20"/>
      <c r="X342" s="20"/>
    </row>
    <row r="343" spans="1:24" x14ac:dyDescent="0.2">
      <c r="A343" s="9">
        <v>38836</v>
      </c>
      <c r="B343" s="5">
        <v>1.3323</v>
      </c>
      <c r="C343" s="16">
        <v>93.84</v>
      </c>
      <c r="D343" s="5">
        <v>1.4358</v>
      </c>
      <c r="E343" s="16">
        <v>1238.7406160477465</v>
      </c>
      <c r="F343" s="23">
        <v>772.04751156624422</v>
      </c>
      <c r="G343" s="16">
        <v>412.25157953742922</v>
      </c>
      <c r="H343" s="16">
        <v>377.28483331585102</v>
      </c>
      <c r="I343" s="20">
        <v>1186.68</v>
      </c>
      <c r="J343" s="17">
        <v>6135.7</v>
      </c>
      <c r="K343" s="20">
        <v>11057.4</v>
      </c>
      <c r="L343" s="16">
        <v>5847.37</v>
      </c>
      <c r="M343" s="22">
        <v>1180.7</v>
      </c>
      <c r="N343" s="16">
        <v>86.16</v>
      </c>
      <c r="O343" s="3">
        <v>1307.1300000000001</v>
      </c>
      <c r="Q343" s="16">
        <v>3.72</v>
      </c>
      <c r="R343" s="16">
        <v>2.99</v>
      </c>
      <c r="S343" s="16">
        <v>1.28</v>
      </c>
      <c r="T343" s="16">
        <v>1.82</v>
      </c>
      <c r="V343" s="20"/>
      <c r="W343" s="20"/>
      <c r="X343" s="20"/>
    </row>
    <row r="344" spans="1:24" x14ac:dyDescent="0.2">
      <c r="A344" s="9">
        <v>38867</v>
      </c>
      <c r="B344" s="5">
        <v>1.2302999999999999</v>
      </c>
      <c r="C344" s="16">
        <v>91.3</v>
      </c>
      <c r="D344" s="5">
        <v>1.4218</v>
      </c>
      <c r="E344" s="16">
        <v>1278.6443256214759</v>
      </c>
      <c r="F344" s="23">
        <v>792.11497283008669</v>
      </c>
      <c r="G344" s="16">
        <v>413.31503557164575</v>
      </c>
      <c r="H344" s="16">
        <v>385.18113912483756</v>
      </c>
      <c r="I344" s="20">
        <v>1089.4100000000001</v>
      </c>
      <c r="J344" s="17">
        <v>5964.33</v>
      </c>
      <c r="K344" s="20">
        <v>9768.7000000000007</v>
      </c>
      <c r="L344" s="16">
        <v>5562.49</v>
      </c>
      <c r="M344" s="22">
        <v>1212.2</v>
      </c>
      <c r="N344" s="16">
        <v>74.099999999999994</v>
      </c>
      <c r="O344" s="3">
        <v>1302.95</v>
      </c>
      <c r="Q344" s="16">
        <v>3.3</v>
      </c>
      <c r="R344" s="16">
        <v>2.66</v>
      </c>
      <c r="S344" s="16">
        <v>1.26</v>
      </c>
      <c r="T344" s="16">
        <v>1.56</v>
      </c>
      <c r="V344" s="20"/>
      <c r="W344" s="20"/>
      <c r="X344" s="20"/>
    </row>
    <row r="345" spans="1:24" x14ac:dyDescent="0.2">
      <c r="A345" s="9">
        <v>38897</v>
      </c>
      <c r="B345" s="5">
        <v>1.2230000000000001</v>
      </c>
      <c r="C345" s="16">
        <v>88.47</v>
      </c>
      <c r="D345" s="5">
        <v>1.3186</v>
      </c>
      <c r="E345" s="16">
        <v>1311.8178934464329</v>
      </c>
      <c r="F345" s="23">
        <v>798.96722092856214</v>
      </c>
      <c r="G345" s="16">
        <v>419.10411166024431</v>
      </c>
      <c r="H345" s="16">
        <v>387.99063550849309</v>
      </c>
      <c r="I345" s="20">
        <v>1030.71</v>
      </c>
      <c r="J345" s="17">
        <v>5965.52</v>
      </c>
      <c r="K345" s="20">
        <v>9382.64</v>
      </c>
      <c r="L345" s="16">
        <v>5407.82</v>
      </c>
      <c r="M345" s="22">
        <v>1245.9000000000001</v>
      </c>
      <c r="N345" s="16">
        <v>75.290000000000006</v>
      </c>
      <c r="O345" s="3">
        <v>1341.6</v>
      </c>
      <c r="Q345" s="16">
        <v>2.97</v>
      </c>
      <c r="R345" s="16">
        <v>2.57</v>
      </c>
      <c r="S345" s="16">
        <v>1.0900000000000001</v>
      </c>
      <c r="T345" s="16">
        <v>1.48</v>
      </c>
      <c r="V345" s="20"/>
      <c r="W345" s="20"/>
      <c r="X345" s="20"/>
    </row>
    <row r="346" spans="1:24" x14ac:dyDescent="0.2">
      <c r="A346" s="9">
        <v>38927</v>
      </c>
      <c r="B346" s="5">
        <v>1.3039000000000001</v>
      </c>
      <c r="C346" s="16">
        <v>86.43</v>
      </c>
      <c r="D346" s="5">
        <v>1.3585</v>
      </c>
      <c r="E346" s="16">
        <v>1318.7589668478529</v>
      </c>
      <c r="F346" s="23">
        <v>794.9909374318687</v>
      </c>
      <c r="G346" s="16">
        <v>420.12419525508921</v>
      </c>
      <c r="H346" s="16">
        <v>388.17858383481439</v>
      </c>
      <c r="I346" s="20">
        <v>1101.5999999999999</v>
      </c>
      <c r="J346" s="17">
        <v>6147.97</v>
      </c>
      <c r="K346" s="20">
        <v>9537.2999999999993</v>
      </c>
      <c r="L346" s="16">
        <v>5489.77</v>
      </c>
      <c r="M346" s="22">
        <v>1181.7</v>
      </c>
      <c r="N346" s="16">
        <v>78.95</v>
      </c>
      <c r="O346" s="3">
        <v>1405</v>
      </c>
      <c r="Q346" s="16">
        <v>2.93</v>
      </c>
      <c r="R346" s="16">
        <v>2.67</v>
      </c>
      <c r="S346" s="16">
        <v>1.07</v>
      </c>
      <c r="T346" s="16">
        <v>1.49</v>
      </c>
      <c r="V346" s="20"/>
      <c r="W346" s="20"/>
      <c r="X346" s="20"/>
    </row>
    <row r="347" spans="1:24" x14ac:dyDescent="0.2">
      <c r="A347" s="9">
        <v>38959</v>
      </c>
      <c r="B347" s="5">
        <v>1.2681</v>
      </c>
      <c r="C347" s="16">
        <v>84.04</v>
      </c>
      <c r="D347" s="5">
        <v>1.2867</v>
      </c>
      <c r="E347" s="16">
        <v>1364.5658178779843</v>
      </c>
      <c r="F347" s="23">
        <v>828.62507850675695</v>
      </c>
      <c r="G347" s="16">
        <v>423.71771207827584</v>
      </c>
      <c r="H347" s="16">
        <v>398.39358819080627</v>
      </c>
      <c r="I347" s="20">
        <v>1049.33</v>
      </c>
      <c r="J347" s="17">
        <v>5925.22</v>
      </c>
      <c r="K347" s="20">
        <v>8824.06</v>
      </c>
      <c r="L347" s="16">
        <v>5465.25</v>
      </c>
      <c r="M347" s="22">
        <v>1250.3</v>
      </c>
      <c r="N347" s="16">
        <v>71.709999999999994</v>
      </c>
      <c r="O347" s="3">
        <v>1413.32</v>
      </c>
      <c r="Q347" s="16">
        <v>2.48</v>
      </c>
      <c r="R347" s="16">
        <v>2.12</v>
      </c>
      <c r="S347" s="16">
        <v>0.97</v>
      </c>
      <c r="T347" s="16">
        <v>1.1599999999999999</v>
      </c>
      <c r="V347" s="20"/>
      <c r="W347" s="20"/>
      <c r="X347" s="20"/>
    </row>
    <row r="348" spans="1:24" x14ac:dyDescent="0.2">
      <c r="A348" s="9">
        <v>38989</v>
      </c>
      <c r="B348" s="5">
        <v>1.3645</v>
      </c>
      <c r="C348" s="16">
        <v>83.48</v>
      </c>
      <c r="D348" s="5">
        <v>1.3405</v>
      </c>
      <c r="E348" s="16">
        <v>1363.4756062404638</v>
      </c>
      <c r="F348" s="23">
        <v>821.08890239051141</v>
      </c>
      <c r="G348" s="16">
        <v>425.03543767375004</v>
      </c>
      <c r="H348" s="16">
        <v>393.96931168852029</v>
      </c>
      <c r="I348" s="20">
        <v>1141.2</v>
      </c>
      <c r="J348" s="17">
        <v>6229.02</v>
      </c>
      <c r="K348" s="20">
        <v>9369.35</v>
      </c>
      <c r="L348" s="16">
        <v>5594.62</v>
      </c>
      <c r="M348" s="22">
        <v>1309.5999999999999</v>
      </c>
      <c r="N348" s="16">
        <v>79.83</v>
      </c>
      <c r="O348" s="3">
        <v>1484.2</v>
      </c>
      <c r="Q348" s="16">
        <v>2.52</v>
      </c>
      <c r="R348" s="16">
        <v>2.27</v>
      </c>
      <c r="S348" s="16">
        <v>0.94</v>
      </c>
      <c r="T348" s="16">
        <v>1.32</v>
      </c>
      <c r="V348" s="20"/>
      <c r="W348" s="20"/>
      <c r="X348" s="20"/>
    </row>
    <row r="349" spans="1:24" x14ac:dyDescent="0.2">
      <c r="A349" s="9">
        <v>39018</v>
      </c>
      <c r="B349" s="5">
        <v>1.3923000000000001</v>
      </c>
      <c r="C349" s="16">
        <v>80.48</v>
      </c>
      <c r="D349" s="5">
        <v>1.3701000000000001</v>
      </c>
      <c r="E349" s="16">
        <v>1358.5511005247481</v>
      </c>
      <c r="F349" s="23">
        <v>808.51858347118525</v>
      </c>
      <c r="G349" s="16">
        <v>425.36838209992771</v>
      </c>
      <c r="H349" s="16">
        <v>390.26655884436138</v>
      </c>
      <c r="I349" s="20">
        <v>1183.26</v>
      </c>
      <c r="J349" s="17">
        <v>6601.37</v>
      </c>
      <c r="K349" s="20">
        <v>9202.4500000000007</v>
      </c>
      <c r="L349" s="16">
        <v>5754.64</v>
      </c>
      <c r="M349" s="22">
        <v>1357.6</v>
      </c>
      <c r="N349" s="16">
        <v>81.38</v>
      </c>
      <c r="O349" s="3">
        <v>1520.18</v>
      </c>
      <c r="Q349" s="16">
        <v>2.6</v>
      </c>
      <c r="R349" s="16">
        <v>2.5099999999999998</v>
      </c>
      <c r="S349" s="16">
        <v>0.94</v>
      </c>
      <c r="T349" s="16">
        <v>1.46</v>
      </c>
      <c r="V349" s="20"/>
      <c r="W349" s="20"/>
      <c r="X349" s="20"/>
    </row>
    <row r="350" spans="1:24" x14ac:dyDescent="0.2">
      <c r="A350" s="9">
        <v>39050</v>
      </c>
      <c r="B350" s="5">
        <v>1.2984</v>
      </c>
      <c r="C350" s="16">
        <v>83.69</v>
      </c>
      <c r="D350" s="5">
        <v>1.3035000000000001</v>
      </c>
      <c r="E350" s="16">
        <v>1345.1239359321921</v>
      </c>
      <c r="F350" s="23">
        <v>804.43964032843701</v>
      </c>
      <c r="G350" s="16">
        <v>417.63229320962108</v>
      </c>
      <c r="H350" s="16">
        <v>388.69899898244967</v>
      </c>
      <c r="I350" s="20">
        <v>1180.55</v>
      </c>
      <c r="J350" s="17">
        <v>6688.49</v>
      </c>
      <c r="K350" s="20">
        <v>9937.0400000000009</v>
      </c>
      <c r="L350" s="16">
        <v>5652.48</v>
      </c>
      <c r="M350" s="22">
        <v>1385</v>
      </c>
      <c r="N350" s="16">
        <v>83.7</v>
      </c>
      <c r="O350" s="3">
        <v>1440.53</v>
      </c>
      <c r="Q350" s="16">
        <v>2.77</v>
      </c>
      <c r="R350" s="16">
        <v>2.61</v>
      </c>
      <c r="S350" s="16">
        <v>1.19</v>
      </c>
      <c r="T350" s="16">
        <v>1.53</v>
      </c>
      <c r="V350" s="20"/>
      <c r="W350" s="20"/>
      <c r="X350" s="20"/>
    </row>
    <row r="351" spans="1:24" x14ac:dyDescent="0.2">
      <c r="A351" s="9">
        <v>39081</v>
      </c>
      <c r="B351" s="5">
        <v>1.3381000000000001</v>
      </c>
      <c r="C351" s="16">
        <v>81.209999999999994</v>
      </c>
      <c r="D351" s="5">
        <v>1.2501</v>
      </c>
      <c r="E351" s="16">
        <v>1297.9004725234952</v>
      </c>
      <c r="F351" s="23">
        <v>785.83463810681121</v>
      </c>
      <c r="G351" s="16">
        <v>419.95286797213464</v>
      </c>
      <c r="H351" s="16">
        <v>386.58943302390691</v>
      </c>
      <c r="I351" s="20">
        <v>1257.6400000000001</v>
      </c>
      <c r="J351" s="17">
        <v>6914.19</v>
      </c>
      <c r="K351" s="20">
        <v>10228.92</v>
      </c>
      <c r="L351" s="16">
        <v>5790.62</v>
      </c>
      <c r="M351" s="22">
        <v>1422</v>
      </c>
      <c r="N351" s="16">
        <v>91.31</v>
      </c>
      <c r="O351" s="3">
        <v>1519.67</v>
      </c>
      <c r="Q351" s="16">
        <v>3.31</v>
      </c>
      <c r="R351" s="16">
        <v>2.97</v>
      </c>
      <c r="S351" s="16">
        <v>1.1299999999999999</v>
      </c>
      <c r="T351" s="16">
        <v>1.62</v>
      </c>
      <c r="V351" s="20"/>
      <c r="W351" s="20"/>
      <c r="X351" s="20"/>
    </row>
    <row r="352" spans="1:24" x14ac:dyDescent="0.2">
      <c r="A352" s="9">
        <v>39112</v>
      </c>
      <c r="B352" s="5">
        <v>1.369</v>
      </c>
      <c r="C352" s="16">
        <v>82.08</v>
      </c>
      <c r="D352" s="5">
        <v>1.2921</v>
      </c>
      <c r="E352" s="16">
        <v>1298.786038127741</v>
      </c>
      <c r="F352" s="23">
        <v>777.9127385267891</v>
      </c>
      <c r="G352" s="16">
        <v>417.48413130809661</v>
      </c>
      <c r="H352" s="16">
        <v>380.55552179438877</v>
      </c>
      <c r="I352" s="20">
        <v>1286.1199999999999</v>
      </c>
      <c r="J352" s="17">
        <v>7077.48</v>
      </c>
      <c r="K352" s="20">
        <v>10237.92</v>
      </c>
      <c r="L352" s="16">
        <v>5814.95</v>
      </c>
      <c r="M352" s="22">
        <v>1331.8</v>
      </c>
      <c r="N352" s="16">
        <v>91.91</v>
      </c>
      <c r="O352" s="3">
        <v>1505.45</v>
      </c>
      <c r="Q352" s="16">
        <v>3.34</v>
      </c>
      <c r="R352" s="16">
        <v>3.15</v>
      </c>
      <c r="S352" s="16">
        <v>1.22</v>
      </c>
      <c r="T352" s="16">
        <v>1.85</v>
      </c>
      <c r="V352" s="20"/>
      <c r="W352" s="20"/>
      <c r="X352" s="20"/>
    </row>
    <row r="353" spans="1:24" x14ac:dyDescent="0.2">
      <c r="A353" s="9">
        <v>39140</v>
      </c>
      <c r="B353" s="5">
        <v>1.3805000000000001</v>
      </c>
      <c r="C353" s="16">
        <v>81.77</v>
      </c>
      <c r="D353" s="5">
        <v>1.2823</v>
      </c>
      <c r="E353" s="16">
        <v>1297.9165292070468</v>
      </c>
      <c r="F353" s="23">
        <v>779.95475946542172</v>
      </c>
      <c r="G353" s="16">
        <v>416.33017061173297</v>
      </c>
      <c r="H353" s="16">
        <v>380.5815240422985</v>
      </c>
      <c r="I353" s="20">
        <v>1327.22</v>
      </c>
      <c r="J353" s="17">
        <v>7272.32</v>
      </c>
      <c r="K353" s="20">
        <v>10624.09</v>
      </c>
      <c r="L353" s="16">
        <v>5952.3</v>
      </c>
      <c r="M353" s="22">
        <v>1412</v>
      </c>
      <c r="N353" s="16">
        <v>96.93</v>
      </c>
      <c r="O353" s="3">
        <v>1517.11</v>
      </c>
      <c r="Q353" s="16">
        <v>3.39</v>
      </c>
      <c r="R353" s="16">
        <v>3.15</v>
      </c>
      <c r="S353" s="16">
        <v>1.27</v>
      </c>
      <c r="T353" s="16">
        <v>1.87</v>
      </c>
      <c r="V353" s="20"/>
      <c r="W353" s="20"/>
      <c r="X353" s="20"/>
    </row>
    <row r="354" spans="1:24" x14ac:dyDescent="0.2">
      <c r="A354" s="9">
        <v>39171</v>
      </c>
      <c r="B354" s="5">
        <v>1.4169</v>
      </c>
      <c r="C354" s="16">
        <v>83.18</v>
      </c>
      <c r="D354" s="5">
        <v>1.3012999999999999</v>
      </c>
      <c r="E354" s="16">
        <v>1294.4367419698117</v>
      </c>
      <c r="F354" s="23">
        <v>771.2119452394985</v>
      </c>
      <c r="G354" s="16">
        <v>417.08573259384656</v>
      </c>
      <c r="H354" s="16">
        <v>380.33459766416598</v>
      </c>
      <c r="I354" s="20">
        <v>1325.83</v>
      </c>
      <c r="J354" s="17">
        <v>7041.31</v>
      </c>
      <c r="K354" s="20">
        <v>9755.1</v>
      </c>
      <c r="L354" s="16">
        <v>5791.55</v>
      </c>
      <c r="M354" s="22">
        <v>1432.8</v>
      </c>
      <c r="N354" s="16">
        <v>106.61</v>
      </c>
      <c r="O354" s="3">
        <v>1576.07</v>
      </c>
      <c r="Q354" s="16">
        <v>3.47</v>
      </c>
      <c r="R354" s="16">
        <v>3.35</v>
      </c>
      <c r="S354" s="16">
        <v>1.26</v>
      </c>
      <c r="T354" s="16">
        <v>1.9</v>
      </c>
      <c r="V354" s="20"/>
      <c r="W354" s="20"/>
      <c r="X354" s="20"/>
    </row>
    <row r="355" spans="1:24" x14ac:dyDescent="0.2">
      <c r="A355" s="9">
        <v>39200</v>
      </c>
      <c r="B355" s="5">
        <v>1.4810000000000001</v>
      </c>
      <c r="C355" s="16">
        <v>81.099999999999994</v>
      </c>
      <c r="D355" s="5">
        <v>1.2811999999999999</v>
      </c>
      <c r="E355" s="16">
        <v>1312.5300355135826</v>
      </c>
      <c r="F355" s="23">
        <v>779.79874427732159</v>
      </c>
      <c r="G355" s="16">
        <v>419.10471973475387</v>
      </c>
      <c r="H355" s="16">
        <v>377.04292221148785</v>
      </c>
      <c r="I355" s="20">
        <v>1363.61</v>
      </c>
      <c r="J355" s="17">
        <v>7514.46</v>
      </c>
      <c r="K355" s="20">
        <v>9849.74</v>
      </c>
      <c r="L355" s="16">
        <v>6013.04</v>
      </c>
      <c r="M355" s="22">
        <v>1563.3</v>
      </c>
      <c r="N355" s="16">
        <v>113.72</v>
      </c>
      <c r="O355" s="3">
        <v>1632.51</v>
      </c>
      <c r="Q355" s="16">
        <v>3.31</v>
      </c>
      <c r="R355" s="16">
        <v>3.23</v>
      </c>
      <c r="S355" s="16">
        <v>1.21</v>
      </c>
      <c r="T355" s="16">
        <v>2.04</v>
      </c>
      <c r="V355" s="20"/>
      <c r="W355" s="20"/>
      <c r="X355" s="20"/>
    </row>
    <row r="356" spans="1:24" x14ac:dyDescent="0.2">
      <c r="A356" s="9">
        <v>39232</v>
      </c>
      <c r="B356" s="5">
        <v>1.4393</v>
      </c>
      <c r="C356" s="16">
        <v>81.53</v>
      </c>
      <c r="D356" s="5">
        <v>1.2277</v>
      </c>
      <c r="E356" s="16">
        <v>1337.2702786310258</v>
      </c>
      <c r="F356" s="23">
        <v>792.28067502245199</v>
      </c>
      <c r="G356" s="16">
        <v>420.80050897578082</v>
      </c>
      <c r="H356" s="16">
        <v>384.65186970843706</v>
      </c>
      <c r="I356" s="20">
        <v>1345.2</v>
      </c>
      <c r="J356" s="17">
        <v>7293.69</v>
      </c>
      <c r="K356" s="20">
        <v>9693.73</v>
      </c>
      <c r="L356" s="16">
        <v>6023.04</v>
      </c>
      <c r="M356" s="22">
        <v>1536</v>
      </c>
      <c r="N356" s="16">
        <v>102.62</v>
      </c>
      <c r="O356" s="3">
        <v>1662.35</v>
      </c>
      <c r="Q356" s="16">
        <v>3.08</v>
      </c>
      <c r="R356" s="16">
        <v>3.04</v>
      </c>
      <c r="S356" s="16">
        <v>1.17</v>
      </c>
      <c r="T356" s="16">
        <v>1.79</v>
      </c>
      <c r="V356" s="20"/>
      <c r="W356" s="20"/>
      <c r="X356" s="20"/>
    </row>
    <row r="357" spans="1:24" x14ac:dyDescent="0.2">
      <c r="A357" s="9">
        <v>39262</v>
      </c>
      <c r="B357" s="5">
        <v>1.4502999999999999</v>
      </c>
      <c r="C357" s="16">
        <v>80.569999999999993</v>
      </c>
      <c r="D357" s="5">
        <v>1.2190000000000001</v>
      </c>
      <c r="E357" s="16">
        <v>1334.1729292799187</v>
      </c>
      <c r="F357" s="23">
        <v>795.39916151671059</v>
      </c>
      <c r="G357" s="16">
        <v>422.1708104032063</v>
      </c>
      <c r="H357" s="16">
        <v>387.79473586205955</v>
      </c>
      <c r="I357" s="20">
        <v>1320.64</v>
      </c>
      <c r="J357" s="17">
        <v>7376.25</v>
      </c>
      <c r="K357" s="20">
        <v>9816.09</v>
      </c>
      <c r="L357" s="16">
        <v>5684.5</v>
      </c>
      <c r="M357" s="22">
        <v>1500.1</v>
      </c>
      <c r="N357" s="16">
        <v>94.91</v>
      </c>
      <c r="O357" s="3">
        <v>1660.63</v>
      </c>
      <c r="Q357" s="16">
        <v>3.15</v>
      </c>
      <c r="R357" s="16">
        <v>3.02</v>
      </c>
      <c r="S357" s="16">
        <v>1.1399999999999999</v>
      </c>
      <c r="T357" s="16">
        <v>1.7</v>
      </c>
      <c r="V357" s="20"/>
      <c r="W357" s="20"/>
      <c r="X357" s="20"/>
    </row>
    <row r="358" spans="1:24" x14ac:dyDescent="0.2">
      <c r="A358" s="9">
        <v>39291</v>
      </c>
      <c r="B358" s="5">
        <v>1.4376</v>
      </c>
      <c r="C358" s="16">
        <v>76.92</v>
      </c>
      <c r="D358" s="5">
        <v>1.1315999999999999</v>
      </c>
      <c r="E358" s="16">
        <v>1363.0904322025526</v>
      </c>
      <c r="F358" s="23">
        <v>822.98853308914045</v>
      </c>
      <c r="G358" s="16">
        <v>424.1806475845076</v>
      </c>
      <c r="H358" s="16">
        <v>397.09118343893755</v>
      </c>
      <c r="I358" s="20">
        <v>1292.28</v>
      </c>
      <c r="J358" s="17">
        <v>7158.77</v>
      </c>
      <c r="K358" s="20">
        <v>9833.0300000000007</v>
      </c>
      <c r="L358" s="16">
        <v>5315.45</v>
      </c>
      <c r="M358" s="22">
        <v>1625</v>
      </c>
      <c r="N358" s="16">
        <v>95.89</v>
      </c>
      <c r="O358" s="3">
        <v>1662.29</v>
      </c>
      <c r="Q358" s="16">
        <v>2.88</v>
      </c>
      <c r="R358" s="16">
        <v>2.57</v>
      </c>
      <c r="S358" s="16">
        <v>1.0900000000000001</v>
      </c>
      <c r="T358" s="16">
        <v>1.4</v>
      </c>
      <c r="V358" s="20"/>
      <c r="W358" s="20"/>
      <c r="X358" s="20"/>
    </row>
    <row r="359" spans="1:24" x14ac:dyDescent="0.2">
      <c r="A359" s="9">
        <v>39324</v>
      </c>
      <c r="B359" s="5">
        <v>1.4374</v>
      </c>
      <c r="C359" s="16">
        <v>76.61</v>
      </c>
      <c r="D359" s="5">
        <v>1.1581999999999999</v>
      </c>
      <c r="E359" s="16">
        <v>1434.6996255606464</v>
      </c>
      <c r="F359" s="23">
        <v>847.47403715343648</v>
      </c>
      <c r="G359" s="16">
        <v>426.18593693459042</v>
      </c>
      <c r="H359" s="16">
        <v>408.16552744204427</v>
      </c>
      <c r="I359" s="20">
        <v>1218.8900000000001</v>
      </c>
      <c r="J359" s="17">
        <v>5784.85</v>
      </c>
      <c r="K359" s="20">
        <v>8955.2000000000007</v>
      </c>
      <c r="L359" s="16">
        <v>5049.37</v>
      </c>
      <c r="M359" s="22">
        <v>1827.3</v>
      </c>
      <c r="N359" s="16">
        <v>88.91</v>
      </c>
      <c r="O359" s="3">
        <v>1660.94</v>
      </c>
      <c r="Q359" s="16">
        <v>2.19</v>
      </c>
      <c r="R359" s="16">
        <v>2.19</v>
      </c>
      <c r="S359" s="16">
        <v>1.04</v>
      </c>
      <c r="T359" s="16">
        <v>1.05</v>
      </c>
      <c r="V359" s="20"/>
      <c r="W359" s="20"/>
      <c r="X359" s="20"/>
    </row>
    <row r="360" spans="1:24" x14ac:dyDescent="0.2">
      <c r="A360" s="9">
        <v>39354</v>
      </c>
      <c r="B360" s="5">
        <v>1.3391</v>
      </c>
      <c r="C360" s="16">
        <v>77.12</v>
      </c>
      <c r="D360" s="5">
        <v>1.2142999999999999</v>
      </c>
      <c r="E360" s="16">
        <v>1466.8600549701837</v>
      </c>
      <c r="F360" s="23">
        <v>868.36587969564482</v>
      </c>
      <c r="G360" s="16">
        <v>426.88097142706789</v>
      </c>
      <c r="H360" s="16">
        <v>411.65271141641188</v>
      </c>
      <c r="I360" s="20">
        <v>1131.42</v>
      </c>
      <c r="J360" s="17">
        <v>5502.02</v>
      </c>
      <c r="K360" s="20">
        <v>8700.2900000000009</v>
      </c>
      <c r="L360" s="16">
        <v>5006.46</v>
      </c>
      <c r="M360" s="22">
        <v>1624.9</v>
      </c>
      <c r="N360" s="16">
        <v>78.760000000000005</v>
      </c>
      <c r="O360" s="3">
        <v>1687.19</v>
      </c>
      <c r="Q360" s="16">
        <v>1.91</v>
      </c>
      <c r="R360" s="16">
        <v>1.88</v>
      </c>
      <c r="S360" s="16">
        <v>1.03</v>
      </c>
      <c r="T360" s="16">
        <v>0.95</v>
      </c>
      <c r="V360" s="20"/>
      <c r="W360" s="20"/>
      <c r="X360" s="20"/>
    </row>
    <row r="361" spans="1:24" x14ac:dyDescent="0.2">
      <c r="A361" s="9">
        <v>39385</v>
      </c>
      <c r="B361" s="5">
        <v>1.3856999999999999</v>
      </c>
      <c r="C361" s="16">
        <v>78.17</v>
      </c>
      <c r="D361" s="5">
        <v>1.2155</v>
      </c>
      <c r="E361" s="16">
        <v>1444.6287099276524</v>
      </c>
      <c r="F361" s="23">
        <v>860.82831371336874</v>
      </c>
      <c r="G361" s="16">
        <v>426.595542525822</v>
      </c>
      <c r="H361" s="16">
        <v>409.14873966107581</v>
      </c>
      <c r="I361" s="20">
        <v>1253.3</v>
      </c>
      <c r="J361" s="17">
        <v>6141.34</v>
      </c>
      <c r="K361" s="20">
        <v>8988.39</v>
      </c>
      <c r="L361" s="16">
        <v>5211.91</v>
      </c>
      <c r="M361" s="22">
        <v>1745</v>
      </c>
      <c r="N361" s="16">
        <v>92.54</v>
      </c>
      <c r="O361" s="3">
        <v>1667.76</v>
      </c>
      <c r="Q361" s="16">
        <v>2.14</v>
      </c>
      <c r="R361" s="16">
        <v>2.02</v>
      </c>
      <c r="S361" s="16">
        <v>1.05</v>
      </c>
      <c r="T361" s="16">
        <v>1.04</v>
      </c>
      <c r="V361" s="20"/>
      <c r="W361" s="20"/>
      <c r="X361" s="20"/>
    </row>
    <row r="362" spans="1:24" x14ac:dyDescent="0.2">
      <c r="A362" s="9">
        <v>39415</v>
      </c>
      <c r="B362" s="5">
        <v>1.3442000000000001</v>
      </c>
      <c r="C362" s="16">
        <v>77.569999999999993</v>
      </c>
      <c r="D362" s="5">
        <v>1.2276</v>
      </c>
      <c r="E362" s="16">
        <v>1454.5904866691503</v>
      </c>
      <c r="F362" s="23">
        <v>846.69428360621328</v>
      </c>
      <c r="G362" s="16">
        <v>425.99300298977437</v>
      </c>
      <c r="H362" s="16">
        <v>411.38339530370951</v>
      </c>
      <c r="I362" s="20">
        <v>1246.96</v>
      </c>
      <c r="J362" s="17">
        <v>6088.84</v>
      </c>
      <c r="K362" s="20">
        <v>8434.61</v>
      </c>
      <c r="L362" s="16">
        <v>5131.3100000000004</v>
      </c>
      <c r="M362" s="22">
        <v>1744.8</v>
      </c>
      <c r="N362" s="16">
        <v>100.23</v>
      </c>
      <c r="O362" s="3">
        <v>1627.81</v>
      </c>
      <c r="Q362" s="16">
        <v>2.0699999999999998</v>
      </c>
      <c r="R362" s="16">
        <v>2.27</v>
      </c>
      <c r="S362" s="16">
        <v>1.08</v>
      </c>
      <c r="T362" s="16">
        <v>0.98</v>
      </c>
      <c r="V362" s="20"/>
      <c r="W362" s="20"/>
      <c r="X362" s="20"/>
    </row>
    <row r="363" spans="1:24" x14ac:dyDescent="0.2">
      <c r="A363" s="9">
        <v>39445</v>
      </c>
      <c r="B363" s="5">
        <v>1.2946</v>
      </c>
      <c r="C363" s="16">
        <v>76.95</v>
      </c>
      <c r="D363" s="5">
        <v>1.2142999999999999</v>
      </c>
      <c r="E363" s="16">
        <v>1477.4503634138364</v>
      </c>
      <c r="F363" s="23">
        <v>875.15132228356288</v>
      </c>
      <c r="G363" s="16">
        <v>429.31129406169373</v>
      </c>
      <c r="H363" s="16">
        <v>421.94474858918352</v>
      </c>
      <c r="I363" s="20">
        <v>1257.5999999999999</v>
      </c>
      <c r="J363" s="17">
        <v>5898.35</v>
      </c>
      <c r="K363" s="20">
        <v>8455.35</v>
      </c>
      <c r="L363" s="16">
        <v>5343.52</v>
      </c>
      <c r="M363" s="22">
        <v>1565.3</v>
      </c>
      <c r="N363" s="16">
        <v>98.9</v>
      </c>
      <c r="O363" s="3">
        <v>1627.92</v>
      </c>
      <c r="Q363" s="16">
        <v>1.88</v>
      </c>
      <c r="R363" s="16">
        <v>1.84</v>
      </c>
      <c r="S363" s="16">
        <v>0.99</v>
      </c>
      <c r="T363" s="16">
        <v>0.66</v>
      </c>
      <c r="V363" s="20"/>
      <c r="W363" s="20"/>
      <c r="X363" s="20"/>
    </row>
    <row r="364" spans="1:24" x14ac:dyDescent="0.2">
      <c r="A364" s="9">
        <v>39477</v>
      </c>
      <c r="B364" s="5">
        <v>1.3079000000000001</v>
      </c>
      <c r="C364" s="16">
        <v>76.23</v>
      </c>
      <c r="D364" s="5">
        <v>1.2041999999999999</v>
      </c>
      <c r="E364" s="16">
        <v>1487.4035821544348</v>
      </c>
      <c r="F364" s="23">
        <v>879.72788300882848</v>
      </c>
      <c r="G364" s="16">
        <v>430.32333503204654</v>
      </c>
      <c r="H364" s="16">
        <v>420.21556000711502</v>
      </c>
      <c r="I364" s="20">
        <v>1312.4</v>
      </c>
      <c r="J364" s="17">
        <v>6458.91</v>
      </c>
      <c r="K364" s="20">
        <v>8802.51</v>
      </c>
      <c r="L364" s="16">
        <v>5412.5</v>
      </c>
      <c r="M364" s="22">
        <v>1739.8</v>
      </c>
      <c r="N364" s="16">
        <v>98.4</v>
      </c>
      <c r="O364" s="3">
        <v>1620.99</v>
      </c>
      <c r="Q364" s="16">
        <v>1.81</v>
      </c>
      <c r="R364" s="16">
        <v>1.79</v>
      </c>
      <c r="S364" s="16">
        <v>0.97</v>
      </c>
      <c r="T364" s="16">
        <v>0.72</v>
      </c>
      <c r="V364" s="20"/>
      <c r="W364" s="20"/>
      <c r="X364" s="20"/>
    </row>
    <row r="365" spans="1:24" x14ac:dyDescent="0.2">
      <c r="A365" s="9">
        <v>39506</v>
      </c>
      <c r="B365" s="5">
        <v>1.3326</v>
      </c>
      <c r="C365" s="16">
        <v>81.2</v>
      </c>
      <c r="D365" s="5">
        <v>1.2053</v>
      </c>
      <c r="E365" s="16">
        <v>1470.0259217767339</v>
      </c>
      <c r="F365" s="23">
        <v>879.09172870775353</v>
      </c>
      <c r="G365" s="16">
        <v>430.671179727864</v>
      </c>
      <c r="H365" s="16">
        <v>421.11934019299076</v>
      </c>
      <c r="I365" s="20">
        <v>1365.68</v>
      </c>
      <c r="J365" s="17">
        <v>6856.08</v>
      </c>
      <c r="K365" s="20">
        <v>9723.24</v>
      </c>
      <c r="L365" s="16">
        <v>5584.32</v>
      </c>
      <c r="M365" s="22">
        <v>1695.9</v>
      </c>
      <c r="N365" s="16">
        <v>106.89</v>
      </c>
      <c r="O365" s="3">
        <v>1651.5</v>
      </c>
      <c r="Q365" s="16">
        <v>1.99</v>
      </c>
      <c r="R365" s="16">
        <v>1.82</v>
      </c>
      <c r="S365" s="16">
        <v>0.97</v>
      </c>
      <c r="T365" s="16">
        <v>0.7</v>
      </c>
      <c r="V365" s="20"/>
      <c r="W365" s="20"/>
      <c r="X365" s="20"/>
    </row>
    <row r="366" spans="1:24" x14ac:dyDescent="0.2">
      <c r="A366" s="9">
        <v>39536</v>
      </c>
      <c r="B366" s="5">
        <v>1.3337000000000001</v>
      </c>
      <c r="C366" s="16">
        <v>82.81</v>
      </c>
      <c r="D366" s="5">
        <v>1.2040999999999999</v>
      </c>
      <c r="E366" s="16">
        <v>1453.2213923436379</v>
      </c>
      <c r="F366" s="23">
        <v>880.42501782962734</v>
      </c>
      <c r="G366" s="16">
        <v>430.35994384884282</v>
      </c>
      <c r="H366" s="16">
        <v>416.4995036318553</v>
      </c>
      <c r="I366" s="20">
        <v>1408.45</v>
      </c>
      <c r="J366" s="17">
        <v>6946.83</v>
      </c>
      <c r="K366" s="20">
        <v>10083.56</v>
      </c>
      <c r="L366" s="16">
        <v>5715.79</v>
      </c>
      <c r="M366" s="22">
        <v>1668</v>
      </c>
      <c r="N366" s="16">
        <v>103.06</v>
      </c>
      <c r="O366" s="3">
        <v>1710.82</v>
      </c>
      <c r="Q366" s="16">
        <v>2.17</v>
      </c>
      <c r="R366" s="16">
        <v>1.82</v>
      </c>
      <c r="S366" s="16">
        <v>0.99</v>
      </c>
      <c r="T366" s="16">
        <v>0.85</v>
      </c>
      <c r="V366" s="20"/>
      <c r="W366" s="20"/>
      <c r="X366" s="20"/>
    </row>
    <row r="367" spans="1:24" x14ac:dyDescent="0.2">
      <c r="A367" s="9">
        <v>39567</v>
      </c>
      <c r="B367" s="5">
        <v>1.3243</v>
      </c>
      <c r="C367" s="16">
        <v>79.83</v>
      </c>
      <c r="D367" s="5">
        <v>1.2013</v>
      </c>
      <c r="E367" s="16">
        <v>1482.5551665941657</v>
      </c>
      <c r="F367" s="23">
        <v>892.23247859465755</v>
      </c>
      <c r="G367" s="16">
        <v>433.69176302297404</v>
      </c>
      <c r="H367" s="16">
        <v>420.98907797015772</v>
      </c>
      <c r="I367" s="20">
        <v>1397.91</v>
      </c>
      <c r="J367" s="17">
        <v>6761.19</v>
      </c>
      <c r="K367" s="20">
        <v>9520.89</v>
      </c>
      <c r="L367" s="16">
        <v>5697.4</v>
      </c>
      <c r="M367" s="22">
        <v>1664.2</v>
      </c>
      <c r="N367" s="16">
        <v>104.89</v>
      </c>
      <c r="O367" s="3">
        <v>1793.4</v>
      </c>
      <c r="Q367" s="16">
        <v>1.92</v>
      </c>
      <c r="R367" s="16">
        <v>1.66</v>
      </c>
      <c r="S367" s="16">
        <v>0.9</v>
      </c>
      <c r="T367" s="16">
        <v>0.72</v>
      </c>
      <c r="V367" s="20"/>
      <c r="W367" s="20"/>
      <c r="X367" s="20"/>
    </row>
    <row r="368" spans="1:24" x14ac:dyDescent="0.2">
      <c r="A368" s="9">
        <v>39598</v>
      </c>
      <c r="B368" s="5">
        <v>1.2363</v>
      </c>
      <c r="C368" s="16">
        <v>78.38</v>
      </c>
      <c r="D368" s="5">
        <v>1.2011000000000001</v>
      </c>
      <c r="E368" s="16">
        <v>1519.1676910946464</v>
      </c>
      <c r="F368" s="23">
        <v>921.8397700983686</v>
      </c>
      <c r="G368" s="16">
        <v>436.02221667883873</v>
      </c>
      <c r="H368" s="16">
        <v>425.83602736412098</v>
      </c>
      <c r="I368" s="20">
        <v>1310.33</v>
      </c>
      <c r="J368" s="17">
        <v>6264.38</v>
      </c>
      <c r="K368" s="20">
        <v>8542.73</v>
      </c>
      <c r="L368" s="16">
        <v>5456.06</v>
      </c>
      <c r="M368" s="22">
        <v>1562.1</v>
      </c>
      <c r="N368" s="16">
        <v>86.51</v>
      </c>
      <c r="O368" s="3">
        <v>1806.77</v>
      </c>
      <c r="Q368" s="16">
        <v>1.61</v>
      </c>
      <c r="R368" s="16">
        <v>1.24</v>
      </c>
      <c r="S368" s="16">
        <v>0.84</v>
      </c>
      <c r="T368" s="16">
        <v>0.57999999999999996</v>
      </c>
      <c r="V368" s="20"/>
      <c r="W368" s="20"/>
      <c r="X368" s="20"/>
    </row>
    <row r="369" spans="1:24" x14ac:dyDescent="0.2">
      <c r="A369" s="9">
        <v>39627</v>
      </c>
      <c r="B369" s="5">
        <v>1.2649999999999999</v>
      </c>
      <c r="C369" s="16">
        <v>79.87</v>
      </c>
      <c r="D369" s="5">
        <v>1.2010000000000001</v>
      </c>
      <c r="E369" s="16">
        <v>1517.8149090198162</v>
      </c>
      <c r="F369" s="23">
        <v>921.39762922517036</v>
      </c>
      <c r="G369" s="16">
        <v>436.32743223051415</v>
      </c>
      <c r="H369" s="16">
        <v>425.3785446453752</v>
      </c>
      <c r="I369" s="20">
        <v>1362.16</v>
      </c>
      <c r="J369" s="17">
        <v>6416.28</v>
      </c>
      <c r="K369" s="20">
        <v>9006.7800000000007</v>
      </c>
      <c r="L369" s="16">
        <v>5633.27</v>
      </c>
      <c r="M369" s="22">
        <v>1597.7</v>
      </c>
      <c r="N369" s="22">
        <v>84.77</v>
      </c>
      <c r="O369" s="3">
        <v>1835.74</v>
      </c>
      <c r="Q369" s="16">
        <v>1.64</v>
      </c>
      <c r="R369" s="16">
        <v>1.26</v>
      </c>
      <c r="S369" s="16">
        <v>0.84</v>
      </c>
      <c r="T369" s="16">
        <v>0.6</v>
      </c>
      <c r="V369" s="20"/>
      <c r="W369" s="20"/>
      <c r="X369" s="20"/>
    </row>
    <row r="370" spans="1:24" x14ac:dyDescent="0.2">
      <c r="A370" s="9">
        <v>39659</v>
      </c>
      <c r="B370" s="5">
        <v>1.2299</v>
      </c>
      <c r="C370" s="16">
        <v>78.12</v>
      </c>
      <c r="D370" s="5">
        <v>1.2013</v>
      </c>
      <c r="E370" s="16">
        <v>1534.6537464971898</v>
      </c>
      <c r="F370" s="23">
        <v>920.9722771723616</v>
      </c>
      <c r="G370" s="16">
        <v>437.98015576166364</v>
      </c>
      <c r="H370" s="16">
        <v>428.58484825488682</v>
      </c>
      <c r="I370" s="20">
        <v>1379.32</v>
      </c>
      <c r="J370" s="17">
        <v>6772.26</v>
      </c>
      <c r="K370" s="20">
        <v>8695.06</v>
      </c>
      <c r="L370" s="16">
        <v>5915.33</v>
      </c>
      <c r="M370" s="22">
        <v>1610.5</v>
      </c>
      <c r="N370" s="22">
        <v>87.93</v>
      </c>
      <c r="O370" s="3">
        <v>1899.78</v>
      </c>
      <c r="P370" s="16"/>
      <c r="Q370" s="16">
        <v>1.51</v>
      </c>
      <c r="R370" s="16">
        <v>1.28</v>
      </c>
      <c r="S370" s="16">
        <v>0.8</v>
      </c>
      <c r="T370" s="16">
        <v>0.51</v>
      </c>
      <c r="V370" s="20"/>
      <c r="W370" s="20"/>
      <c r="X370" s="20"/>
    </row>
    <row r="371" spans="1:24" x14ac:dyDescent="0.2">
      <c r="A371" s="9">
        <v>39690</v>
      </c>
      <c r="B371" s="5">
        <v>1.2582</v>
      </c>
      <c r="C371" s="16">
        <v>78.260000000000005</v>
      </c>
      <c r="D371" s="5">
        <v>1.2004999999999999</v>
      </c>
      <c r="E371" s="16">
        <v>1520.6058197651223</v>
      </c>
      <c r="F371" s="23">
        <v>914.33441208632746</v>
      </c>
      <c r="G371" s="16">
        <v>438.2721425321713</v>
      </c>
      <c r="H371" s="16">
        <v>429.77373345918232</v>
      </c>
      <c r="I371" s="20">
        <v>1406.58</v>
      </c>
      <c r="J371" s="17">
        <v>6970.79</v>
      </c>
      <c r="K371" s="20">
        <v>8839.91</v>
      </c>
      <c r="L371" s="16">
        <v>5903.73</v>
      </c>
      <c r="M371" s="22">
        <v>1694</v>
      </c>
      <c r="N371" s="22">
        <v>96.62</v>
      </c>
      <c r="O371" s="3">
        <v>1863.76</v>
      </c>
      <c r="P371" s="16"/>
      <c r="Q371" s="16">
        <v>1.65</v>
      </c>
      <c r="R371" s="16">
        <v>1.39</v>
      </c>
      <c r="S371" s="16">
        <v>0.8</v>
      </c>
      <c r="T371" s="16">
        <v>0.48</v>
      </c>
      <c r="V371" s="20"/>
      <c r="W371" s="20"/>
      <c r="X371" s="20"/>
    </row>
    <row r="372" spans="1:24" x14ac:dyDescent="0.2">
      <c r="A372" s="9">
        <v>39718</v>
      </c>
      <c r="B372" s="5">
        <v>1.2847</v>
      </c>
      <c r="C372" s="16">
        <v>78.02</v>
      </c>
      <c r="D372" s="5">
        <v>1.2083999999999999</v>
      </c>
      <c r="E372" s="16">
        <v>1527.2281672491486</v>
      </c>
      <c r="F372" s="23">
        <v>912.64729225053759</v>
      </c>
      <c r="G372" s="16">
        <v>439.2415724983228</v>
      </c>
      <c r="H372" s="16">
        <v>427.9319687494675</v>
      </c>
      <c r="I372" s="20">
        <v>1440.67</v>
      </c>
      <c r="J372" s="17">
        <v>7216.15</v>
      </c>
      <c r="K372" s="20">
        <v>8870.16</v>
      </c>
      <c r="L372" s="16">
        <v>6010.92</v>
      </c>
      <c r="M372" s="22">
        <v>1774.3</v>
      </c>
      <c r="N372" s="22">
        <v>92.1</v>
      </c>
      <c r="O372" s="3">
        <v>1828.07</v>
      </c>
      <c r="P372" s="16"/>
      <c r="Q372" s="16">
        <v>1.61</v>
      </c>
      <c r="R372" s="16">
        <v>1.43</v>
      </c>
      <c r="S372" s="16">
        <v>0.78</v>
      </c>
      <c r="T372" s="16">
        <v>0.54</v>
      </c>
      <c r="V372" s="20"/>
      <c r="W372" s="20"/>
      <c r="X372" s="20"/>
    </row>
    <row r="373" spans="1:24" x14ac:dyDescent="0.2">
      <c r="A373" s="9">
        <v>39751</v>
      </c>
      <c r="B373" s="5">
        <v>1.296</v>
      </c>
      <c r="C373" s="16">
        <v>79.790000000000006</v>
      </c>
      <c r="D373" s="5">
        <v>1.2071000000000001</v>
      </c>
      <c r="E373" s="16">
        <v>1517.9483657961928</v>
      </c>
      <c r="F373" s="23">
        <v>910.99848477191063</v>
      </c>
      <c r="G373" s="16">
        <v>439.52707952044659</v>
      </c>
      <c r="H373" s="16">
        <v>429.79913067916567</v>
      </c>
      <c r="I373" s="20">
        <v>1412.16</v>
      </c>
      <c r="J373" s="17">
        <v>7260.63</v>
      </c>
      <c r="K373" s="20">
        <v>8928.2900000000009</v>
      </c>
      <c r="L373" s="16">
        <v>6088.61</v>
      </c>
      <c r="M373" s="22">
        <v>1720.5</v>
      </c>
      <c r="N373" s="22">
        <v>86.05</v>
      </c>
      <c r="O373" s="3">
        <v>1833.78</v>
      </c>
      <c r="P373" s="16"/>
      <c r="Q373" s="16">
        <v>1.71</v>
      </c>
      <c r="R373" s="16">
        <v>1.47</v>
      </c>
      <c r="S373" s="16">
        <v>0.78</v>
      </c>
      <c r="T373" s="16">
        <v>0.49</v>
      </c>
      <c r="V373" s="20"/>
      <c r="W373" s="20"/>
      <c r="X373" s="20"/>
    </row>
    <row r="374" spans="1:24" x14ac:dyDescent="0.2">
      <c r="A374" s="9">
        <v>39781</v>
      </c>
      <c r="B374" s="5">
        <v>1.3004</v>
      </c>
      <c r="C374" s="16">
        <v>82.44</v>
      </c>
      <c r="D374" s="5">
        <v>1.2052</v>
      </c>
      <c r="E374" s="16">
        <v>1531.4204299131718</v>
      </c>
      <c r="F374" s="23">
        <v>919.66205354090243</v>
      </c>
      <c r="G374" s="16">
        <v>442.19730900427749</v>
      </c>
      <c r="H374" s="16">
        <v>428.96683912179515</v>
      </c>
      <c r="I374" s="20">
        <v>1416.18</v>
      </c>
      <c r="J374" s="17">
        <v>7405.5</v>
      </c>
      <c r="K374" s="20">
        <v>9446.01</v>
      </c>
      <c r="L374" s="16">
        <v>6275.35</v>
      </c>
      <c r="M374" s="22">
        <v>1715.4</v>
      </c>
      <c r="N374" s="22">
        <v>88.86</v>
      </c>
      <c r="O374" s="3">
        <v>1821.84</v>
      </c>
      <c r="P374" s="16"/>
      <c r="Q374" s="16">
        <v>1.61</v>
      </c>
      <c r="R374" s="16">
        <v>1.36</v>
      </c>
      <c r="S374" s="16">
        <v>0.71</v>
      </c>
      <c r="T374" s="16">
        <v>0.52</v>
      </c>
      <c r="V374" s="20"/>
      <c r="W374" s="20"/>
      <c r="X374" s="20"/>
    </row>
    <row r="375" spans="1:24" x14ac:dyDescent="0.2">
      <c r="A375" s="9">
        <v>39812</v>
      </c>
      <c r="B375" s="5">
        <v>1.3180000000000001</v>
      </c>
      <c r="C375" s="16">
        <v>86.47</v>
      </c>
      <c r="D375" s="5">
        <v>1.2075</v>
      </c>
      <c r="E375" s="16">
        <v>1522.1151552755307</v>
      </c>
      <c r="F375" s="23">
        <v>924.17526778960803</v>
      </c>
      <c r="G375" s="16">
        <v>439.38674883523322</v>
      </c>
      <c r="H375" s="16">
        <v>429.48815442627961</v>
      </c>
      <c r="I375" s="20">
        <v>1426.19</v>
      </c>
      <c r="J375" s="17">
        <v>7612.39</v>
      </c>
      <c r="K375" s="20">
        <v>10395.18</v>
      </c>
      <c r="L375" s="16">
        <v>6290.52</v>
      </c>
      <c r="M375" s="22">
        <v>1655.9</v>
      </c>
      <c r="N375" s="22">
        <v>90.66</v>
      </c>
      <c r="O375" s="3">
        <v>1841.02</v>
      </c>
      <c r="P375" s="16"/>
      <c r="Q375" s="16">
        <v>1.71</v>
      </c>
      <c r="R375" s="16">
        <v>1.31</v>
      </c>
      <c r="S375" s="16">
        <v>0.8</v>
      </c>
      <c r="T375" s="16">
        <v>0.51</v>
      </c>
      <c r="V375" s="20"/>
      <c r="W375" s="20"/>
      <c r="X375" s="20"/>
    </row>
    <row r="376" spans="1:24" x14ac:dyDescent="0.2">
      <c r="A376" s="9">
        <v>39843</v>
      </c>
      <c r="B376" s="5">
        <v>1.3581000000000001</v>
      </c>
      <c r="C376" s="16">
        <v>91.5</v>
      </c>
      <c r="D376" s="5">
        <v>1.2362</v>
      </c>
      <c r="E376" s="16">
        <v>1494.1525912047746</v>
      </c>
      <c r="F376" s="23">
        <v>899.11086239518181</v>
      </c>
      <c r="G376" s="16">
        <v>441.03881763258028</v>
      </c>
      <c r="H376" s="16">
        <v>420.71107561197226</v>
      </c>
      <c r="I376" s="20">
        <v>1498.11</v>
      </c>
      <c r="J376" s="17">
        <v>7776.05</v>
      </c>
      <c r="K376" s="20">
        <v>11138.66</v>
      </c>
      <c r="L376" s="16">
        <v>6789.4</v>
      </c>
      <c r="M376" s="22">
        <v>1662.8</v>
      </c>
      <c r="N376" s="22">
        <v>97.45</v>
      </c>
      <c r="O376" s="3">
        <v>1840.39</v>
      </c>
      <c r="P376" s="16"/>
      <c r="Q376" s="16">
        <v>1.98</v>
      </c>
      <c r="R376" s="16">
        <v>1.69</v>
      </c>
      <c r="S376" s="16">
        <v>0.76</v>
      </c>
      <c r="T376" s="16">
        <v>0.78</v>
      </c>
      <c r="V376" s="20"/>
      <c r="W376" s="20"/>
      <c r="X376" s="20"/>
    </row>
    <row r="377" spans="1:24" x14ac:dyDescent="0.2">
      <c r="A377" s="9">
        <v>39871</v>
      </c>
      <c r="B377" s="5">
        <v>1.3065</v>
      </c>
      <c r="C377" s="16">
        <v>92.62</v>
      </c>
      <c r="D377" s="5">
        <v>1.2235</v>
      </c>
      <c r="E377" s="16">
        <v>1506.5156593604918</v>
      </c>
      <c r="F377" s="23">
        <v>917.24787097478054</v>
      </c>
      <c r="G377" s="16">
        <v>444.39998043453471</v>
      </c>
      <c r="H377" s="16">
        <v>423.9217262554622</v>
      </c>
      <c r="I377" s="20">
        <v>1514.68</v>
      </c>
      <c r="J377" s="17">
        <v>7741.7</v>
      </c>
      <c r="K377" s="20">
        <v>11559.36</v>
      </c>
      <c r="L377" s="16">
        <v>7024.53</v>
      </c>
      <c r="M377" s="22">
        <v>1579.9</v>
      </c>
      <c r="N377" s="22">
        <v>91.86</v>
      </c>
      <c r="O377" s="3">
        <v>1810.22</v>
      </c>
      <c r="Q377" s="16">
        <v>1.89</v>
      </c>
      <c r="R377" s="16">
        <v>1.44</v>
      </c>
      <c r="S377" s="16">
        <v>0.67</v>
      </c>
      <c r="T377" s="16">
        <v>0.69</v>
      </c>
      <c r="V377" s="20"/>
      <c r="W377" s="20"/>
      <c r="X377" s="20"/>
    </row>
    <row r="378" spans="1:24" x14ac:dyDescent="0.2">
      <c r="A378" s="9">
        <v>39900</v>
      </c>
      <c r="B378" s="5">
        <v>1.2818000000000001</v>
      </c>
      <c r="C378" s="16">
        <v>94.2</v>
      </c>
      <c r="D378" s="5">
        <v>1.2173</v>
      </c>
      <c r="E378" s="16">
        <v>1513.3314795378246</v>
      </c>
      <c r="F378" s="23">
        <v>930.83841981653268</v>
      </c>
      <c r="G378" s="16">
        <v>449.85824844228205</v>
      </c>
      <c r="H378" s="16">
        <v>423.18025751684155</v>
      </c>
      <c r="I378" s="20">
        <v>1569.19</v>
      </c>
      <c r="J378" s="17">
        <v>7795.31</v>
      </c>
      <c r="K378" s="20">
        <v>12397.91</v>
      </c>
      <c r="L378" s="16">
        <v>7243.46</v>
      </c>
      <c r="M378" s="22">
        <v>1596</v>
      </c>
      <c r="N378" s="22">
        <v>97.16</v>
      </c>
      <c r="O378" s="3">
        <v>1836.45</v>
      </c>
      <c r="Q378" s="16">
        <v>1.85</v>
      </c>
      <c r="R378" s="16">
        <v>1.26</v>
      </c>
      <c r="S378" s="16">
        <v>0.52</v>
      </c>
      <c r="T378" s="16">
        <v>0.72</v>
      </c>
      <c r="V378" s="20"/>
      <c r="W378" s="20"/>
      <c r="X378" s="20"/>
    </row>
    <row r="379" spans="1:24" x14ac:dyDescent="0.2">
      <c r="A379" s="9">
        <v>39932</v>
      </c>
      <c r="B379" s="5">
        <v>1.3167</v>
      </c>
      <c r="C379" s="16">
        <v>97.39</v>
      </c>
      <c r="D379" s="5">
        <v>1.2236</v>
      </c>
      <c r="E379" s="16">
        <v>1538.1745639861947</v>
      </c>
      <c r="F379" s="23">
        <v>934.63738686446322</v>
      </c>
      <c r="G379" s="16">
        <v>447.25030030986346</v>
      </c>
      <c r="H379" s="16">
        <v>428.38451045212179</v>
      </c>
      <c r="I379" s="20">
        <v>1597.57</v>
      </c>
      <c r="J379" s="17">
        <v>7913.71</v>
      </c>
      <c r="K379" s="20">
        <v>13860.86</v>
      </c>
      <c r="L379" s="16">
        <v>7424.88</v>
      </c>
      <c r="M379" s="22">
        <v>1472.1</v>
      </c>
      <c r="N379" s="22">
        <v>93</v>
      </c>
      <c r="O379" s="3">
        <v>1906.14</v>
      </c>
      <c r="Q379" s="19">
        <v>1.65</v>
      </c>
      <c r="R379" s="19">
        <v>1.22</v>
      </c>
      <c r="S379" s="20">
        <v>0.6</v>
      </c>
      <c r="T379" s="16">
        <v>0.56999999999999995</v>
      </c>
      <c r="V379" s="20"/>
      <c r="W379" s="20"/>
      <c r="X379" s="20"/>
    </row>
    <row r="380" spans="1:24" x14ac:dyDescent="0.2">
      <c r="A380" s="9">
        <v>39963</v>
      </c>
      <c r="B380" s="5">
        <v>1.2997000000000001</v>
      </c>
      <c r="C380" s="16">
        <v>100.42</v>
      </c>
      <c r="D380" s="5">
        <v>1.2404999999999999</v>
      </c>
      <c r="E380" s="23">
        <v>1489.8019729552298</v>
      </c>
      <c r="F380" s="23">
        <v>917.38051499619587</v>
      </c>
      <c r="G380" s="23">
        <v>438.18082058348341</v>
      </c>
      <c r="H380" s="23">
        <v>423.93982140047132</v>
      </c>
      <c r="I380" s="20">
        <v>1630.74</v>
      </c>
      <c r="J380" s="17">
        <v>8348.84</v>
      </c>
      <c r="K380" s="20">
        <v>13774.54</v>
      </c>
      <c r="L380" s="16">
        <v>7495.05</v>
      </c>
      <c r="M380" s="22">
        <v>1387.1</v>
      </c>
      <c r="N380" s="22">
        <v>91.61</v>
      </c>
      <c r="O380" s="3">
        <v>1856.41</v>
      </c>
      <c r="Q380" s="16">
        <v>2.1</v>
      </c>
      <c r="R380" s="16">
        <v>1.48</v>
      </c>
      <c r="S380" s="16">
        <v>0.87</v>
      </c>
      <c r="T380" s="16">
        <v>0.71</v>
      </c>
      <c r="V380" s="20"/>
      <c r="W380" s="20"/>
      <c r="X380" s="20"/>
    </row>
    <row r="381" spans="1:24" x14ac:dyDescent="0.2">
      <c r="A381" s="9">
        <v>39991</v>
      </c>
      <c r="B381" s="5">
        <v>1.3009999999999999</v>
      </c>
      <c r="C381" s="16">
        <v>99.29</v>
      </c>
      <c r="D381" s="5">
        <v>1.2295</v>
      </c>
      <c r="E381" s="23">
        <v>1450.7312279031792</v>
      </c>
      <c r="F381" s="23">
        <v>901.51409517007767</v>
      </c>
      <c r="G381" s="23">
        <v>439.17351672596101</v>
      </c>
      <c r="H381" s="23">
        <v>414.46338386940249</v>
      </c>
      <c r="I381" s="20">
        <v>1606.28</v>
      </c>
      <c r="J381" s="17">
        <v>7959.22</v>
      </c>
      <c r="K381" s="20">
        <v>13677.32</v>
      </c>
      <c r="L381" s="16">
        <v>7247.62</v>
      </c>
      <c r="M381" s="22">
        <v>1231.9000000000001</v>
      </c>
      <c r="N381" s="22">
        <v>96.53</v>
      </c>
      <c r="O381" s="3">
        <v>1775.48</v>
      </c>
      <c r="Q381" s="19">
        <v>2.4900000000000002</v>
      </c>
      <c r="R381" s="19">
        <v>1.73</v>
      </c>
      <c r="S381" s="19">
        <v>0.85</v>
      </c>
      <c r="T381" s="16">
        <v>1.01</v>
      </c>
      <c r="V381" s="20"/>
      <c r="W381" s="20"/>
      <c r="X381" s="20"/>
    </row>
    <row r="382" spans="1:24" x14ac:dyDescent="0.2">
      <c r="A382" s="9">
        <v>40024</v>
      </c>
      <c r="B382" s="5">
        <v>1.3297000000000001</v>
      </c>
      <c r="C382" s="16">
        <v>97.8</v>
      </c>
      <c r="D382" s="5">
        <v>1.2317</v>
      </c>
      <c r="E382" s="16">
        <v>1434.1286198609316</v>
      </c>
      <c r="F382" s="23">
        <v>904.82085195199375</v>
      </c>
      <c r="G382" s="16">
        <v>441.5196216396443</v>
      </c>
      <c r="H382" s="16">
        <v>414.49536899010661</v>
      </c>
      <c r="I382" s="20">
        <v>1685.73</v>
      </c>
      <c r="J382" s="17">
        <v>8275.9699999999993</v>
      </c>
      <c r="K382" s="20">
        <v>13668.32</v>
      </c>
      <c r="L382" s="16">
        <v>7398.59</v>
      </c>
      <c r="M382" s="22">
        <v>1312.4</v>
      </c>
      <c r="N382" s="22">
        <v>105.26</v>
      </c>
      <c r="O382" s="3">
        <v>1754.57</v>
      </c>
      <c r="Q382" s="19">
        <v>2.68</v>
      </c>
      <c r="R382" s="20">
        <v>1.7</v>
      </c>
      <c r="S382" s="19">
        <v>0.79</v>
      </c>
      <c r="T382" s="16">
        <v>1.02</v>
      </c>
      <c r="V382" s="20"/>
      <c r="W382" s="20"/>
      <c r="X382" s="20"/>
    </row>
    <row r="383" spans="1:24" x14ac:dyDescent="0.2">
      <c r="A383" s="9">
        <v>40054</v>
      </c>
      <c r="B383" s="5">
        <v>1.3216000000000001</v>
      </c>
      <c r="C383" s="16">
        <v>98.14</v>
      </c>
      <c r="D383" s="5">
        <v>1.2298</v>
      </c>
      <c r="E383" s="16">
        <v>1429.1956304801197</v>
      </c>
      <c r="F383" s="23">
        <v>895.43320366672731</v>
      </c>
      <c r="G383" s="16">
        <v>444.20457448835452</v>
      </c>
      <c r="H383" s="16">
        <v>412.95142556332178</v>
      </c>
      <c r="I383" s="20">
        <v>1632.93</v>
      </c>
      <c r="J383" s="17">
        <v>8103.15</v>
      </c>
      <c r="K383" s="20">
        <v>13388.86</v>
      </c>
      <c r="L383" s="16">
        <v>7353.92</v>
      </c>
      <c r="M383" s="22">
        <v>1395</v>
      </c>
      <c r="N383" s="22">
        <v>107.75</v>
      </c>
      <c r="O383" s="3">
        <v>1744.55</v>
      </c>
      <c r="Q383" s="19">
        <v>2.76</v>
      </c>
      <c r="R383" s="19">
        <v>1.86</v>
      </c>
      <c r="S383" s="19">
        <v>0.72</v>
      </c>
      <c r="T383" s="16">
        <v>1.08</v>
      </c>
      <c r="V383" s="20"/>
      <c r="W383" s="20"/>
      <c r="X383" s="20"/>
    </row>
    <row r="384" spans="1:24" x14ac:dyDescent="0.2">
      <c r="A384" s="9">
        <v>40085</v>
      </c>
      <c r="B384" s="5">
        <v>1.3523000000000001</v>
      </c>
      <c r="C384" s="16">
        <v>98.3</v>
      </c>
      <c r="D384" s="5">
        <v>1.2235</v>
      </c>
      <c r="E384" s="16">
        <v>1445.7310315292366</v>
      </c>
      <c r="F384" s="23">
        <v>902.11882045581626</v>
      </c>
      <c r="G384" s="16">
        <v>445.85002314020591</v>
      </c>
      <c r="H384" s="16">
        <v>410.50045913839602</v>
      </c>
      <c r="I384" s="20">
        <v>1681.55</v>
      </c>
      <c r="J384" s="17">
        <v>8594.4</v>
      </c>
      <c r="K384" s="20">
        <v>14455.8</v>
      </c>
      <c r="L384" s="16">
        <v>7611.23</v>
      </c>
      <c r="M384" s="22">
        <v>1328.5</v>
      </c>
      <c r="N384" s="22">
        <v>102.38</v>
      </c>
      <c r="O384" s="3">
        <v>1744.41</v>
      </c>
      <c r="Q384" s="19">
        <v>2.63</v>
      </c>
      <c r="R384" s="19">
        <v>1.78</v>
      </c>
      <c r="S384" s="19">
        <v>0.68</v>
      </c>
      <c r="T384" s="16">
        <v>1.17</v>
      </c>
      <c r="V384" s="20"/>
      <c r="W384" s="20"/>
      <c r="X384" s="20"/>
    </row>
    <row r="385" spans="1:24" x14ac:dyDescent="0.2">
      <c r="A385" s="9">
        <v>40116</v>
      </c>
      <c r="B385" s="5">
        <v>1.3582000000000001</v>
      </c>
      <c r="C385" s="16">
        <v>98.33</v>
      </c>
      <c r="D385" s="5">
        <v>1.2321</v>
      </c>
      <c r="E385" s="16">
        <v>1457.174812379644</v>
      </c>
      <c r="F385" s="23">
        <v>910.15750948635048</v>
      </c>
      <c r="G385" s="16">
        <v>449.2292123115447</v>
      </c>
      <c r="H385" s="16">
        <v>413.71767950204082</v>
      </c>
      <c r="I385" s="20">
        <v>1756.54</v>
      </c>
      <c r="J385" s="17">
        <v>9033.92</v>
      </c>
      <c r="K385" s="20">
        <v>14327.94</v>
      </c>
      <c r="L385" s="16">
        <v>7829.04</v>
      </c>
      <c r="M385" s="22">
        <v>1322.4</v>
      </c>
      <c r="N385" s="22">
        <v>96.21</v>
      </c>
      <c r="O385" s="3">
        <v>1728.66</v>
      </c>
      <c r="Q385" s="19">
        <v>2.5499999999999998</v>
      </c>
      <c r="R385" s="19">
        <v>1.68</v>
      </c>
      <c r="S385" s="19">
        <v>0.59</v>
      </c>
      <c r="T385" s="16">
        <v>1.08</v>
      </c>
      <c r="V385" s="20"/>
      <c r="W385" s="20"/>
      <c r="X385" s="20"/>
    </row>
    <row r="386" spans="1:24" x14ac:dyDescent="0.2">
      <c r="A386" s="9">
        <v>40145</v>
      </c>
      <c r="B386" s="5">
        <v>1.3585</v>
      </c>
      <c r="C386" s="16">
        <v>102.4</v>
      </c>
      <c r="D386" s="5">
        <v>1.232</v>
      </c>
      <c r="E386" s="16">
        <v>1438.5714347000139</v>
      </c>
      <c r="F386" s="23">
        <v>910.08085192475016</v>
      </c>
      <c r="G386" s="16">
        <v>449.10021241163599</v>
      </c>
      <c r="H386" s="16">
        <v>415.03762805916068</v>
      </c>
      <c r="I386" s="20">
        <v>1805.81</v>
      </c>
      <c r="J386" s="17">
        <v>9405.2999999999993</v>
      </c>
      <c r="K386" s="20">
        <v>15661.87</v>
      </c>
      <c r="L386" s="16">
        <v>7867.29</v>
      </c>
      <c r="M386" s="22">
        <v>1251.5999999999999</v>
      </c>
      <c r="N386" s="22">
        <v>92.82</v>
      </c>
      <c r="O386" s="3">
        <v>1738.92</v>
      </c>
      <c r="Q386" s="19">
        <v>2.76</v>
      </c>
      <c r="R386" s="20">
        <v>1.7</v>
      </c>
      <c r="S386" s="20">
        <v>0.6</v>
      </c>
      <c r="T386" s="16">
        <v>1.05</v>
      </c>
      <c r="V386" s="20"/>
      <c r="W386" s="20"/>
      <c r="X386" s="20"/>
    </row>
    <row r="387" spans="1:24" x14ac:dyDescent="0.2">
      <c r="A387" s="9">
        <v>40177</v>
      </c>
      <c r="B387" s="5">
        <v>1.3796999999999999</v>
      </c>
      <c r="C387" s="16">
        <v>105.11</v>
      </c>
      <c r="D387" s="5">
        <v>1.2248000000000001</v>
      </c>
      <c r="E387" s="16">
        <v>1419.6450704982442</v>
      </c>
      <c r="F387" s="23">
        <v>895.32840430565534</v>
      </c>
      <c r="G387" s="16">
        <v>444.80389108440022</v>
      </c>
      <c r="H387" s="23">
        <v>407.87544112354192</v>
      </c>
      <c r="I387" s="20">
        <v>1841.07</v>
      </c>
      <c r="J387" s="17">
        <v>9552.16</v>
      </c>
      <c r="K387" s="20">
        <v>16291.31</v>
      </c>
      <c r="L387" s="16">
        <v>7838</v>
      </c>
      <c r="M387" s="22">
        <v>1195.8</v>
      </c>
      <c r="N387" s="22">
        <v>99.19</v>
      </c>
      <c r="O387" s="3">
        <v>1709.35</v>
      </c>
      <c r="Q387" s="16">
        <v>2.98</v>
      </c>
      <c r="R387" s="16">
        <v>1.94</v>
      </c>
      <c r="S387" s="16">
        <v>0.73</v>
      </c>
      <c r="T387" s="16">
        <v>1.29</v>
      </c>
      <c r="V387" s="16"/>
      <c r="W387" s="20"/>
      <c r="X387" s="20"/>
    </row>
    <row r="388" spans="1:24" x14ac:dyDescent="0.2">
      <c r="A388" s="9">
        <v>40208</v>
      </c>
      <c r="B388" s="5">
        <v>1.3488</v>
      </c>
      <c r="C388" s="16">
        <v>102.09</v>
      </c>
      <c r="D388" s="5">
        <v>1.2228000000000001</v>
      </c>
      <c r="E388" s="16">
        <v>1456.5475758700063</v>
      </c>
      <c r="F388" s="23">
        <v>915.41233112309897</v>
      </c>
      <c r="G388" s="16">
        <v>448.88176516253196</v>
      </c>
      <c r="H388" s="23">
        <v>416.41761939138638</v>
      </c>
      <c r="I388" s="20">
        <v>1782.59</v>
      </c>
      <c r="J388" s="17">
        <v>9306.48</v>
      </c>
      <c r="K388" s="20">
        <v>14914.53</v>
      </c>
      <c r="L388" s="16">
        <v>7830.51</v>
      </c>
      <c r="M388" s="22">
        <v>1244.5999999999999</v>
      </c>
      <c r="N388" s="22">
        <v>97.46</v>
      </c>
      <c r="O388" s="3">
        <v>1750.27</v>
      </c>
      <c r="Q388" s="19">
        <v>2.65</v>
      </c>
      <c r="R388" s="19">
        <v>1.66</v>
      </c>
      <c r="S388" s="19">
        <v>0.62</v>
      </c>
      <c r="T388" s="16">
        <v>1.03</v>
      </c>
      <c r="V388" s="20"/>
      <c r="W388" s="20"/>
      <c r="X388" s="20"/>
    </row>
    <row r="389" spans="1:24" x14ac:dyDescent="0.2">
      <c r="A389" s="9">
        <v>40236</v>
      </c>
      <c r="B389" s="5">
        <v>1.3808</v>
      </c>
      <c r="C389" s="16">
        <v>101.86</v>
      </c>
      <c r="D389" s="5">
        <v>1.2142999999999999</v>
      </c>
      <c r="E389" s="16">
        <v>1455.6202979785353</v>
      </c>
      <c r="F389" s="23">
        <v>918.04087201094978</v>
      </c>
      <c r="G389" s="16">
        <v>450.51333186779834</v>
      </c>
      <c r="H389" s="23">
        <v>419.00938392068224</v>
      </c>
      <c r="I389" s="20">
        <v>1859.45</v>
      </c>
      <c r="J389" s="17">
        <v>9692.08</v>
      </c>
      <c r="K389" s="20">
        <v>14841.07</v>
      </c>
      <c r="L389" s="16">
        <v>8160.44</v>
      </c>
      <c r="M389" s="22">
        <v>1326.1</v>
      </c>
      <c r="N389" s="22">
        <v>102.46</v>
      </c>
      <c r="O389" s="3">
        <v>1810.18</v>
      </c>
      <c r="Q389" s="19">
        <v>2.69</v>
      </c>
      <c r="R389" s="19">
        <v>1.64</v>
      </c>
      <c r="S389" s="19">
        <v>0.57999999999999996</v>
      </c>
      <c r="T389" s="16">
        <v>0.96</v>
      </c>
      <c r="V389" s="20"/>
      <c r="W389" s="20"/>
      <c r="X389" s="20"/>
    </row>
    <row r="390" spans="1:24" x14ac:dyDescent="0.2">
      <c r="A390" s="9">
        <v>40267</v>
      </c>
      <c r="B390" s="5">
        <v>1.3776999999999999</v>
      </c>
      <c r="C390" s="16">
        <v>103.22</v>
      </c>
      <c r="D390" s="5">
        <v>1.218</v>
      </c>
      <c r="E390" s="16">
        <v>1454.7491563527942</v>
      </c>
      <c r="F390" s="23">
        <v>924.09156047019712</v>
      </c>
      <c r="G390" s="16">
        <v>448.62958935977485</v>
      </c>
      <c r="H390" s="23">
        <v>419.98751399339631</v>
      </c>
      <c r="I390" s="20">
        <v>1872.34</v>
      </c>
      <c r="J390" s="17">
        <v>9555.91</v>
      </c>
      <c r="K390" s="20">
        <v>14827.83</v>
      </c>
      <c r="L390" s="16">
        <v>8202.18</v>
      </c>
      <c r="M390" s="22">
        <v>1284.0999999999999</v>
      </c>
      <c r="N390" s="22">
        <v>101.49</v>
      </c>
      <c r="O390" s="3">
        <v>1844.27</v>
      </c>
      <c r="Q390" s="19">
        <v>2.73</v>
      </c>
      <c r="R390" s="19">
        <v>1.57</v>
      </c>
      <c r="S390" s="19">
        <v>0.64</v>
      </c>
      <c r="T390" s="16">
        <v>0.94</v>
      </c>
      <c r="V390" s="20"/>
      <c r="W390" s="20"/>
      <c r="X390" s="20"/>
    </row>
    <row r="391" spans="1:24" x14ac:dyDescent="0.2">
      <c r="A391" s="9">
        <v>40297</v>
      </c>
      <c r="B391" s="5">
        <v>1.3866000000000001</v>
      </c>
      <c r="C391" s="16">
        <v>102.22</v>
      </c>
      <c r="D391" s="5">
        <v>1.2204999999999999</v>
      </c>
      <c r="E391" s="16">
        <v>1465.3106784868032</v>
      </c>
      <c r="F391" s="23">
        <v>931.53192061000561</v>
      </c>
      <c r="G391" s="23">
        <v>449.56704592674691</v>
      </c>
      <c r="H391" s="23">
        <v>423.22795184540303</v>
      </c>
      <c r="I391" s="20">
        <v>1883.95</v>
      </c>
      <c r="J391" s="17">
        <v>9603.23</v>
      </c>
      <c r="K391" s="20">
        <v>14304.11</v>
      </c>
      <c r="L391" s="16">
        <v>8333.7000000000007</v>
      </c>
      <c r="M391" s="22">
        <v>1295.9000000000001</v>
      </c>
      <c r="N391" s="22">
        <v>99.74</v>
      </c>
      <c r="O391" s="3">
        <v>1911.12</v>
      </c>
      <c r="Q391" s="19">
        <v>2.66</v>
      </c>
      <c r="R391" s="19">
        <v>1.48</v>
      </c>
      <c r="S391" s="19">
        <v>0.62</v>
      </c>
      <c r="T391" s="19">
        <v>0.85</v>
      </c>
      <c r="V391" s="20"/>
      <c r="W391" s="20"/>
      <c r="X391" s="20"/>
    </row>
    <row r="392" spans="1:24" x14ac:dyDescent="0.2">
      <c r="A392" s="9">
        <v>40327</v>
      </c>
      <c r="B392" s="5">
        <v>1.3632</v>
      </c>
      <c r="C392" s="16">
        <v>101.8</v>
      </c>
      <c r="D392" s="5">
        <v>1.2206999999999999</v>
      </c>
      <c r="E392" s="16">
        <v>1488.546652557442</v>
      </c>
      <c r="F392" s="23">
        <v>940.39515323043895</v>
      </c>
      <c r="G392" s="23">
        <v>451.55232767288499</v>
      </c>
      <c r="H392" s="23">
        <v>428.11995894002132</v>
      </c>
      <c r="I392" s="20">
        <v>1923.57</v>
      </c>
      <c r="J392" s="17">
        <v>9943.27</v>
      </c>
      <c r="K392" s="20">
        <v>14632.38</v>
      </c>
      <c r="L392" s="16">
        <v>8557.99</v>
      </c>
      <c r="M392" s="22">
        <v>1250.9000000000001</v>
      </c>
      <c r="N392" s="22">
        <v>102.87</v>
      </c>
      <c r="O392" s="3">
        <v>1864.02</v>
      </c>
      <c r="P392" s="5"/>
      <c r="Q392" s="19">
        <v>2.4700000000000002</v>
      </c>
      <c r="R392" s="19">
        <v>1.37</v>
      </c>
      <c r="S392" s="19">
        <v>0.56999999999999995</v>
      </c>
      <c r="T392" s="19">
        <v>0.71</v>
      </c>
      <c r="V392" s="20"/>
      <c r="W392" s="20"/>
      <c r="X392" s="20"/>
    </row>
    <row r="393" spans="1:24" x14ac:dyDescent="0.2">
      <c r="A393" s="9">
        <v>40358</v>
      </c>
      <c r="B393" s="5">
        <v>1.3694</v>
      </c>
      <c r="C393" s="16">
        <v>101.32</v>
      </c>
      <c r="D393" s="5">
        <v>1.2142999999999999</v>
      </c>
      <c r="E393" s="16">
        <v>1484.1521452280408</v>
      </c>
      <c r="F393" s="23">
        <v>949.29407327936087</v>
      </c>
      <c r="G393" s="23">
        <v>452.11912094176921</v>
      </c>
      <c r="H393" s="23">
        <v>430.36941042941822</v>
      </c>
      <c r="I393" s="20">
        <v>1960.23</v>
      </c>
      <c r="J393" s="17">
        <v>9833.07</v>
      </c>
      <c r="K393" s="20">
        <v>15162.1</v>
      </c>
      <c r="L393" s="16">
        <v>8455.66</v>
      </c>
      <c r="M393" s="22">
        <v>1328.1</v>
      </c>
      <c r="N393" s="22">
        <v>105.43</v>
      </c>
      <c r="O393" s="3">
        <v>1904.12</v>
      </c>
      <c r="Q393" s="19">
        <v>2.54</v>
      </c>
      <c r="R393" s="19">
        <v>1.26</v>
      </c>
      <c r="S393" s="19">
        <v>0.56000000000000005</v>
      </c>
      <c r="T393" s="19">
        <v>0.65</v>
      </c>
      <c r="V393" s="20"/>
      <c r="W393" s="20"/>
      <c r="X393" s="20"/>
    </row>
    <row r="394" spans="1:24" x14ac:dyDescent="0.2">
      <c r="A394" s="9">
        <v>40389</v>
      </c>
      <c r="B394" s="5">
        <v>1.3389</v>
      </c>
      <c r="C394" s="16">
        <v>102.8</v>
      </c>
      <c r="D394" s="5">
        <v>1.2168000000000001</v>
      </c>
      <c r="E394" s="16">
        <v>1481.9931729741713</v>
      </c>
      <c r="F394" s="23">
        <v>955.33313739555354</v>
      </c>
      <c r="G394" s="23">
        <v>453.38976707768785</v>
      </c>
      <c r="H394" s="23">
        <v>434.97542412373656</v>
      </c>
      <c r="I394" s="20">
        <v>1930.67</v>
      </c>
      <c r="J394" s="17">
        <v>9407.48</v>
      </c>
      <c r="K394" s="20">
        <v>15620.77</v>
      </c>
      <c r="L394" s="16">
        <v>8329.69</v>
      </c>
      <c r="M394" s="22">
        <v>1281.3</v>
      </c>
      <c r="N394" s="22">
        <v>97.65</v>
      </c>
      <c r="O394" s="3">
        <v>1864</v>
      </c>
      <c r="Q394" s="19">
        <v>2.59</v>
      </c>
      <c r="R394" s="19">
        <v>1.19</v>
      </c>
      <c r="S394" s="19">
        <v>0.53</v>
      </c>
      <c r="T394" s="19">
        <v>0.52</v>
      </c>
      <c r="V394" s="20"/>
      <c r="W394" s="20"/>
      <c r="X394" s="20"/>
    </row>
    <row r="395" spans="1:24" x14ac:dyDescent="0.2">
      <c r="A395" s="9">
        <v>40418</v>
      </c>
      <c r="B395" s="5">
        <v>1.3143</v>
      </c>
      <c r="C395" s="16">
        <v>104.07</v>
      </c>
      <c r="D395" s="5">
        <v>1.2063999999999999</v>
      </c>
      <c r="E395" s="16">
        <v>1511.9392096821596</v>
      </c>
      <c r="F395" s="23">
        <v>978.31682763333254</v>
      </c>
      <c r="G395" s="23">
        <v>455.00938586107566</v>
      </c>
      <c r="H395" s="23">
        <v>437.89343485110498</v>
      </c>
      <c r="I395" s="20">
        <v>2003.37</v>
      </c>
      <c r="J395" s="17">
        <v>9470.17</v>
      </c>
      <c r="K395" s="20">
        <v>15424.59</v>
      </c>
      <c r="L395" s="16">
        <v>8566.25</v>
      </c>
      <c r="M395" s="22">
        <v>1288.2</v>
      </c>
      <c r="N395" s="22">
        <v>95.89</v>
      </c>
      <c r="O395" s="3">
        <v>1901.66</v>
      </c>
      <c r="Q395" s="19">
        <v>2.34</v>
      </c>
      <c r="R395" s="19">
        <v>0.89</v>
      </c>
      <c r="S395" s="19">
        <v>0.49</v>
      </c>
      <c r="T395" s="19">
        <v>0.44</v>
      </c>
      <c r="V395" s="20"/>
      <c r="W395" s="20"/>
      <c r="X395" s="20"/>
    </row>
    <row r="396" spans="1:24" x14ac:dyDescent="0.2">
      <c r="A396" s="9">
        <v>40450</v>
      </c>
      <c r="B396" s="5">
        <v>1.2629999999999999</v>
      </c>
      <c r="C396" s="16">
        <v>109.67</v>
      </c>
      <c r="D396" s="5">
        <v>1.206</v>
      </c>
      <c r="E396" s="16">
        <v>1499.6974040948417</v>
      </c>
      <c r="F396" s="23">
        <v>978.29052872972181</v>
      </c>
      <c r="G396" s="23">
        <v>454.12827549266217</v>
      </c>
      <c r="H396" s="23">
        <v>436.68252602435234</v>
      </c>
      <c r="I396" s="20">
        <v>1972.29</v>
      </c>
      <c r="J396" s="17">
        <v>9474.2999999999993</v>
      </c>
      <c r="K396" s="20">
        <v>16173.52</v>
      </c>
      <c r="L396" s="16">
        <v>8695.61</v>
      </c>
      <c r="M396" s="22">
        <v>1208.8</v>
      </c>
      <c r="N396" s="22">
        <v>91.52</v>
      </c>
      <c r="O396" s="3">
        <v>1846.77</v>
      </c>
      <c r="Q396" s="19">
        <v>2.48</v>
      </c>
      <c r="R396" s="20">
        <v>0.9</v>
      </c>
      <c r="S396" s="19">
        <v>0.52</v>
      </c>
      <c r="T396" s="19">
        <v>0.48</v>
      </c>
      <c r="V396" s="20"/>
      <c r="W396" s="20"/>
      <c r="X396" s="20"/>
    </row>
    <row r="397" spans="1:24" x14ac:dyDescent="0.2">
      <c r="A397" s="9">
        <v>40481</v>
      </c>
      <c r="B397" s="5">
        <v>1.2524999999999999</v>
      </c>
      <c r="C397" s="16">
        <v>112.32</v>
      </c>
      <c r="D397" s="5">
        <v>1.2061999999999999</v>
      </c>
      <c r="E397" s="16">
        <v>1517.9542606775447</v>
      </c>
      <c r="F397" s="23">
        <v>986.57617428258902</v>
      </c>
      <c r="G397" s="23">
        <v>456.81744762345727</v>
      </c>
      <c r="H397" s="23">
        <v>437.54164714133287</v>
      </c>
      <c r="I397" s="20">
        <v>2018.05</v>
      </c>
      <c r="J397" s="17">
        <v>9326.8700000000008</v>
      </c>
      <c r="K397" s="20">
        <v>16413.759999999998</v>
      </c>
      <c r="L397" s="16">
        <v>8691.83</v>
      </c>
      <c r="M397" s="22">
        <v>1173.5</v>
      </c>
      <c r="N397" s="22">
        <v>80.709999999999994</v>
      </c>
      <c r="O397" s="40">
        <v>1898.15</v>
      </c>
      <c r="Q397" s="19">
        <v>2.34</v>
      </c>
      <c r="R397" s="20">
        <v>0.8</v>
      </c>
      <c r="S397" s="19">
        <v>0.45</v>
      </c>
      <c r="T397" s="19">
        <v>0.46</v>
      </c>
      <c r="V397" s="20"/>
      <c r="W397" s="20"/>
      <c r="X397" s="20"/>
    </row>
    <row r="398" spans="1:24" x14ac:dyDescent="0.2">
      <c r="A398" s="9">
        <v>40509</v>
      </c>
      <c r="B398" s="5">
        <v>1.2446999999999999</v>
      </c>
      <c r="C398" s="16">
        <v>118.7</v>
      </c>
      <c r="D398" s="5">
        <v>1.2022999999999999</v>
      </c>
      <c r="E398" s="16">
        <v>1535.2399887099052</v>
      </c>
      <c r="F398" s="23">
        <v>997.96246103505632</v>
      </c>
      <c r="G398" s="23">
        <v>458.06468158138523</v>
      </c>
      <c r="H398" s="23">
        <v>442.19296725841832</v>
      </c>
      <c r="I398" s="20">
        <v>2067.56</v>
      </c>
      <c r="J398" s="17">
        <v>9980.85</v>
      </c>
      <c r="K398" s="20">
        <v>17459.849999999999</v>
      </c>
      <c r="L398" s="16">
        <v>8992.9</v>
      </c>
      <c r="M398" s="22">
        <v>1167</v>
      </c>
      <c r="N398" s="22">
        <v>66.099999999999994</v>
      </c>
      <c r="O398" s="40">
        <v>1940.65</v>
      </c>
      <c r="Q398" s="19">
        <v>2.21</v>
      </c>
      <c r="R398" s="19">
        <v>0.66</v>
      </c>
      <c r="S398" s="19">
        <v>0.42</v>
      </c>
      <c r="T398" s="19">
        <v>0.33</v>
      </c>
      <c r="V398" s="20"/>
      <c r="W398" s="20"/>
      <c r="X398" s="20"/>
    </row>
    <row r="399" spans="1:24" x14ac:dyDescent="0.2">
      <c r="A399" s="9">
        <v>40542</v>
      </c>
      <c r="B399" s="5">
        <v>1.216</v>
      </c>
      <c r="C399" s="16">
        <v>119.48</v>
      </c>
      <c r="D399" s="5">
        <v>1.2023999999999999</v>
      </c>
      <c r="E399" s="16">
        <v>1540.2983570815111</v>
      </c>
      <c r="F399" s="23">
        <v>1008.6469255494142</v>
      </c>
      <c r="G399" s="23">
        <v>461.83731057567621</v>
      </c>
      <c r="H399" s="23">
        <v>442.66328449739422</v>
      </c>
      <c r="I399" s="20">
        <v>2058.1999999999998</v>
      </c>
      <c r="J399" s="17">
        <v>9805.5499999999993</v>
      </c>
      <c r="K399" s="20">
        <v>17450.77</v>
      </c>
      <c r="L399" s="16">
        <v>8857.0300000000007</v>
      </c>
      <c r="M399" s="22">
        <v>1184.0999999999999</v>
      </c>
      <c r="N399" s="22">
        <v>53.55</v>
      </c>
      <c r="O399" s="40">
        <v>1949.6</v>
      </c>
      <c r="Q399" s="19">
        <v>2.19</v>
      </c>
      <c r="R399" s="19">
        <v>0.53</v>
      </c>
      <c r="S399" s="19">
        <v>0.32</v>
      </c>
      <c r="T399" s="19">
        <v>0.32</v>
      </c>
      <c r="V399" s="20"/>
      <c r="W399" s="20"/>
      <c r="X399" s="20"/>
    </row>
    <row r="400" spans="1:24" x14ac:dyDescent="0.2">
      <c r="A400" s="9">
        <v>40572</v>
      </c>
      <c r="B400" s="5">
        <v>1.129</v>
      </c>
      <c r="C400" s="16">
        <v>117.39</v>
      </c>
      <c r="D400" s="5">
        <v>1.0382</v>
      </c>
      <c r="E400" s="16">
        <v>1601.4567984831606</v>
      </c>
      <c r="F400" s="23">
        <v>1028.2081293469373</v>
      </c>
      <c r="G400" s="23">
        <v>463.41989777461572</v>
      </c>
      <c r="H400" s="23">
        <v>455.9136918390642</v>
      </c>
      <c r="I400" s="20">
        <v>1994.99</v>
      </c>
      <c r="J400" s="17">
        <v>10694.32</v>
      </c>
      <c r="K400" s="20">
        <v>17674.39</v>
      </c>
      <c r="L400" s="16">
        <v>8262.6299999999992</v>
      </c>
      <c r="M400" s="22">
        <v>1283.5</v>
      </c>
      <c r="N400" s="22">
        <v>47.67</v>
      </c>
      <c r="O400" s="40">
        <v>2119.41</v>
      </c>
      <c r="Q400" s="19">
        <v>1.68</v>
      </c>
      <c r="R400" s="19">
        <v>0.28999999999999998</v>
      </c>
      <c r="S400" s="19">
        <v>0.28000000000000003</v>
      </c>
      <c r="T400" s="19">
        <v>-0.05</v>
      </c>
      <c r="V400" s="20"/>
      <c r="W400" s="20"/>
      <c r="X400" s="20"/>
    </row>
    <row r="401" spans="1:24" x14ac:dyDescent="0.2">
      <c r="A401" s="9">
        <v>40600</v>
      </c>
      <c r="B401" s="5">
        <v>1.1192</v>
      </c>
      <c r="C401" s="16">
        <v>119.61</v>
      </c>
      <c r="D401" s="5">
        <v>1.0664</v>
      </c>
      <c r="E401" s="16">
        <v>1565.001759007745</v>
      </c>
      <c r="F401" s="23">
        <v>1030.0819361872936</v>
      </c>
      <c r="G401" s="23">
        <v>461.70157656265252</v>
      </c>
      <c r="H401" s="23">
        <v>452.61801762591193</v>
      </c>
      <c r="I401" s="20">
        <v>2104.4899999999998</v>
      </c>
      <c r="J401" s="17">
        <v>11401.66</v>
      </c>
      <c r="K401" s="20">
        <v>18797.939999999999</v>
      </c>
      <c r="L401" s="16">
        <v>8921.7800000000007</v>
      </c>
      <c r="M401" s="22">
        <v>1212.4000000000001</v>
      </c>
      <c r="N401" s="22">
        <v>49.2</v>
      </c>
      <c r="O401" s="40">
        <v>2243.5500000000002</v>
      </c>
      <c r="Q401" s="19">
        <v>2.0099999999999998</v>
      </c>
      <c r="R401" s="19">
        <v>0.27</v>
      </c>
      <c r="S401" s="19">
        <v>0.33</v>
      </c>
      <c r="T401" s="19">
        <v>0.04</v>
      </c>
      <c r="V401" s="20"/>
      <c r="W401" s="20"/>
      <c r="X401" s="20"/>
    </row>
    <row r="402" spans="1:24" x14ac:dyDescent="0.2">
      <c r="A402" s="9">
        <v>40632</v>
      </c>
      <c r="B402" s="5">
        <v>1.0750999999999999</v>
      </c>
      <c r="C402" s="16">
        <v>120.01</v>
      </c>
      <c r="D402" s="5">
        <v>1.0451999999999999</v>
      </c>
      <c r="E402" s="16">
        <v>1575.6690034486035</v>
      </c>
      <c r="F402" s="23">
        <v>1039.3135062294805</v>
      </c>
      <c r="G402" s="23">
        <v>459.28894142028679</v>
      </c>
      <c r="H402" s="23">
        <v>455.5350813254023</v>
      </c>
      <c r="I402" s="20">
        <v>2067.89</v>
      </c>
      <c r="J402" s="17">
        <v>11966.17</v>
      </c>
      <c r="K402" s="20">
        <v>19206.990000000002</v>
      </c>
      <c r="L402" s="16">
        <v>9137.24</v>
      </c>
      <c r="M402" s="22">
        <v>1183.5999999999999</v>
      </c>
      <c r="N402" s="22">
        <v>47.68</v>
      </c>
      <c r="O402" s="40">
        <v>2166.9499999999998</v>
      </c>
      <c r="Q402" s="19">
        <v>1.94</v>
      </c>
      <c r="R402" s="19">
        <v>0.16</v>
      </c>
      <c r="S402" s="20">
        <v>0.4</v>
      </c>
      <c r="T402" s="19">
        <v>-0.04</v>
      </c>
      <c r="V402" s="20"/>
      <c r="W402" s="20"/>
      <c r="X402" s="20"/>
    </row>
    <row r="403" spans="1:24" x14ac:dyDescent="0.2">
      <c r="A403" s="9">
        <v>40662</v>
      </c>
      <c r="B403" s="5">
        <v>1.1214</v>
      </c>
      <c r="C403" s="16">
        <v>119.43</v>
      </c>
      <c r="D403" s="5">
        <v>1.0465</v>
      </c>
      <c r="E403" s="16">
        <v>1562.1123602950831</v>
      </c>
      <c r="F403" s="23">
        <v>1023.9004526262754</v>
      </c>
      <c r="G403" s="23">
        <v>461.97627769405017</v>
      </c>
      <c r="H403" s="23">
        <v>453.69857618729043</v>
      </c>
      <c r="I403" s="20">
        <v>2085.5100000000002</v>
      </c>
      <c r="J403" s="17">
        <v>11454.38</v>
      </c>
      <c r="K403" s="20">
        <v>19520.009999999998</v>
      </c>
      <c r="L403" s="16">
        <v>9208.19</v>
      </c>
      <c r="M403" s="22">
        <v>1182.4000000000001</v>
      </c>
      <c r="N403" s="22">
        <v>59.8</v>
      </c>
      <c r="O403" s="40">
        <v>2160.8000000000002</v>
      </c>
      <c r="Q403" s="19">
        <v>2.08</v>
      </c>
      <c r="R403" s="19">
        <v>0.35</v>
      </c>
      <c r="S403" s="19">
        <v>0.33</v>
      </c>
      <c r="T403" s="19">
        <v>0.01</v>
      </c>
      <c r="V403" s="20"/>
      <c r="W403" s="20"/>
      <c r="X403" s="20"/>
    </row>
    <row r="404" spans="1:24" x14ac:dyDescent="0.2">
      <c r="A404" s="9">
        <v>40691</v>
      </c>
      <c r="B404" s="5">
        <v>1.0985</v>
      </c>
      <c r="C404" s="16">
        <v>124.12</v>
      </c>
      <c r="D404" s="5">
        <v>1.0323</v>
      </c>
      <c r="E404" s="16">
        <v>1560.2663133205115</v>
      </c>
      <c r="F404" s="23">
        <v>1012.980192563203</v>
      </c>
      <c r="G404" s="23">
        <v>459.92425137528113</v>
      </c>
      <c r="H404" s="23">
        <v>456.24994270039485</v>
      </c>
      <c r="I404" s="20">
        <v>2107.39</v>
      </c>
      <c r="J404" s="17">
        <v>11413.82</v>
      </c>
      <c r="K404" s="20">
        <v>20563.150000000001</v>
      </c>
      <c r="L404" s="16">
        <v>9377.5400000000009</v>
      </c>
      <c r="M404" s="22">
        <v>1190</v>
      </c>
      <c r="N404" s="22">
        <v>60.24</v>
      </c>
      <c r="O404" s="40">
        <v>2025.21</v>
      </c>
      <c r="Q404" s="19">
        <v>2.12</v>
      </c>
      <c r="R404" s="19">
        <v>0.49</v>
      </c>
      <c r="S404" s="19">
        <v>0.39</v>
      </c>
      <c r="T404" s="19">
        <v>-0.06</v>
      </c>
      <c r="V404" s="20"/>
      <c r="W404" s="20"/>
      <c r="X404" s="20"/>
    </row>
    <row r="405" spans="1:24" x14ac:dyDescent="0.2">
      <c r="A405" s="9">
        <v>40723</v>
      </c>
      <c r="B405" s="5">
        <v>1.1138999999999999</v>
      </c>
      <c r="C405" s="16">
        <v>122.43</v>
      </c>
      <c r="D405" s="5">
        <v>1.0418000000000001</v>
      </c>
      <c r="E405" s="23">
        <v>1536.0122099979815</v>
      </c>
      <c r="F405" s="23">
        <v>989.92430221449001</v>
      </c>
      <c r="G405" s="23">
        <v>457.91013262759503</v>
      </c>
      <c r="H405" s="23">
        <v>450.41332357372886</v>
      </c>
      <c r="I405" s="20">
        <v>2063.12</v>
      </c>
      <c r="J405" s="17">
        <v>10944.97</v>
      </c>
      <c r="K405" s="20">
        <v>20235.73</v>
      </c>
      <c r="L405" s="16">
        <v>8918.6200000000008</v>
      </c>
      <c r="M405" s="22">
        <v>1172.5</v>
      </c>
      <c r="N405" s="22">
        <v>59.28</v>
      </c>
      <c r="O405" s="40">
        <v>1955.6</v>
      </c>
      <c r="Q405" s="19">
        <v>2.36</v>
      </c>
      <c r="R405" s="19">
        <v>0.79</v>
      </c>
      <c r="S405" s="19">
        <v>0.45</v>
      </c>
      <c r="T405" s="20">
        <v>0.1</v>
      </c>
      <c r="V405" s="20"/>
      <c r="W405" s="20"/>
      <c r="X405" s="20"/>
    </row>
    <row r="406" spans="1:24" x14ac:dyDescent="0.2">
      <c r="A406" s="9">
        <v>40754</v>
      </c>
      <c r="B406" s="5">
        <v>1.0981000000000001</v>
      </c>
      <c r="C406" s="16">
        <v>123.93</v>
      </c>
      <c r="D406" s="5">
        <v>1.0615000000000001</v>
      </c>
      <c r="E406" s="23">
        <v>1559.1304716191571</v>
      </c>
      <c r="F406" s="23">
        <v>1004.4474398920349</v>
      </c>
      <c r="G406" s="23">
        <v>459.88095473250979</v>
      </c>
      <c r="H406" s="23">
        <v>455.14148671461362</v>
      </c>
      <c r="I406" s="20">
        <v>2103.84</v>
      </c>
      <c r="J406" s="17">
        <v>11308.99</v>
      </c>
      <c r="K406" s="20">
        <v>20585.240000000002</v>
      </c>
      <c r="L406" s="16">
        <v>9559.2099999999991</v>
      </c>
      <c r="M406" s="22">
        <v>1094.9000000000001</v>
      </c>
      <c r="N406" s="22">
        <v>46.82</v>
      </c>
      <c r="O406" s="3">
        <v>2109.36</v>
      </c>
      <c r="Q406" s="19">
        <v>2.1800000000000002</v>
      </c>
      <c r="R406" s="19">
        <v>0.61</v>
      </c>
      <c r="S406" s="20">
        <v>0.4</v>
      </c>
      <c r="T406" s="19">
        <v>-0.03</v>
      </c>
      <c r="V406" s="20"/>
      <c r="W406" s="20"/>
      <c r="X406" s="20"/>
    </row>
    <row r="407" spans="1:24" x14ac:dyDescent="0.2">
      <c r="A407" s="9">
        <v>40785</v>
      </c>
      <c r="B407" s="5">
        <v>1.1211</v>
      </c>
      <c r="C407" s="16">
        <v>121.25</v>
      </c>
      <c r="D407" s="5">
        <v>1.0843</v>
      </c>
      <c r="E407" s="23">
        <v>1564.2314973559514</v>
      </c>
      <c r="F407" s="23">
        <v>995.62454530755883</v>
      </c>
      <c r="G407" s="23">
        <v>460.75763329466366</v>
      </c>
      <c r="H407" s="23">
        <v>459.16070451364476</v>
      </c>
      <c r="I407" s="20">
        <v>1972.18</v>
      </c>
      <c r="J407" s="17">
        <v>10259.459999999999</v>
      </c>
      <c r="K407" s="20">
        <v>18890.48</v>
      </c>
      <c r="L407" s="16">
        <v>8984.61</v>
      </c>
      <c r="M407" s="22">
        <v>1134.0999999999999</v>
      </c>
      <c r="N407" s="22">
        <v>49.93</v>
      </c>
      <c r="O407" s="3">
        <v>2054.41</v>
      </c>
      <c r="Q407" s="19">
        <v>2.16</v>
      </c>
      <c r="R407" s="19">
        <v>0.73</v>
      </c>
      <c r="S407" s="19">
        <v>0.38</v>
      </c>
      <c r="T407" s="19">
        <v>-0.14000000000000001</v>
      </c>
      <c r="V407" s="20"/>
      <c r="W407" s="20"/>
      <c r="X407" s="20"/>
    </row>
    <row r="408" spans="1:24" x14ac:dyDescent="0.2">
      <c r="A408" s="9">
        <v>40815</v>
      </c>
      <c r="B408" s="5">
        <v>1.1177999999999999</v>
      </c>
      <c r="C408" s="16">
        <v>119.88</v>
      </c>
      <c r="D408" s="5">
        <v>1.0885</v>
      </c>
      <c r="E408" s="23">
        <v>1577.3289450905677</v>
      </c>
      <c r="F408" s="23">
        <v>1007.0908822414578</v>
      </c>
      <c r="G408" s="23">
        <v>461.99214281458626</v>
      </c>
      <c r="H408" s="23">
        <v>457.99967518307892</v>
      </c>
      <c r="I408" s="20">
        <v>1920.03</v>
      </c>
      <c r="J408" s="17">
        <v>9660.44</v>
      </c>
      <c r="K408" s="20">
        <v>17388.150000000001</v>
      </c>
      <c r="L408" s="16">
        <v>8679.82</v>
      </c>
      <c r="M408" s="22">
        <v>1114.5</v>
      </c>
      <c r="N408" s="22">
        <v>48.51</v>
      </c>
      <c r="O408" s="16">
        <v>1964.39</v>
      </c>
      <c r="Q408" s="19">
        <v>2.0699999999999998</v>
      </c>
      <c r="R408" s="19">
        <v>0.59</v>
      </c>
      <c r="S408" s="19">
        <v>0.35</v>
      </c>
      <c r="T408" s="19">
        <v>-0.11</v>
      </c>
      <c r="V408" s="20"/>
      <c r="W408" s="20"/>
      <c r="X408" s="20"/>
    </row>
    <row r="409" spans="1:24" x14ac:dyDescent="0.2">
      <c r="A409" s="9">
        <v>40845</v>
      </c>
      <c r="B409" s="5">
        <v>1.1009</v>
      </c>
      <c r="C409" s="16">
        <v>120.63</v>
      </c>
      <c r="D409" s="5">
        <v>1.0876999999999999</v>
      </c>
      <c r="E409" s="23">
        <v>1569.7219551003977</v>
      </c>
      <c r="F409" s="23">
        <v>1012.3067872369417</v>
      </c>
      <c r="G409" s="23">
        <v>463.9501589507592</v>
      </c>
      <c r="H409" s="23">
        <v>463.51855243977531</v>
      </c>
      <c r="I409" s="20">
        <v>2079.36</v>
      </c>
      <c r="J409" s="17">
        <v>10850.14</v>
      </c>
      <c r="K409" s="20">
        <v>19083.099999999999</v>
      </c>
      <c r="L409" s="16">
        <v>9133.48</v>
      </c>
      <c r="M409" s="22">
        <v>1141.7</v>
      </c>
      <c r="N409" s="22">
        <v>49.49</v>
      </c>
      <c r="O409" s="16">
        <v>2087.9499999999998</v>
      </c>
      <c r="Q409" s="19">
        <v>2.16</v>
      </c>
      <c r="R409" s="19">
        <v>0.53</v>
      </c>
      <c r="S409" s="20">
        <v>0.3</v>
      </c>
      <c r="T409" s="19">
        <v>-0.26</v>
      </c>
      <c r="V409" s="20"/>
      <c r="W409" s="20"/>
      <c r="X409" s="20"/>
    </row>
    <row r="410" spans="1:24" x14ac:dyDescent="0.2">
      <c r="A410" s="9">
        <v>40876</v>
      </c>
      <c r="B410" s="5">
        <v>1.0568</v>
      </c>
      <c r="C410" s="16">
        <v>123.08</v>
      </c>
      <c r="D410" s="5">
        <v>1.0873999999999999</v>
      </c>
      <c r="E410" s="23">
        <v>1565.7130292345253</v>
      </c>
      <c r="F410" s="23">
        <v>1017.5117820711248</v>
      </c>
      <c r="G410" s="23">
        <v>464.06614649049737</v>
      </c>
      <c r="H410" s="23">
        <v>467.56584763398632</v>
      </c>
      <c r="I410" s="20">
        <v>2080.41</v>
      </c>
      <c r="J410" s="17">
        <v>11382.23</v>
      </c>
      <c r="K410" s="20">
        <v>19747.47</v>
      </c>
      <c r="L410" s="16">
        <v>9232.94</v>
      </c>
      <c r="M410" s="22">
        <v>1063.9000000000001</v>
      </c>
      <c r="N410" s="22">
        <v>44.52</v>
      </c>
      <c r="O410" s="16">
        <v>2098.7600000000002</v>
      </c>
      <c r="Q410" s="19">
        <v>2.2200000000000002</v>
      </c>
      <c r="R410" s="19">
        <v>0.47</v>
      </c>
      <c r="S410" s="20">
        <v>0.3</v>
      </c>
      <c r="T410" s="19">
        <v>-0.37</v>
      </c>
      <c r="V410" s="20"/>
      <c r="W410" s="20"/>
      <c r="X410" s="20"/>
    </row>
    <row r="411" spans="1:24" x14ac:dyDescent="0.2">
      <c r="A411" s="9">
        <v>40906</v>
      </c>
      <c r="B411" s="5">
        <v>1.0931999999999999</v>
      </c>
      <c r="C411" s="16">
        <v>120.5</v>
      </c>
      <c r="D411" s="5">
        <v>1.0793999999999999</v>
      </c>
      <c r="E411" s="23">
        <v>1558.423504332063</v>
      </c>
      <c r="F411" s="23">
        <v>1006.0339069871611</v>
      </c>
      <c r="G411" s="23">
        <v>465.64994956958077</v>
      </c>
      <c r="H411" s="23">
        <v>456.53499836712376</v>
      </c>
      <c r="I411" s="20">
        <v>2063.36</v>
      </c>
      <c r="J411" s="17">
        <v>10743.01</v>
      </c>
      <c r="K411" s="20">
        <v>19033.71</v>
      </c>
      <c r="L411" s="16">
        <v>9093.9699999999993</v>
      </c>
      <c r="M411" s="22">
        <v>1060.7</v>
      </c>
      <c r="N411" s="22">
        <v>36.700000000000003</v>
      </c>
      <c r="O411" s="16">
        <v>2147.89</v>
      </c>
      <c r="Q411" s="19">
        <v>2.31</v>
      </c>
      <c r="R411" s="19">
        <v>0.62</v>
      </c>
      <c r="S411" s="19">
        <v>0.26</v>
      </c>
      <c r="T411" s="19">
        <v>-0.08</v>
      </c>
      <c r="V411" s="20"/>
      <c r="W411" s="20"/>
      <c r="X411" s="20"/>
    </row>
    <row r="412" spans="1:24" x14ac:dyDescent="0.2">
      <c r="A412" s="9">
        <v>40936</v>
      </c>
      <c r="B412" s="5">
        <v>1.0835999999999999</v>
      </c>
      <c r="C412" s="16">
        <v>121.05</v>
      </c>
      <c r="D412" s="5">
        <v>1.1087</v>
      </c>
      <c r="E412" s="23">
        <v>1602.610506127445</v>
      </c>
      <c r="F412" s="23">
        <v>1027.9457256650487</v>
      </c>
      <c r="G412" s="23">
        <v>471.6844274688994</v>
      </c>
      <c r="H412" s="23">
        <v>463.15625510392204</v>
      </c>
      <c r="I412" s="20">
        <v>1940.24</v>
      </c>
      <c r="J412" s="17">
        <v>9798.11</v>
      </c>
      <c r="K412" s="20">
        <v>17518.3</v>
      </c>
      <c r="L412" s="16">
        <v>8610.7000000000007</v>
      </c>
      <c r="M412" s="22">
        <v>1117.7</v>
      </c>
      <c r="N412" s="22">
        <v>35.880000000000003</v>
      </c>
      <c r="O412" s="16">
        <v>2178.9699999999998</v>
      </c>
      <c r="Q412" s="19">
        <v>1.95</v>
      </c>
      <c r="R412" s="19">
        <v>0.35</v>
      </c>
      <c r="S412" s="20">
        <v>0.1</v>
      </c>
      <c r="T412" s="19">
        <v>-0.26</v>
      </c>
      <c r="V412" s="20"/>
      <c r="W412" s="20"/>
      <c r="X412" s="20"/>
    </row>
    <row r="413" spans="1:24" x14ac:dyDescent="0.2">
      <c r="A413" s="9">
        <v>40967</v>
      </c>
      <c r="B413" s="5">
        <v>1.0878000000000001</v>
      </c>
      <c r="C413" s="16">
        <v>112.78</v>
      </c>
      <c r="D413" s="5">
        <v>1.0861000000000001</v>
      </c>
      <c r="E413" s="16">
        <v>1630.1471234504795</v>
      </c>
      <c r="F413" s="23">
        <v>1048.7122501040533</v>
      </c>
      <c r="G413" s="16">
        <v>478.15889691946268</v>
      </c>
      <c r="H413" s="16">
        <v>469.85937026047401</v>
      </c>
      <c r="I413" s="16">
        <v>1932.23</v>
      </c>
      <c r="J413" s="16">
        <v>9495.4</v>
      </c>
      <c r="K413" s="16">
        <v>16026.76</v>
      </c>
      <c r="L413" s="16">
        <v>8249.3799999999992</v>
      </c>
      <c r="M413" s="22">
        <v>1239</v>
      </c>
      <c r="N413" s="22">
        <v>36.659999999999997</v>
      </c>
      <c r="O413" s="3">
        <v>2193.0100000000002</v>
      </c>
      <c r="Q413" s="16">
        <v>1.74</v>
      </c>
      <c r="R413" s="16">
        <v>0.1</v>
      </c>
      <c r="S413" s="16">
        <v>-7.0000000000000007E-2</v>
      </c>
      <c r="T413" s="16">
        <v>-0.44</v>
      </c>
      <c r="V413" s="20"/>
      <c r="W413" s="20"/>
      <c r="X413" s="20"/>
    </row>
    <row r="414" spans="1:24" x14ac:dyDescent="0.2">
      <c r="A414" s="9">
        <v>40998</v>
      </c>
      <c r="B414" s="5">
        <v>1.1383000000000001</v>
      </c>
      <c r="C414" s="16">
        <v>112.53</v>
      </c>
      <c r="D414" s="5">
        <v>1.0940000000000001</v>
      </c>
      <c r="E414" s="16">
        <v>1625.2837078477728</v>
      </c>
      <c r="F414" s="23">
        <v>1044.6329680276499</v>
      </c>
      <c r="G414" s="16">
        <v>477.36422583713914</v>
      </c>
      <c r="H414" s="16">
        <v>465.49024321886191</v>
      </c>
      <c r="I414" s="16">
        <v>2059.7399999999998</v>
      </c>
      <c r="J414" s="16">
        <v>9965.51</v>
      </c>
      <c r="K414" s="16">
        <v>16758.669999999998</v>
      </c>
      <c r="L414" s="16">
        <v>8316.61</v>
      </c>
      <c r="M414" s="22">
        <v>1232.5</v>
      </c>
      <c r="N414" s="22">
        <v>40.15</v>
      </c>
      <c r="O414" s="3">
        <v>2295.4</v>
      </c>
      <c r="Q414" s="16">
        <v>1.8</v>
      </c>
      <c r="R414" s="16">
        <v>0.15</v>
      </c>
      <c r="S414" s="16">
        <v>-0.05</v>
      </c>
      <c r="T414" s="16">
        <v>-0.33</v>
      </c>
      <c r="V414" s="20"/>
      <c r="W414" s="20"/>
      <c r="X414" s="20"/>
    </row>
    <row r="415" spans="1:24" x14ac:dyDescent="0.2">
      <c r="A415" s="9">
        <v>41027</v>
      </c>
      <c r="B415" s="5">
        <v>1.145</v>
      </c>
      <c r="C415" s="16">
        <v>106.44</v>
      </c>
      <c r="D415" s="5">
        <v>1.0984</v>
      </c>
      <c r="E415" s="16">
        <v>1621.729968339512</v>
      </c>
      <c r="F415" s="23">
        <v>1034.0349851294152</v>
      </c>
      <c r="G415" s="16">
        <v>478.87810643006469</v>
      </c>
      <c r="H415" s="16">
        <v>462.34929932198725</v>
      </c>
      <c r="I415" s="16">
        <v>2065.3200000000002</v>
      </c>
      <c r="J415" s="16">
        <v>10038.969999999999</v>
      </c>
      <c r="K415" s="16">
        <v>16666.05</v>
      </c>
      <c r="L415" s="16">
        <v>8566.82</v>
      </c>
      <c r="M415" s="20">
        <v>1294.5999999999999</v>
      </c>
      <c r="N415" s="19">
        <v>47.36</v>
      </c>
      <c r="O415" s="3">
        <v>2350.3000000000002</v>
      </c>
      <c r="Q415" s="19">
        <v>1.85</v>
      </c>
      <c r="R415" s="19">
        <v>0.28000000000000003</v>
      </c>
      <c r="S415" s="19">
        <v>-0.09</v>
      </c>
      <c r="T415" s="19">
        <v>-0.25</v>
      </c>
      <c r="V415" s="20"/>
      <c r="W415" s="20"/>
      <c r="X415" s="20"/>
    </row>
    <row r="416" spans="1:24" x14ac:dyDescent="0.2">
      <c r="A416" s="9">
        <v>41059</v>
      </c>
      <c r="B416" s="5">
        <v>1.1128</v>
      </c>
      <c r="C416" s="16">
        <v>110.71</v>
      </c>
      <c r="D416" s="5">
        <v>1.1060000000000001</v>
      </c>
      <c r="E416" s="16">
        <v>1619.4555454555543</v>
      </c>
      <c r="F416" s="23">
        <v>1042.4819344245807</v>
      </c>
      <c r="G416" s="16">
        <v>479.997729194974</v>
      </c>
      <c r="H416" s="16">
        <v>464.50353475350005</v>
      </c>
      <c r="I416" s="16">
        <v>2096.9499999999998</v>
      </c>
      <c r="J416" s="16">
        <v>10262.74</v>
      </c>
      <c r="K416" s="16">
        <v>17234.98</v>
      </c>
      <c r="L416" s="16">
        <v>8887.41</v>
      </c>
      <c r="M416" s="20">
        <v>1214.3</v>
      </c>
      <c r="N416" s="19">
        <v>49.66</v>
      </c>
      <c r="O416" s="3">
        <v>2380.7800000000002</v>
      </c>
      <c r="Q416" s="19">
        <v>1.89</v>
      </c>
      <c r="R416" s="19">
        <v>0.18</v>
      </c>
      <c r="S416" s="19">
        <v>-0.12</v>
      </c>
      <c r="T416" s="19">
        <v>-0.31</v>
      </c>
      <c r="V416" s="20"/>
      <c r="W416" s="20"/>
      <c r="X416" s="20"/>
    </row>
    <row r="417" spans="1:24" x14ac:dyDescent="0.2">
      <c r="A417" s="9">
        <v>41089</v>
      </c>
      <c r="B417" s="5">
        <v>1.1103000000000001</v>
      </c>
      <c r="C417" s="16">
        <v>103.24</v>
      </c>
      <c r="D417" s="5">
        <v>1.0835999999999999</v>
      </c>
      <c r="E417" s="16">
        <v>1669.2863671855494</v>
      </c>
      <c r="F417" s="23">
        <v>1066.9440465184298</v>
      </c>
      <c r="G417" s="16">
        <v>484.60787455907348</v>
      </c>
      <c r="H417" s="16">
        <v>473.14188650892237</v>
      </c>
      <c r="I417" s="16">
        <v>2098.86</v>
      </c>
      <c r="J417" s="16">
        <v>9680.09</v>
      </c>
      <c r="K417" s="16">
        <v>15575.92</v>
      </c>
      <c r="L417" s="16">
        <v>8660.2199999999993</v>
      </c>
      <c r="M417" s="20">
        <v>1325.4</v>
      </c>
      <c r="N417" s="19">
        <v>49.75</v>
      </c>
      <c r="O417" s="3">
        <v>2422.4</v>
      </c>
      <c r="Q417" s="20">
        <v>1.5</v>
      </c>
      <c r="R417" s="19">
        <v>-0.11</v>
      </c>
      <c r="S417" s="19">
        <v>-0.24</v>
      </c>
      <c r="T417" s="19">
        <v>-0.54</v>
      </c>
      <c r="V417" s="20"/>
      <c r="W417" s="20"/>
      <c r="X417" s="20"/>
    </row>
    <row r="418" spans="1:24" x14ac:dyDescent="0.2">
      <c r="A418" s="9">
        <v>41118</v>
      </c>
      <c r="B418" s="5">
        <v>1.1176999999999999</v>
      </c>
      <c r="C418" s="16">
        <v>102.19</v>
      </c>
      <c r="D418" s="5">
        <v>1.083</v>
      </c>
      <c r="E418" s="16">
        <v>1672.6231349856039</v>
      </c>
      <c r="F418" s="23">
        <v>1065.1321982494767</v>
      </c>
      <c r="G418" s="16">
        <v>482.55584237959096</v>
      </c>
      <c r="H418" s="16">
        <v>473.70543842341579</v>
      </c>
      <c r="I418" s="16">
        <v>2173.6</v>
      </c>
      <c r="J418" s="16">
        <v>10337.5</v>
      </c>
      <c r="K418" s="16">
        <v>16569.27</v>
      </c>
      <c r="L418" s="16">
        <v>8828.2000000000007</v>
      </c>
      <c r="M418" s="20">
        <v>1349.7</v>
      </c>
      <c r="N418" s="19">
        <v>43.43</v>
      </c>
      <c r="O418" s="3">
        <v>2491.7199999999998</v>
      </c>
      <c r="Q418" s="19">
        <v>1.49</v>
      </c>
      <c r="R418" s="19">
        <v>-0.09</v>
      </c>
      <c r="S418" s="19">
        <v>-0.19</v>
      </c>
      <c r="T418" s="19">
        <v>-0.56000000000000005</v>
      </c>
      <c r="V418" s="20"/>
      <c r="W418" s="20"/>
      <c r="X418" s="20"/>
    </row>
    <row r="419" spans="1:24" x14ac:dyDescent="0.2">
      <c r="A419" s="9">
        <v>41151</v>
      </c>
      <c r="B419" s="5">
        <v>1.1153999999999999</v>
      </c>
      <c r="C419" s="16">
        <v>103.46</v>
      </c>
      <c r="D419" s="5">
        <v>1.0972999999999999</v>
      </c>
      <c r="E419" s="16">
        <v>1665.9580489907285</v>
      </c>
      <c r="F419" s="23">
        <v>1065.0523133346082</v>
      </c>
      <c r="G419" s="16">
        <v>477.83227501423482</v>
      </c>
      <c r="H419" s="16">
        <v>470.38611428769042</v>
      </c>
      <c r="I419" s="16">
        <v>2170.9299999999998</v>
      </c>
      <c r="J419" s="16">
        <v>10592.69</v>
      </c>
      <c r="K419" s="16">
        <v>16887.400000000001</v>
      </c>
      <c r="L419" s="16">
        <v>8915.7900000000009</v>
      </c>
      <c r="M419" s="20">
        <v>1311.6</v>
      </c>
      <c r="N419" s="19">
        <v>46.99</v>
      </c>
      <c r="O419" s="3">
        <v>2452.4</v>
      </c>
      <c r="Q419" s="19">
        <v>1.56</v>
      </c>
      <c r="R419" s="19">
        <v>-0.09</v>
      </c>
      <c r="S419" s="19">
        <v>-7.0000000000000007E-2</v>
      </c>
      <c r="T419" s="19">
        <v>-0.48</v>
      </c>
      <c r="V419" s="20"/>
      <c r="W419" s="20"/>
      <c r="X419" s="20"/>
    </row>
    <row r="420" spans="1:24" x14ac:dyDescent="0.2">
      <c r="A420" s="9">
        <v>41181</v>
      </c>
      <c r="B420" s="5">
        <v>1.1237999999999999</v>
      </c>
      <c r="C420" s="16">
        <v>101.36</v>
      </c>
      <c r="D420" s="5">
        <v>1.0915999999999999</v>
      </c>
      <c r="E420" s="16">
        <v>1668.1237944544155</v>
      </c>
      <c r="F420" s="23">
        <v>1068.4006262999637</v>
      </c>
      <c r="G420" s="16">
        <v>478.18804711966345</v>
      </c>
      <c r="H420" s="16">
        <v>472.8985311682232</v>
      </c>
      <c r="I420" s="16">
        <v>2168.27</v>
      </c>
      <c r="J420" s="16">
        <v>10511.02</v>
      </c>
      <c r="K420" s="16">
        <v>16449.84</v>
      </c>
      <c r="L420" s="16">
        <v>8883.25</v>
      </c>
      <c r="M420" s="20">
        <v>1320.3</v>
      </c>
      <c r="N420" s="19">
        <v>49.99</v>
      </c>
      <c r="O420" s="3">
        <v>2434.23</v>
      </c>
      <c r="Q420" s="19">
        <v>1.56</v>
      </c>
      <c r="R420" s="19">
        <v>-0.13</v>
      </c>
      <c r="S420" s="19">
        <v>-0.08</v>
      </c>
      <c r="T420" s="19">
        <v>-0.55000000000000004</v>
      </c>
      <c r="V420" s="20"/>
      <c r="W420" s="20"/>
      <c r="X420" s="20"/>
    </row>
    <row r="421" spans="1:24" x14ac:dyDescent="0.2">
      <c r="A421" s="9">
        <v>41212</v>
      </c>
      <c r="B421" s="5">
        <v>1.0981000000000001</v>
      </c>
      <c r="C421" s="16">
        <v>104.83</v>
      </c>
      <c r="D421" s="5">
        <v>1.0859000000000001</v>
      </c>
      <c r="E421" s="16">
        <v>1637.0557986069639</v>
      </c>
      <c r="F421" s="23">
        <v>1043.6755063644564</v>
      </c>
      <c r="G421" s="16">
        <v>477.38899713039558</v>
      </c>
      <c r="H421" s="16">
        <v>466.5210569168695</v>
      </c>
      <c r="I421" s="16">
        <v>2126.15</v>
      </c>
      <c r="J421" s="16">
        <v>10665.01</v>
      </c>
      <c r="K421" s="16">
        <v>17425.02</v>
      </c>
      <c r="L421" s="16">
        <v>8578.7000000000007</v>
      </c>
      <c r="M421" s="20">
        <v>1277.8</v>
      </c>
      <c r="N421" s="19">
        <v>48.55</v>
      </c>
      <c r="O421" s="3">
        <v>2352.09</v>
      </c>
      <c r="Q421" s="19">
        <v>1.83</v>
      </c>
      <c r="R421" s="19">
        <v>0.16</v>
      </c>
      <c r="S421" s="19">
        <v>-0.06</v>
      </c>
      <c r="T421" s="19">
        <v>-0.39</v>
      </c>
      <c r="V421" s="20"/>
      <c r="W421" s="20"/>
      <c r="X421" s="20"/>
    </row>
    <row r="422" spans="1:24" x14ac:dyDescent="0.2">
      <c r="A422" s="9">
        <v>41242</v>
      </c>
      <c r="B422" s="5">
        <v>1.0597000000000001</v>
      </c>
      <c r="C422" s="16">
        <v>114.41</v>
      </c>
      <c r="D422" s="5">
        <v>1.0772999999999999</v>
      </c>
      <c r="E422" s="16">
        <v>1574.6621822484326</v>
      </c>
      <c r="F422" s="23">
        <v>1036.3840375022664</v>
      </c>
      <c r="G422" s="16">
        <v>474.3125860273621</v>
      </c>
      <c r="H422" s="16">
        <v>458.09549696880663</v>
      </c>
      <c r="I422" s="16">
        <v>2198.81</v>
      </c>
      <c r="J422" s="16">
        <v>10640.3</v>
      </c>
      <c r="K422" s="16">
        <v>18308.48</v>
      </c>
      <c r="L422" s="16">
        <v>8623.48</v>
      </c>
      <c r="M422" s="20">
        <v>1171.2</v>
      </c>
      <c r="N422" s="19">
        <v>51.48</v>
      </c>
      <c r="O422" s="3">
        <v>2370.2399999999998</v>
      </c>
      <c r="Q422" s="19">
        <v>2.38</v>
      </c>
      <c r="R422" s="19">
        <v>0.25</v>
      </c>
      <c r="S422" s="19">
        <v>0.02</v>
      </c>
      <c r="T422" s="19">
        <v>-0.17</v>
      </c>
      <c r="V422" s="20"/>
      <c r="W422" s="20"/>
      <c r="X422" s="20"/>
    </row>
    <row r="423" spans="1:24" x14ac:dyDescent="0.2">
      <c r="A423" s="9">
        <v>41272</v>
      </c>
      <c r="B423" s="5">
        <v>1.0518000000000001</v>
      </c>
      <c r="C423" s="16">
        <v>116.93</v>
      </c>
      <c r="D423" s="5">
        <v>1.0718000000000001</v>
      </c>
      <c r="E423" s="23">
        <v>1566.4850839860878</v>
      </c>
      <c r="F423" s="23">
        <v>1040.7084245387521</v>
      </c>
      <c r="G423" s="16">
        <v>473.56295530037477</v>
      </c>
      <c r="H423" s="16">
        <v>459.13999049250793</v>
      </c>
      <c r="I423" s="16">
        <v>2238.83</v>
      </c>
      <c r="J423" s="16">
        <v>11481.06</v>
      </c>
      <c r="K423" s="16">
        <v>19114.37</v>
      </c>
      <c r="L423" s="16">
        <v>8965.7000000000007</v>
      </c>
      <c r="M423" s="20">
        <v>1150.9000000000001</v>
      </c>
      <c r="N423" s="19">
        <v>56.75</v>
      </c>
      <c r="O423" s="3">
        <v>2393.4299999999998</v>
      </c>
      <c r="Q423" s="19">
        <v>2.48</v>
      </c>
      <c r="R423" s="20">
        <v>0.2</v>
      </c>
      <c r="S423" s="19">
        <v>0.04</v>
      </c>
      <c r="T423" s="20">
        <v>-0.2</v>
      </c>
      <c r="V423" s="20"/>
      <c r="W423" s="20"/>
      <c r="X423" s="20"/>
    </row>
    <row r="424" spans="1:24" x14ac:dyDescent="0.2">
      <c r="A424" s="9">
        <v>41304</v>
      </c>
      <c r="B424" s="5">
        <v>1.0794999999999999</v>
      </c>
      <c r="C424" s="16">
        <v>112.92</v>
      </c>
      <c r="D424" s="5">
        <v>1.0683</v>
      </c>
      <c r="E424" s="16">
        <v>1573.0992555792948</v>
      </c>
      <c r="F424" s="23">
        <v>1021.2901767269396</v>
      </c>
      <c r="G424" s="16">
        <v>471.69213767257304</v>
      </c>
      <c r="H424" s="16">
        <v>454.27333466921294</v>
      </c>
      <c r="I424" s="16">
        <v>2278.87</v>
      </c>
      <c r="J424" s="16">
        <v>11535.31</v>
      </c>
      <c r="K424" s="16">
        <v>19041.34</v>
      </c>
      <c r="L424" s="16">
        <v>9063.32</v>
      </c>
      <c r="M424" s="20">
        <v>1209.8</v>
      </c>
      <c r="N424" s="19">
        <v>55.61</v>
      </c>
      <c r="O424" s="3">
        <v>2388.8000000000002</v>
      </c>
      <c r="Q424" s="19">
        <v>2.4500000000000002</v>
      </c>
      <c r="R424" s="19">
        <v>0.44</v>
      </c>
      <c r="S424" s="19">
        <v>0.09</v>
      </c>
      <c r="T424" s="19">
        <v>-7.0000000000000007E-2</v>
      </c>
      <c r="V424" s="20"/>
      <c r="W424" s="20"/>
      <c r="X424" s="20"/>
    </row>
    <row r="425" spans="1:24" x14ac:dyDescent="0.2">
      <c r="A425" s="9">
        <v>41332</v>
      </c>
      <c r="B425" s="5">
        <v>1.0581</v>
      </c>
      <c r="C425" s="16">
        <v>112.68</v>
      </c>
      <c r="D425" s="5">
        <v>1.0640000000000001</v>
      </c>
      <c r="E425" s="16">
        <v>1586.5232741988225</v>
      </c>
      <c r="F425" s="23">
        <v>1041.098112328674</v>
      </c>
      <c r="G425" s="16">
        <v>473.23353889259164</v>
      </c>
      <c r="H425" s="16">
        <v>459.38311554490849</v>
      </c>
      <c r="I425" s="16">
        <v>2363.64</v>
      </c>
      <c r="J425" s="16">
        <v>11834.41</v>
      </c>
      <c r="K425" s="16">
        <v>19118.990000000002</v>
      </c>
      <c r="L425" s="16">
        <v>9367.08</v>
      </c>
      <c r="M425" s="20">
        <v>1249.2</v>
      </c>
      <c r="N425" s="19">
        <v>56.45</v>
      </c>
      <c r="O425" s="3">
        <v>2507.2399999999998</v>
      </c>
      <c r="Q425" s="19">
        <v>2.36</v>
      </c>
      <c r="R425" s="20">
        <v>0.2</v>
      </c>
      <c r="S425" s="19">
        <v>0.05</v>
      </c>
      <c r="T425" s="19">
        <v>-0.21</v>
      </c>
      <c r="V425" s="20"/>
      <c r="W425" s="20"/>
      <c r="X425" s="20"/>
    </row>
    <row r="426" spans="1:24" x14ac:dyDescent="0.2">
      <c r="A426" s="9">
        <v>41363</v>
      </c>
      <c r="B426" s="5">
        <v>1.0662</v>
      </c>
      <c r="C426" s="16">
        <v>111.33</v>
      </c>
      <c r="D426" s="5">
        <v>1.0685</v>
      </c>
      <c r="E426" s="16">
        <v>1583.9337520604206</v>
      </c>
      <c r="F426" s="23">
        <v>1030.6032427702246</v>
      </c>
      <c r="G426" s="16">
        <v>472.87569026904174</v>
      </c>
      <c r="H426" s="16">
        <v>454.87473105957451</v>
      </c>
      <c r="I426" s="16">
        <v>2362.7199999999998</v>
      </c>
      <c r="J426" s="16">
        <v>12312.87</v>
      </c>
      <c r="K426" s="16">
        <v>18909.259999999998</v>
      </c>
      <c r="L426" s="16">
        <v>9637.82</v>
      </c>
      <c r="M426" s="20">
        <v>1245.9000000000001</v>
      </c>
      <c r="N426" s="19">
        <v>53.65</v>
      </c>
      <c r="O426" s="3">
        <v>2516.41</v>
      </c>
      <c r="Q426" s="19">
        <v>2.41</v>
      </c>
      <c r="R426" s="19">
        <v>0.33</v>
      </c>
      <c r="S426" s="19">
        <v>0.06</v>
      </c>
      <c r="T426" s="19">
        <v>-0.09</v>
      </c>
      <c r="V426" s="20"/>
      <c r="W426" s="20"/>
      <c r="X426" s="20"/>
    </row>
    <row r="427" spans="1:24" x14ac:dyDescent="0.2">
      <c r="A427" s="9">
        <v>41391</v>
      </c>
      <c r="B427" s="5">
        <v>1.0892999999999999</v>
      </c>
      <c r="C427" s="16">
        <v>111.41</v>
      </c>
      <c r="D427" s="5">
        <v>1.0838000000000001</v>
      </c>
      <c r="E427" s="16">
        <v>1597.4150417010208</v>
      </c>
      <c r="F427" s="23">
        <v>1030.0746490120773</v>
      </c>
      <c r="G427" s="16">
        <v>474.78998592203646</v>
      </c>
      <c r="H427" s="16">
        <v>455.9382336445496</v>
      </c>
      <c r="I427" s="16">
        <v>2384.1999999999998</v>
      </c>
      <c r="J427" s="16">
        <v>12438.01</v>
      </c>
      <c r="K427" s="16">
        <v>19196.740000000002</v>
      </c>
      <c r="L427" s="16">
        <v>9976.11</v>
      </c>
      <c r="M427" s="20">
        <v>1269.5999999999999</v>
      </c>
      <c r="N427" s="19">
        <v>51.87</v>
      </c>
      <c r="O427" s="3">
        <v>2585.92</v>
      </c>
      <c r="Q427" s="19">
        <v>2.3199999999999998</v>
      </c>
      <c r="R427" s="19">
        <v>0.34</v>
      </c>
      <c r="S427" s="19">
        <v>0.01</v>
      </c>
      <c r="T427" s="19">
        <v>-0.12</v>
      </c>
      <c r="V427" s="20"/>
      <c r="W427" s="20"/>
      <c r="X427" s="20"/>
    </row>
    <row r="428" spans="1:24" x14ac:dyDescent="0.2">
      <c r="A428" s="9">
        <v>41424</v>
      </c>
      <c r="B428" s="5">
        <v>1.1236999999999999</v>
      </c>
      <c r="C428" s="16">
        <v>110.76</v>
      </c>
      <c r="D428" s="5">
        <v>1.0881000000000001</v>
      </c>
      <c r="E428" s="16">
        <v>1613.2596794137048</v>
      </c>
      <c r="F428" s="23">
        <v>1033.6186844952904</v>
      </c>
      <c r="G428" s="16">
        <v>473.65649489999419</v>
      </c>
      <c r="H428" s="16">
        <v>457.36220325890406</v>
      </c>
      <c r="I428" s="16">
        <v>2411.8000000000002</v>
      </c>
      <c r="J428" s="16">
        <v>12615.06</v>
      </c>
      <c r="K428" s="16">
        <v>19650.57</v>
      </c>
      <c r="L428" s="16">
        <v>10248.870000000001</v>
      </c>
      <c r="M428" s="20">
        <v>1268.0999999999999</v>
      </c>
      <c r="N428" s="19">
        <v>50.73</v>
      </c>
      <c r="O428" s="3">
        <v>2662.57</v>
      </c>
      <c r="Q428" s="19">
        <v>2.21</v>
      </c>
      <c r="R428" s="20">
        <v>0.3</v>
      </c>
      <c r="S428" s="19">
        <v>0.04</v>
      </c>
      <c r="T428" s="19">
        <v>-0.16</v>
      </c>
      <c r="V428" s="20"/>
      <c r="W428" s="20"/>
      <c r="X428" s="20"/>
    </row>
    <row r="429" spans="1:24" x14ac:dyDescent="0.2">
      <c r="A429" s="9">
        <v>41454</v>
      </c>
      <c r="B429" s="5">
        <v>1.1422000000000001</v>
      </c>
      <c r="C429" s="16">
        <v>112.48</v>
      </c>
      <c r="D429" s="5">
        <v>1.0952</v>
      </c>
      <c r="E429" s="16">
        <v>1608.0571674220073</v>
      </c>
      <c r="F429" s="23">
        <v>1020.9164908487376</v>
      </c>
      <c r="G429" s="16">
        <v>472.16202467018832</v>
      </c>
      <c r="H429" s="16">
        <v>452.90263071241719</v>
      </c>
      <c r="I429" s="16">
        <v>2423.41</v>
      </c>
      <c r="J429" s="16">
        <v>12325.12</v>
      </c>
      <c r="K429" s="16">
        <v>20033.43</v>
      </c>
      <c r="L429" s="16">
        <v>10128.34</v>
      </c>
      <c r="M429" s="20">
        <v>1241.4000000000001</v>
      </c>
      <c r="N429" s="19">
        <v>48.93</v>
      </c>
      <c r="O429" s="3">
        <v>2601.81</v>
      </c>
      <c r="Q429" s="19">
        <v>2.2799999999999998</v>
      </c>
      <c r="R429" s="19">
        <v>0.46</v>
      </c>
      <c r="S429" s="19">
        <v>0.08</v>
      </c>
      <c r="T429" s="19">
        <v>-0.04</v>
      </c>
      <c r="V429" s="20"/>
      <c r="W429" s="20"/>
      <c r="X429" s="20"/>
    </row>
    <row r="430" spans="1:24" x14ac:dyDescent="0.2">
      <c r="A430" s="9">
        <v>41485</v>
      </c>
      <c r="B430" s="5">
        <v>1.1836</v>
      </c>
      <c r="C430" s="16">
        <v>110.26</v>
      </c>
      <c r="D430" s="5">
        <v>1.1447000000000001</v>
      </c>
      <c r="E430" s="16">
        <v>1608.7866863660879</v>
      </c>
      <c r="F430" s="23">
        <v>1014.1358852094907</v>
      </c>
      <c r="G430" s="16">
        <v>472.57004468091128</v>
      </c>
      <c r="H430" s="16">
        <v>449.63395982797118</v>
      </c>
      <c r="I430" s="16">
        <v>2470.3000000000002</v>
      </c>
      <c r="J430" s="16">
        <v>12118.25</v>
      </c>
      <c r="K430" s="16">
        <v>19925.18</v>
      </c>
      <c r="L430" s="16">
        <v>10310.530000000001</v>
      </c>
      <c r="M430" s="20">
        <v>1266.5999999999999</v>
      </c>
      <c r="N430" s="19">
        <v>52.68</v>
      </c>
      <c r="O430" s="3">
        <v>2605.4299999999998</v>
      </c>
      <c r="Q430" s="20">
        <v>2.2999999999999998</v>
      </c>
      <c r="R430" s="19">
        <v>0.55000000000000004</v>
      </c>
      <c r="S430" s="19">
        <v>7.0000000000000007E-2</v>
      </c>
      <c r="T430" s="19">
        <v>0.05</v>
      </c>
      <c r="V430" s="20"/>
      <c r="W430" s="20"/>
      <c r="X430" s="20"/>
    </row>
    <row r="431" spans="1:24" x14ac:dyDescent="0.2">
      <c r="A431" s="9">
        <v>41516</v>
      </c>
      <c r="B431" s="5">
        <v>1.1903999999999999</v>
      </c>
      <c r="C431" s="16">
        <v>109.94</v>
      </c>
      <c r="D431" s="5">
        <v>1.1414</v>
      </c>
      <c r="E431" s="16">
        <v>1631.7931452306591</v>
      </c>
      <c r="F431" s="23">
        <v>1030.5742625117264</v>
      </c>
      <c r="G431" s="16">
        <v>475.24400351706407</v>
      </c>
      <c r="H431" s="16">
        <v>456.1654654855929</v>
      </c>
      <c r="I431" s="16">
        <v>2471.65</v>
      </c>
      <c r="J431" s="16">
        <v>12055.84</v>
      </c>
      <c r="K431" s="16">
        <v>19646.240000000002</v>
      </c>
      <c r="L431" s="16">
        <v>10177.219999999999</v>
      </c>
      <c r="M431" s="20">
        <v>1327.8</v>
      </c>
      <c r="N431" s="19">
        <v>52.77</v>
      </c>
      <c r="O431" s="3">
        <v>2579.08</v>
      </c>
      <c r="Q431" s="19">
        <v>2.13</v>
      </c>
      <c r="R431" s="19">
        <v>0.35</v>
      </c>
      <c r="S431" s="20">
        <v>0</v>
      </c>
      <c r="T431" s="19">
        <v>-0.13</v>
      </c>
      <c r="V431" s="20"/>
      <c r="W431" s="20"/>
      <c r="X431" s="20"/>
    </row>
    <row r="432" spans="1:24" x14ac:dyDescent="0.2">
      <c r="A432" s="9">
        <v>41545</v>
      </c>
      <c r="B432" s="5">
        <v>1.1817</v>
      </c>
      <c r="C432" s="16">
        <v>112.59</v>
      </c>
      <c r="D432" s="5">
        <v>1.1444000000000001</v>
      </c>
      <c r="E432" s="16">
        <v>1612.2876294439602</v>
      </c>
      <c r="F432" s="23">
        <v>1020.3847267496668</v>
      </c>
      <c r="G432" s="16">
        <v>472.96897916443936</v>
      </c>
      <c r="H432" s="16">
        <v>452.82573641301769</v>
      </c>
      <c r="I432" s="16">
        <v>2519.36</v>
      </c>
      <c r="J432" s="16">
        <v>12828.86</v>
      </c>
      <c r="K432" s="16">
        <v>20356.28</v>
      </c>
      <c r="L432" s="16">
        <v>10447.33</v>
      </c>
      <c r="M432" s="20">
        <v>1282.8</v>
      </c>
      <c r="N432" s="20">
        <v>56.7</v>
      </c>
      <c r="O432" s="3">
        <v>2580.15</v>
      </c>
      <c r="Q432" s="19">
        <v>2.3199999999999998</v>
      </c>
      <c r="R432" s="19">
        <v>0.48</v>
      </c>
      <c r="S432" s="19">
        <v>0.06</v>
      </c>
      <c r="T432" s="19">
        <v>-0.04</v>
      </c>
      <c r="V432" s="20"/>
      <c r="W432" s="20"/>
      <c r="X432" s="20"/>
    </row>
    <row r="433" spans="1:24" x14ac:dyDescent="0.2">
      <c r="A433" s="9">
        <v>41577</v>
      </c>
      <c r="B433" s="5">
        <v>1.1645000000000001</v>
      </c>
      <c r="C433" s="16">
        <v>113.65</v>
      </c>
      <c r="D433" s="5">
        <v>1.1617999999999999</v>
      </c>
      <c r="E433" s="16">
        <v>1609.5923837081414</v>
      </c>
      <c r="F433" s="23">
        <v>1029.6245847858575</v>
      </c>
      <c r="G433" s="16">
        <v>472.99262761339776</v>
      </c>
      <c r="H433" s="16">
        <v>453.90085535501095</v>
      </c>
      <c r="I433" s="16">
        <v>2575.2600000000002</v>
      </c>
      <c r="J433" s="16">
        <v>13229.57</v>
      </c>
      <c r="K433" s="16">
        <v>22011.61</v>
      </c>
      <c r="L433" s="16">
        <v>10604.4</v>
      </c>
      <c r="M433" s="20">
        <v>1271.8</v>
      </c>
      <c r="N433" s="19">
        <v>61.05</v>
      </c>
      <c r="O433" s="3">
        <v>2530.38</v>
      </c>
      <c r="Q433" s="19">
        <v>2.37</v>
      </c>
      <c r="R433" s="19">
        <v>0.37</v>
      </c>
      <c r="S433" s="19">
        <v>0.06</v>
      </c>
      <c r="T433" s="19">
        <v>-7.0000000000000007E-2</v>
      </c>
      <c r="V433" s="20"/>
      <c r="W433" s="20"/>
      <c r="X433" s="20"/>
    </row>
    <row r="434" spans="1:24" x14ac:dyDescent="0.2">
      <c r="A434" s="9">
        <v>41607</v>
      </c>
      <c r="B434" s="5">
        <v>1.1906000000000001</v>
      </c>
      <c r="C434" s="16">
        <v>112.54</v>
      </c>
      <c r="D434" s="5">
        <v>1.1708000000000001</v>
      </c>
      <c r="E434" s="16">
        <v>1610.4522647510153</v>
      </c>
      <c r="F434" s="16">
        <v>1029.9420523661659</v>
      </c>
      <c r="G434" s="16">
        <v>474.14992858617018</v>
      </c>
      <c r="H434" s="16">
        <v>455.33</v>
      </c>
      <c r="I434" s="16">
        <v>2647.58</v>
      </c>
      <c r="J434" s="16">
        <v>13023.98</v>
      </c>
      <c r="K434" s="16">
        <v>22724.959999999999</v>
      </c>
      <c r="L434" s="16">
        <v>10674.94</v>
      </c>
      <c r="M434" s="20">
        <v>1274.8</v>
      </c>
      <c r="N434" s="19">
        <v>62.67</v>
      </c>
      <c r="O434" s="3">
        <v>2522.4</v>
      </c>
      <c r="Q434" s="19">
        <v>2.39</v>
      </c>
      <c r="R434" s="19">
        <v>0.37</v>
      </c>
      <c r="S434" s="19">
        <v>0.03</v>
      </c>
      <c r="T434" s="19">
        <v>-0.11</v>
      </c>
      <c r="W434" s="20"/>
      <c r="X434" s="20"/>
    </row>
    <row r="435" spans="1:24" x14ac:dyDescent="0.2">
      <c r="A435" s="9">
        <v>41636</v>
      </c>
      <c r="B435" s="5">
        <v>1.2003999999999999</v>
      </c>
      <c r="C435" s="16">
        <v>112.67</v>
      </c>
      <c r="D435" s="5">
        <v>1.1691</v>
      </c>
      <c r="E435" s="16">
        <v>1610.1837528971853</v>
      </c>
      <c r="F435" s="16">
        <v>1025.4102019054883</v>
      </c>
      <c r="G435" s="16">
        <v>473.78314425804598</v>
      </c>
      <c r="H435" s="16">
        <v>453.83066827400239</v>
      </c>
      <c r="I435" s="16">
        <v>2673.61</v>
      </c>
      <c r="J435" s="16">
        <v>12917.64</v>
      </c>
      <c r="K435" s="16">
        <v>22764.94</v>
      </c>
      <c r="L435" s="16">
        <v>10751.51</v>
      </c>
      <c r="M435" s="20">
        <v>1305.4000000000001</v>
      </c>
      <c r="N435" s="19">
        <v>66.62</v>
      </c>
      <c r="O435" s="3">
        <v>2629.5</v>
      </c>
      <c r="Q435" s="19">
        <v>2.42</v>
      </c>
      <c r="R435" s="19">
        <v>0.43</v>
      </c>
      <c r="S435" s="19">
        <v>0.04</v>
      </c>
      <c r="T435" s="19">
        <v>-7.0000000000000007E-2</v>
      </c>
      <c r="W435" s="20"/>
      <c r="X435" s="20"/>
    </row>
    <row r="436" spans="1:24" x14ac:dyDescent="0.2">
      <c r="A436" s="9">
        <v>41669</v>
      </c>
      <c r="B436" s="5">
        <v>1.2415</v>
      </c>
      <c r="C436" s="16">
        <v>109.15</v>
      </c>
      <c r="D436" s="5">
        <v>1.1556999999999999</v>
      </c>
      <c r="E436" s="16">
        <v>1580.2475528967132</v>
      </c>
      <c r="F436" s="16">
        <v>1006.6703376967662</v>
      </c>
      <c r="G436" s="16">
        <v>472.28827442705807</v>
      </c>
      <c r="H436" s="16">
        <v>447.65977983925842</v>
      </c>
      <c r="I436" s="16">
        <v>2823.81</v>
      </c>
      <c r="J436" s="16">
        <v>13189.48</v>
      </c>
      <c r="K436" s="16">
        <v>23098.29</v>
      </c>
      <c r="L436" s="16">
        <v>10737.45</v>
      </c>
      <c r="M436" s="20">
        <v>1345.2</v>
      </c>
      <c r="N436" s="19">
        <v>68.95</v>
      </c>
      <c r="O436" s="3">
        <v>2615.5700000000002</v>
      </c>
      <c r="Q436" s="19">
        <v>2.71</v>
      </c>
      <c r="R436" s="19">
        <v>0.67</v>
      </c>
      <c r="S436" s="19">
        <v>0.08</v>
      </c>
      <c r="T436" s="20">
        <v>0.1</v>
      </c>
      <c r="W436" s="20"/>
      <c r="X436" s="20"/>
    </row>
    <row r="437" spans="1:24" x14ac:dyDescent="0.2">
      <c r="A437" s="9">
        <v>41697</v>
      </c>
      <c r="B437" s="5">
        <v>1.22</v>
      </c>
      <c r="C437" s="16">
        <v>106.72</v>
      </c>
      <c r="D437" s="5">
        <v>1.1519999999999999</v>
      </c>
      <c r="E437" s="16">
        <v>1564.8626056790208</v>
      </c>
      <c r="F437" s="16">
        <v>1008.0143298901289</v>
      </c>
      <c r="G437" s="16">
        <v>473.45070605871996</v>
      </c>
      <c r="H437" s="16">
        <v>447.69708482091221</v>
      </c>
      <c r="I437" s="16">
        <v>2713.83</v>
      </c>
      <c r="J437" s="16">
        <v>12435.85</v>
      </c>
      <c r="K437" s="16">
        <v>22068.240000000002</v>
      </c>
      <c r="L437" s="16">
        <v>10258.629999999999</v>
      </c>
      <c r="M437" s="20">
        <v>1319</v>
      </c>
      <c r="N437" s="19">
        <v>64.63</v>
      </c>
      <c r="O437" s="3">
        <v>2563.5300000000002</v>
      </c>
      <c r="Q437" s="19">
        <v>2.88</v>
      </c>
      <c r="R437" s="19">
        <v>0.66</v>
      </c>
      <c r="S437" s="19">
        <v>0.05</v>
      </c>
      <c r="T437" s="20">
        <v>0.1</v>
      </c>
      <c r="W437" s="20"/>
      <c r="X437" s="20"/>
    </row>
    <row r="438" spans="1:24" x14ac:dyDescent="0.2">
      <c r="A438" s="9">
        <v>41726</v>
      </c>
      <c r="B438" s="5">
        <v>1.2326999999999999</v>
      </c>
      <c r="C438" s="16">
        <v>106.18</v>
      </c>
      <c r="D438" s="5">
        <v>1.1754</v>
      </c>
      <c r="E438" s="16">
        <v>1581.934580616823</v>
      </c>
      <c r="F438" s="16">
        <v>1021.1857857967771</v>
      </c>
      <c r="G438" s="16">
        <v>473.84851287532945</v>
      </c>
      <c r="H438" s="16">
        <v>450.59707723717099</v>
      </c>
      <c r="I438" s="16">
        <v>2640.87</v>
      </c>
      <c r="J438" s="16">
        <v>12096.73</v>
      </c>
      <c r="K438" s="16">
        <v>21454.3</v>
      </c>
      <c r="L438" s="16">
        <v>10189.89</v>
      </c>
      <c r="M438" s="20">
        <v>1325.4</v>
      </c>
      <c r="N438" s="19">
        <v>69.48</v>
      </c>
      <c r="O438" s="3">
        <v>2641.86</v>
      </c>
      <c r="Q438" s="19">
        <v>2.76</v>
      </c>
      <c r="R438" s="20">
        <v>0.5</v>
      </c>
      <c r="S438" s="19">
        <v>0.04</v>
      </c>
      <c r="T438" s="19">
        <v>0.02</v>
      </c>
      <c r="W438" s="20"/>
      <c r="X438" s="20"/>
    </row>
    <row r="439" spans="1:24" x14ac:dyDescent="0.2">
      <c r="A439" s="9">
        <v>41758</v>
      </c>
      <c r="B439" s="5">
        <v>1.2079</v>
      </c>
      <c r="C439" s="16">
        <v>109.27</v>
      </c>
      <c r="D439" s="5">
        <v>1.1964999999999999</v>
      </c>
      <c r="E439" s="16">
        <v>1564.4295391023309</v>
      </c>
      <c r="F439" s="16">
        <v>1016.0365787161796</v>
      </c>
      <c r="G439" s="16">
        <v>473.48608052318838</v>
      </c>
      <c r="H439" s="16">
        <v>448.4494868172934</v>
      </c>
      <c r="I439" s="16">
        <v>2648.05</v>
      </c>
      <c r="J439" s="16">
        <v>12612.11</v>
      </c>
      <c r="K439" s="16">
        <v>22467.87</v>
      </c>
      <c r="L439" s="16">
        <v>10524.92</v>
      </c>
      <c r="M439" s="20">
        <v>1324.3</v>
      </c>
      <c r="N439" s="19">
        <v>74.45</v>
      </c>
      <c r="O439" s="3">
        <v>2744.65</v>
      </c>
      <c r="Q439" s="19">
        <v>2.95</v>
      </c>
      <c r="R439" s="19">
        <v>0.56999999999999995</v>
      </c>
      <c r="S439" s="19">
        <v>0.05</v>
      </c>
      <c r="T439" s="20">
        <v>0.08</v>
      </c>
      <c r="W439" s="20"/>
      <c r="X439" s="20"/>
    </row>
    <row r="440" spans="1:24" x14ac:dyDescent="0.2">
      <c r="A440" s="9">
        <v>41789</v>
      </c>
      <c r="B440" s="5">
        <v>1.1691</v>
      </c>
      <c r="C440" s="16">
        <v>108.81</v>
      </c>
      <c r="D440" s="5">
        <v>1.1524000000000001</v>
      </c>
      <c r="E440" s="16">
        <v>1580.4373735337042</v>
      </c>
      <c r="F440" s="16">
        <v>1034.9314461828599</v>
      </c>
      <c r="G440" s="16">
        <v>474.26236513066715</v>
      </c>
      <c r="H440" s="16">
        <v>453.87776831166997</v>
      </c>
      <c r="I440" s="16">
        <v>2705.27</v>
      </c>
      <c r="J440" s="16">
        <v>12604.89</v>
      </c>
      <c r="K440" s="16">
        <v>22201.82</v>
      </c>
      <c r="L440" s="16">
        <v>10164.780000000001</v>
      </c>
      <c r="M440" s="20">
        <v>1299.3</v>
      </c>
      <c r="N440" s="19">
        <v>77.680000000000007</v>
      </c>
      <c r="O440" s="3">
        <v>2692.5</v>
      </c>
      <c r="Q440" s="19">
        <v>2.84</v>
      </c>
      <c r="R440" s="19">
        <v>0.34</v>
      </c>
      <c r="S440" s="19">
        <v>0.03</v>
      </c>
      <c r="T440" s="19">
        <v>-7.0000000000000007E-2</v>
      </c>
      <c r="W440" s="20"/>
      <c r="X440" s="20"/>
    </row>
    <row r="441" spans="1:24" x14ac:dyDescent="0.2">
      <c r="A441" s="9">
        <v>41818</v>
      </c>
      <c r="B441" s="5">
        <v>1.1680999999999999</v>
      </c>
      <c r="C441" s="16">
        <v>110.67</v>
      </c>
      <c r="D441" s="5">
        <v>1.1569</v>
      </c>
      <c r="E441" s="16">
        <v>1584.1777419844009</v>
      </c>
      <c r="F441" s="16">
        <v>1038.4921917768643</v>
      </c>
      <c r="G441" s="16">
        <v>474.2742216897957</v>
      </c>
      <c r="H441" s="16">
        <v>453.85129210851846</v>
      </c>
      <c r="I441" s="16">
        <v>2718.37</v>
      </c>
      <c r="J441" s="16">
        <v>12306</v>
      </c>
      <c r="K441" s="16">
        <v>22304.51</v>
      </c>
      <c r="L441" s="16">
        <v>10327.290000000001</v>
      </c>
      <c r="M441" s="20">
        <v>1254.0999999999999</v>
      </c>
      <c r="N441" s="19">
        <v>79.17</v>
      </c>
      <c r="O441" s="3">
        <v>2710.1</v>
      </c>
      <c r="Q441" s="19">
        <v>2.84</v>
      </c>
      <c r="R441" s="20">
        <v>0.3</v>
      </c>
      <c r="S441" s="19">
        <v>0.03</v>
      </c>
      <c r="T441" s="19">
        <v>-7.0000000000000007E-2</v>
      </c>
      <c r="W441" s="20"/>
      <c r="X441" s="20"/>
    </row>
    <row r="442" spans="1:24" x14ac:dyDescent="0.2">
      <c r="A442" s="9">
        <v>41850</v>
      </c>
      <c r="B442" s="5">
        <v>1.1688000000000001</v>
      </c>
      <c r="C442" s="16">
        <v>111.84</v>
      </c>
      <c r="D442" s="5">
        <v>1.1573</v>
      </c>
      <c r="E442" s="16">
        <v>1574.5598887460287</v>
      </c>
      <c r="F442" s="16">
        <v>1027.3476610726334</v>
      </c>
      <c r="G442" s="16">
        <v>473.90734121325988</v>
      </c>
      <c r="H442" s="16">
        <v>451.28325021400445</v>
      </c>
      <c r="I442" s="16">
        <v>2816.29</v>
      </c>
      <c r="J442" s="16">
        <v>12805.5</v>
      </c>
      <c r="K442" s="16">
        <v>22553.72</v>
      </c>
      <c r="L442" s="16">
        <v>10898.11</v>
      </c>
      <c r="M442" s="20">
        <v>1223.7</v>
      </c>
      <c r="N442" s="19">
        <v>74.19</v>
      </c>
      <c r="O442" s="3">
        <v>2714.33</v>
      </c>
      <c r="Q442" s="19">
        <v>2.96</v>
      </c>
      <c r="R442" s="19">
        <v>0.44</v>
      </c>
      <c r="S442" s="19">
        <v>0.04</v>
      </c>
      <c r="T442" s="20">
        <v>0</v>
      </c>
      <c r="W442" s="20"/>
      <c r="X442" s="20"/>
    </row>
    <row r="443" spans="1:24" x14ac:dyDescent="0.2">
      <c r="A443" s="9">
        <v>41881</v>
      </c>
      <c r="B443" s="5">
        <v>1.1605000000000001</v>
      </c>
      <c r="C443" s="16">
        <v>111.09</v>
      </c>
      <c r="D443" s="5">
        <v>1.1251</v>
      </c>
      <c r="E443" s="16">
        <v>1591.797292889446</v>
      </c>
      <c r="F443" s="16">
        <v>1036.6322243353361</v>
      </c>
      <c r="G443" s="16">
        <v>471.65858525766112</v>
      </c>
      <c r="H443" s="16">
        <v>451.64443933031453</v>
      </c>
      <c r="I443" s="16">
        <v>2901.52</v>
      </c>
      <c r="J443" s="16">
        <v>12364.06</v>
      </c>
      <c r="K443" s="16">
        <v>22865.15</v>
      </c>
      <c r="L443" s="16">
        <v>10740.34</v>
      </c>
      <c r="M443" s="20">
        <v>1205.3</v>
      </c>
      <c r="N443" s="20">
        <v>77.7</v>
      </c>
      <c r="O443" s="3">
        <v>2727.52</v>
      </c>
      <c r="Q443" s="19">
        <v>2.84</v>
      </c>
      <c r="R443" s="19">
        <v>0.33</v>
      </c>
      <c r="S443" s="20">
        <v>0.1</v>
      </c>
      <c r="T443" s="19">
        <v>-0.01</v>
      </c>
      <c r="W443" s="20"/>
      <c r="X443" s="20"/>
    </row>
    <row r="444" spans="1:24" x14ac:dyDescent="0.2">
      <c r="A444" s="9">
        <v>41909</v>
      </c>
      <c r="B444" s="5">
        <v>1.161</v>
      </c>
      <c r="C444" s="16">
        <v>113.63</v>
      </c>
      <c r="D444" s="5">
        <v>1.1395</v>
      </c>
      <c r="E444" s="16">
        <v>1573.2543534963568</v>
      </c>
      <c r="F444" s="16">
        <v>1025.5487768273076</v>
      </c>
      <c r="G444" s="16">
        <v>470.94729528664664</v>
      </c>
      <c r="H444" s="16">
        <v>449.11828199510154</v>
      </c>
      <c r="I444" s="16">
        <v>2913.98</v>
      </c>
      <c r="J444" s="16">
        <v>12246.73</v>
      </c>
      <c r="K444" s="16">
        <v>24120.04</v>
      </c>
      <c r="L444" s="16">
        <v>10807.82</v>
      </c>
      <c r="M444" s="20">
        <v>1195.4000000000001</v>
      </c>
      <c r="N444" s="19">
        <v>82.81</v>
      </c>
      <c r="O444" s="3">
        <v>2630.48</v>
      </c>
      <c r="Q444" s="19">
        <v>3.04</v>
      </c>
      <c r="R444" s="19">
        <v>0.47</v>
      </c>
      <c r="S444" s="19">
        <v>0.12</v>
      </c>
      <c r="T444" s="19">
        <v>0.06</v>
      </c>
    </row>
  </sheetData>
  <mergeCells count="2">
    <mergeCell ref="E1:H1"/>
    <mergeCell ref="Q1:T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>
    <pageSetUpPr fitToPage="1"/>
  </sheetPr>
  <dimension ref="A1:V340"/>
  <sheetViews>
    <sheetView workbookViewId="0">
      <pane ySplit="810" activePane="bottomLeft"/>
      <selection activeCell="A2" sqref="A2"/>
      <selection pane="bottomLeft" activeCell="B42" sqref="B42"/>
    </sheetView>
  </sheetViews>
  <sheetFormatPr defaultRowHeight="11.25" x14ac:dyDescent="0.2"/>
  <cols>
    <col min="1" max="1" width="9.140625" style="19"/>
    <col min="2" max="2" width="61.7109375" style="19" customWidth="1"/>
    <col min="3" max="3" width="13.5703125" style="19" customWidth="1"/>
    <col min="4" max="4" width="9.7109375" style="19" customWidth="1"/>
    <col min="5" max="6" width="9.140625" style="20" customWidth="1"/>
    <col min="7" max="8" width="9.140625" style="33" customWidth="1"/>
    <col min="9" max="9" width="9.140625" style="19" customWidth="1"/>
    <col min="10" max="11" width="9.140625" style="34" customWidth="1"/>
    <col min="12" max="14" width="9.7109375" style="26" customWidth="1"/>
    <col min="15" max="15" width="8.7109375" style="26" customWidth="1"/>
    <col min="16" max="16" width="8.7109375" style="16" customWidth="1"/>
    <col min="17" max="17" width="8.7109375" style="26" customWidth="1"/>
    <col min="18" max="18" width="11.42578125" style="34" customWidth="1"/>
    <col min="19" max="22" width="9.140625" style="34" customWidth="1"/>
    <col min="23" max="257" width="9.140625" style="19"/>
    <col min="258" max="258" width="61.7109375" style="19" customWidth="1"/>
    <col min="259" max="259" width="13.5703125" style="19" customWidth="1"/>
    <col min="260" max="260" width="4" style="19" customWidth="1"/>
    <col min="261" max="267" width="9.140625" style="19" customWidth="1"/>
    <col min="268" max="270" width="9.7109375" style="19" customWidth="1"/>
    <col min="271" max="273" width="8.7109375" style="19" customWidth="1"/>
    <col min="274" max="274" width="11.42578125" style="19" customWidth="1"/>
    <col min="275" max="278" width="9.140625" style="19" customWidth="1"/>
    <col min="279" max="513" width="9.140625" style="19"/>
    <col min="514" max="514" width="61.7109375" style="19" customWidth="1"/>
    <col min="515" max="515" width="13.5703125" style="19" customWidth="1"/>
    <col min="516" max="516" width="4" style="19" customWidth="1"/>
    <col min="517" max="523" width="9.140625" style="19" customWidth="1"/>
    <col min="524" max="526" width="9.7109375" style="19" customWidth="1"/>
    <col min="527" max="529" width="8.7109375" style="19" customWidth="1"/>
    <col min="530" max="530" width="11.42578125" style="19" customWidth="1"/>
    <col min="531" max="534" width="9.140625" style="19" customWidth="1"/>
    <col min="535" max="769" width="9.140625" style="19"/>
    <col min="770" max="770" width="61.7109375" style="19" customWidth="1"/>
    <col min="771" max="771" width="13.5703125" style="19" customWidth="1"/>
    <col min="772" max="772" width="4" style="19" customWidth="1"/>
    <col min="773" max="779" width="9.140625" style="19" customWidth="1"/>
    <col min="780" max="782" width="9.7109375" style="19" customWidth="1"/>
    <col min="783" max="785" width="8.7109375" style="19" customWidth="1"/>
    <col min="786" max="786" width="11.42578125" style="19" customWidth="1"/>
    <col min="787" max="790" width="9.140625" style="19" customWidth="1"/>
    <col min="791" max="1025" width="9.140625" style="19"/>
    <col min="1026" max="1026" width="61.7109375" style="19" customWidth="1"/>
    <col min="1027" max="1027" width="13.5703125" style="19" customWidth="1"/>
    <col min="1028" max="1028" width="4" style="19" customWidth="1"/>
    <col min="1029" max="1035" width="9.140625" style="19" customWidth="1"/>
    <col min="1036" max="1038" width="9.7109375" style="19" customWidth="1"/>
    <col min="1039" max="1041" width="8.7109375" style="19" customWidth="1"/>
    <col min="1042" max="1042" width="11.42578125" style="19" customWidth="1"/>
    <col min="1043" max="1046" width="9.140625" style="19" customWidth="1"/>
    <col min="1047" max="1281" width="9.140625" style="19"/>
    <col min="1282" max="1282" width="61.7109375" style="19" customWidth="1"/>
    <col min="1283" max="1283" width="13.5703125" style="19" customWidth="1"/>
    <col min="1284" max="1284" width="4" style="19" customWidth="1"/>
    <col min="1285" max="1291" width="9.140625" style="19" customWidth="1"/>
    <col min="1292" max="1294" width="9.7109375" style="19" customWidth="1"/>
    <col min="1295" max="1297" width="8.7109375" style="19" customWidth="1"/>
    <col min="1298" max="1298" width="11.42578125" style="19" customWidth="1"/>
    <col min="1299" max="1302" width="9.140625" style="19" customWidth="1"/>
    <col min="1303" max="1537" width="9.140625" style="19"/>
    <col min="1538" max="1538" width="61.7109375" style="19" customWidth="1"/>
    <col min="1539" max="1539" width="13.5703125" style="19" customWidth="1"/>
    <col min="1540" max="1540" width="4" style="19" customWidth="1"/>
    <col min="1541" max="1547" width="9.140625" style="19" customWidth="1"/>
    <col min="1548" max="1550" width="9.7109375" style="19" customWidth="1"/>
    <col min="1551" max="1553" width="8.7109375" style="19" customWidth="1"/>
    <col min="1554" max="1554" width="11.42578125" style="19" customWidth="1"/>
    <col min="1555" max="1558" width="9.140625" style="19" customWidth="1"/>
    <col min="1559" max="1793" width="9.140625" style="19"/>
    <col min="1794" max="1794" width="61.7109375" style="19" customWidth="1"/>
    <col min="1795" max="1795" width="13.5703125" style="19" customWidth="1"/>
    <col min="1796" max="1796" width="4" style="19" customWidth="1"/>
    <col min="1797" max="1803" width="9.140625" style="19" customWidth="1"/>
    <col min="1804" max="1806" width="9.7109375" style="19" customWidth="1"/>
    <col min="1807" max="1809" width="8.7109375" style="19" customWidth="1"/>
    <col min="1810" max="1810" width="11.42578125" style="19" customWidth="1"/>
    <col min="1811" max="1814" width="9.140625" style="19" customWidth="1"/>
    <col min="1815" max="2049" width="9.140625" style="19"/>
    <col min="2050" max="2050" width="61.7109375" style="19" customWidth="1"/>
    <col min="2051" max="2051" width="13.5703125" style="19" customWidth="1"/>
    <col min="2052" max="2052" width="4" style="19" customWidth="1"/>
    <col min="2053" max="2059" width="9.140625" style="19" customWidth="1"/>
    <col min="2060" max="2062" width="9.7109375" style="19" customWidth="1"/>
    <col min="2063" max="2065" width="8.7109375" style="19" customWidth="1"/>
    <col min="2066" max="2066" width="11.42578125" style="19" customWidth="1"/>
    <col min="2067" max="2070" width="9.140625" style="19" customWidth="1"/>
    <col min="2071" max="2305" width="9.140625" style="19"/>
    <col min="2306" max="2306" width="61.7109375" style="19" customWidth="1"/>
    <col min="2307" max="2307" width="13.5703125" style="19" customWidth="1"/>
    <col min="2308" max="2308" width="4" style="19" customWidth="1"/>
    <col min="2309" max="2315" width="9.140625" style="19" customWidth="1"/>
    <col min="2316" max="2318" width="9.7109375" style="19" customWidth="1"/>
    <col min="2319" max="2321" width="8.7109375" style="19" customWidth="1"/>
    <col min="2322" max="2322" width="11.42578125" style="19" customWidth="1"/>
    <col min="2323" max="2326" width="9.140625" style="19" customWidth="1"/>
    <col min="2327" max="2561" width="9.140625" style="19"/>
    <col min="2562" max="2562" width="61.7109375" style="19" customWidth="1"/>
    <col min="2563" max="2563" width="13.5703125" style="19" customWidth="1"/>
    <col min="2564" max="2564" width="4" style="19" customWidth="1"/>
    <col min="2565" max="2571" width="9.140625" style="19" customWidth="1"/>
    <col min="2572" max="2574" width="9.7109375" style="19" customWidth="1"/>
    <col min="2575" max="2577" width="8.7109375" style="19" customWidth="1"/>
    <col min="2578" max="2578" width="11.42578125" style="19" customWidth="1"/>
    <col min="2579" max="2582" width="9.140625" style="19" customWidth="1"/>
    <col min="2583" max="2817" width="9.140625" style="19"/>
    <col min="2818" max="2818" width="61.7109375" style="19" customWidth="1"/>
    <col min="2819" max="2819" width="13.5703125" style="19" customWidth="1"/>
    <col min="2820" max="2820" width="4" style="19" customWidth="1"/>
    <col min="2821" max="2827" width="9.140625" style="19" customWidth="1"/>
    <col min="2828" max="2830" width="9.7109375" style="19" customWidth="1"/>
    <col min="2831" max="2833" width="8.7109375" style="19" customWidth="1"/>
    <col min="2834" max="2834" width="11.42578125" style="19" customWidth="1"/>
    <col min="2835" max="2838" width="9.140625" style="19" customWidth="1"/>
    <col min="2839" max="3073" width="9.140625" style="19"/>
    <col min="3074" max="3074" width="61.7109375" style="19" customWidth="1"/>
    <col min="3075" max="3075" width="13.5703125" style="19" customWidth="1"/>
    <col min="3076" max="3076" width="4" style="19" customWidth="1"/>
    <col min="3077" max="3083" width="9.140625" style="19" customWidth="1"/>
    <col min="3084" max="3086" width="9.7109375" style="19" customWidth="1"/>
    <col min="3087" max="3089" width="8.7109375" style="19" customWidth="1"/>
    <col min="3090" max="3090" width="11.42578125" style="19" customWidth="1"/>
    <col min="3091" max="3094" width="9.140625" style="19" customWidth="1"/>
    <col min="3095" max="3329" width="9.140625" style="19"/>
    <col min="3330" max="3330" width="61.7109375" style="19" customWidth="1"/>
    <col min="3331" max="3331" width="13.5703125" style="19" customWidth="1"/>
    <col min="3332" max="3332" width="4" style="19" customWidth="1"/>
    <col min="3333" max="3339" width="9.140625" style="19" customWidth="1"/>
    <col min="3340" max="3342" width="9.7109375" style="19" customWidth="1"/>
    <col min="3343" max="3345" width="8.7109375" style="19" customWidth="1"/>
    <col min="3346" max="3346" width="11.42578125" style="19" customWidth="1"/>
    <col min="3347" max="3350" width="9.140625" style="19" customWidth="1"/>
    <col min="3351" max="3585" width="9.140625" style="19"/>
    <col min="3586" max="3586" width="61.7109375" style="19" customWidth="1"/>
    <col min="3587" max="3587" width="13.5703125" style="19" customWidth="1"/>
    <col min="3588" max="3588" width="4" style="19" customWidth="1"/>
    <col min="3589" max="3595" width="9.140625" style="19" customWidth="1"/>
    <col min="3596" max="3598" width="9.7109375" style="19" customWidth="1"/>
    <col min="3599" max="3601" width="8.7109375" style="19" customWidth="1"/>
    <col min="3602" max="3602" width="11.42578125" style="19" customWidth="1"/>
    <col min="3603" max="3606" width="9.140625" style="19" customWidth="1"/>
    <col min="3607" max="3841" width="9.140625" style="19"/>
    <col min="3842" max="3842" width="61.7109375" style="19" customWidth="1"/>
    <col min="3843" max="3843" width="13.5703125" style="19" customWidth="1"/>
    <col min="3844" max="3844" width="4" style="19" customWidth="1"/>
    <col min="3845" max="3851" width="9.140625" style="19" customWidth="1"/>
    <col min="3852" max="3854" width="9.7109375" style="19" customWidth="1"/>
    <col min="3855" max="3857" width="8.7109375" style="19" customWidth="1"/>
    <col min="3858" max="3858" width="11.42578125" style="19" customWidth="1"/>
    <col min="3859" max="3862" width="9.140625" style="19" customWidth="1"/>
    <col min="3863" max="4097" width="9.140625" style="19"/>
    <col min="4098" max="4098" width="61.7109375" style="19" customWidth="1"/>
    <col min="4099" max="4099" width="13.5703125" style="19" customWidth="1"/>
    <col min="4100" max="4100" width="4" style="19" customWidth="1"/>
    <col min="4101" max="4107" width="9.140625" style="19" customWidth="1"/>
    <col min="4108" max="4110" width="9.7109375" style="19" customWidth="1"/>
    <col min="4111" max="4113" width="8.7109375" style="19" customWidth="1"/>
    <col min="4114" max="4114" width="11.42578125" style="19" customWidth="1"/>
    <col min="4115" max="4118" width="9.140625" style="19" customWidth="1"/>
    <col min="4119" max="4353" width="9.140625" style="19"/>
    <col min="4354" max="4354" width="61.7109375" style="19" customWidth="1"/>
    <col min="4355" max="4355" width="13.5703125" style="19" customWidth="1"/>
    <col min="4356" max="4356" width="4" style="19" customWidth="1"/>
    <col min="4357" max="4363" width="9.140625" style="19" customWidth="1"/>
    <col min="4364" max="4366" width="9.7109375" style="19" customWidth="1"/>
    <col min="4367" max="4369" width="8.7109375" style="19" customWidth="1"/>
    <col min="4370" max="4370" width="11.42578125" style="19" customWidth="1"/>
    <col min="4371" max="4374" width="9.140625" style="19" customWidth="1"/>
    <col min="4375" max="4609" width="9.140625" style="19"/>
    <col min="4610" max="4610" width="61.7109375" style="19" customWidth="1"/>
    <col min="4611" max="4611" width="13.5703125" style="19" customWidth="1"/>
    <col min="4612" max="4612" width="4" style="19" customWidth="1"/>
    <col min="4613" max="4619" width="9.140625" style="19" customWidth="1"/>
    <col min="4620" max="4622" width="9.7109375" style="19" customWidth="1"/>
    <col min="4623" max="4625" width="8.7109375" style="19" customWidth="1"/>
    <col min="4626" max="4626" width="11.42578125" style="19" customWidth="1"/>
    <col min="4627" max="4630" width="9.140625" style="19" customWidth="1"/>
    <col min="4631" max="4865" width="9.140625" style="19"/>
    <col min="4866" max="4866" width="61.7109375" style="19" customWidth="1"/>
    <col min="4867" max="4867" width="13.5703125" style="19" customWidth="1"/>
    <col min="4868" max="4868" width="4" style="19" customWidth="1"/>
    <col min="4869" max="4875" width="9.140625" style="19" customWidth="1"/>
    <col min="4876" max="4878" width="9.7109375" style="19" customWidth="1"/>
    <col min="4879" max="4881" width="8.7109375" style="19" customWidth="1"/>
    <col min="4882" max="4882" width="11.42578125" style="19" customWidth="1"/>
    <col min="4883" max="4886" width="9.140625" style="19" customWidth="1"/>
    <col min="4887" max="5121" width="9.140625" style="19"/>
    <col min="5122" max="5122" width="61.7109375" style="19" customWidth="1"/>
    <col min="5123" max="5123" width="13.5703125" style="19" customWidth="1"/>
    <col min="5124" max="5124" width="4" style="19" customWidth="1"/>
    <col min="5125" max="5131" width="9.140625" style="19" customWidth="1"/>
    <col min="5132" max="5134" width="9.7109375" style="19" customWidth="1"/>
    <col min="5135" max="5137" width="8.7109375" style="19" customWidth="1"/>
    <col min="5138" max="5138" width="11.42578125" style="19" customWidth="1"/>
    <col min="5139" max="5142" width="9.140625" style="19" customWidth="1"/>
    <col min="5143" max="5377" width="9.140625" style="19"/>
    <col min="5378" max="5378" width="61.7109375" style="19" customWidth="1"/>
    <col min="5379" max="5379" width="13.5703125" style="19" customWidth="1"/>
    <col min="5380" max="5380" width="4" style="19" customWidth="1"/>
    <col min="5381" max="5387" width="9.140625" style="19" customWidth="1"/>
    <col min="5388" max="5390" width="9.7109375" style="19" customWidth="1"/>
    <col min="5391" max="5393" width="8.7109375" style="19" customWidth="1"/>
    <col min="5394" max="5394" width="11.42578125" style="19" customWidth="1"/>
    <col min="5395" max="5398" width="9.140625" style="19" customWidth="1"/>
    <col min="5399" max="5633" width="9.140625" style="19"/>
    <col min="5634" max="5634" width="61.7109375" style="19" customWidth="1"/>
    <col min="5635" max="5635" width="13.5703125" style="19" customWidth="1"/>
    <col min="5636" max="5636" width="4" style="19" customWidth="1"/>
    <col min="5637" max="5643" width="9.140625" style="19" customWidth="1"/>
    <col min="5644" max="5646" width="9.7109375" style="19" customWidth="1"/>
    <col min="5647" max="5649" width="8.7109375" style="19" customWidth="1"/>
    <col min="5650" max="5650" width="11.42578125" style="19" customWidth="1"/>
    <col min="5651" max="5654" width="9.140625" style="19" customWidth="1"/>
    <col min="5655" max="5889" width="9.140625" style="19"/>
    <col min="5890" max="5890" width="61.7109375" style="19" customWidth="1"/>
    <col min="5891" max="5891" width="13.5703125" style="19" customWidth="1"/>
    <col min="5892" max="5892" width="4" style="19" customWidth="1"/>
    <col min="5893" max="5899" width="9.140625" style="19" customWidth="1"/>
    <col min="5900" max="5902" width="9.7109375" style="19" customWidth="1"/>
    <col min="5903" max="5905" width="8.7109375" style="19" customWidth="1"/>
    <col min="5906" max="5906" width="11.42578125" style="19" customWidth="1"/>
    <col min="5907" max="5910" width="9.140625" style="19" customWidth="1"/>
    <col min="5911" max="6145" width="9.140625" style="19"/>
    <col min="6146" max="6146" width="61.7109375" style="19" customWidth="1"/>
    <col min="6147" max="6147" width="13.5703125" style="19" customWidth="1"/>
    <col min="6148" max="6148" width="4" style="19" customWidth="1"/>
    <col min="6149" max="6155" width="9.140625" style="19" customWidth="1"/>
    <col min="6156" max="6158" width="9.7109375" style="19" customWidth="1"/>
    <col min="6159" max="6161" width="8.7109375" style="19" customWidth="1"/>
    <col min="6162" max="6162" width="11.42578125" style="19" customWidth="1"/>
    <col min="6163" max="6166" width="9.140625" style="19" customWidth="1"/>
    <col min="6167" max="6401" width="9.140625" style="19"/>
    <col min="6402" max="6402" width="61.7109375" style="19" customWidth="1"/>
    <col min="6403" max="6403" width="13.5703125" style="19" customWidth="1"/>
    <col min="6404" max="6404" width="4" style="19" customWidth="1"/>
    <col min="6405" max="6411" width="9.140625" style="19" customWidth="1"/>
    <col min="6412" max="6414" width="9.7109375" style="19" customWidth="1"/>
    <col min="6415" max="6417" width="8.7109375" style="19" customWidth="1"/>
    <col min="6418" max="6418" width="11.42578125" style="19" customWidth="1"/>
    <col min="6419" max="6422" width="9.140625" style="19" customWidth="1"/>
    <col min="6423" max="6657" width="9.140625" style="19"/>
    <col min="6658" max="6658" width="61.7109375" style="19" customWidth="1"/>
    <col min="6659" max="6659" width="13.5703125" style="19" customWidth="1"/>
    <col min="6660" max="6660" width="4" style="19" customWidth="1"/>
    <col min="6661" max="6667" width="9.140625" style="19" customWidth="1"/>
    <col min="6668" max="6670" width="9.7109375" style="19" customWidth="1"/>
    <col min="6671" max="6673" width="8.7109375" style="19" customWidth="1"/>
    <col min="6674" max="6674" width="11.42578125" style="19" customWidth="1"/>
    <col min="6675" max="6678" width="9.140625" style="19" customWidth="1"/>
    <col min="6679" max="6913" width="9.140625" style="19"/>
    <col min="6914" max="6914" width="61.7109375" style="19" customWidth="1"/>
    <col min="6915" max="6915" width="13.5703125" style="19" customWidth="1"/>
    <col min="6916" max="6916" width="4" style="19" customWidth="1"/>
    <col min="6917" max="6923" width="9.140625" style="19" customWidth="1"/>
    <col min="6924" max="6926" width="9.7109375" style="19" customWidth="1"/>
    <col min="6927" max="6929" width="8.7109375" style="19" customWidth="1"/>
    <col min="6930" max="6930" width="11.42578125" style="19" customWidth="1"/>
    <col min="6931" max="6934" width="9.140625" style="19" customWidth="1"/>
    <col min="6935" max="7169" width="9.140625" style="19"/>
    <col min="7170" max="7170" width="61.7109375" style="19" customWidth="1"/>
    <col min="7171" max="7171" width="13.5703125" style="19" customWidth="1"/>
    <col min="7172" max="7172" width="4" style="19" customWidth="1"/>
    <col min="7173" max="7179" width="9.140625" style="19" customWidth="1"/>
    <col min="7180" max="7182" width="9.7109375" style="19" customWidth="1"/>
    <col min="7183" max="7185" width="8.7109375" style="19" customWidth="1"/>
    <col min="7186" max="7186" width="11.42578125" style="19" customWidth="1"/>
    <col min="7187" max="7190" width="9.140625" style="19" customWidth="1"/>
    <col min="7191" max="7425" width="9.140625" style="19"/>
    <col min="7426" max="7426" width="61.7109375" style="19" customWidth="1"/>
    <col min="7427" max="7427" width="13.5703125" style="19" customWidth="1"/>
    <col min="7428" max="7428" width="4" style="19" customWidth="1"/>
    <col min="7429" max="7435" width="9.140625" style="19" customWidth="1"/>
    <col min="7436" max="7438" width="9.7109375" style="19" customWidth="1"/>
    <col min="7439" max="7441" width="8.7109375" style="19" customWidth="1"/>
    <col min="7442" max="7442" width="11.42578125" style="19" customWidth="1"/>
    <col min="7443" max="7446" width="9.140625" style="19" customWidth="1"/>
    <col min="7447" max="7681" width="9.140625" style="19"/>
    <col min="7682" max="7682" width="61.7109375" style="19" customWidth="1"/>
    <col min="7683" max="7683" width="13.5703125" style="19" customWidth="1"/>
    <col min="7684" max="7684" width="4" style="19" customWidth="1"/>
    <col min="7685" max="7691" width="9.140625" style="19" customWidth="1"/>
    <col min="7692" max="7694" width="9.7109375" style="19" customWidth="1"/>
    <col min="7695" max="7697" width="8.7109375" style="19" customWidth="1"/>
    <col min="7698" max="7698" width="11.42578125" style="19" customWidth="1"/>
    <col min="7699" max="7702" width="9.140625" style="19" customWidth="1"/>
    <col min="7703" max="7937" width="9.140625" style="19"/>
    <col min="7938" max="7938" width="61.7109375" style="19" customWidth="1"/>
    <col min="7939" max="7939" width="13.5703125" style="19" customWidth="1"/>
    <col min="7940" max="7940" width="4" style="19" customWidth="1"/>
    <col min="7941" max="7947" width="9.140625" style="19" customWidth="1"/>
    <col min="7948" max="7950" width="9.7109375" style="19" customWidth="1"/>
    <col min="7951" max="7953" width="8.7109375" style="19" customWidth="1"/>
    <col min="7954" max="7954" width="11.42578125" style="19" customWidth="1"/>
    <col min="7955" max="7958" width="9.140625" style="19" customWidth="1"/>
    <col min="7959" max="8193" width="9.140625" style="19"/>
    <col min="8194" max="8194" width="61.7109375" style="19" customWidth="1"/>
    <col min="8195" max="8195" width="13.5703125" style="19" customWidth="1"/>
    <col min="8196" max="8196" width="4" style="19" customWidth="1"/>
    <col min="8197" max="8203" width="9.140625" style="19" customWidth="1"/>
    <col min="8204" max="8206" width="9.7109375" style="19" customWidth="1"/>
    <col min="8207" max="8209" width="8.7109375" style="19" customWidth="1"/>
    <col min="8210" max="8210" width="11.42578125" style="19" customWidth="1"/>
    <col min="8211" max="8214" width="9.140625" style="19" customWidth="1"/>
    <col min="8215" max="8449" width="9.140625" style="19"/>
    <col min="8450" max="8450" width="61.7109375" style="19" customWidth="1"/>
    <col min="8451" max="8451" width="13.5703125" style="19" customWidth="1"/>
    <col min="8452" max="8452" width="4" style="19" customWidth="1"/>
    <col min="8453" max="8459" width="9.140625" style="19" customWidth="1"/>
    <col min="8460" max="8462" width="9.7109375" style="19" customWidth="1"/>
    <col min="8463" max="8465" width="8.7109375" style="19" customWidth="1"/>
    <col min="8466" max="8466" width="11.42578125" style="19" customWidth="1"/>
    <col min="8467" max="8470" width="9.140625" style="19" customWidth="1"/>
    <col min="8471" max="8705" width="9.140625" style="19"/>
    <col min="8706" max="8706" width="61.7109375" style="19" customWidth="1"/>
    <col min="8707" max="8707" width="13.5703125" style="19" customWidth="1"/>
    <col min="8708" max="8708" width="4" style="19" customWidth="1"/>
    <col min="8709" max="8715" width="9.140625" style="19" customWidth="1"/>
    <col min="8716" max="8718" width="9.7109375" style="19" customWidth="1"/>
    <col min="8719" max="8721" width="8.7109375" style="19" customWidth="1"/>
    <col min="8722" max="8722" width="11.42578125" style="19" customWidth="1"/>
    <col min="8723" max="8726" width="9.140625" style="19" customWidth="1"/>
    <col min="8727" max="8961" width="9.140625" style="19"/>
    <col min="8962" max="8962" width="61.7109375" style="19" customWidth="1"/>
    <col min="8963" max="8963" width="13.5703125" style="19" customWidth="1"/>
    <col min="8964" max="8964" width="4" style="19" customWidth="1"/>
    <col min="8965" max="8971" width="9.140625" style="19" customWidth="1"/>
    <col min="8972" max="8974" width="9.7109375" style="19" customWidth="1"/>
    <col min="8975" max="8977" width="8.7109375" style="19" customWidth="1"/>
    <col min="8978" max="8978" width="11.42578125" style="19" customWidth="1"/>
    <col min="8979" max="8982" width="9.140625" style="19" customWidth="1"/>
    <col min="8983" max="9217" width="9.140625" style="19"/>
    <col min="9218" max="9218" width="61.7109375" style="19" customWidth="1"/>
    <col min="9219" max="9219" width="13.5703125" style="19" customWidth="1"/>
    <col min="9220" max="9220" width="4" style="19" customWidth="1"/>
    <col min="9221" max="9227" width="9.140625" style="19" customWidth="1"/>
    <col min="9228" max="9230" width="9.7109375" style="19" customWidth="1"/>
    <col min="9231" max="9233" width="8.7109375" style="19" customWidth="1"/>
    <col min="9234" max="9234" width="11.42578125" style="19" customWidth="1"/>
    <col min="9235" max="9238" width="9.140625" style="19" customWidth="1"/>
    <col min="9239" max="9473" width="9.140625" style="19"/>
    <col min="9474" max="9474" width="61.7109375" style="19" customWidth="1"/>
    <col min="9475" max="9475" width="13.5703125" style="19" customWidth="1"/>
    <col min="9476" max="9476" width="4" style="19" customWidth="1"/>
    <col min="9477" max="9483" width="9.140625" style="19" customWidth="1"/>
    <col min="9484" max="9486" width="9.7109375" style="19" customWidth="1"/>
    <col min="9487" max="9489" width="8.7109375" style="19" customWidth="1"/>
    <col min="9490" max="9490" width="11.42578125" style="19" customWidth="1"/>
    <col min="9491" max="9494" width="9.140625" style="19" customWidth="1"/>
    <col min="9495" max="9729" width="9.140625" style="19"/>
    <col min="9730" max="9730" width="61.7109375" style="19" customWidth="1"/>
    <col min="9731" max="9731" width="13.5703125" style="19" customWidth="1"/>
    <col min="9732" max="9732" width="4" style="19" customWidth="1"/>
    <col min="9733" max="9739" width="9.140625" style="19" customWidth="1"/>
    <col min="9740" max="9742" width="9.7109375" style="19" customWidth="1"/>
    <col min="9743" max="9745" width="8.7109375" style="19" customWidth="1"/>
    <col min="9746" max="9746" width="11.42578125" style="19" customWidth="1"/>
    <col min="9747" max="9750" width="9.140625" style="19" customWidth="1"/>
    <col min="9751" max="9985" width="9.140625" style="19"/>
    <col min="9986" max="9986" width="61.7109375" style="19" customWidth="1"/>
    <col min="9987" max="9987" width="13.5703125" style="19" customWidth="1"/>
    <col min="9988" max="9988" width="4" style="19" customWidth="1"/>
    <col min="9989" max="9995" width="9.140625" style="19" customWidth="1"/>
    <col min="9996" max="9998" width="9.7109375" style="19" customWidth="1"/>
    <col min="9999" max="10001" width="8.7109375" style="19" customWidth="1"/>
    <col min="10002" max="10002" width="11.42578125" style="19" customWidth="1"/>
    <col min="10003" max="10006" width="9.140625" style="19" customWidth="1"/>
    <col min="10007" max="10241" width="9.140625" style="19"/>
    <col min="10242" max="10242" width="61.7109375" style="19" customWidth="1"/>
    <col min="10243" max="10243" width="13.5703125" style="19" customWidth="1"/>
    <col min="10244" max="10244" width="4" style="19" customWidth="1"/>
    <col min="10245" max="10251" width="9.140625" style="19" customWidth="1"/>
    <col min="10252" max="10254" width="9.7109375" style="19" customWidth="1"/>
    <col min="10255" max="10257" width="8.7109375" style="19" customWidth="1"/>
    <col min="10258" max="10258" width="11.42578125" style="19" customWidth="1"/>
    <col min="10259" max="10262" width="9.140625" style="19" customWidth="1"/>
    <col min="10263" max="10497" width="9.140625" style="19"/>
    <col min="10498" max="10498" width="61.7109375" style="19" customWidth="1"/>
    <col min="10499" max="10499" width="13.5703125" style="19" customWidth="1"/>
    <col min="10500" max="10500" width="4" style="19" customWidth="1"/>
    <col min="10501" max="10507" width="9.140625" style="19" customWidth="1"/>
    <col min="10508" max="10510" width="9.7109375" style="19" customWidth="1"/>
    <col min="10511" max="10513" width="8.7109375" style="19" customWidth="1"/>
    <col min="10514" max="10514" width="11.42578125" style="19" customWidth="1"/>
    <col min="10515" max="10518" width="9.140625" style="19" customWidth="1"/>
    <col min="10519" max="10753" width="9.140625" style="19"/>
    <col min="10754" max="10754" width="61.7109375" style="19" customWidth="1"/>
    <col min="10755" max="10755" width="13.5703125" style="19" customWidth="1"/>
    <col min="10756" max="10756" width="4" style="19" customWidth="1"/>
    <col min="10757" max="10763" width="9.140625" style="19" customWidth="1"/>
    <col min="10764" max="10766" width="9.7109375" style="19" customWidth="1"/>
    <col min="10767" max="10769" width="8.7109375" style="19" customWidth="1"/>
    <col min="10770" max="10770" width="11.42578125" style="19" customWidth="1"/>
    <col min="10771" max="10774" width="9.140625" style="19" customWidth="1"/>
    <col min="10775" max="11009" width="9.140625" style="19"/>
    <col min="11010" max="11010" width="61.7109375" style="19" customWidth="1"/>
    <col min="11011" max="11011" width="13.5703125" style="19" customWidth="1"/>
    <col min="11012" max="11012" width="4" style="19" customWidth="1"/>
    <col min="11013" max="11019" width="9.140625" style="19" customWidth="1"/>
    <col min="11020" max="11022" width="9.7109375" style="19" customWidth="1"/>
    <col min="11023" max="11025" width="8.7109375" style="19" customWidth="1"/>
    <col min="11026" max="11026" width="11.42578125" style="19" customWidth="1"/>
    <col min="11027" max="11030" width="9.140625" style="19" customWidth="1"/>
    <col min="11031" max="11265" width="9.140625" style="19"/>
    <col min="11266" max="11266" width="61.7109375" style="19" customWidth="1"/>
    <col min="11267" max="11267" width="13.5703125" style="19" customWidth="1"/>
    <col min="11268" max="11268" width="4" style="19" customWidth="1"/>
    <col min="11269" max="11275" width="9.140625" style="19" customWidth="1"/>
    <col min="11276" max="11278" width="9.7109375" style="19" customWidth="1"/>
    <col min="11279" max="11281" width="8.7109375" style="19" customWidth="1"/>
    <col min="11282" max="11282" width="11.42578125" style="19" customWidth="1"/>
    <col min="11283" max="11286" width="9.140625" style="19" customWidth="1"/>
    <col min="11287" max="11521" width="9.140625" style="19"/>
    <col min="11522" max="11522" width="61.7109375" style="19" customWidth="1"/>
    <col min="11523" max="11523" width="13.5703125" style="19" customWidth="1"/>
    <col min="11524" max="11524" width="4" style="19" customWidth="1"/>
    <col min="11525" max="11531" width="9.140625" style="19" customWidth="1"/>
    <col min="11532" max="11534" width="9.7109375" style="19" customWidth="1"/>
    <col min="11535" max="11537" width="8.7109375" style="19" customWidth="1"/>
    <col min="11538" max="11538" width="11.42578125" style="19" customWidth="1"/>
    <col min="11539" max="11542" width="9.140625" style="19" customWidth="1"/>
    <col min="11543" max="11777" width="9.140625" style="19"/>
    <col min="11778" max="11778" width="61.7109375" style="19" customWidth="1"/>
    <col min="11779" max="11779" width="13.5703125" style="19" customWidth="1"/>
    <col min="11780" max="11780" width="4" style="19" customWidth="1"/>
    <col min="11781" max="11787" width="9.140625" style="19" customWidth="1"/>
    <col min="11788" max="11790" width="9.7109375" style="19" customWidth="1"/>
    <col min="11791" max="11793" width="8.7109375" style="19" customWidth="1"/>
    <col min="11794" max="11794" width="11.42578125" style="19" customWidth="1"/>
    <col min="11795" max="11798" width="9.140625" style="19" customWidth="1"/>
    <col min="11799" max="12033" width="9.140625" style="19"/>
    <col min="12034" max="12034" width="61.7109375" style="19" customWidth="1"/>
    <col min="12035" max="12035" width="13.5703125" style="19" customWidth="1"/>
    <col min="12036" max="12036" width="4" style="19" customWidth="1"/>
    <col min="12037" max="12043" width="9.140625" style="19" customWidth="1"/>
    <col min="12044" max="12046" width="9.7109375" style="19" customWidth="1"/>
    <col min="12047" max="12049" width="8.7109375" style="19" customWidth="1"/>
    <col min="12050" max="12050" width="11.42578125" style="19" customWidth="1"/>
    <col min="12051" max="12054" width="9.140625" style="19" customWidth="1"/>
    <col min="12055" max="12289" width="9.140625" style="19"/>
    <col min="12290" max="12290" width="61.7109375" style="19" customWidth="1"/>
    <col min="12291" max="12291" width="13.5703125" style="19" customWidth="1"/>
    <col min="12292" max="12292" width="4" style="19" customWidth="1"/>
    <col min="12293" max="12299" width="9.140625" style="19" customWidth="1"/>
    <col min="12300" max="12302" width="9.7109375" style="19" customWidth="1"/>
    <col min="12303" max="12305" width="8.7109375" style="19" customWidth="1"/>
    <col min="12306" max="12306" width="11.42578125" style="19" customWidth="1"/>
    <col min="12307" max="12310" width="9.140625" style="19" customWidth="1"/>
    <col min="12311" max="12545" width="9.140625" style="19"/>
    <col min="12546" max="12546" width="61.7109375" style="19" customWidth="1"/>
    <col min="12547" max="12547" width="13.5703125" style="19" customWidth="1"/>
    <col min="12548" max="12548" width="4" style="19" customWidth="1"/>
    <col min="12549" max="12555" width="9.140625" style="19" customWidth="1"/>
    <col min="12556" max="12558" width="9.7109375" style="19" customWidth="1"/>
    <col min="12559" max="12561" width="8.7109375" style="19" customWidth="1"/>
    <col min="12562" max="12562" width="11.42578125" style="19" customWidth="1"/>
    <col min="12563" max="12566" width="9.140625" style="19" customWidth="1"/>
    <col min="12567" max="12801" width="9.140625" style="19"/>
    <col min="12802" max="12802" width="61.7109375" style="19" customWidth="1"/>
    <col min="12803" max="12803" width="13.5703125" style="19" customWidth="1"/>
    <col min="12804" max="12804" width="4" style="19" customWidth="1"/>
    <col min="12805" max="12811" width="9.140625" style="19" customWidth="1"/>
    <col min="12812" max="12814" width="9.7109375" style="19" customWidth="1"/>
    <col min="12815" max="12817" width="8.7109375" style="19" customWidth="1"/>
    <col min="12818" max="12818" width="11.42578125" style="19" customWidth="1"/>
    <col min="12819" max="12822" width="9.140625" style="19" customWidth="1"/>
    <col min="12823" max="13057" width="9.140625" style="19"/>
    <col min="13058" max="13058" width="61.7109375" style="19" customWidth="1"/>
    <col min="13059" max="13059" width="13.5703125" style="19" customWidth="1"/>
    <col min="13060" max="13060" width="4" style="19" customWidth="1"/>
    <col min="13061" max="13067" width="9.140625" style="19" customWidth="1"/>
    <col min="13068" max="13070" width="9.7109375" style="19" customWidth="1"/>
    <col min="13071" max="13073" width="8.7109375" style="19" customWidth="1"/>
    <col min="13074" max="13074" width="11.42578125" style="19" customWidth="1"/>
    <col min="13075" max="13078" width="9.140625" style="19" customWidth="1"/>
    <col min="13079" max="13313" width="9.140625" style="19"/>
    <col min="13314" max="13314" width="61.7109375" style="19" customWidth="1"/>
    <col min="13315" max="13315" width="13.5703125" style="19" customWidth="1"/>
    <col min="13316" max="13316" width="4" style="19" customWidth="1"/>
    <col min="13317" max="13323" width="9.140625" style="19" customWidth="1"/>
    <col min="13324" max="13326" width="9.7109375" style="19" customWidth="1"/>
    <col min="13327" max="13329" width="8.7109375" style="19" customWidth="1"/>
    <col min="13330" max="13330" width="11.42578125" style="19" customWidth="1"/>
    <col min="13331" max="13334" width="9.140625" style="19" customWidth="1"/>
    <col min="13335" max="13569" width="9.140625" style="19"/>
    <col min="13570" max="13570" width="61.7109375" style="19" customWidth="1"/>
    <col min="13571" max="13571" width="13.5703125" style="19" customWidth="1"/>
    <col min="13572" max="13572" width="4" style="19" customWidth="1"/>
    <col min="13573" max="13579" width="9.140625" style="19" customWidth="1"/>
    <col min="13580" max="13582" width="9.7109375" style="19" customWidth="1"/>
    <col min="13583" max="13585" width="8.7109375" style="19" customWidth="1"/>
    <col min="13586" max="13586" width="11.42578125" style="19" customWidth="1"/>
    <col min="13587" max="13590" width="9.140625" style="19" customWidth="1"/>
    <col min="13591" max="13825" width="9.140625" style="19"/>
    <col min="13826" max="13826" width="61.7109375" style="19" customWidth="1"/>
    <col min="13827" max="13827" width="13.5703125" style="19" customWidth="1"/>
    <col min="13828" max="13828" width="4" style="19" customWidth="1"/>
    <col min="13829" max="13835" width="9.140625" style="19" customWidth="1"/>
    <col min="13836" max="13838" width="9.7109375" style="19" customWidth="1"/>
    <col min="13839" max="13841" width="8.7109375" style="19" customWidth="1"/>
    <col min="13842" max="13842" width="11.42578125" style="19" customWidth="1"/>
    <col min="13843" max="13846" width="9.140625" style="19" customWidth="1"/>
    <col min="13847" max="14081" width="9.140625" style="19"/>
    <col min="14082" max="14082" width="61.7109375" style="19" customWidth="1"/>
    <col min="14083" max="14083" width="13.5703125" style="19" customWidth="1"/>
    <col min="14084" max="14084" width="4" style="19" customWidth="1"/>
    <col min="14085" max="14091" width="9.140625" style="19" customWidth="1"/>
    <col min="14092" max="14094" width="9.7109375" style="19" customWidth="1"/>
    <col min="14095" max="14097" width="8.7109375" style="19" customWidth="1"/>
    <col min="14098" max="14098" width="11.42578125" style="19" customWidth="1"/>
    <col min="14099" max="14102" width="9.140625" style="19" customWidth="1"/>
    <col min="14103" max="14337" width="9.140625" style="19"/>
    <col min="14338" max="14338" width="61.7109375" style="19" customWidth="1"/>
    <col min="14339" max="14339" width="13.5703125" style="19" customWidth="1"/>
    <col min="14340" max="14340" width="4" style="19" customWidth="1"/>
    <col min="14341" max="14347" width="9.140625" style="19" customWidth="1"/>
    <col min="14348" max="14350" width="9.7109375" style="19" customWidth="1"/>
    <col min="14351" max="14353" width="8.7109375" style="19" customWidth="1"/>
    <col min="14354" max="14354" width="11.42578125" style="19" customWidth="1"/>
    <col min="14355" max="14358" width="9.140625" style="19" customWidth="1"/>
    <col min="14359" max="14593" width="9.140625" style="19"/>
    <col min="14594" max="14594" width="61.7109375" style="19" customWidth="1"/>
    <col min="14595" max="14595" width="13.5703125" style="19" customWidth="1"/>
    <col min="14596" max="14596" width="4" style="19" customWidth="1"/>
    <col min="14597" max="14603" width="9.140625" style="19" customWidth="1"/>
    <col min="14604" max="14606" width="9.7109375" style="19" customWidth="1"/>
    <col min="14607" max="14609" width="8.7109375" style="19" customWidth="1"/>
    <col min="14610" max="14610" width="11.42578125" style="19" customWidth="1"/>
    <col min="14611" max="14614" width="9.140625" style="19" customWidth="1"/>
    <col min="14615" max="14849" width="9.140625" style="19"/>
    <col min="14850" max="14850" width="61.7109375" style="19" customWidth="1"/>
    <col min="14851" max="14851" width="13.5703125" style="19" customWidth="1"/>
    <col min="14852" max="14852" width="4" style="19" customWidth="1"/>
    <col min="14853" max="14859" width="9.140625" style="19" customWidth="1"/>
    <col min="14860" max="14862" width="9.7109375" style="19" customWidth="1"/>
    <col min="14863" max="14865" width="8.7109375" style="19" customWidth="1"/>
    <col min="14866" max="14866" width="11.42578125" style="19" customWidth="1"/>
    <col min="14867" max="14870" width="9.140625" style="19" customWidth="1"/>
    <col min="14871" max="15105" width="9.140625" style="19"/>
    <col min="15106" max="15106" width="61.7109375" style="19" customWidth="1"/>
    <col min="15107" max="15107" width="13.5703125" style="19" customWidth="1"/>
    <col min="15108" max="15108" width="4" style="19" customWidth="1"/>
    <col min="15109" max="15115" width="9.140625" style="19" customWidth="1"/>
    <col min="15116" max="15118" width="9.7109375" style="19" customWidth="1"/>
    <col min="15119" max="15121" width="8.7109375" style="19" customWidth="1"/>
    <col min="15122" max="15122" width="11.42578125" style="19" customWidth="1"/>
    <col min="15123" max="15126" width="9.140625" style="19" customWidth="1"/>
    <col min="15127" max="15361" width="9.140625" style="19"/>
    <col min="15362" max="15362" width="61.7109375" style="19" customWidth="1"/>
    <col min="15363" max="15363" width="13.5703125" style="19" customWidth="1"/>
    <col min="15364" max="15364" width="4" style="19" customWidth="1"/>
    <col min="15365" max="15371" width="9.140625" style="19" customWidth="1"/>
    <col min="15372" max="15374" width="9.7109375" style="19" customWidth="1"/>
    <col min="15375" max="15377" width="8.7109375" style="19" customWidth="1"/>
    <col min="15378" max="15378" width="11.42578125" style="19" customWidth="1"/>
    <col min="15379" max="15382" width="9.140625" style="19" customWidth="1"/>
    <col min="15383" max="15617" width="9.140625" style="19"/>
    <col min="15618" max="15618" width="61.7109375" style="19" customWidth="1"/>
    <col min="15619" max="15619" width="13.5703125" style="19" customWidth="1"/>
    <col min="15620" max="15620" width="4" style="19" customWidth="1"/>
    <col min="15621" max="15627" width="9.140625" style="19" customWidth="1"/>
    <col min="15628" max="15630" width="9.7109375" style="19" customWidth="1"/>
    <col min="15631" max="15633" width="8.7109375" style="19" customWidth="1"/>
    <col min="15634" max="15634" width="11.42578125" style="19" customWidth="1"/>
    <col min="15635" max="15638" width="9.140625" style="19" customWidth="1"/>
    <col min="15639" max="15873" width="9.140625" style="19"/>
    <col min="15874" max="15874" width="61.7109375" style="19" customWidth="1"/>
    <col min="15875" max="15875" width="13.5703125" style="19" customWidth="1"/>
    <col min="15876" max="15876" width="4" style="19" customWidth="1"/>
    <col min="15877" max="15883" width="9.140625" style="19" customWidth="1"/>
    <col min="15884" max="15886" width="9.7109375" style="19" customWidth="1"/>
    <col min="15887" max="15889" width="8.7109375" style="19" customWidth="1"/>
    <col min="15890" max="15890" width="11.42578125" style="19" customWidth="1"/>
    <col min="15891" max="15894" width="9.140625" style="19" customWidth="1"/>
    <col min="15895" max="16129" width="9.140625" style="19"/>
    <col min="16130" max="16130" width="61.7109375" style="19" customWidth="1"/>
    <col min="16131" max="16131" width="13.5703125" style="19" customWidth="1"/>
    <col min="16132" max="16132" width="4" style="19" customWidth="1"/>
    <col min="16133" max="16139" width="9.140625" style="19" customWidth="1"/>
    <col min="16140" max="16142" width="9.7109375" style="19" customWidth="1"/>
    <col min="16143" max="16145" width="8.7109375" style="19" customWidth="1"/>
    <col min="16146" max="16146" width="11.42578125" style="19" customWidth="1"/>
    <col min="16147" max="16150" width="9.140625" style="19" customWidth="1"/>
    <col min="16151" max="16384" width="9.140625" style="19"/>
  </cols>
  <sheetData>
    <row r="1" spans="1:22" x14ac:dyDescent="0.2">
      <c r="A1" s="81" t="s">
        <v>108</v>
      </c>
      <c r="B1" s="44" t="s">
        <v>28</v>
      </c>
      <c r="C1" s="44" t="s">
        <v>29</v>
      </c>
      <c r="D1" s="44" t="s">
        <v>58</v>
      </c>
      <c r="E1" s="44" t="s">
        <v>30</v>
      </c>
      <c r="F1" s="44" t="s">
        <v>31</v>
      </c>
      <c r="G1" s="44" t="s">
        <v>20</v>
      </c>
      <c r="H1" s="44" t="s">
        <v>21</v>
      </c>
      <c r="L1" s="32"/>
      <c r="M1" s="32"/>
      <c r="N1" s="32"/>
      <c r="O1" s="45"/>
      <c r="P1" s="29"/>
      <c r="Q1" s="30"/>
      <c r="R1" s="31"/>
    </row>
    <row r="2" spans="1:22" x14ac:dyDescent="0.2">
      <c r="N2" s="46"/>
      <c r="R2" s="26"/>
      <c r="S2" s="46"/>
      <c r="T2" s="46"/>
      <c r="U2" s="46"/>
      <c r="V2" s="46"/>
    </row>
    <row r="3" spans="1:22" x14ac:dyDescent="0.2">
      <c r="B3" s="19" t="s">
        <v>34</v>
      </c>
      <c r="C3" s="19" t="s">
        <v>32</v>
      </c>
      <c r="D3" s="19" t="s">
        <v>8</v>
      </c>
      <c r="E3" s="35">
        <v>7508.2900000007448</v>
      </c>
      <c r="G3" s="55">
        <v>0.55297157622739013</v>
      </c>
      <c r="H3" s="55">
        <v>0.17426913886567735</v>
      </c>
      <c r="N3" s="46"/>
      <c r="R3" s="26"/>
    </row>
    <row r="4" spans="1:22" x14ac:dyDescent="0.2">
      <c r="B4" s="19" t="s">
        <v>35</v>
      </c>
      <c r="C4" s="19" t="s">
        <v>32</v>
      </c>
      <c r="D4" s="19" t="s">
        <v>8</v>
      </c>
      <c r="E4" s="35">
        <v>7387.0499999962722</v>
      </c>
      <c r="G4" s="55">
        <v>0.49095607235142119</v>
      </c>
      <c r="H4" s="55">
        <v>0.17145513056327399</v>
      </c>
      <c r="N4" s="46"/>
      <c r="R4" s="26"/>
    </row>
    <row r="5" spans="1:22" x14ac:dyDescent="0.2">
      <c r="B5" s="19" t="s">
        <v>36</v>
      </c>
      <c r="C5" s="19" t="s">
        <v>32</v>
      </c>
      <c r="D5" s="19" t="s">
        <v>8</v>
      </c>
      <c r="E5" s="35">
        <v>8117.7099999973952</v>
      </c>
      <c r="G5" s="55">
        <v>0.46511627906976744</v>
      </c>
      <c r="H5" s="55">
        <v>0.18841391731815146</v>
      </c>
      <c r="N5" s="46"/>
      <c r="R5" s="26"/>
    </row>
    <row r="6" spans="1:22" x14ac:dyDescent="0.2">
      <c r="B6" s="19" t="s">
        <v>37</v>
      </c>
      <c r="C6" s="19" t="s">
        <v>32</v>
      </c>
      <c r="D6" s="19" t="s">
        <v>8</v>
      </c>
      <c r="E6" s="35">
        <v>8410.9499999992549</v>
      </c>
      <c r="G6" s="55">
        <v>0.48837209302325579</v>
      </c>
      <c r="H6" s="55">
        <v>0.19522008520475284</v>
      </c>
      <c r="N6" s="46"/>
      <c r="R6" s="26"/>
    </row>
    <row r="7" spans="1:22" x14ac:dyDescent="0.2">
      <c r="B7" s="19" t="s">
        <v>38</v>
      </c>
      <c r="C7" s="19" t="s">
        <v>32</v>
      </c>
      <c r="D7" s="19" t="s">
        <v>8</v>
      </c>
      <c r="E7" s="35">
        <v>8308.619999999255</v>
      </c>
      <c r="G7" s="55">
        <v>0.48711340206185566</v>
      </c>
      <c r="H7" s="55">
        <v>0.19238804096994272</v>
      </c>
      <c r="N7" s="46"/>
      <c r="R7" s="26"/>
    </row>
    <row r="8" spans="1:22" x14ac:dyDescent="0.2">
      <c r="B8" s="19" t="s">
        <v>39</v>
      </c>
      <c r="C8" s="19" t="s">
        <v>32</v>
      </c>
      <c r="D8" s="19" t="s">
        <v>8</v>
      </c>
      <c r="E8" s="35">
        <v>8768.4348788024145</v>
      </c>
      <c r="F8" s="35"/>
      <c r="G8" s="55">
        <v>0.59793814432989689</v>
      </c>
      <c r="H8" s="55">
        <v>0.20126647477388429</v>
      </c>
      <c r="N8" s="46"/>
      <c r="R8" s="26"/>
    </row>
    <row r="9" spans="1:22" x14ac:dyDescent="0.2">
      <c r="B9" s="19" t="s">
        <v>40</v>
      </c>
      <c r="C9" s="19" t="s">
        <v>32</v>
      </c>
      <c r="D9" s="19" t="s">
        <v>8</v>
      </c>
      <c r="E9" s="35">
        <v>8925.7629532624414</v>
      </c>
      <c r="G9" s="55">
        <v>0.59020618556701032</v>
      </c>
      <c r="H9" s="55">
        <v>0.20487770840533681</v>
      </c>
      <c r="N9" s="46"/>
      <c r="R9" s="26"/>
    </row>
    <row r="10" spans="1:22" x14ac:dyDescent="0.2">
      <c r="B10" s="19" t="s">
        <v>41</v>
      </c>
      <c r="C10" s="19" t="s">
        <v>32</v>
      </c>
      <c r="D10" s="19" t="s">
        <v>8</v>
      </c>
      <c r="E10" s="35">
        <v>9919.3693756006614</v>
      </c>
      <c r="G10" s="55">
        <v>0.59278350515463918</v>
      </c>
      <c r="H10" s="55">
        <v>0.22768447662575814</v>
      </c>
      <c r="N10" s="46"/>
      <c r="R10" s="26"/>
    </row>
    <row r="11" spans="1:22" x14ac:dyDescent="0.2">
      <c r="B11" s="19" t="s">
        <v>42</v>
      </c>
      <c r="C11" s="19" t="s">
        <v>32</v>
      </c>
      <c r="D11" s="19" t="s">
        <v>8</v>
      </c>
      <c r="E11" s="35">
        <v>10217.714968000084</v>
      </c>
      <c r="G11" s="55">
        <v>0.60567010309278346</v>
      </c>
      <c r="H11" s="55">
        <v>0.23453255914864038</v>
      </c>
      <c r="N11" s="46"/>
      <c r="R11" s="26"/>
    </row>
    <row r="12" spans="1:22" x14ac:dyDescent="0.2">
      <c r="B12" s="19" t="s">
        <v>43</v>
      </c>
      <c r="C12" s="19" t="s">
        <v>32</v>
      </c>
      <c r="D12" s="19" t="s">
        <v>8</v>
      </c>
      <c r="E12" s="35">
        <v>12379.654878801295</v>
      </c>
      <c r="F12" s="16">
        <v>-1134.6400000000012</v>
      </c>
      <c r="G12" s="55">
        <v>0.61855670103092786</v>
      </c>
      <c r="H12" s="55">
        <v>0.2841566973824588</v>
      </c>
      <c r="N12" s="46"/>
      <c r="R12" s="26"/>
    </row>
    <row r="13" spans="1:22" x14ac:dyDescent="0.2">
      <c r="B13" s="19" t="s">
        <v>44</v>
      </c>
      <c r="C13" s="19" t="s">
        <v>32</v>
      </c>
      <c r="D13" s="19" t="s">
        <v>8</v>
      </c>
      <c r="E13" s="35">
        <v>12398.424878801296</v>
      </c>
      <c r="F13" s="16">
        <v>-1134.6400000000012</v>
      </c>
      <c r="G13" s="55">
        <v>0.61892583120204603</v>
      </c>
      <c r="H13" s="55">
        <v>0.28141024211525556</v>
      </c>
      <c r="N13" s="46"/>
      <c r="R13" s="26"/>
    </row>
    <row r="14" spans="1:22" x14ac:dyDescent="0.2">
      <c r="B14" s="19" t="s">
        <v>45</v>
      </c>
      <c r="C14" s="19" t="s">
        <v>32</v>
      </c>
      <c r="D14" s="19" t="s">
        <v>8</v>
      </c>
      <c r="E14" s="16">
        <v>13554.444878801296</v>
      </c>
      <c r="F14" s="16">
        <v>-1114.9300000000003</v>
      </c>
      <c r="G14" s="55">
        <v>0.6240409207161125</v>
      </c>
      <c r="H14" s="55">
        <v>0.30764872573475949</v>
      </c>
      <c r="N14" s="46"/>
      <c r="R14" s="26"/>
    </row>
    <row r="15" spans="1:22" x14ac:dyDescent="0.2">
      <c r="B15" s="19" t="s">
        <v>46</v>
      </c>
      <c r="C15" s="19" t="s">
        <v>32</v>
      </c>
      <c r="D15" s="19" t="s">
        <v>8</v>
      </c>
      <c r="E15" s="16">
        <v>13550.664878801295</v>
      </c>
      <c r="F15" s="16">
        <v>-1114.9300000000003</v>
      </c>
      <c r="G15" s="55">
        <v>0.62244897959183676</v>
      </c>
      <c r="H15" s="55">
        <v>0.3075365448087507</v>
      </c>
      <c r="N15" s="46"/>
      <c r="R15" s="26"/>
    </row>
    <row r="16" spans="1:22" x14ac:dyDescent="0.2">
      <c r="B16" s="19" t="s">
        <v>47</v>
      </c>
      <c r="C16" s="19" t="s">
        <v>32</v>
      </c>
      <c r="D16" s="19" t="s">
        <v>8</v>
      </c>
      <c r="E16" s="16">
        <v>14942.055031995069</v>
      </c>
      <c r="F16" s="16">
        <v>-1027.0999999999999</v>
      </c>
      <c r="G16" s="55">
        <v>0.55867346938775508</v>
      </c>
      <c r="H16" s="55">
        <v>0.33911457614679558</v>
      </c>
      <c r="N16" s="46"/>
      <c r="R16" s="26"/>
    </row>
    <row r="17" spans="2:18" x14ac:dyDescent="0.2">
      <c r="B17" s="19" t="s">
        <v>48</v>
      </c>
      <c r="C17" s="19" t="s">
        <v>32</v>
      </c>
      <c r="D17" s="19" t="s">
        <v>8</v>
      </c>
      <c r="E17" s="16">
        <v>15243.125031995069</v>
      </c>
      <c r="F17" s="16">
        <v>-1027.0999999999999</v>
      </c>
      <c r="G17" s="55">
        <v>0.55979643765903309</v>
      </c>
      <c r="H17" s="55">
        <v>0.34359967886012011</v>
      </c>
      <c r="N17" s="46"/>
      <c r="R17" s="26"/>
    </row>
    <row r="18" spans="2:18" x14ac:dyDescent="0.2">
      <c r="B18" s="19" t="s">
        <v>49</v>
      </c>
      <c r="C18" s="19" t="s">
        <v>32</v>
      </c>
      <c r="D18" s="19" t="s">
        <v>8</v>
      </c>
      <c r="E18" s="16">
        <v>14441.225031995813</v>
      </c>
      <c r="F18" s="16">
        <v>-1432.8599999999997</v>
      </c>
      <c r="G18" s="55">
        <v>0.5725190839694656</v>
      </c>
      <c r="H18" s="55">
        <v>0.32552381961870236</v>
      </c>
      <c r="N18" s="46"/>
      <c r="R18" s="26"/>
    </row>
    <row r="19" spans="2:18" x14ac:dyDescent="0.2">
      <c r="B19" s="19" t="s">
        <v>50</v>
      </c>
      <c r="C19" s="19" t="s">
        <v>32</v>
      </c>
      <c r="D19" s="19" t="s">
        <v>8</v>
      </c>
      <c r="E19" s="16">
        <v>2.4115476995023881</v>
      </c>
      <c r="F19" s="16">
        <v>-1.2037295132117782</v>
      </c>
      <c r="G19" s="55">
        <v>0.5725190839694656</v>
      </c>
      <c r="H19" s="55">
        <v>0.17494301511039809</v>
      </c>
      <c r="N19" s="46"/>
      <c r="R19" s="26"/>
    </row>
    <row r="20" spans="2:18" x14ac:dyDescent="0.2">
      <c r="B20" s="19" t="s">
        <v>51</v>
      </c>
      <c r="C20" s="19" t="s">
        <v>32</v>
      </c>
      <c r="D20" s="19" t="s">
        <v>8</v>
      </c>
      <c r="E20" s="16">
        <v>3.8718219953638555</v>
      </c>
      <c r="F20" s="16">
        <v>-0.58169145876124262</v>
      </c>
      <c r="G20" s="55">
        <v>0.62690355329949243</v>
      </c>
      <c r="H20" s="55">
        <v>0.28087697124111555</v>
      </c>
      <c r="N20" s="46"/>
      <c r="R20" s="26"/>
    </row>
    <row r="21" spans="2:18" x14ac:dyDescent="0.2">
      <c r="B21" s="19" t="s">
        <v>52</v>
      </c>
      <c r="C21" s="19" t="s">
        <v>32</v>
      </c>
      <c r="D21" s="19" t="s">
        <v>8</v>
      </c>
      <c r="E21" s="16">
        <v>4.1431876252736828</v>
      </c>
      <c r="F21" s="16">
        <v>-0.42486202062688405</v>
      </c>
      <c r="G21" s="55">
        <v>0.6278481012658228</v>
      </c>
      <c r="H21" s="55">
        <v>0.29878080942546514</v>
      </c>
      <c r="N21" s="46"/>
      <c r="R21" s="26"/>
    </row>
    <row r="22" spans="2:18" x14ac:dyDescent="0.2">
      <c r="B22" s="19" t="s">
        <v>53</v>
      </c>
      <c r="C22" s="19" t="s">
        <v>32</v>
      </c>
      <c r="D22" s="19" t="s">
        <v>8</v>
      </c>
      <c r="E22" s="16">
        <v>4.1431876252736828</v>
      </c>
      <c r="F22" s="16">
        <v>-0.42486202062688405</v>
      </c>
      <c r="G22" s="55">
        <v>0.6278481012658228</v>
      </c>
      <c r="H22" s="55">
        <v>0.29878080942546514</v>
      </c>
      <c r="N22" s="46"/>
      <c r="R22" s="26"/>
    </row>
    <row r="23" spans="2:18" x14ac:dyDescent="0.2">
      <c r="B23" s="19" t="s">
        <v>54</v>
      </c>
      <c r="C23" s="19" t="s">
        <v>32</v>
      </c>
      <c r="D23" s="19" t="s">
        <v>8</v>
      </c>
      <c r="E23" s="16">
        <v>4.0634127836070464</v>
      </c>
      <c r="F23" s="16">
        <v>-0.42486202062688405</v>
      </c>
      <c r="G23" s="55">
        <v>0.6262626262626263</v>
      </c>
      <c r="H23" s="55">
        <v>0.29302794619051292</v>
      </c>
      <c r="N23" s="46"/>
      <c r="R23" s="26"/>
    </row>
    <row r="24" spans="2:18" x14ac:dyDescent="0.2">
      <c r="B24" s="19" t="s">
        <v>55</v>
      </c>
      <c r="C24" s="19" t="s">
        <v>32</v>
      </c>
      <c r="D24" s="19" t="s">
        <v>8</v>
      </c>
      <c r="E24" s="16">
        <v>4.0470278210621133</v>
      </c>
      <c r="F24" s="16">
        <v>-0.42486202062688405</v>
      </c>
      <c r="G24" s="55">
        <v>0.62562814070351758</v>
      </c>
      <c r="H24" s="55">
        <v>0.28951451083285379</v>
      </c>
      <c r="N24" s="46"/>
      <c r="R24" s="26"/>
    </row>
    <row r="25" spans="2:18" x14ac:dyDescent="0.2">
      <c r="B25" s="19" t="s">
        <v>56</v>
      </c>
      <c r="C25" s="19" t="s">
        <v>32</v>
      </c>
      <c r="D25" s="19" t="s">
        <v>8</v>
      </c>
      <c r="E25" s="16">
        <v>3.7908461588059885</v>
      </c>
      <c r="F25" s="16">
        <v>0.44423693085829896</v>
      </c>
      <c r="G25" s="55">
        <v>0.60784313725490191</v>
      </c>
      <c r="H25" s="55">
        <v>0.26666576720602542</v>
      </c>
      <c r="N25" s="46"/>
      <c r="R25" s="26"/>
    </row>
    <row r="26" spans="2:18" x14ac:dyDescent="0.2">
      <c r="B26" s="19" t="s">
        <v>57</v>
      </c>
      <c r="C26" s="19" t="s">
        <v>32</v>
      </c>
      <c r="D26" s="19" t="s">
        <v>8</v>
      </c>
      <c r="E26" s="16">
        <v>3.7192457657633486</v>
      </c>
      <c r="F26" s="16">
        <v>0.51211085773554821</v>
      </c>
      <c r="G26" s="55">
        <v>0.60386473429951693</v>
      </c>
      <c r="H26" s="55">
        <v>0.26427576388418733</v>
      </c>
      <c r="J26" s="33"/>
      <c r="K26" s="33"/>
      <c r="N26" s="46"/>
      <c r="R26" s="26"/>
    </row>
    <row r="27" spans="2:18" x14ac:dyDescent="0.2">
      <c r="B27" s="19" t="s">
        <v>61</v>
      </c>
      <c r="C27" s="19" t="s">
        <v>32</v>
      </c>
      <c r="D27" s="19" t="s">
        <v>8</v>
      </c>
      <c r="E27" s="16">
        <v>3.6852293484494565</v>
      </c>
      <c r="F27" s="16">
        <v>0.56000000000000005</v>
      </c>
      <c r="G27" s="55">
        <v>0.61151079136690645</v>
      </c>
      <c r="H27" s="55">
        <v>0.26326495905745539</v>
      </c>
      <c r="J27" s="33"/>
      <c r="K27" s="33"/>
      <c r="N27" s="46"/>
      <c r="R27" s="26"/>
    </row>
    <row r="28" spans="2:18" x14ac:dyDescent="0.2">
      <c r="B28" s="19" t="s">
        <v>62</v>
      </c>
      <c r="C28" s="19" t="s">
        <v>32</v>
      </c>
      <c r="D28" s="19" t="s">
        <v>8</v>
      </c>
      <c r="E28" s="16">
        <v>3.1570913267105714</v>
      </c>
      <c r="F28" s="16">
        <v>0.56000000000000005</v>
      </c>
      <c r="G28" s="55">
        <v>0.59712230215827333</v>
      </c>
      <c r="H28" s="55">
        <v>0.22705903019630183</v>
      </c>
      <c r="J28" s="33"/>
      <c r="K28" s="33"/>
      <c r="N28" s="46"/>
      <c r="R28" s="26"/>
    </row>
    <row r="29" spans="2:18" x14ac:dyDescent="0.2">
      <c r="B29" s="19" t="s">
        <v>63</v>
      </c>
      <c r="C29" s="19" t="s">
        <v>32</v>
      </c>
      <c r="D29" s="19" t="s">
        <v>8</v>
      </c>
      <c r="E29" s="16">
        <v>3.9558062910749663</v>
      </c>
      <c r="F29" s="16">
        <v>48</v>
      </c>
      <c r="G29" s="55">
        <v>0.61630695443645089</v>
      </c>
      <c r="H29" s="55">
        <v>0.270326571112044</v>
      </c>
      <c r="J29" s="33"/>
      <c r="K29" s="33"/>
      <c r="N29" s="46"/>
      <c r="R29" s="26"/>
    </row>
    <row r="30" spans="2:18" x14ac:dyDescent="0.2">
      <c r="B30" s="19" t="s">
        <v>64</v>
      </c>
      <c r="C30" s="19" t="s">
        <v>32</v>
      </c>
      <c r="D30" s="19" t="s">
        <v>8</v>
      </c>
      <c r="E30" s="16">
        <v>4.9587228031003265</v>
      </c>
      <c r="F30" s="16">
        <v>28.05</v>
      </c>
      <c r="G30" s="55">
        <v>0.65550239234449759</v>
      </c>
      <c r="H30" s="55">
        <v>0.3391606023876475</v>
      </c>
      <c r="J30" s="33"/>
      <c r="K30" s="33"/>
      <c r="N30" s="46"/>
      <c r="R30" s="26"/>
    </row>
    <row r="31" spans="2:18" x14ac:dyDescent="0.2">
      <c r="B31" s="19" t="s">
        <v>33</v>
      </c>
      <c r="C31" s="19" t="s">
        <v>32</v>
      </c>
      <c r="D31" s="19" t="s">
        <v>8</v>
      </c>
      <c r="E31" s="16">
        <v>5.0199999999999996</v>
      </c>
      <c r="F31" s="16">
        <v>28.05</v>
      </c>
      <c r="G31" s="55">
        <v>0.65710000000000002</v>
      </c>
      <c r="H31" s="55">
        <v>0.34200000000000003</v>
      </c>
      <c r="J31" s="33"/>
      <c r="K31" s="33"/>
      <c r="N31" s="46"/>
      <c r="R31" s="26"/>
    </row>
    <row r="32" spans="2:18" x14ac:dyDescent="0.2">
      <c r="B32" s="19" t="s">
        <v>73</v>
      </c>
      <c r="C32" s="19" t="s">
        <v>32</v>
      </c>
      <c r="D32" s="19" t="s">
        <v>8</v>
      </c>
      <c r="E32" s="16">
        <v>5.18</v>
      </c>
      <c r="F32" s="16">
        <v>28.05</v>
      </c>
      <c r="G32" s="55">
        <v>0.65476190476190477</v>
      </c>
      <c r="H32" s="55">
        <v>0.35166632194927733</v>
      </c>
      <c r="J32" s="33"/>
      <c r="K32" s="33"/>
      <c r="N32" s="46"/>
      <c r="R32" s="26"/>
    </row>
    <row r="33" spans="1:22" x14ac:dyDescent="0.2">
      <c r="B33" s="19" t="s">
        <v>74</v>
      </c>
      <c r="C33" s="19" t="s">
        <v>32</v>
      </c>
      <c r="D33" s="19" t="s">
        <v>8</v>
      </c>
      <c r="E33" s="16">
        <v>5.15</v>
      </c>
      <c r="F33" s="16">
        <v>28.05</v>
      </c>
      <c r="G33" s="55">
        <v>0.66273584905660377</v>
      </c>
      <c r="H33" s="55">
        <v>0.35371698804707524</v>
      </c>
      <c r="J33" s="33"/>
      <c r="K33" s="33"/>
      <c r="N33" s="46"/>
      <c r="R33" s="26"/>
    </row>
    <row r="34" spans="1:22" x14ac:dyDescent="0.2">
      <c r="A34" s="82">
        <v>41910</v>
      </c>
      <c r="B34" s="19" t="s">
        <v>111</v>
      </c>
      <c r="C34" s="19" t="s">
        <v>32</v>
      </c>
      <c r="D34" s="19" t="s">
        <v>8</v>
      </c>
      <c r="E34" s="16">
        <v>5.18</v>
      </c>
      <c r="F34" s="16">
        <v>28.05</v>
      </c>
      <c r="G34" s="55">
        <v>0.66049999999999998</v>
      </c>
      <c r="H34" s="55">
        <v>0.34939999999999999</v>
      </c>
      <c r="J34" s="33"/>
      <c r="K34" s="33"/>
      <c r="N34" s="46"/>
      <c r="R34" s="26"/>
    </row>
    <row r="35" spans="1:22" x14ac:dyDescent="0.2">
      <c r="A35" s="82">
        <v>41910</v>
      </c>
      <c r="B35" s="19" t="s">
        <v>112</v>
      </c>
      <c r="C35" s="19" t="s">
        <v>32</v>
      </c>
      <c r="D35" s="19" t="s">
        <v>8</v>
      </c>
      <c r="E35" s="16">
        <v>5.18</v>
      </c>
      <c r="F35" s="16">
        <v>28.05</v>
      </c>
      <c r="G35" s="55">
        <v>0.66049999999999998</v>
      </c>
      <c r="H35" s="55">
        <v>0.34939999999999999</v>
      </c>
      <c r="J35" s="33"/>
      <c r="K35" s="33"/>
      <c r="N35" s="46"/>
      <c r="R35" s="26"/>
    </row>
    <row r="36" spans="1:22" x14ac:dyDescent="0.2">
      <c r="A36" s="82">
        <v>41910</v>
      </c>
      <c r="B36" s="19" t="s">
        <v>113</v>
      </c>
      <c r="C36" s="19" t="s">
        <v>32</v>
      </c>
      <c r="D36" s="19" t="s">
        <v>8</v>
      </c>
      <c r="E36" s="16">
        <v>4.97</v>
      </c>
      <c r="F36" s="16">
        <v>28.05</v>
      </c>
      <c r="G36" s="55">
        <v>0.64190000000000003</v>
      </c>
      <c r="H36" s="55">
        <v>0.33629999999999999</v>
      </c>
      <c r="J36" s="33"/>
      <c r="K36" s="33"/>
      <c r="N36" s="46"/>
      <c r="R36" s="26"/>
    </row>
    <row r="37" spans="1:22" x14ac:dyDescent="0.2">
      <c r="A37" s="82">
        <v>41910</v>
      </c>
      <c r="B37" s="19" t="s">
        <v>114</v>
      </c>
      <c r="C37" s="19" t="s">
        <v>32</v>
      </c>
      <c r="D37" s="19" t="s">
        <v>8</v>
      </c>
      <c r="E37" s="16">
        <v>5.33</v>
      </c>
      <c r="F37" s="16">
        <v>27.91</v>
      </c>
      <c r="G37" s="55">
        <v>0.64418604651162792</v>
      </c>
      <c r="H37" s="55">
        <v>0.36130071289014404</v>
      </c>
      <c r="J37" s="33"/>
      <c r="K37" s="33"/>
      <c r="N37" s="46"/>
      <c r="R37" s="26"/>
    </row>
    <row r="38" spans="1:22" s="48" customFormat="1" x14ac:dyDescent="0.2">
      <c r="B38" s="47"/>
      <c r="C38" s="47"/>
      <c r="D38" s="47"/>
      <c r="E38" s="36"/>
      <c r="F38" s="37"/>
      <c r="G38" s="55"/>
      <c r="H38" s="55"/>
      <c r="J38" s="49"/>
      <c r="K38" s="49"/>
      <c r="L38" s="50"/>
      <c r="M38" s="50"/>
      <c r="N38" s="51"/>
      <c r="O38" s="50"/>
      <c r="P38" s="3"/>
      <c r="Q38" s="39"/>
      <c r="R38" s="39"/>
      <c r="S38" s="52"/>
      <c r="T38" s="52"/>
      <c r="U38" s="52"/>
      <c r="V38" s="52"/>
    </row>
    <row r="39" spans="1:22" s="48" customFormat="1" x14ac:dyDescent="0.2">
      <c r="B39" s="47"/>
      <c r="C39" s="47"/>
      <c r="D39" s="47"/>
      <c r="E39" s="36"/>
      <c r="F39" s="37"/>
      <c r="G39" s="55"/>
      <c r="H39" s="55"/>
      <c r="J39" s="49"/>
      <c r="K39" s="49"/>
      <c r="L39" s="50"/>
      <c r="M39" s="50"/>
      <c r="N39" s="51"/>
      <c r="O39" s="50"/>
      <c r="P39" s="3"/>
      <c r="Q39" s="39"/>
      <c r="R39" s="39"/>
      <c r="S39" s="52"/>
      <c r="T39" s="52"/>
      <c r="U39" s="52"/>
      <c r="V39" s="52"/>
    </row>
    <row r="40" spans="1:22" s="48" customFormat="1" x14ac:dyDescent="0.2">
      <c r="B40" s="47"/>
      <c r="C40" s="47"/>
      <c r="D40" s="47"/>
      <c r="E40" s="36"/>
      <c r="F40" s="37"/>
      <c r="G40" s="55"/>
      <c r="H40" s="55"/>
      <c r="J40" s="49"/>
      <c r="K40" s="49"/>
      <c r="L40" s="50"/>
      <c r="M40" s="50"/>
      <c r="N40" s="51"/>
      <c r="O40" s="50"/>
      <c r="P40" s="3"/>
      <c r="Q40" s="39"/>
      <c r="R40" s="39"/>
      <c r="S40" s="52"/>
      <c r="T40" s="52"/>
      <c r="U40" s="52"/>
      <c r="V40" s="52"/>
    </row>
    <row r="41" spans="1:22" s="48" customFormat="1" x14ac:dyDescent="0.2">
      <c r="B41" s="47"/>
      <c r="C41" s="47"/>
      <c r="D41" s="47"/>
      <c r="E41" s="36"/>
      <c r="F41" s="37"/>
      <c r="G41" s="55"/>
      <c r="H41" s="55"/>
      <c r="J41" s="49"/>
      <c r="K41" s="49"/>
      <c r="L41" s="50"/>
      <c r="M41" s="50"/>
      <c r="N41" s="51"/>
      <c r="O41" s="50"/>
      <c r="P41" s="3"/>
      <c r="Q41" s="39"/>
      <c r="R41" s="39"/>
      <c r="S41" s="52"/>
      <c r="T41" s="52"/>
      <c r="U41" s="52"/>
      <c r="V41" s="52"/>
    </row>
    <row r="42" spans="1:22" s="48" customFormat="1" x14ac:dyDescent="0.2">
      <c r="B42" s="47"/>
      <c r="C42" s="47"/>
      <c r="D42" s="47"/>
      <c r="E42" s="36"/>
      <c r="F42" s="37"/>
      <c r="G42" s="55"/>
      <c r="H42" s="55"/>
      <c r="J42" s="49"/>
      <c r="K42" s="49"/>
      <c r="L42" s="50"/>
      <c r="M42" s="50"/>
      <c r="N42" s="51"/>
      <c r="O42" s="50"/>
      <c r="P42" s="3"/>
      <c r="Q42" s="39"/>
      <c r="R42" s="39"/>
      <c r="S42" s="52"/>
      <c r="T42" s="52"/>
      <c r="U42" s="52"/>
      <c r="V42" s="52"/>
    </row>
    <row r="43" spans="1:22" s="48" customFormat="1" x14ac:dyDescent="0.2">
      <c r="B43" s="47"/>
      <c r="C43" s="47"/>
      <c r="D43" s="47"/>
      <c r="E43" s="36"/>
      <c r="F43" s="37"/>
      <c r="G43" s="55"/>
      <c r="H43" s="55"/>
      <c r="J43" s="49"/>
      <c r="K43" s="49"/>
      <c r="L43" s="50"/>
      <c r="M43" s="50"/>
      <c r="N43" s="51"/>
      <c r="O43" s="50"/>
      <c r="P43" s="3"/>
      <c r="Q43" s="39"/>
      <c r="R43" s="39"/>
      <c r="S43" s="52"/>
      <c r="T43" s="52"/>
      <c r="U43" s="52"/>
      <c r="V43" s="52"/>
    </row>
    <row r="44" spans="1:22" s="48" customFormat="1" x14ac:dyDescent="0.2">
      <c r="B44" s="47"/>
      <c r="C44" s="47"/>
      <c r="D44" s="47"/>
      <c r="E44" s="36"/>
      <c r="F44" s="37"/>
      <c r="G44" s="55"/>
      <c r="H44" s="55"/>
      <c r="J44" s="49"/>
      <c r="K44" s="49"/>
      <c r="L44" s="50"/>
      <c r="M44" s="50"/>
      <c r="N44" s="51"/>
      <c r="O44" s="50"/>
      <c r="P44" s="3"/>
      <c r="Q44" s="39"/>
      <c r="R44" s="39"/>
      <c r="S44" s="52"/>
      <c r="T44" s="52"/>
      <c r="U44" s="52"/>
      <c r="V44" s="52"/>
    </row>
    <row r="45" spans="1:22" s="48" customFormat="1" x14ac:dyDescent="0.2">
      <c r="B45" s="47"/>
      <c r="C45" s="47"/>
      <c r="D45" s="47"/>
      <c r="E45" s="36"/>
      <c r="F45" s="37"/>
      <c r="G45" s="55"/>
      <c r="H45" s="55"/>
      <c r="J45" s="49"/>
      <c r="K45" s="49"/>
      <c r="L45" s="50"/>
      <c r="M45" s="50"/>
      <c r="N45" s="51"/>
      <c r="O45" s="50"/>
      <c r="P45" s="3"/>
      <c r="Q45" s="39"/>
      <c r="R45" s="39"/>
      <c r="S45" s="52"/>
      <c r="T45" s="52"/>
      <c r="U45" s="52"/>
      <c r="V45" s="52"/>
    </row>
    <row r="46" spans="1:22" x14ac:dyDescent="0.2">
      <c r="G46" s="55"/>
      <c r="H46" s="55"/>
      <c r="R46" s="26"/>
    </row>
    <row r="47" spans="1:22" x14ac:dyDescent="0.2">
      <c r="G47" s="55"/>
      <c r="H47" s="55"/>
      <c r="R47" s="26"/>
    </row>
    <row r="48" spans="1:22" x14ac:dyDescent="0.2">
      <c r="G48" s="55"/>
      <c r="H48" s="55"/>
      <c r="R48" s="26"/>
    </row>
    <row r="49" spans="5:18" x14ac:dyDescent="0.2">
      <c r="G49" s="55"/>
      <c r="H49" s="55"/>
      <c r="R49" s="26"/>
    </row>
    <row r="50" spans="5:18" x14ac:dyDescent="0.2">
      <c r="G50" s="55"/>
      <c r="H50" s="55"/>
      <c r="R50" s="26"/>
    </row>
    <row r="51" spans="5:18" x14ac:dyDescent="0.2">
      <c r="G51" s="55"/>
      <c r="H51" s="55"/>
      <c r="R51" s="26"/>
    </row>
    <row r="52" spans="5:18" x14ac:dyDescent="0.2">
      <c r="G52" s="55"/>
      <c r="H52" s="55"/>
      <c r="R52" s="26"/>
    </row>
    <row r="53" spans="5:18" x14ac:dyDescent="0.2">
      <c r="F53" s="25"/>
      <c r="G53" s="25"/>
      <c r="H53" s="25"/>
      <c r="R53" s="26"/>
    </row>
    <row r="54" spans="5:18" x14ac:dyDescent="0.2">
      <c r="F54" s="25"/>
      <c r="G54" s="25"/>
      <c r="H54" s="25"/>
      <c r="R54" s="26"/>
    </row>
    <row r="55" spans="5:18" x14ac:dyDescent="0.2">
      <c r="F55" s="25"/>
      <c r="G55" s="25"/>
      <c r="H55" s="25"/>
      <c r="R55" s="26"/>
    </row>
    <row r="56" spans="5:18" x14ac:dyDescent="0.2">
      <c r="F56" s="25"/>
      <c r="G56" s="25"/>
      <c r="H56" s="25"/>
      <c r="R56" s="26"/>
    </row>
    <row r="57" spans="5:18" x14ac:dyDescent="0.2">
      <c r="R57" s="26"/>
    </row>
    <row r="58" spans="5:18" x14ac:dyDescent="0.2">
      <c r="R58" s="26"/>
    </row>
    <row r="59" spans="5:18" x14ac:dyDescent="0.2">
      <c r="E59" s="37"/>
      <c r="F59" s="37"/>
      <c r="G59" s="38"/>
      <c r="H59" s="38"/>
      <c r="R59" s="26"/>
    </row>
    <row r="60" spans="5:18" x14ac:dyDescent="0.2">
      <c r="E60" s="37"/>
      <c r="F60" s="37"/>
      <c r="G60" s="37"/>
      <c r="H60" s="38"/>
      <c r="R60" s="26"/>
    </row>
    <row r="61" spans="5:18" x14ac:dyDescent="0.2">
      <c r="E61" s="37"/>
      <c r="F61" s="25"/>
      <c r="G61" s="25"/>
      <c r="H61" s="25"/>
      <c r="R61" s="26"/>
    </row>
    <row r="62" spans="5:18" x14ac:dyDescent="0.2">
      <c r="G62" s="62"/>
      <c r="H62" s="62"/>
      <c r="R62" s="26"/>
    </row>
    <row r="63" spans="5:18" x14ac:dyDescent="0.2">
      <c r="G63" s="62"/>
      <c r="H63" s="62"/>
      <c r="R63" s="26"/>
    </row>
    <row r="64" spans="5:18" x14ac:dyDescent="0.2">
      <c r="F64" s="62"/>
      <c r="G64" s="62"/>
      <c r="H64" s="62"/>
      <c r="R64" s="26"/>
    </row>
    <row r="65" spans="5:18" x14ac:dyDescent="0.2">
      <c r="F65" s="62"/>
      <c r="G65" s="62"/>
      <c r="H65" s="62"/>
      <c r="R65" s="26"/>
    </row>
    <row r="66" spans="5:18" x14ac:dyDescent="0.2">
      <c r="F66" s="62"/>
      <c r="G66" s="62"/>
      <c r="H66" s="62"/>
      <c r="R66" s="26"/>
    </row>
    <row r="67" spans="5:18" x14ac:dyDescent="0.2">
      <c r="F67" s="36"/>
      <c r="G67" s="64"/>
      <c r="H67" s="64"/>
      <c r="R67" s="26"/>
    </row>
    <row r="68" spans="5:18" x14ac:dyDescent="0.2">
      <c r="F68" s="25"/>
      <c r="G68" s="25"/>
      <c r="H68" s="25"/>
      <c r="R68" s="26"/>
    </row>
    <row r="69" spans="5:18" x14ac:dyDescent="0.2">
      <c r="F69" s="62"/>
      <c r="G69" s="62"/>
      <c r="H69" s="62"/>
      <c r="R69" s="26"/>
    </row>
    <row r="70" spans="5:18" x14ac:dyDescent="0.2">
      <c r="G70" s="62"/>
      <c r="H70" s="62"/>
      <c r="R70" s="26"/>
    </row>
    <row r="71" spans="5:18" x14ac:dyDescent="0.2">
      <c r="G71" s="62"/>
      <c r="H71" s="62"/>
      <c r="R71" s="26"/>
    </row>
    <row r="72" spans="5:18" x14ac:dyDescent="0.2">
      <c r="G72" s="62"/>
      <c r="H72" s="62"/>
      <c r="R72" s="26"/>
    </row>
    <row r="73" spans="5:18" x14ac:dyDescent="0.2">
      <c r="G73" s="62"/>
      <c r="H73" s="62"/>
      <c r="R73" s="26"/>
    </row>
    <row r="74" spans="5:18" x14ac:dyDescent="0.2">
      <c r="G74" s="62"/>
      <c r="H74" s="62"/>
      <c r="R74" s="26"/>
    </row>
    <row r="75" spans="5:18" x14ac:dyDescent="0.2">
      <c r="G75" s="62"/>
      <c r="H75" s="62"/>
      <c r="R75" s="26"/>
    </row>
    <row r="76" spans="5:18" x14ac:dyDescent="0.2">
      <c r="G76" s="62"/>
      <c r="H76" s="62"/>
      <c r="R76" s="26"/>
    </row>
    <row r="77" spans="5:18" x14ac:dyDescent="0.2">
      <c r="G77" s="62"/>
      <c r="H77" s="62"/>
      <c r="R77" s="26"/>
    </row>
    <row r="78" spans="5:18" x14ac:dyDescent="0.2">
      <c r="G78" s="62"/>
      <c r="H78" s="62"/>
      <c r="R78" s="26"/>
    </row>
    <row r="79" spans="5:18" x14ac:dyDescent="0.2">
      <c r="E79" s="37"/>
      <c r="F79" s="37"/>
      <c r="G79" s="38"/>
      <c r="H79" s="38"/>
      <c r="R79" s="26"/>
    </row>
    <row r="80" spans="5:18" x14ac:dyDescent="0.2">
      <c r="E80" s="37"/>
      <c r="F80" s="37"/>
      <c r="G80" s="38"/>
      <c r="H80" s="38"/>
      <c r="R80" s="26"/>
    </row>
    <row r="81" spans="5:18" x14ac:dyDescent="0.2">
      <c r="E81" s="37"/>
      <c r="F81" s="37"/>
      <c r="G81" s="38"/>
      <c r="H81" s="38"/>
      <c r="R81" s="26"/>
    </row>
    <row r="82" spans="5:18" x14ac:dyDescent="0.2">
      <c r="E82" s="37"/>
      <c r="F82" s="37"/>
      <c r="G82" s="38"/>
      <c r="H82" s="38"/>
      <c r="R82" s="26"/>
    </row>
    <row r="83" spans="5:18" x14ac:dyDescent="0.2">
      <c r="E83" s="37"/>
      <c r="F83" s="37"/>
      <c r="G83" s="38"/>
      <c r="H83" s="38"/>
      <c r="R83" s="26"/>
    </row>
    <row r="84" spans="5:18" x14ac:dyDescent="0.2">
      <c r="E84" s="37"/>
      <c r="F84" s="37"/>
      <c r="G84" s="38"/>
      <c r="H84" s="38"/>
      <c r="R84" s="26"/>
    </row>
    <row r="85" spans="5:18" x14ac:dyDescent="0.2">
      <c r="E85" s="37"/>
      <c r="F85" s="37"/>
      <c r="G85" s="38"/>
      <c r="H85" s="38"/>
      <c r="R85" s="26"/>
    </row>
    <row r="86" spans="5:18" x14ac:dyDescent="0.2">
      <c r="E86" s="37"/>
      <c r="F86" s="37"/>
      <c r="G86" s="38"/>
      <c r="H86" s="38"/>
      <c r="R86" s="26"/>
    </row>
    <row r="87" spans="5:18" x14ac:dyDescent="0.2">
      <c r="E87" s="37"/>
      <c r="F87" s="37"/>
      <c r="G87" s="38"/>
      <c r="H87" s="38"/>
      <c r="R87" s="26"/>
    </row>
    <row r="88" spans="5:18" x14ac:dyDescent="0.2">
      <c r="E88" s="37"/>
      <c r="F88" s="37"/>
      <c r="G88" s="38"/>
      <c r="H88" s="38"/>
      <c r="R88" s="26"/>
    </row>
    <row r="89" spans="5:18" x14ac:dyDescent="0.2">
      <c r="E89" s="37"/>
      <c r="F89" s="37"/>
      <c r="G89" s="38"/>
      <c r="H89" s="38"/>
      <c r="R89" s="26"/>
    </row>
    <row r="90" spans="5:18" x14ac:dyDescent="0.2">
      <c r="R90" s="26"/>
    </row>
    <row r="91" spans="5:18" x14ac:dyDescent="0.2">
      <c r="R91" s="26"/>
    </row>
    <row r="92" spans="5:18" x14ac:dyDescent="0.2">
      <c r="R92" s="26"/>
    </row>
    <row r="93" spans="5:18" x14ac:dyDescent="0.2">
      <c r="R93" s="26"/>
    </row>
    <row r="94" spans="5:18" x14ac:dyDescent="0.2">
      <c r="R94" s="26"/>
    </row>
    <row r="95" spans="5:18" x14ac:dyDescent="0.2">
      <c r="R95" s="26"/>
    </row>
    <row r="96" spans="5:18" x14ac:dyDescent="0.2">
      <c r="R96" s="26"/>
    </row>
    <row r="97" spans="18:18" x14ac:dyDescent="0.2">
      <c r="R97" s="26"/>
    </row>
    <row r="98" spans="18:18" x14ac:dyDescent="0.2">
      <c r="R98" s="26"/>
    </row>
    <row r="99" spans="18:18" x14ac:dyDescent="0.2">
      <c r="R99" s="26"/>
    </row>
    <row r="100" spans="18:18" x14ac:dyDescent="0.2">
      <c r="R100" s="26"/>
    </row>
    <row r="101" spans="18:18" x14ac:dyDescent="0.2">
      <c r="R101" s="26"/>
    </row>
    <row r="102" spans="18:18" x14ac:dyDescent="0.2">
      <c r="R102" s="26"/>
    </row>
    <row r="103" spans="18:18" x14ac:dyDescent="0.2">
      <c r="R103" s="26"/>
    </row>
    <row r="104" spans="18:18" x14ac:dyDescent="0.2">
      <c r="R104" s="26"/>
    </row>
    <row r="105" spans="18:18" x14ac:dyDescent="0.2">
      <c r="R105" s="26"/>
    </row>
    <row r="106" spans="18:18" x14ac:dyDescent="0.2">
      <c r="R106" s="26"/>
    </row>
    <row r="107" spans="18:18" x14ac:dyDescent="0.2">
      <c r="R107" s="26"/>
    </row>
    <row r="108" spans="18:18" x14ac:dyDescent="0.2">
      <c r="R108" s="26"/>
    </row>
    <row r="109" spans="18:18" x14ac:dyDescent="0.2">
      <c r="R109" s="26"/>
    </row>
    <row r="110" spans="18:18" x14ac:dyDescent="0.2">
      <c r="R110" s="26"/>
    </row>
    <row r="111" spans="18:18" x14ac:dyDescent="0.2">
      <c r="R111" s="26"/>
    </row>
    <row r="112" spans="18:18" x14ac:dyDescent="0.2">
      <c r="R112" s="26"/>
    </row>
    <row r="113" spans="14:18" x14ac:dyDescent="0.2">
      <c r="R113" s="26"/>
    </row>
    <row r="114" spans="14:18" x14ac:dyDescent="0.2">
      <c r="R114" s="26"/>
    </row>
    <row r="115" spans="14:18" x14ac:dyDescent="0.2">
      <c r="R115" s="26"/>
    </row>
    <row r="116" spans="14:18" x14ac:dyDescent="0.2">
      <c r="R116" s="26"/>
    </row>
    <row r="117" spans="14:18" x14ac:dyDescent="0.2">
      <c r="R117" s="26"/>
    </row>
    <row r="118" spans="14:18" x14ac:dyDescent="0.2">
      <c r="R118" s="26"/>
    </row>
    <row r="119" spans="14:18" x14ac:dyDescent="0.2">
      <c r="N119" s="53"/>
      <c r="R119" s="26"/>
    </row>
    <row r="120" spans="14:18" x14ac:dyDescent="0.2">
      <c r="N120" s="53"/>
      <c r="R120" s="26"/>
    </row>
    <row r="121" spans="14:18" x14ac:dyDescent="0.2">
      <c r="N121" s="53"/>
      <c r="R121" s="26"/>
    </row>
    <row r="122" spans="14:18" x14ac:dyDescent="0.2">
      <c r="N122" s="53"/>
      <c r="R122" s="26"/>
    </row>
    <row r="123" spans="14:18" x14ac:dyDescent="0.2">
      <c r="N123" s="53"/>
      <c r="R123" s="26"/>
    </row>
    <row r="124" spans="14:18" x14ac:dyDescent="0.2">
      <c r="N124" s="53"/>
      <c r="R124" s="26"/>
    </row>
    <row r="125" spans="14:18" x14ac:dyDescent="0.2">
      <c r="N125" s="53"/>
      <c r="R125" s="26"/>
    </row>
    <row r="126" spans="14:18" x14ac:dyDescent="0.2">
      <c r="N126" s="53"/>
      <c r="R126" s="26"/>
    </row>
    <row r="127" spans="14:18" x14ac:dyDescent="0.2">
      <c r="N127" s="53"/>
      <c r="R127" s="26"/>
    </row>
    <row r="128" spans="14:18" x14ac:dyDescent="0.2">
      <c r="N128" s="53"/>
      <c r="R128" s="26"/>
    </row>
    <row r="129" spans="14:18" x14ac:dyDescent="0.2">
      <c r="N129" s="53"/>
      <c r="R129" s="26"/>
    </row>
    <row r="130" spans="14:18" x14ac:dyDescent="0.2">
      <c r="N130" s="53"/>
      <c r="R130" s="26"/>
    </row>
    <row r="131" spans="14:18" x14ac:dyDescent="0.2">
      <c r="N131" s="46"/>
      <c r="P131" s="21"/>
      <c r="R131" s="26"/>
    </row>
    <row r="132" spans="14:18" x14ac:dyDescent="0.2">
      <c r="N132" s="46"/>
      <c r="P132" s="21"/>
      <c r="R132" s="26"/>
    </row>
    <row r="133" spans="14:18" x14ac:dyDescent="0.2">
      <c r="N133" s="46"/>
      <c r="P133" s="21"/>
      <c r="R133" s="26"/>
    </row>
    <row r="134" spans="14:18" x14ac:dyDescent="0.2">
      <c r="N134" s="46"/>
      <c r="P134" s="21"/>
      <c r="R134" s="26"/>
    </row>
    <row r="135" spans="14:18" x14ac:dyDescent="0.2">
      <c r="N135" s="46"/>
      <c r="P135" s="21"/>
      <c r="R135" s="26"/>
    </row>
    <row r="136" spans="14:18" x14ac:dyDescent="0.2">
      <c r="N136" s="46"/>
      <c r="R136" s="26"/>
    </row>
    <row r="137" spans="14:18" x14ac:dyDescent="0.2">
      <c r="N137" s="46"/>
      <c r="R137" s="26"/>
    </row>
    <row r="138" spans="14:18" x14ac:dyDescent="0.2">
      <c r="N138" s="46"/>
      <c r="R138" s="26"/>
    </row>
    <row r="139" spans="14:18" x14ac:dyDescent="0.2">
      <c r="N139" s="46"/>
      <c r="R139" s="26"/>
    </row>
    <row r="140" spans="14:18" x14ac:dyDescent="0.2">
      <c r="N140" s="46"/>
      <c r="R140" s="26"/>
    </row>
    <row r="141" spans="14:18" x14ac:dyDescent="0.2">
      <c r="N141" s="46"/>
      <c r="R141" s="26"/>
    </row>
    <row r="142" spans="14:18" x14ac:dyDescent="0.2">
      <c r="N142" s="46"/>
      <c r="R142" s="26"/>
    </row>
    <row r="143" spans="14:18" x14ac:dyDescent="0.2">
      <c r="N143" s="46"/>
      <c r="R143" s="26"/>
    </row>
    <row r="144" spans="14:18" x14ac:dyDescent="0.2">
      <c r="N144" s="46"/>
      <c r="R144" s="26"/>
    </row>
    <row r="145" spans="14:18" x14ac:dyDescent="0.2">
      <c r="N145" s="46"/>
      <c r="R145" s="26"/>
    </row>
    <row r="146" spans="14:18" x14ac:dyDescent="0.2">
      <c r="N146" s="46"/>
      <c r="R146" s="26"/>
    </row>
    <row r="147" spans="14:18" x14ac:dyDescent="0.2">
      <c r="N147" s="46"/>
      <c r="R147" s="26"/>
    </row>
    <row r="148" spans="14:18" x14ac:dyDescent="0.2">
      <c r="R148" s="26"/>
    </row>
    <row r="149" spans="14:18" x14ac:dyDescent="0.2">
      <c r="R149" s="26"/>
    </row>
    <row r="150" spans="14:18" x14ac:dyDescent="0.2">
      <c r="R150" s="26"/>
    </row>
    <row r="151" spans="14:18" x14ac:dyDescent="0.2">
      <c r="R151" s="26"/>
    </row>
    <row r="152" spans="14:18" x14ac:dyDescent="0.2">
      <c r="R152" s="26"/>
    </row>
    <row r="153" spans="14:18" x14ac:dyDescent="0.2">
      <c r="R153" s="26"/>
    </row>
    <row r="154" spans="14:18" x14ac:dyDescent="0.2">
      <c r="R154" s="26"/>
    </row>
    <row r="155" spans="14:18" x14ac:dyDescent="0.2">
      <c r="R155" s="26"/>
    </row>
    <row r="156" spans="14:18" x14ac:dyDescent="0.2">
      <c r="R156" s="26"/>
    </row>
    <row r="157" spans="14:18" x14ac:dyDescent="0.2">
      <c r="R157" s="26"/>
    </row>
    <row r="158" spans="14:18" x14ac:dyDescent="0.2">
      <c r="R158" s="26"/>
    </row>
    <row r="159" spans="14:18" x14ac:dyDescent="0.2">
      <c r="R159" s="26"/>
    </row>
    <row r="160" spans="14:18" x14ac:dyDescent="0.2">
      <c r="R160" s="26"/>
    </row>
    <row r="161" spans="15:18" x14ac:dyDescent="0.2">
      <c r="R161" s="26"/>
    </row>
    <row r="162" spans="15:18" x14ac:dyDescent="0.2">
      <c r="R162" s="26"/>
    </row>
    <row r="163" spans="15:18" x14ac:dyDescent="0.2">
      <c r="R163" s="26"/>
    </row>
    <row r="164" spans="15:18" x14ac:dyDescent="0.2">
      <c r="R164" s="26"/>
    </row>
    <row r="165" spans="15:18" x14ac:dyDescent="0.2">
      <c r="R165" s="26"/>
    </row>
    <row r="166" spans="15:18" x14ac:dyDescent="0.2">
      <c r="R166" s="26"/>
    </row>
    <row r="167" spans="15:18" x14ac:dyDescent="0.2">
      <c r="R167" s="26"/>
    </row>
    <row r="168" spans="15:18" x14ac:dyDescent="0.2">
      <c r="R168" s="26"/>
    </row>
    <row r="169" spans="15:18" x14ac:dyDescent="0.2">
      <c r="R169" s="26"/>
    </row>
    <row r="170" spans="15:18" x14ac:dyDescent="0.2">
      <c r="O170" s="46"/>
      <c r="R170" s="26"/>
    </row>
    <row r="171" spans="15:18" x14ac:dyDescent="0.2">
      <c r="R171" s="26"/>
    </row>
    <row r="172" spans="15:18" x14ac:dyDescent="0.2">
      <c r="R172" s="26"/>
    </row>
    <row r="173" spans="15:18" x14ac:dyDescent="0.2">
      <c r="R173" s="26"/>
    </row>
    <row r="174" spans="15:18" x14ac:dyDescent="0.2">
      <c r="R174" s="26"/>
    </row>
    <row r="175" spans="15:18" x14ac:dyDescent="0.2">
      <c r="R175" s="26"/>
    </row>
    <row r="176" spans="15:18" x14ac:dyDescent="0.2">
      <c r="R176" s="26"/>
    </row>
    <row r="177" spans="18:18" x14ac:dyDescent="0.2">
      <c r="R177" s="26"/>
    </row>
    <row r="178" spans="18:18" x14ac:dyDescent="0.2">
      <c r="R178" s="26"/>
    </row>
    <row r="179" spans="18:18" x14ac:dyDescent="0.2">
      <c r="R179" s="26"/>
    </row>
    <row r="180" spans="18:18" x14ac:dyDescent="0.2">
      <c r="R180" s="26"/>
    </row>
    <row r="181" spans="18:18" x14ac:dyDescent="0.2">
      <c r="R181" s="26"/>
    </row>
    <row r="182" spans="18:18" x14ac:dyDescent="0.2">
      <c r="R182" s="26"/>
    </row>
    <row r="183" spans="18:18" x14ac:dyDescent="0.2">
      <c r="R183" s="26"/>
    </row>
    <row r="184" spans="18:18" x14ac:dyDescent="0.2">
      <c r="R184" s="26"/>
    </row>
    <row r="185" spans="18:18" x14ac:dyDescent="0.2">
      <c r="R185" s="26"/>
    </row>
    <row r="186" spans="18:18" x14ac:dyDescent="0.2">
      <c r="R186" s="26"/>
    </row>
    <row r="187" spans="18:18" x14ac:dyDescent="0.2">
      <c r="R187" s="26"/>
    </row>
    <row r="188" spans="18:18" x14ac:dyDescent="0.2">
      <c r="R188" s="26"/>
    </row>
    <row r="189" spans="18:18" x14ac:dyDescent="0.2">
      <c r="R189" s="26"/>
    </row>
    <row r="190" spans="18:18" x14ac:dyDescent="0.2">
      <c r="R190" s="26"/>
    </row>
    <row r="191" spans="18:18" x14ac:dyDescent="0.2">
      <c r="R191" s="26"/>
    </row>
    <row r="192" spans="18:18" x14ac:dyDescent="0.2">
      <c r="R192" s="26"/>
    </row>
    <row r="193" spans="18:18" x14ac:dyDescent="0.2">
      <c r="R193" s="26"/>
    </row>
    <row r="194" spans="18:18" x14ac:dyDescent="0.2">
      <c r="R194" s="26"/>
    </row>
    <row r="195" spans="18:18" x14ac:dyDescent="0.2">
      <c r="R195" s="26"/>
    </row>
    <row r="196" spans="18:18" x14ac:dyDescent="0.2">
      <c r="R196" s="26"/>
    </row>
    <row r="197" spans="18:18" x14ac:dyDescent="0.2">
      <c r="R197" s="26"/>
    </row>
    <row r="198" spans="18:18" x14ac:dyDescent="0.2">
      <c r="R198" s="26"/>
    </row>
    <row r="199" spans="18:18" x14ac:dyDescent="0.2">
      <c r="R199" s="26"/>
    </row>
    <row r="200" spans="18:18" x14ac:dyDescent="0.2">
      <c r="R200" s="26"/>
    </row>
    <row r="201" spans="18:18" x14ac:dyDescent="0.2">
      <c r="R201" s="26"/>
    </row>
    <row r="202" spans="18:18" x14ac:dyDescent="0.2">
      <c r="R202" s="26"/>
    </row>
    <row r="203" spans="18:18" x14ac:dyDescent="0.2">
      <c r="R203" s="26"/>
    </row>
    <row r="204" spans="18:18" x14ac:dyDescent="0.2">
      <c r="R204" s="26"/>
    </row>
    <row r="205" spans="18:18" x14ac:dyDescent="0.2">
      <c r="R205" s="26"/>
    </row>
    <row r="206" spans="18:18" x14ac:dyDescent="0.2">
      <c r="R206" s="26"/>
    </row>
    <row r="207" spans="18:18" x14ac:dyDescent="0.2">
      <c r="R207" s="26"/>
    </row>
    <row r="208" spans="18:18" x14ac:dyDescent="0.2">
      <c r="R208" s="26"/>
    </row>
    <row r="209" spans="18:18" x14ac:dyDescent="0.2">
      <c r="R209" s="26"/>
    </row>
    <row r="210" spans="18:18" x14ac:dyDescent="0.2">
      <c r="R210" s="26"/>
    </row>
    <row r="211" spans="18:18" x14ac:dyDescent="0.2">
      <c r="R211" s="26"/>
    </row>
    <row r="212" spans="18:18" x14ac:dyDescent="0.2">
      <c r="R212" s="26"/>
    </row>
    <row r="213" spans="18:18" x14ac:dyDescent="0.2">
      <c r="R213" s="26"/>
    </row>
    <row r="214" spans="18:18" x14ac:dyDescent="0.2">
      <c r="R214" s="26"/>
    </row>
    <row r="215" spans="18:18" x14ac:dyDescent="0.2">
      <c r="R215" s="26"/>
    </row>
    <row r="216" spans="18:18" x14ac:dyDescent="0.2">
      <c r="R216" s="26"/>
    </row>
    <row r="217" spans="18:18" x14ac:dyDescent="0.2">
      <c r="R217" s="26"/>
    </row>
    <row r="218" spans="18:18" x14ac:dyDescent="0.2">
      <c r="R218" s="26"/>
    </row>
    <row r="219" spans="18:18" x14ac:dyDescent="0.2">
      <c r="R219" s="26"/>
    </row>
    <row r="220" spans="18:18" x14ac:dyDescent="0.2">
      <c r="R220" s="26"/>
    </row>
    <row r="221" spans="18:18" x14ac:dyDescent="0.2">
      <c r="R221" s="26"/>
    </row>
    <row r="222" spans="18:18" x14ac:dyDescent="0.2">
      <c r="R222" s="26"/>
    </row>
    <row r="223" spans="18:18" x14ac:dyDescent="0.2">
      <c r="R223" s="26"/>
    </row>
    <row r="224" spans="18:18" x14ac:dyDescent="0.2">
      <c r="R224" s="26"/>
    </row>
    <row r="225" spans="18:18" x14ac:dyDescent="0.2">
      <c r="R225" s="26"/>
    </row>
    <row r="226" spans="18:18" x14ac:dyDescent="0.2">
      <c r="R226" s="26"/>
    </row>
    <row r="227" spans="18:18" x14ac:dyDescent="0.2">
      <c r="R227" s="26"/>
    </row>
    <row r="228" spans="18:18" x14ac:dyDescent="0.2">
      <c r="R228" s="26"/>
    </row>
    <row r="229" spans="18:18" x14ac:dyDescent="0.2">
      <c r="R229" s="26"/>
    </row>
    <row r="230" spans="18:18" x14ac:dyDescent="0.2">
      <c r="R230" s="26"/>
    </row>
    <row r="231" spans="18:18" x14ac:dyDescent="0.2">
      <c r="R231" s="26"/>
    </row>
    <row r="232" spans="18:18" x14ac:dyDescent="0.2">
      <c r="R232" s="26"/>
    </row>
    <row r="233" spans="18:18" x14ac:dyDescent="0.2">
      <c r="R233" s="26"/>
    </row>
    <row r="234" spans="18:18" x14ac:dyDescent="0.2">
      <c r="R234" s="26"/>
    </row>
    <row r="235" spans="18:18" x14ac:dyDescent="0.2">
      <c r="R235" s="26"/>
    </row>
    <row r="236" spans="18:18" x14ac:dyDescent="0.2">
      <c r="R236" s="26"/>
    </row>
    <row r="237" spans="18:18" x14ac:dyDescent="0.2">
      <c r="R237" s="26"/>
    </row>
    <row r="238" spans="18:18" x14ac:dyDescent="0.2">
      <c r="R238" s="26"/>
    </row>
    <row r="239" spans="18:18" x14ac:dyDescent="0.2">
      <c r="R239" s="26"/>
    </row>
    <row r="240" spans="18:18" x14ac:dyDescent="0.2">
      <c r="R240" s="26"/>
    </row>
    <row r="241" spans="18:18" x14ac:dyDescent="0.2">
      <c r="R241" s="26"/>
    </row>
    <row r="242" spans="18:18" x14ac:dyDescent="0.2">
      <c r="R242" s="26"/>
    </row>
    <row r="243" spans="18:18" x14ac:dyDescent="0.2">
      <c r="R243" s="26"/>
    </row>
    <row r="244" spans="18:18" x14ac:dyDescent="0.2">
      <c r="R244" s="26"/>
    </row>
    <row r="245" spans="18:18" x14ac:dyDescent="0.2">
      <c r="R245" s="26"/>
    </row>
    <row r="246" spans="18:18" x14ac:dyDescent="0.2">
      <c r="R246" s="26"/>
    </row>
    <row r="247" spans="18:18" x14ac:dyDescent="0.2">
      <c r="R247" s="26"/>
    </row>
    <row r="248" spans="18:18" x14ac:dyDescent="0.2">
      <c r="R248" s="26"/>
    </row>
    <row r="249" spans="18:18" x14ac:dyDescent="0.2">
      <c r="R249" s="26"/>
    </row>
    <row r="250" spans="18:18" x14ac:dyDescent="0.2">
      <c r="R250" s="26"/>
    </row>
    <row r="251" spans="18:18" x14ac:dyDescent="0.2">
      <c r="R251" s="26"/>
    </row>
    <row r="252" spans="18:18" x14ac:dyDescent="0.2">
      <c r="R252" s="26"/>
    </row>
    <row r="253" spans="18:18" x14ac:dyDescent="0.2">
      <c r="R253" s="26"/>
    </row>
    <row r="254" spans="18:18" x14ac:dyDescent="0.2">
      <c r="R254" s="26"/>
    </row>
    <row r="255" spans="18:18" x14ac:dyDescent="0.2">
      <c r="R255" s="26"/>
    </row>
    <row r="256" spans="18:18" x14ac:dyDescent="0.2">
      <c r="R256" s="26"/>
    </row>
    <row r="257" spans="18:18" x14ac:dyDescent="0.2">
      <c r="R257" s="26"/>
    </row>
    <row r="258" spans="18:18" x14ac:dyDescent="0.2">
      <c r="R258" s="26"/>
    </row>
    <row r="259" spans="18:18" x14ac:dyDescent="0.2">
      <c r="R259" s="26"/>
    </row>
    <row r="260" spans="18:18" x14ac:dyDescent="0.2">
      <c r="R260" s="26"/>
    </row>
    <row r="261" spans="18:18" x14ac:dyDescent="0.2">
      <c r="R261" s="26"/>
    </row>
    <row r="262" spans="18:18" x14ac:dyDescent="0.2">
      <c r="R262" s="26"/>
    </row>
    <row r="263" spans="18:18" x14ac:dyDescent="0.2">
      <c r="R263" s="26"/>
    </row>
    <row r="264" spans="18:18" x14ac:dyDescent="0.2">
      <c r="R264" s="26"/>
    </row>
    <row r="265" spans="18:18" x14ac:dyDescent="0.2">
      <c r="R265" s="26"/>
    </row>
    <row r="266" spans="18:18" x14ac:dyDescent="0.2">
      <c r="R266" s="26"/>
    </row>
    <row r="267" spans="18:18" x14ac:dyDescent="0.2">
      <c r="R267" s="26"/>
    </row>
    <row r="268" spans="18:18" x14ac:dyDescent="0.2">
      <c r="R268" s="26"/>
    </row>
    <row r="269" spans="18:18" x14ac:dyDescent="0.2">
      <c r="R269" s="26"/>
    </row>
    <row r="270" spans="18:18" x14ac:dyDescent="0.2">
      <c r="R270" s="26"/>
    </row>
    <row r="271" spans="18:18" x14ac:dyDescent="0.2">
      <c r="R271" s="26"/>
    </row>
    <row r="272" spans="18:18" x14ac:dyDescent="0.2">
      <c r="R272" s="26"/>
    </row>
    <row r="273" spans="18:18" x14ac:dyDescent="0.2">
      <c r="R273" s="26"/>
    </row>
    <row r="274" spans="18:18" x14ac:dyDescent="0.2">
      <c r="R274" s="26"/>
    </row>
    <row r="275" spans="18:18" x14ac:dyDescent="0.2">
      <c r="R275" s="26"/>
    </row>
    <row r="276" spans="18:18" x14ac:dyDescent="0.2">
      <c r="R276" s="26"/>
    </row>
    <row r="277" spans="18:18" x14ac:dyDescent="0.2">
      <c r="R277" s="26"/>
    </row>
    <row r="278" spans="18:18" x14ac:dyDescent="0.2">
      <c r="R278" s="26"/>
    </row>
    <row r="279" spans="18:18" x14ac:dyDescent="0.2">
      <c r="R279" s="26"/>
    </row>
    <row r="280" spans="18:18" x14ac:dyDescent="0.2">
      <c r="R280" s="26"/>
    </row>
    <row r="281" spans="18:18" x14ac:dyDescent="0.2">
      <c r="R281" s="26"/>
    </row>
    <row r="282" spans="18:18" x14ac:dyDescent="0.2">
      <c r="R282" s="26"/>
    </row>
    <row r="283" spans="18:18" x14ac:dyDescent="0.2">
      <c r="R283" s="26"/>
    </row>
    <row r="284" spans="18:18" x14ac:dyDescent="0.2">
      <c r="R284" s="26"/>
    </row>
    <row r="285" spans="18:18" x14ac:dyDescent="0.2">
      <c r="R285" s="26"/>
    </row>
    <row r="286" spans="18:18" x14ac:dyDescent="0.2">
      <c r="R286" s="26"/>
    </row>
    <row r="287" spans="18:18" x14ac:dyDescent="0.2">
      <c r="R287" s="26"/>
    </row>
    <row r="288" spans="18:18" x14ac:dyDescent="0.2">
      <c r="R288" s="26"/>
    </row>
    <row r="289" spans="18:18" x14ac:dyDescent="0.2">
      <c r="R289" s="26"/>
    </row>
    <row r="290" spans="18:18" x14ac:dyDescent="0.2">
      <c r="R290" s="26"/>
    </row>
    <row r="291" spans="18:18" x14ac:dyDescent="0.2">
      <c r="R291" s="26"/>
    </row>
    <row r="292" spans="18:18" x14ac:dyDescent="0.2">
      <c r="R292" s="26"/>
    </row>
    <row r="293" spans="18:18" x14ac:dyDescent="0.2">
      <c r="R293" s="26"/>
    </row>
    <row r="294" spans="18:18" x14ac:dyDescent="0.2">
      <c r="R294" s="26"/>
    </row>
    <row r="295" spans="18:18" x14ac:dyDescent="0.2">
      <c r="R295" s="26"/>
    </row>
    <row r="296" spans="18:18" x14ac:dyDescent="0.2">
      <c r="R296" s="26"/>
    </row>
    <row r="297" spans="18:18" x14ac:dyDescent="0.2">
      <c r="R297" s="26"/>
    </row>
    <row r="298" spans="18:18" x14ac:dyDescent="0.2">
      <c r="R298" s="26"/>
    </row>
    <row r="299" spans="18:18" x14ac:dyDescent="0.2">
      <c r="R299" s="26"/>
    </row>
    <row r="300" spans="18:18" x14ac:dyDescent="0.2">
      <c r="R300" s="26"/>
    </row>
    <row r="301" spans="18:18" x14ac:dyDescent="0.2">
      <c r="R301" s="26"/>
    </row>
    <row r="302" spans="18:18" x14ac:dyDescent="0.2">
      <c r="R302" s="26"/>
    </row>
    <row r="303" spans="18:18" x14ac:dyDescent="0.2">
      <c r="R303" s="26"/>
    </row>
    <row r="304" spans="18:18" x14ac:dyDescent="0.2">
      <c r="R304" s="26"/>
    </row>
    <row r="305" spans="18:18" x14ac:dyDescent="0.2">
      <c r="R305" s="26"/>
    </row>
    <row r="306" spans="18:18" x14ac:dyDescent="0.2">
      <c r="R306" s="26"/>
    </row>
    <row r="307" spans="18:18" x14ac:dyDescent="0.2">
      <c r="R307" s="26"/>
    </row>
    <row r="308" spans="18:18" x14ac:dyDescent="0.2">
      <c r="R308" s="26"/>
    </row>
    <row r="309" spans="18:18" x14ac:dyDescent="0.2">
      <c r="R309" s="26"/>
    </row>
    <row r="310" spans="18:18" x14ac:dyDescent="0.2">
      <c r="R310" s="26"/>
    </row>
    <row r="311" spans="18:18" x14ac:dyDescent="0.2">
      <c r="R311" s="26"/>
    </row>
    <row r="312" spans="18:18" x14ac:dyDescent="0.2">
      <c r="R312" s="26"/>
    </row>
    <row r="313" spans="18:18" x14ac:dyDescent="0.2">
      <c r="R313" s="26"/>
    </row>
    <row r="314" spans="18:18" x14ac:dyDescent="0.2">
      <c r="R314" s="26"/>
    </row>
    <row r="315" spans="18:18" x14ac:dyDescent="0.2">
      <c r="R315" s="26"/>
    </row>
    <row r="316" spans="18:18" x14ac:dyDescent="0.2">
      <c r="R316" s="26"/>
    </row>
    <row r="317" spans="18:18" x14ac:dyDescent="0.2">
      <c r="R317" s="26"/>
    </row>
    <row r="318" spans="18:18" x14ac:dyDescent="0.2">
      <c r="R318" s="26"/>
    </row>
    <row r="319" spans="18:18" x14ac:dyDescent="0.2">
      <c r="R319" s="26"/>
    </row>
    <row r="320" spans="18:18" x14ac:dyDescent="0.2">
      <c r="R320" s="26"/>
    </row>
    <row r="321" spans="18:18" x14ac:dyDescent="0.2">
      <c r="R321" s="26"/>
    </row>
    <row r="322" spans="18:18" x14ac:dyDescent="0.2">
      <c r="R322" s="26"/>
    </row>
    <row r="323" spans="18:18" x14ac:dyDescent="0.2">
      <c r="R323" s="26"/>
    </row>
    <row r="324" spans="18:18" x14ac:dyDescent="0.2">
      <c r="R324" s="26"/>
    </row>
    <row r="325" spans="18:18" x14ac:dyDescent="0.2">
      <c r="R325" s="26"/>
    </row>
    <row r="326" spans="18:18" x14ac:dyDescent="0.2">
      <c r="R326" s="26"/>
    </row>
    <row r="327" spans="18:18" x14ac:dyDescent="0.2">
      <c r="R327" s="26"/>
    </row>
    <row r="328" spans="18:18" x14ac:dyDescent="0.2">
      <c r="R328" s="26"/>
    </row>
    <row r="329" spans="18:18" x14ac:dyDescent="0.2">
      <c r="R329" s="26"/>
    </row>
    <row r="330" spans="18:18" x14ac:dyDescent="0.2">
      <c r="R330" s="26"/>
    </row>
    <row r="331" spans="18:18" x14ac:dyDescent="0.2">
      <c r="R331" s="26"/>
    </row>
    <row r="332" spans="18:18" x14ac:dyDescent="0.2">
      <c r="R332" s="26"/>
    </row>
    <row r="333" spans="18:18" x14ac:dyDescent="0.2">
      <c r="R333" s="26"/>
    </row>
    <row r="334" spans="18:18" x14ac:dyDescent="0.2">
      <c r="R334" s="26"/>
    </row>
    <row r="335" spans="18:18" x14ac:dyDescent="0.2">
      <c r="R335" s="26"/>
    </row>
    <row r="336" spans="18:18" x14ac:dyDescent="0.2">
      <c r="R336" s="26"/>
    </row>
    <row r="337" spans="18:18" x14ac:dyDescent="0.2">
      <c r="R337" s="26"/>
    </row>
    <row r="338" spans="18:18" x14ac:dyDescent="0.2">
      <c r="R338" s="26"/>
    </row>
    <row r="339" spans="18:18" x14ac:dyDescent="0.2">
      <c r="R339" s="26"/>
    </row>
    <row r="340" spans="18:18" x14ac:dyDescent="0.2">
      <c r="R340" s="26"/>
    </row>
  </sheetData>
  <pageMargins left="0.7" right="0.7" top="0.75" bottom="0.75" header="0.3" footer="0.3"/>
  <pageSetup paperSize="9" scale="64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pageSetUpPr fitToPage="1"/>
  </sheetPr>
  <dimension ref="A1:I1119"/>
  <sheetViews>
    <sheetView workbookViewId="0">
      <selection activeCell="A3" sqref="A3:XFD3"/>
    </sheetView>
  </sheetViews>
  <sheetFormatPr defaultRowHeight="11.25" x14ac:dyDescent="0.2"/>
  <cols>
    <col min="1" max="4" width="13.140625" style="43" customWidth="1"/>
    <col min="5" max="5" width="13.140625" style="61" customWidth="1"/>
    <col min="6" max="7" width="13.140625" style="43" customWidth="1"/>
    <col min="8" max="8" width="9.140625" style="42"/>
    <col min="9" max="9" width="9.140625" style="59"/>
    <col min="10" max="16384" width="9.140625" style="42"/>
  </cols>
  <sheetData>
    <row r="1" spans="1:9" x14ac:dyDescent="0.2">
      <c r="A1" s="41" t="s">
        <v>21</v>
      </c>
      <c r="B1" s="41" t="s">
        <v>31</v>
      </c>
      <c r="C1" s="41"/>
      <c r="D1" s="41" t="s">
        <v>66</v>
      </c>
      <c r="E1" s="60" t="s">
        <v>67</v>
      </c>
      <c r="F1" s="41" t="s">
        <v>68</v>
      </c>
      <c r="G1" s="41" t="s">
        <v>69</v>
      </c>
      <c r="H1" s="41" t="s">
        <v>70</v>
      </c>
      <c r="I1" s="58" t="s">
        <v>71</v>
      </c>
    </row>
    <row r="2" spans="1:9" x14ac:dyDescent="0.2">
      <c r="A2" s="54">
        <v>0.38631847675932723</v>
      </c>
      <c r="B2" s="54">
        <v>0.24624957381488632</v>
      </c>
      <c r="D2" s="43">
        <v>10</v>
      </c>
      <c r="E2" s="61">
        <v>0.05</v>
      </c>
      <c r="F2" s="43">
        <v>7</v>
      </c>
      <c r="G2" s="43">
        <v>9.9999999999999992E-2</v>
      </c>
    </row>
    <row r="3" spans="1:9" x14ac:dyDescent="0.2">
      <c r="A3" s="54">
        <v>4604.1699999999992</v>
      </c>
      <c r="B3" s="54">
        <v>-3570.4199999999964</v>
      </c>
      <c r="D3" s="43">
        <v>18.5</v>
      </c>
      <c r="E3" s="61">
        <v>0.03</v>
      </c>
      <c r="F3" s="43">
        <v>7</v>
      </c>
      <c r="G3" s="43">
        <v>7.0000000000000007E-2</v>
      </c>
    </row>
    <row r="4" spans="1:9" x14ac:dyDescent="0.2">
      <c r="A4" s="54">
        <v>0.37233215144874698</v>
      </c>
      <c r="B4" s="54">
        <v>0.24624957381488632</v>
      </c>
      <c r="D4" s="43">
        <v>10</v>
      </c>
      <c r="E4" s="61">
        <v>0.01</v>
      </c>
      <c r="F4" s="43">
        <v>7</v>
      </c>
      <c r="G4" s="43">
        <v>0.04</v>
      </c>
    </row>
    <row r="5" spans="1:9" x14ac:dyDescent="0.2">
      <c r="A5" s="54">
        <v>0.37233215144874698</v>
      </c>
      <c r="B5" s="54">
        <v>0.24624957381488632</v>
      </c>
      <c r="D5" s="43">
        <v>10</v>
      </c>
      <c r="E5" s="61">
        <v>0.02</v>
      </c>
      <c r="F5" s="43">
        <v>7</v>
      </c>
      <c r="G5" s="43">
        <v>6.0000000000000005E-2</v>
      </c>
    </row>
    <row r="6" spans="1:9" x14ac:dyDescent="0.2">
      <c r="A6" s="54">
        <v>0.37233215144874698</v>
      </c>
      <c r="B6" s="54">
        <v>0.24624957381488632</v>
      </c>
      <c r="D6" s="43">
        <v>10</v>
      </c>
      <c r="E6" s="61">
        <v>0.02</v>
      </c>
      <c r="F6" s="43">
        <v>7</v>
      </c>
      <c r="G6" s="43">
        <v>7.0000000000000007E-2</v>
      </c>
    </row>
    <row r="7" spans="1:9" x14ac:dyDescent="0.2">
      <c r="A7" s="54">
        <v>0.37233215144874698</v>
      </c>
      <c r="B7" s="54">
        <v>0.24624957381488632</v>
      </c>
      <c r="D7" s="43">
        <v>10</v>
      </c>
      <c r="E7" s="61">
        <v>0.02</v>
      </c>
      <c r="F7" s="43">
        <v>7</v>
      </c>
      <c r="G7" s="43">
        <v>0.08</v>
      </c>
    </row>
    <row r="8" spans="1:9" x14ac:dyDescent="0.2">
      <c r="A8" s="54">
        <v>0.37233215144874698</v>
      </c>
      <c r="B8" s="54">
        <v>0.24624957381488632</v>
      </c>
      <c r="D8" s="43">
        <v>10</v>
      </c>
      <c r="E8" s="61">
        <v>0.03</v>
      </c>
      <c r="F8" s="43">
        <v>7</v>
      </c>
      <c r="G8" s="43">
        <v>0.08</v>
      </c>
    </row>
    <row r="9" spans="1:9" x14ac:dyDescent="0.2">
      <c r="A9" s="54">
        <v>0.37233215144874698</v>
      </c>
      <c r="B9" s="54">
        <v>0.24624957381488632</v>
      </c>
      <c r="D9" s="43">
        <v>10</v>
      </c>
      <c r="E9" s="61">
        <v>0.03</v>
      </c>
      <c r="F9" s="43">
        <v>7</v>
      </c>
      <c r="G9" s="43">
        <v>0.09</v>
      </c>
    </row>
    <row r="10" spans="1:9" x14ac:dyDescent="0.2">
      <c r="A10" s="54">
        <v>0.37233215144874698</v>
      </c>
      <c r="B10" s="54">
        <v>0.24624957381488632</v>
      </c>
      <c r="D10" s="43">
        <v>10</v>
      </c>
      <c r="E10" s="61">
        <v>0.03</v>
      </c>
      <c r="F10" s="43">
        <v>7</v>
      </c>
      <c r="G10" s="43">
        <v>9.9999999999999992E-2</v>
      </c>
    </row>
    <row r="11" spans="1:9" x14ac:dyDescent="0.2">
      <c r="A11" s="54">
        <v>0.37233215144874698</v>
      </c>
      <c r="B11" s="54">
        <v>0.24624957381488632</v>
      </c>
      <c r="D11" s="43">
        <v>10</v>
      </c>
      <c r="E11" s="61">
        <v>0.04</v>
      </c>
      <c r="F11" s="43">
        <v>7</v>
      </c>
      <c r="G11" s="43">
        <v>0.09</v>
      </c>
    </row>
    <row r="12" spans="1:9" x14ac:dyDescent="0.2">
      <c r="A12" s="54">
        <v>0.37233215144874698</v>
      </c>
      <c r="B12" s="54">
        <v>0.24624957381488632</v>
      </c>
      <c r="D12" s="43">
        <v>10</v>
      </c>
      <c r="E12" s="61">
        <v>0.04</v>
      </c>
      <c r="F12" s="43">
        <v>7</v>
      </c>
      <c r="G12" s="43">
        <v>9.9999999999999992E-2</v>
      </c>
    </row>
    <row r="13" spans="1:9" x14ac:dyDescent="0.2">
      <c r="A13" s="54">
        <v>0.37184107550865209</v>
      </c>
      <c r="B13" s="54">
        <v>0.24624957381488632</v>
      </c>
      <c r="D13" s="43">
        <v>10</v>
      </c>
      <c r="E13" s="61">
        <v>0.01</v>
      </c>
      <c r="F13" s="43">
        <v>7</v>
      </c>
      <c r="G13" s="43">
        <v>9.9999999999999992E-2</v>
      </c>
    </row>
    <row r="14" spans="1:9" x14ac:dyDescent="0.2">
      <c r="A14" s="54">
        <v>0.37178951904065621</v>
      </c>
      <c r="B14" s="54">
        <v>0.24624957381488632</v>
      </c>
      <c r="D14" s="43">
        <v>10</v>
      </c>
      <c r="E14" s="61">
        <v>0.04</v>
      </c>
      <c r="F14" s="43">
        <v>7</v>
      </c>
      <c r="G14" s="43">
        <v>0.08</v>
      </c>
    </row>
    <row r="15" spans="1:9" x14ac:dyDescent="0.2">
      <c r="A15" s="54">
        <v>0.37178951904065621</v>
      </c>
      <c r="B15" s="54">
        <v>0.24624957381488632</v>
      </c>
      <c r="D15" s="43">
        <v>10</v>
      </c>
      <c r="E15" s="61">
        <v>0.05</v>
      </c>
      <c r="F15" s="43">
        <v>7</v>
      </c>
      <c r="G15" s="43">
        <v>0.09</v>
      </c>
    </row>
    <row r="16" spans="1:9" x14ac:dyDescent="0.2">
      <c r="A16" s="54">
        <v>0.37178951904065621</v>
      </c>
      <c r="B16" s="54">
        <v>0.24624957381488632</v>
      </c>
      <c r="D16" s="43">
        <v>10</v>
      </c>
      <c r="E16" s="61">
        <v>6.0000000000000005E-2</v>
      </c>
      <c r="F16" s="43">
        <v>7</v>
      </c>
      <c r="G16" s="43">
        <v>0.09</v>
      </c>
    </row>
    <row r="17" spans="1:7" x14ac:dyDescent="0.2">
      <c r="A17" s="54">
        <v>0.37178951904065621</v>
      </c>
      <c r="B17" s="54">
        <v>0.24624957381488632</v>
      </c>
      <c r="D17" s="43">
        <v>10</v>
      </c>
      <c r="E17" s="61">
        <v>6.0000000000000005E-2</v>
      </c>
      <c r="F17" s="43">
        <v>7</v>
      </c>
      <c r="G17" s="43">
        <v>9.9999999999999992E-2</v>
      </c>
    </row>
    <row r="18" spans="1:7" x14ac:dyDescent="0.2">
      <c r="A18" s="54">
        <v>0.37178951904065621</v>
      </c>
      <c r="B18" s="54">
        <v>0.24624957381488632</v>
      </c>
      <c r="D18" s="43">
        <v>10</v>
      </c>
      <c r="E18" s="61">
        <v>7.0000000000000007E-2</v>
      </c>
      <c r="F18" s="43">
        <v>7</v>
      </c>
      <c r="G18" s="43">
        <v>0.09</v>
      </c>
    </row>
    <row r="19" spans="1:7" x14ac:dyDescent="0.2">
      <c r="A19" s="54">
        <v>0.37178951904065621</v>
      </c>
      <c r="B19" s="54">
        <v>0.24624957381488632</v>
      </c>
      <c r="D19" s="43">
        <v>10</v>
      </c>
      <c r="E19" s="61">
        <v>7.0000000000000007E-2</v>
      </c>
      <c r="F19" s="43">
        <v>7</v>
      </c>
      <c r="G19" s="43">
        <v>9.9999999999999992E-2</v>
      </c>
    </row>
    <row r="20" spans="1:7" x14ac:dyDescent="0.2">
      <c r="A20" s="54">
        <v>0.37178951904065621</v>
      </c>
      <c r="B20" s="54">
        <v>0.24624957381488632</v>
      </c>
      <c r="D20" s="43">
        <v>10</v>
      </c>
      <c r="E20" s="61">
        <v>0.08</v>
      </c>
      <c r="F20" s="43">
        <v>7</v>
      </c>
      <c r="G20" s="43">
        <v>9.9999999999999992E-2</v>
      </c>
    </row>
    <row r="21" spans="1:7" x14ac:dyDescent="0.2">
      <c r="A21" s="54">
        <v>0.37178951904065621</v>
      </c>
      <c r="B21" s="54">
        <v>0.24624957381488632</v>
      </c>
      <c r="D21" s="43">
        <v>10</v>
      </c>
      <c r="E21" s="61">
        <v>0.09</v>
      </c>
      <c r="F21" s="43">
        <v>7</v>
      </c>
      <c r="G21" s="43">
        <v>9.9999999999999992E-2</v>
      </c>
    </row>
    <row r="22" spans="1:7" x14ac:dyDescent="0.2">
      <c r="A22" s="54">
        <v>0.37178951904065621</v>
      </c>
      <c r="B22" s="54">
        <v>0.24624957381488632</v>
      </c>
      <c r="D22" s="43">
        <v>10</v>
      </c>
      <c r="E22" s="61">
        <v>9.9999999999999992E-2</v>
      </c>
      <c r="F22" s="43">
        <v>7</v>
      </c>
      <c r="G22" s="43">
        <v>9.9999999999999992E-2</v>
      </c>
    </row>
    <row r="23" spans="1:7" x14ac:dyDescent="0.2">
      <c r="A23" s="54">
        <v>0.37144980416298778</v>
      </c>
      <c r="B23" s="54">
        <v>0.24624957381488632</v>
      </c>
      <c r="D23" s="43">
        <v>10</v>
      </c>
      <c r="E23" s="61">
        <v>0.05</v>
      </c>
      <c r="F23" s="43">
        <v>7</v>
      </c>
      <c r="G23" s="43">
        <v>0.08</v>
      </c>
    </row>
    <row r="24" spans="1:7" x14ac:dyDescent="0.2">
      <c r="A24" s="54">
        <v>0.37144980416298778</v>
      </c>
      <c r="B24" s="54">
        <v>0.24624957381488632</v>
      </c>
      <c r="D24" s="43">
        <v>10</v>
      </c>
      <c r="E24" s="61">
        <v>0.08</v>
      </c>
      <c r="F24" s="43">
        <v>7</v>
      </c>
      <c r="G24" s="43">
        <v>0.09</v>
      </c>
    </row>
    <row r="25" spans="1:7" x14ac:dyDescent="0.2">
      <c r="A25" s="54">
        <v>0.37077383829776328</v>
      </c>
      <c r="B25" s="54">
        <v>0.24624957381488632</v>
      </c>
      <c r="D25" s="43">
        <v>11</v>
      </c>
      <c r="E25" s="61">
        <v>0.05</v>
      </c>
      <c r="F25" s="43">
        <v>6</v>
      </c>
      <c r="G25" s="43">
        <v>9.9999999999999992E-2</v>
      </c>
    </row>
    <row r="26" spans="1:7" x14ac:dyDescent="0.2">
      <c r="A26" s="54">
        <v>0.37043412342009485</v>
      </c>
      <c r="B26" s="54">
        <v>0.24624957381488632</v>
      </c>
      <c r="D26" s="43">
        <v>11</v>
      </c>
      <c r="E26" s="61">
        <v>0.03</v>
      </c>
      <c r="F26" s="43">
        <v>6</v>
      </c>
      <c r="G26" s="43">
        <v>7.0000000000000007E-2</v>
      </c>
    </row>
    <row r="27" spans="1:7" x14ac:dyDescent="0.2">
      <c r="A27" s="54">
        <v>0.36553743271869898</v>
      </c>
      <c r="B27" s="54">
        <v>0.24624957381488632</v>
      </c>
      <c r="D27" s="43">
        <v>10</v>
      </c>
      <c r="E27" s="61">
        <v>0.01</v>
      </c>
      <c r="F27" s="43">
        <v>7</v>
      </c>
      <c r="G27" s="43">
        <v>0.05</v>
      </c>
    </row>
    <row r="28" spans="1:7" x14ac:dyDescent="0.2">
      <c r="A28" s="54">
        <v>0.36553743271869898</v>
      </c>
      <c r="B28" s="54">
        <v>0.24624957381488632</v>
      </c>
      <c r="D28" s="43">
        <v>10</v>
      </c>
      <c r="E28" s="61">
        <v>0.01</v>
      </c>
      <c r="F28" s="43">
        <v>7</v>
      </c>
      <c r="G28" s="43">
        <v>6.0000000000000005E-2</v>
      </c>
    </row>
    <row r="29" spans="1:7" x14ac:dyDescent="0.2">
      <c r="A29" s="54">
        <v>0.36553743271869898</v>
      </c>
      <c r="B29" s="54">
        <v>0.24624957381488632</v>
      </c>
      <c r="D29" s="43">
        <v>10</v>
      </c>
      <c r="E29" s="61">
        <v>0.01</v>
      </c>
      <c r="F29" s="43">
        <v>7</v>
      </c>
      <c r="G29" s="43">
        <v>7.0000000000000007E-2</v>
      </c>
    </row>
    <row r="30" spans="1:7" x14ac:dyDescent="0.2">
      <c r="A30" s="54">
        <v>0.36553743271869898</v>
      </c>
      <c r="B30" s="54">
        <v>0.24624957381488632</v>
      </c>
      <c r="D30" s="43">
        <v>10</v>
      </c>
      <c r="E30" s="61">
        <v>0.01</v>
      </c>
      <c r="F30" s="43">
        <v>7</v>
      </c>
      <c r="G30" s="43">
        <v>0.08</v>
      </c>
    </row>
    <row r="31" spans="1:7" x14ac:dyDescent="0.2">
      <c r="A31" s="54">
        <v>0.36553743271869898</v>
      </c>
      <c r="B31" s="54">
        <v>0.24624957381488632</v>
      </c>
      <c r="D31" s="43">
        <v>10</v>
      </c>
      <c r="E31" s="61">
        <v>0.01</v>
      </c>
      <c r="F31" s="43">
        <v>7</v>
      </c>
      <c r="G31" s="43">
        <v>0.09</v>
      </c>
    </row>
    <row r="32" spans="1:7" x14ac:dyDescent="0.2">
      <c r="A32" s="54">
        <v>0.36553743271869898</v>
      </c>
      <c r="B32" s="54">
        <v>0.24624957381488632</v>
      </c>
      <c r="D32" s="43">
        <v>10</v>
      </c>
      <c r="E32" s="61">
        <v>0.02</v>
      </c>
      <c r="F32" s="43">
        <v>7</v>
      </c>
      <c r="G32" s="43">
        <v>0.09</v>
      </c>
    </row>
    <row r="33" spans="1:7" x14ac:dyDescent="0.2">
      <c r="A33" s="54">
        <v>0.36553743271869898</v>
      </c>
      <c r="B33" s="54">
        <v>0.24624957381488632</v>
      </c>
      <c r="D33" s="43">
        <v>10</v>
      </c>
      <c r="E33" s="61">
        <v>0.02</v>
      </c>
      <c r="F33" s="43">
        <v>7</v>
      </c>
      <c r="G33" s="43">
        <v>9.9999999999999992E-2</v>
      </c>
    </row>
    <row r="34" spans="1:7" x14ac:dyDescent="0.2">
      <c r="A34" s="54">
        <v>0.36483841985945337</v>
      </c>
      <c r="B34" s="54">
        <v>0.24624957381488632</v>
      </c>
      <c r="D34" s="43">
        <v>10</v>
      </c>
      <c r="E34" s="61">
        <v>0.02</v>
      </c>
      <c r="F34" s="43">
        <v>7</v>
      </c>
      <c r="G34" s="43">
        <v>0.05</v>
      </c>
    </row>
    <row r="35" spans="1:7" x14ac:dyDescent="0.2">
      <c r="A35" s="54">
        <v>0.36483841985945337</v>
      </c>
      <c r="B35" s="54">
        <v>0.24624957381488632</v>
      </c>
      <c r="D35" s="43">
        <v>10</v>
      </c>
      <c r="E35" s="61">
        <v>0.04</v>
      </c>
      <c r="F35" s="43">
        <v>7</v>
      </c>
      <c r="G35" s="43">
        <v>7.0000000000000007E-2</v>
      </c>
    </row>
    <row r="36" spans="1:7" x14ac:dyDescent="0.2">
      <c r="A36" s="54">
        <v>0.36483841985945337</v>
      </c>
      <c r="B36" s="54">
        <v>0.24624957381488632</v>
      </c>
      <c r="D36" s="43">
        <v>10</v>
      </c>
      <c r="E36" s="61">
        <v>6.0000000000000005E-2</v>
      </c>
      <c r="F36" s="43">
        <v>7</v>
      </c>
      <c r="G36" s="43">
        <v>0.08</v>
      </c>
    </row>
    <row r="37" spans="1:7" x14ac:dyDescent="0.2">
      <c r="A37" s="54">
        <v>0.36483841985945337</v>
      </c>
      <c r="B37" s="54">
        <v>0.24624957381488632</v>
      </c>
      <c r="D37" s="43">
        <v>10</v>
      </c>
      <c r="E37" s="61">
        <v>0.09</v>
      </c>
      <c r="F37" s="43">
        <v>7</v>
      </c>
      <c r="G37" s="43">
        <v>0.09</v>
      </c>
    </row>
    <row r="38" spans="1:7" x14ac:dyDescent="0.2">
      <c r="A38" s="54">
        <v>0.36483841985945337</v>
      </c>
      <c r="B38" s="54">
        <v>0.24624957381488632</v>
      </c>
      <c r="D38" s="43">
        <v>10</v>
      </c>
      <c r="E38" s="61">
        <v>9.9999999999999992E-2</v>
      </c>
      <c r="F38" s="43">
        <v>7</v>
      </c>
      <c r="G38" s="43">
        <v>0.09</v>
      </c>
    </row>
    <row r="39" spans="1:7" x14ac:dyDescent="0.2">
      <c r="A39" s="54">
        <v>0.36348293105334262</v>
      </c>
      <c r="B39" s="54">
        <v>0.24624957381488632</v>
      </c>
      <c r="D39" s="43">
        <v>1</v>
      </c>
      <c r="E39" s="61">
        <v>0</v>
      </c>
      <c r="F39" s="43">
        <v>7</v>
      </c>
      <c r="G39" s="43">
        <v>0.01</v>
      </c>
    </row>
    <row r="40" spans="1:7" x14ac:dyDescent="0.2">
      <c r="A40" s="54">
        <v>0.36348293105334262</v>
      </c>
      <c r="B40" s="54">
        <v>0.24624957381488632</v>
      </c>
      <c r="D40" s="43">
        <v>1</v>
      </c>
      <c r="E40" s="61">
        <v>0</v>
      </c>
      <c r="F40" s="43">
        <v>7</v>
      </c>
      <c r="G40" s="43">
        <v>0.02</v>
      </c>
    </row>
    <row r="41" spans="1:7" x14ac:dyDescent="0.2">
      <c r="A41" s="54">
        <v>0.36348293105334262</v>
      </c>
      <c r="B41" s="54">
        <v>0.24624957381488632</v>
      </c>
      <c r="D41" s="43">
        <v>1</v>
      </c>
      <c r="E41" s="61">
        <v>0</v>
      </c>
      <c r="F41" s="43">
        <v>7</v>
      </c>
      <c r="G41" s="43">
        <v>0.03</v>
      </c>
    </row>
    <row r="42" spans="1:7" x14ac:dyDescent="0.2">
      <c r="A42" s="54">
        <v>0.36348293105334262</v>
      </c>
      <c r="B42" s="54">
        <v>0.24624957381488632</v>
      </c>
      <c r="D42" s="43">
        <v>1</v>
      </c>
      <c r="E42" s="61">
        <v>0</v>
      </c>
      <c r="F42" s="43">
        <v>7</v>
      </c>
      <c r="G42" s="43">
        <v>0.04</v>
      </c>
    </row>
    <row r="43" spans="1:7" x14ac:dyDescent="0.2">
      <c r="A43" s="54">
        <v>0.36348293105334262</v>
      </c>
      <c r="B43" s="54">
        <v>0.24624957381488632</v>
      </c>
      <c r="D43" s="43">
        <v>1</v>
      </c>
      <c r="E43" s="61">
        <v>0</v>
      </c>
      <c r="F43" s="43">
        <v>7</v>
      </c>
      <c r="G43" s="43">
        <v>0.05</v>
      </c>
    </row>
    <row r="44" spans="1:7" x14ac:dyDescent="0.2">
      <c r="A44" s="54">
        <v>0.36348293105334262</v>
      </c>
      <c r="B44" s="54">
        <v>0.24624957381488632</v>
      </c>
      <c r="D44" s="43">
        <v>1</v>
      </c>
      <c r="E44" s="61">
        <v>0</v>
      </c>
      <c r="F44" s="43">
        <v>7</v>
      </c>
      <c r="G44" s="43">
        <v>6.0000000000000005E-2</v>
      </c>
    </row>
    <row r="45" spans="1:7" x14ac:dyDescent="0.2">
      <c r="A45" s="54">
        <v>0.36348293105334262</v>
      </c>
      <c r="B45" s="54">
        <v>0.24624957381488632</v>
      </c>
      <c r="D45" s="43">
        <v>1</v>
      </c>
      <c r="E45" s="61">
        <v>0</v>
      </c>
      <c r="F45" s="43">
        <v>7</v>
      </c>
      <c r="G45" s="43">
        <v>7.0000000000000007E-2</v>
      </c>
    </row>
    <row r="46" spans="1:7" x14ac:dyDescent="0.2">
      <c r="A46" s="54">
        <v>0.36348293105334262</v>
      </c>
      <c r="B46" s="54">
        <v>0.24624957381488632</v>
      </c>
      <c r="D46" s="43">
        <v>1</v>
      </c>
      <c r="E46" s="61">
        <v>0</v>
      </c>
      <c r="F46" s="43">
        <v>7</v>
      </c>
      <c r="G46" s="43">
        <v>0.08</v>
      </c>
    </row>
    <row r="47" spans="1:7" x14ac:dyDescent="0.2">
      <c r="A47" s="54">
        <v>0.36348293105334262</v>
      </c>
      <c r="B47" s="54">
        <v>0.24624957381488632</v>
      </c>
      <c r="D47" s="43">
        <v>1</v>
      </c>
      <c r="E47" s="61">
        <v>0</v>
      </c>
      <c r="F47" s="43">
        <v>7</v>
      </c>
      <c r="G47" s="43">
        <v>0.09</v>
      </c>
    </row>
    <row r="48" spans="1:7" x14ac:dyDescent="0.2">
      <c r="A48" s="54">
        <v>0.36348293105334262</v>
      </c>
      <c r="B48" s="54">
        <v>0.24624957381488632</v>
      </c>
      <c r="D48" s="43">
        <v>1</v>
      </c>
      <c r="E48" s="61">
        <v>0</v>
      </c>
      <c r="F48" s="43">
        <v>7</v>
      </c>
      <c r="G48" s="43">
        <v>9.9999999999999992E-2</v>
      </c>
    </row>
    <row r="49" spans="1:7" x14ac:dyDescent="0.2">
      <c r="A49" s="54">
        <v>0.36348293105334262</v>
      </c>
      <c r="B49" s="54">
        <v>0.24624957381488632</v>
      </c>
      <c r="D49" s="43">
        <v>2</v>
      </c>
      <c r="E49" s="61">
        <v>0</v>
      </c>
      <c r="F49" s="43">
        <v>7</v>
      </c>
      <c r="G49" s="43">
        <v>0.01</v>
      </c>
    </row>
    <row r="50" spans="1:7" x14ac:dyDescent="0.2">
      <c r="A50" s="54">
        <v>0.36348293105334262</v>
      </c>
      <c r="B50" s="54">
        <v>0.24624957381488632</v>
      </c>
      <c r="D50" s="43">
        <v>2</v>
      </c>
      <c r="E50" s="61">
        <v>0</v>
      </c>
      <c r="F50" s="43">
        <v>7</v>
      </c>
      <c r="G50" s="43">
        <v>0.02</v>
      </c>
    </row>
    <row r="51" spans="1:7" x14ac:dyDescent="0.2">
      <c r="A51" s="54">
        <v>0.36348293105334262</v>
      </c>
      <c r="B51" s="54">
        <v>0.24624957381488632</v>
      </c>
      <c r="D51" s="43">
        <v>2</v>
      </c>
      <c r="E51" s="61">
        <v>0</v>
      </c>
      <c r="F51" s="43">
        <v>7</v>
      </c>
      <c r="G51" s="43">
        <v>0.03</v>
      </c>
    </row>
    <row r="52" spans="1:7" x14ac:dyDescent="0.2">
      <c r="A52" s="54">
        <v>0.36348293105334262</v>
      </c>
      <c r="B52" s="54">
        <v>0.24624957381488632</v>
      </c>
      <c r="D52" s="43">
        <v>2</v>
      </c>
      <c r="E52" s="61">
        <v>0</v>
      </c>
      <c r="F52" s="43">
        <v>7</v>
      </c>
      <c r="G52" s="43">
        <v>0.04</v>
      </c>
    </row>
    <row r="53" spans="1:7" x14ac:dyDescent="0.2">
      <c r="A53" s="54">
        <v>0.36348293105334262</v>
      </c>
      <c r="B53" s="54">
        <v>0.24624957381488632</v>
      </c>
      <c r="D53" s="43">
        <v>2</v>
      </c>
      <c r="E53" s="61">
        <v>0</v>
      </c>
      <c r="F53" s="43">
        <v>7</v>
      </c>
      <c r="G53" s="43">
        <v>0.05</v>
      </c>
    </row>
    <row r="54" spans="1:7" x14ac:dyDescent="0.2">
      <c r="A54" s="54">
        <v>0.36348293105334262</v>
      </c>
      <c r="B54" s="54">
        <v>0.24624957381488632</v>
      </c>
      <c r="D54" s="43">
        <v>2</v>
      </c>
      <c r="E54" s="61">
        <v>0</v>
      </c>
      <c r="F54" s="43">
        <v>7</v>
      </c>
      <c r="G54" s="43">
        <v>6.0000000000000005E-2</v>
      </c>
    </row>
    <row r="55" spans="1:7" x14ac:dyDescent="0.2">
      <c r="A55" s="54">
        <v>0.36348293105334262</v>
      </c>
      <c r="B55" s="54">
        <v>0.24624957381488632</v>
      </c>
      <c r="D55" s="43">
        <v>2</v>
      </c>
      <c r="E55" s="61">
        <v>0</v>
      </c>
      <c r="F55" s="43">
        <v>7</v>
      </c>
      <c r="G55" s="43">
        <v>7.0000000000000007E-2</v>
      </c>
    </row>
    <row r="56" spans="1:7" x14ac:dyDescent="0.2">
      <c r="A56" s="54">
        <v>0.36348293105334262</v>
      </c>
      <c r="B56" s="54">
        <v>0.24624957381488632</v>
      </c>
      <c r="D56" s="43">
        <v>2</v>
      </c>
      <c r="E56" s="61">
        <v>0</v>
      </c>
      <c r="F56" s="43">
        <v>7</v>
      </c>
      <c r="G56" s="43">
        <v>0.08</v>
      </c>
    </row>
    <row r="57" spans="1:7" x14ac:dyDescent="0.2">
      <c r="A57" s="54">
        <v>0.36348293105334262</v>
      </c>
      <c r="B57" s="54">
        <v>0.24624957381488632</v>
      </c>
      <c r="D57" s="43">
        <v>2</v>
      </c>
      <c r="E57" s="61">
        <v>0</v>
      </c>
      <c r="F57" s="43">
        <v>7</v>
      </c>
      <c r="G57" s="43">
        <v>0.09</v>
      </c>
    </row>
    <row r="58" spans="1:7" x14ac:dyDescent="0.2">
      <c r="A58" s="54">
        <v>0.36348293105334262</v>
      </c>
      <c r="B58" s="54">
        <v>0.24624957381488632</v>
      </c>
      <c r="D58" s="43">
        <v>2</v>
      </c>
      <c r="E58" s="61">
        <v>0</v>
      </c>
      <c r="F58" s="43">
        <v>7</v>
      </c>
      <c r="G58" s="43">
        <v>9.9999999999999992E-2</v>
      </c>
    </row>
    <row r="59" spans="1:7" x14ac:dyDescent="0.2">
      <c r="A59" s="54">
        <v>0.36348293105334262</v>
      </c>
      <c r="B59" s="54">
        <v>0.24624957381488632</v>
      </c>
      <c r="D59" s="43">
        <v>3</v>
      </c>
      <c r="E59" s="61">
        <v>0</v>
      </c>
      <c r="F59" s="43">
        <v>7</v>
      </c>
      <c r="G59" s="43">
        <v>0.01</v>
      </c>
    </row>
    <row r="60" spans="1:7" x14ac:dyDescent="0.2">
      <c r="A60" s="54">
        <v>0.36348293105334262</v>
      </c>
      <c r="B60" s="54">
        <v>0.24624957381488632</v>
      </c>
      <c r="D60" s="43">
        <v>3</v>
      </c>
      <c r="E60" s="61">
        <v>0</v>
      </c>
      <c r="F60" s="43">
        <v>7</v>
      </c>
      <c r="G60" s="43">
        <v>0.02</v>
      </c>
    </row>
    <row r="61" spans="1:7" x14ac:dyDescent="0.2">
      <c r="A61" s="54">
        <v>0.36348293105334262</v>
      </c>
      <c r="B61" s="54">
        <v>0.24624957381488632</v>
      </c>
      <c r="D61" s="43">
        <v>3</v>
      </c>
      <c r="E61" s="61">
        <v>0</v>
      </c>
      <c r="F61" s="43">
        <v>7</v>
      </c>
      <c r="G61" s="43">
        <v>0.03</v>
      </c>
    </row>
    <row r="62" spans="1:7" x14ac:dyDescent="0.2">
      <c r="A62" s="54">
        <v>0.36348293105334262</v>
      </c>
      <c r="B62" s="54">
        <v>0.24624957381488632</v>
      </c>
      <c r="D62" s="43">
        <v>3</v>
      </c>
      <c r="E62" s="61">
        <v>0</v>
      </c>
      <c r="F62" s="43">
        <v>7</v>
      </c>
      <c r="G62" s="43">
        <v>0.04</v>
      </c>
    </row>
    <row r="63" spans="1:7" x14ac:dyDescent="0.2">
      <c r="A63" s="54">
        <v>0.36348293105334262</v>
      </c>
      <c r="B63" s="54">
        <v>0.24624957381488632</v>
      </c>
      <c r="D63" s="43">
        <v>3</v>
      </c>
      <c r="E63" s="61">
        <v>0</v>
      </c>
      <c r="F63" s="43">
        <v>7</v>
      </c>
      <c r="G63" s="43">
        <v>0.05</v>
      </c>
    </row>
    <row r="64" spans="1:7" x14ac:dyDescent="0.2">
      <c r="A64" s="54">
        <v>0.36348293105334262</v>
      </c>
      <c r="B64" s="54">
        <v>0.24624957381488632</v>
      </c>
      <c r="D64" s="43">
        <v>3</v>
      </c>
      <c r="E64" s="61">
        <v>0</v>
      </c>
      <c r="F64" s="43">
        <v>7</v>
      </c>
      <c r="G64" s="43">
        <v>6.0000000000000005E-2</v>
      </c>
    </row>
    <row r="65" spans="1:7" x14ac:dyDescent="0.2">
      <c r="A65" s="54">
        <v>0.36348293105334262</v>
      </c>
      <c r="B65" s="54">
        <v>0.24624957381488632</v>
      </c>
      <c r="D65" s="43">
        <v>3</v>
      </c>
      <c r="E65" s="61">
        <v>0</v>
      </c>
      <c r="F65" s="43">
        <v>7</v>
      </c>
      <c r="G65" s="43">
        <v>7.0000000000000007E-2</v>
      </c>
    </row>
    <row r="66" spans="1:7" x14ac:dyDescent="0.2">
      <c r="A66" s="54">
        <v>0.36348293105334262</v>
      </c>
      <c r="B66" s="54">
        <v>0.24624957381488632</v>
      </c>
      <c r="D66" s="43">
        <v>3</v>
      </c>
      <c r="E66" s="61">
        <v>0</v>
      </c>
      <c r="F66" s="43">
        <v>7</v>
      </c>
      <c r="G66" s="43">
        <v>0.08</v>
      </c>
    </row>
    <row r="67" spans="1:7" x14ac:dyDescent="0.2">
      <c r="A67" s="54">
        <v>0.36348293105334262</v>
      </c>
      <c r="B67" s="54">
        <v>0.24624957381488632</v>
      </c>
      <c r="D67" s="43">
        <v>3</v>
      </c>
      <c r="E67" s="61">
        <v>0</v>
      </c>
      <c r="F67" s="43">
        <v>7</v>
      </c>
      <c r="G67" s="43">
        <v>0.09</v>
      </c>
    </row>
    <row r="68" spans="1:7" x14ac:dyDescent="0.2">
      <c r="A68" s="54">
        <v>0.36348293105334262</v>
      </c>
      <c r="B68" s="54">
        <v>0.24624957381488632</v>
      </c>
      <c r="D68" s="43">
        <v>3</v>
      </c>
      <c r="E68" s="61">
        <v>0</v>
      </c>
      <c r="F68" s="43">
        <v>7</v>
      </c>
      <c r="G68" s="43">
        <v>9.9999999999999992E-2</v>
      </c>
    </row>
    <row r="69" spans="1:7" x14ac:dyDescent="0.2">
      <c r="A69" s="54">
        <v>0.36348293105334262</v>
      </c>
      <c r="B69" s="54">
        <v>0.24624957381488632</v>
      </c>
      <c r="D69" s="43">
        <v>4</v>
      </c>
      <c r="E69" s="61">
        <v>0</v>
      </c>
      <c r="F69" s="43">
        <v>7</v>
      </c>
      <c r="G69" s="43">
        <v>0.01</v>
      </c>
    </row>
    <row r="70" spans="1:7" x14ac:dyDescent="0.2">
      <c r="A70" s="54">
        <v>0.36348293105334262</v>
      </c>
      <c r="B70" s="54">
        <v>0.24624957381488632</v>
      </c>
      <c r="D70" s="43">
        <v>4</v>
      </c>
      <c r="E70" s="61">
        <v>0</v>
      </c>
      <c r="F70" s="43">
        <v>7</v>
      </c>
      <c r="G70" s="43">
        <v>0.02</v>
      </c>
    </row>
    <row r="71" spans="1:7" x14ac:dyDescent="0.2">
      <c r="A71" s="54">
        <v>0.36348293105334262</v>
      </c>
      <c r="B71" s="54">
        <v>0.24624957381488632</v>
      </c>
      <c r="D71" s="43">
        <v>4</v>
      </c>
      <c r="E71" s="61">
        <v>0</v>
      </c>
      <c r="F71" s="43">
        <v>7</v>
      </c>
      <c r="G71" s="43">
        <v>0.03</v>
      </c>
    </row>
    <row r="72" spans="1:7" x14ac:dyDescent="0.2">
      <c r="A72" s="54">
        <v>0.36348293105334262</v>
      </c>
      <c r="B72" s="54">
        <v>0.24624957381488632</v>
      </c>
      <c r="D72" s="43">
        <v>4</v>
      </c>
      <c r="E72" s="61">
        <v>0</v>
      </c>
      <c r="F72" s="43">
        <v>7</v>
      </c>
      <c r="G72" s="43">
        <v>0.04</v>
      </c>
    </row>
    <row r="73" spans="1:7" x14ac:dyDescent="0.2">
      <c r="A73" s="54">
        <v>0.36348293105334262</v>
      </c>
      <c r="B73" s="54">
        <v>0.24624957381488632</v>
      </c>
      <c r="D73" s="43">
        <v>4</v>
      </c>
      <c r="E73" s="61">
        <v>0</v>
      </c>
      <c r="F73" s="43">
        <v>7</v>
      </c>
      <c r="G73" s="43">
        <v>0.05</v>
      </c>
    </row>
    <row r="74" spans="1:7" x14ac:dyDescent="0.2">
      <c r="A74" s="54">
        <v>0.36348293105334262</v>
      </c>
      <c r="B74" s="54">
        <v>0.24624957381488632</v>
      </c>
      <c r="D74" s="43">
        <v>4</v>
      </c>
      <c r="E74" s="61">
        <v>0</v>
      </c>
      <c r="F74" s="43">
        <v>7</v>
      </c>
      <c r="G74" s="43">
        <v>6.0000000000000005E-2</v>
      </c>
    </row>
    <row r="75" spans="1:7" x14ac:dyDescent="0.2">
      <c r="A75" s="54">
        <v>0.36348293105334262</v>
      </c>
      <c r="B75" s="54">
        <v>0.24624957381488632</v>
      </c>
      <c r="D75" s="43">
        <v>4</v>
      </c>
      <c r="E75" s="61">
        <v>0</v>
      </c>
      <c r="F75" s="43">
        <v>7</v>
      </c>
      <c r="G75" s="43">
        <v>7.0000000000000007E-2</v>
      </c>
    </row>
    <row r="76" spans="1:7" x14ac:dyDescent="0.2">
      <c r="A76" s="54">
        <v>0.36348293105334262</v>
      </c>
      <c r="B76" s="54">
        <v>0.24624957381488632</v>
      </c>
      <c r="D76" s="43">
        <v>4</v>
      </c>
      <c r="E76" s="61">
        <v>0</v>
      </c>
      <c r="F76" s="43">
        <v>7</v>
      </c>
      <c r="G76" s="43">
        <v>0.08</v>
      </c>
    </row>
    <row r="77" spans="1:7" x14ac:dyDescent="0.2">
      <c r="A77" s="54">
        <v>0.36348293105334262</v>
      </c>
      <c r="B77" s="54">
        <v>0.24624957381488632</v>
      </c>
      <c r="D77" s="43">
        <v>4</v>
      </c>
      <c r="E77" s="61">
        <v>0</v>
      </c>
      <c r="F77" s="43">
        <v>7</v>
      </c>
      <c r="G77" s="43">
        <v>0.09</v>
      </c>
    </row>
    <row r="78" spans="1:7" x14ac:dyDescent="0.2">
      <c r="A78" s="54">
        <v>0.36348293105334262</v>
      </c>
      <c r="B78" s="54">
        <v>0.24624957381488632</v>
      </c>
      <c r="D78" s="43">
        <v>4</v>
      </c>
      <c r="E78" s="61">
        <v>0</v>
      </c>
      <c r="F78" s="43">
        <v>7</v>
      </c>
      <c r="G78" s="43">
        <v>9.9999999999999992E-2</v>
      </c>
    </row>
    <row r="79" spans="1:7" x14ac:dyDescent="0.2">
      <c r="A79" s="54">
        <v>0.36348293105334262</v>
      </c>
      <c r="B79" s="54">
        <v>0.24624957381488632</v>
      </c>
      <c r="D79" s="43">
        <v>5</v>
      </c>
      <c r="E79" s="61">
        <v>0</v>
      </c>
      <c r="F79" s="43">
        <v>7</v>
      </c>
      <c r="G79" s="43">
        <v>0.01</v>
      </c>
    </row>
    <row r="80" spans="1:7" x14ac:dyDescent="0.2">
      <c r="A80" s="54">
        <v>0.36348293105334262</v>
      </c>
      <c r="B80" s="54">
        <v>0.24624957381488632</v>
      </c>
      <c r="D80" s="43">
        <v>5</v>
      </c>
      <c r="E80" s="61">
        <v>0</v>
      </c>
      <c r="F80" s="43">
        <v>7</v>
      </c>
      <c r="G80" s="43">
        <v>0.02</v>
      </c>
    </row>
    <row r="81" spans="1:7" x14ac:dyDescent="0.2">
      <c r="A81" s="54">
        <v>0.36348293105334262</v>
      </c>
      <c r="B81" s="54">
        <v>0.24624957381488632</v>
      </c>
      <c r="D81" s="43">
        <v>5</v>
      </c>
      <c r="E81" s="61">
        <v>0</v>
      </c>
      <c r="F81" s="43">
        <v>7</v>
      </c>
      <c r="G81" s="43">
        <v>0.03</v>
      </c>
    </row>
    <row r="82" spans="1:7" x14ac:dyDescent="0.2">
      <c r="A82" s="54">
        <v>0.36348293105334262</v>
      </c>
      <c r="B82" s="54">
        <v>0.24624957381488632</v>
      </c>
      <c r="D82" s="43">
        <v>5</v>
      </c>
      <c r="E82" s="61">
        <v>0</v>
      </c>
      <c r="F82" s="43">
        <v>7</v>
      </c>
      <c r="G82" s="43">
        <v>0.04</v>
      </c>
    </row>
    <row r="83" spans="1:7" x14ac:dyDescent="0.2">
      <c r="A83" s="54">
        <v>0.36348293105334262</v>
      </c>
      <c r="B83" s="54">
        <v>0.24624957381488632</v>
      </c>
      <c r="D83" s="43">
        <v>5</v>
      </c>
      <c r="E83" s="61">
        <v>0</v>
      </c>
      <c r="F83" s="43">
        <v>7</v>
      </c>
      <c r="G83" s="43">
        <v>0.05</v>
      </c>
    </row>
    <row r="84" spans="1:7" x14ac:dyDescent="0.2">
      <c r="A84" s="54">
        <v>0.36348293105334262</v>
      </c>
      <c r="B84" s="54">
        <v>0.24624957381488632</v>
      </c>
      <c r="D84" s="43">
        <v>5</v>
      </c>
      <c r="E84" s="61">
        <v>0</v>
      </c>
      <c r="F84" s="43">
        <v>7</v>
      </c>
      <c r="G84" s="43">
        <v>6.0000000000000005E-2</v>
      </c>
    </row>
    <row r="85" spans="1:7" x14ac:dyDescent="0.2">
      <c r="A85" s="54">
        <v>0.36348293105334262</v>
      </c>
      <c r="B85" s="54">
        <v>0.24624957381488632</v>
      </c>
      <c r="D85" s="43">
        <v>5</v>
      </c>
      <c r="E85" s="61">
        <v>0</v>
      </c>
      <c r="F85" s="43">
        <v>7</v>
      </c>
      <c r="G85" s="43">
        <v>7.0000000000000007E-2</v>
      </c>
    </row>
    <row r="86" spans="1:7" x14ac:dyDescent="0.2">
      <c r="A86" s="54">
        <v>0.36348293105334262</v>
      </c>
      <c r="B86" s="54">
        <v>0.24624957381488632</v>
      </c>
      <c r="D86" s="43">
        <v>5</v>
      </c>
      <c r="E86" s="61">
        <v>0</v>
      </c>
      <c r="F86" s="43">
        <v>7</v>
      </c>
      <c r="G86" s="43">
        <v>0.08</v>
      </c>
    </row>
    <row r="87" spans="1:7" x14ac:dyDescent="0.2">
      <c r="A87" s="54">
        <v>0.36348293105334262</v>
      </c>
      <c r="B87" s="54">
        <v>0.24624957381488632</v>
      </c>
      <c r="D87" s="43">
        <v>5</v>
      </c>
      <c r="E87" s="61">
        <v>0</v>
      </c>
      <c r="F87" s="43">
        <v>7</v>
      </c>
      <c r="G87" s="43">
        <v>0.09</v>
      </c>
    </row>
    <row r="88" spans="1:7" x14ac:dyDescent="0.2">
      <c r="A88" s="54">
        <v>0.36348293105334262</v>
      </c>
      <c r="B88" s="54">
        <v>0.24624957381488632</v>
      </c>
      <c r="D88" s="43">
        <v>5</v>
      </c>
      <c r="E88" s="61">
        <v>0</v>
      </c>
      <c r="F88" s="43">
        <v>7</v>
      </c>
      <c r="G88" s="43">
        <v>9.9999999999999992E-2</v>
      </c>
    </row>
    <row r="89" spans="1:7" x14ac:dyDescent="0.2">
      <c r="A89" s="54">
        <v>0.36348293105334262</v>
      </c>
      <c r="B89" s="54">
        <v>0.24624957381488632</v>
      </c>
      <c r="D89" s="43">
        <v>6</v>
      </c>
      <c r="E89" s="61">
        <v>0</v>
      </c>
      <c r="F89" s="43">
        <v>7</v>
      </c>
      <c r="G89" s="43">
        <v>0.01</v>
      </c>
    </row>
    <row r="90" spans="1:7" x14ac:dyDescent="0.2">
      <c r="A90" s="54">
        <v>0.36348293105334262</v>
      </c>
      <c r="B90" s="54">
        <v>0.24624957381488632</v>
      </c>
      <c r="D90" s="43">
        <v>6</v>
      </c>
      <c r="E90" s="61">
        <v>0</v>
      </c>
      <c r="F90" s="43">
        <v>7</v>
      </c>
      <c r="G90" s="43">
        <v>0.02</v>
      </c>
    </row>
    <row r="91" spans="1:7" x14ac:dyDescent="0.2">
      <c r="A91" s="54">
        <v>0.36348293105334262</v>
      </c>
      <c r="B91" s="54">
        <v>0.24624957381488632</v>
      </c>
      <c r="D91" s="43">
        <v>6</v>
      </c>
      <c r="E91" s="61">
        <v>0</v>
      </c>
      <c r="F91" s="43">
        <v>7</v>
      </c>
      <c r="G91" s="43">
        <v>0.03</v>
      </c>
    </row>
    <row r="92" spans="1:7" x14ac:dyDescent="0.2">
      <c r="A92" s="54">
        <v>0.36348293105334262</v>
      </c>
      <c r="B92" s="54">
        <v>0.24624957381488632</v>
      </c>
      <c r="D92" s="43">
        <v>6</v>
      </c>
      <c r="E92" s="61">
        <v>0</v>
      </c>
      <c r="F92" s="43">
        <v>7</v>
      </c>
      <c r="G92" s="43">
        <v>0.04</v>
      </c>
    </row>
    <row r="93" spans="1:7" x14ac:dyDescent="0.2">
      <c r="A93" s="54">
        <v>0.36348293105334262</v>
      </c>
      <c r="B93" s="54">
        <v>0.24624957381488632</v>
      </c>
      <c r="D93" s="43">
        <v>6</v>
      </c>
      <c r="E93" s="61">
        <v>0</v>
      </c>
      <c r="F93" s="43">
        <v>7</v>
      </c>
      <c r="G93" s="43">
        <v>0.05</v>
      </c>
    </row>
    <row r="94" spans="1:7" x14ac:dyDescent="0.2">
      <c r="A94" s="54">
        <v>0.36348293105334262</v>
      </c>
      <c r="B94" s="54">
        <v>0.24624957381488632</v>
      </c>
      <c r="D94" s="43">
        <v>6</v>
      </c>
      <c r="E94" s="61">
        <v>0</v>
      </c>
      <c r="F94" s="43">
        <v>7</v>
      </c>
      <c r="G94" s="43">
        <v>6.0000000000000005E-2</v>
      </c>
    </row>
    <row r="95" spans="1:7" x14ac:dyDescent="0.2">
      <c r="A95" s="54">
        <v>0.36348293105334262</v>
      </c>
      <c r="B95" s="54">
        <v>0.24624957381488632</v>
      </c>
      <c r="D95" s="43">
        <v>6</v>
      </c>
      <c r="E95" s="61">
        <v>0</v>
      </c>
      <c r="F95" s="43">
        <v>7</v>
      </c>
      <c r="G95" s="43">
        <v>7.0000000000000007E-2</v>
      </c>
    </row>
    <row r="96" spans="1:7" x14ac:dyDescent="0.2">
      <c r="A96" s="54">
        <v>0.36348293105334262</v>
      </c>
      <c r="B96" s="54">
        <v>0.24624957381488632</v>
      </c>
      <c r="D96" s="43">
        <v>6</v>
      </c>
      <c r="E96" s="61">
        <v>0</v>
      </c>
      <c r="F96" s="43">
        <v>7</v>
      </c>
      <c r="G96" s="43">
        <v>0.08</v>
      </c>
    </row>
    <row r="97" spans="1:7" x14ac:dyDescent="0.2">
      <c r="A97" s="54">
        <v>0.36348293105334262</v>
      </c>
      <c r="B97" s="54">
        <v>0.24624957381488632</v>
      </c>
      <c r="D97" s="43">
        <v>6</v>
      </c>
      <c r="E97" s="61">
        <v>0</v>
      </c>
      <c r="F97" s="43">
        <v>7</v>
      </c>
      <c r="G97" s="43">
        <v>0.09</v>
      </c>
    </row>
    <row r="98" spans="1:7" x14ac:dyDescent="0.2">
      <c r="A98" s="54">
        <v>0.36348293105334262</v>
      </c>
      <c r="B98" s="54">
        <v>0.24624957381488632</v>
      </c>
      <c r="D98" s="43">
        <v>6</v>
      </c>
      <c r="E98" s="61">
        <v>0</v>
      </c>
      <c r="F98" s="43">
        <v>7</v>
      </c>
      <c r="G98" s="43">
        <v>9.9999999999999992E-2</v>
      </c>
    </row>
    <row r="99" spans="1:7" x14ac:dyDescent="0.2">
      <c r="A99" s="54">
        <v>0.36348293105334262</v>
      </c>
      <c r="B99" s="54">
        <v>0.24624957381488632</v>
      </c>
      <c r="D99" s="43">
        <v>7</v>
      </c>
      <c r="E99" s="61">
        <v>0</v>
      </c>
      <c r="F99" s="43">
        <v>7</v>
      </c>
      <c r="G99" s="43">
        <v>0.01</v>
      </c>
    </row>
    <row r="100" spans="1:7" x14ac:dyDescent="0.2">
      <c r="A100" s="54">
        <v>0.36348293105334262</v>
      </c>
      <c r="B100" s="54">
        <v>0.24624957381488632</v>
      </c>
      <c r="D100" s="43">
        <v>7</v>
      </c>
      <c r="E100" s="61">
        <v>0</v>
      </c>
      <c r="F100" s="43">
        <v>7</v>
      </c>
      <c r="G100" s="43">
        <v>0.02</v>
      </c>
    </row>
    <row r="101" spans="1:7" x14ac:dyDescent="0.2">
      <c r="A101" s="54">
        <v>0.36348293105334262</v>
      </c>
      <c r="B101" s="54">
        <v>0.24624957381488632</v>
      </c>
      <c r="D101" s="43">
        <v>7</v>
      </c>
      <c r="E101" s="61">
        <v>0</v>
      </c>
      <c r="F101" s="43">
        <v>7</v>
      </c>
      <c r="G101" s="43">
        <v>0.03</v>
      </c>
    </row>
    <row r="102" spans="1:7" x14ac:dyDescent="0.2">
      <c r="A102" s="54">
        <v>0.36348293105334262</v>
      </c>
      <c r="B102" s="54">
        <v>0.24624957381488632</v>
      </c>
      <c r="D102" s="43">
        <v>7</v>
      </c>
      <c r="E102" s="61">
        <v>0</v>
      </c>
      <c r="F102" s="43">
        <v>7</v>
      </c>
      <c r="G102" s="43">
        <v>0.04</v>
      </c>
    </row>
    <row r="103" spans="1:7" x14ac:dyDescent="0.2">
      <c r="A103" s="54">
        <v>0.36348293105334262</v>
      </c>
      <c r="B103" s="54">
        <v>0.24624957381488632</v>
      </c>
      <c r="D103" s="43">
        <v>7</v>
      </c>
      <c r="E103" s="61">
        <v>0</v>
      </c>
      <c r="F103" s="43">
        <v>7</v>
      </c>
      <c r="G103" s="43">
        <v>0.05</v>
      </c>
    </row>
    <row r="104" spans="1:7" x14ac:dyDescent="0.2">
      <c r="A104" s="54">
        <v>0.36348293105334262</v>
      </c>
      <c r="B104" s="54">
        <v>0.24624957381488632</v>
      </c>
      <c r="D104" s="43">
        <v>7</v>
      </c>
      <c r="E104" s="61">
        <v>0</v>
      </c>
      <c r="F104" s="43">
        <v>7</v>
      </c>
      <c r="G104" s="43">
        <v>6.0000000000000005E-2</v>
      </c>
    </row>
    <row r="105" spans="1:7" x14ac:dyDescent="0.2">
      <c r="A105" s="54">
        <v>0.36348293105334262</v>
      </c>
      <c r="B105" s="54">
        <v>0.24624957381488632</v>
      </c>
      <c r="D105" s="43">
        <v>7</v>
      </c>
      <c r="E105" s="61">
        <v>0</v>
      </c>
      <c r="F105" s="43">
        <v>7</v>
      </c>
      <c r="G105" s="43">
        <v>7.0000000000000007E-2</v>
      </c>
    </row>
    <row r="106" spans="1:7" x14ac:dyDescent="0.2">
      <c r="A106" s="54">
        <v>0.36348293105334262</v>
      </c>
      <c r="B106" s="54">
        <v>0.24624957381488632</v>
      </c>
      <c r="D106" s="43">
        <v>7</v>
      </c>
      <c r="E106" s="61">
        <v>0</v>
      </c>
      <c r="F106" s="43">
        <v>7</v>
      </c>
      <c r="G106" s="43">
        <v>0.08</v>
      </c>
    </row>
    <row r="107" spans="1:7" x14ac:dyDescent="0.2">
      <c r="A107" s="54">
        <v>0.36348293105334262</v>
      </c>
      <c r="B107" s="54">
        <v>0.24624957381488632</v>
      </c>
      <c r="D107" s="43">
        <v>7</v>
      </c>
      <c r="E107" s="61">
        <v>0</v>
      </c>
      <c r="F107" s="43">
        <v>7</v>
      </c>
      <c r="G107" s="43">
        <v>0.09</v>
      </c>
    </row>
    <row r="108" spans="1:7" x14ac:dyDescent="0.2">
      <c r="A108" s="54">
        <v>0.36348293105334262</v>
      </c>
      <c r="B108" s="54">
        <v>0.24624957381488632</v>
      </c>
      <c r="D108" s="43">
        <v>7</v>
      </c>
      <c r="E108" s="61">
        <v>0</v>
      </c>
      <c r="F108" s="43">
        <v>7</v>
      </c>
      <c r="G108" s="43">
        <v>9.9999999999999992E-2</v>
      </c>
    </row>
    <row r="109" spans="1:7" x14ac:dyDescent="0.2">
      <c r="A109" s="54">
        <v>0.36348293105334262</v>
      </c>
      <c r="B109" s="54">
        <v>0.24624957381488632</v>
      </c>
      <c r="D109" s="43">
        <v>8</v>
      </c>
      <c r="E109" s="61">
        <v>0</v>
      </c>
      <c r="F109" s="43">
        <v>7</v>
      </c>
      <c r="G109" s="63">
        <v>0.01</v>
      </c>
    </row>
    <row r="110" spans="1:7" x14ac:dyDescent="0.2">
      <c r="A110" s="54">
        <v>0.36348293105334262</v>
      </c>
      <c r="B110" s="54">
        <v>0.24624957381488632</v>
      </c>
      <c r="D110" s="43">
        <v>8</v>
      </c>
      <c r="E110" s="61">
        <v>0</v>
      </c>
      <c r="F110" s="43">
        <v>7</v>
      </c>
      <c r="G110" s="63">
        <v>0.02</v>
      </c>
    </row>
    <row r="111" spans="1:7" x14ac:dyDescent="0.2">
      <c r="A111" s="54">
        <v>0.36348293105334262</v>
      </c>
      <c r="B111" s="54">
        <v>0.24624957381488632</v>
      </c>
      <c r="D111" s="43">
        <v>8</v>
      </c>
      <c r="E111" s="61">
        <v>0</v>
      </c>
      <c r="F111" s="43">
        <v>7</v>
      </c>
      <c r="G111" s="43">
        <v>0.03</v>
      </c>
    </row>
    <row r="112" spans="1:7" x14ac:dyDescent="0.2">
      <c r="A112" s="54">
        <v>0.36348293105334262</v>
      </c>
      <c r="B112" s="54">
        <v>0.24624957381488632</v>
      </c>
      <c r="D112" s="43">
        <v>8</v>
      </c>
      <c r="E112" s="61">
        <v>0</v>
      </c>
      <c r="F112" s="43">
        <v>7</v>
      </c>
      <c r="G112" s="43">
        <v>0.04</v>
      </c>
    </row>
    <row r="113" spans="1:7" x14ac:dyDescent="0.2">
      <c r="A113" s="54">
        <v>0.36348293105334262</v>
      </c>
      <c r="B113" s="54">
        <v>0.24624957381488632</v>
      </c>
      <c r="D113" s="43">
        <v>8</v>
      </c>
      <c r="E113" s="61">
        <v>0</v>
      </c>
      <c r="F113" s="43">
        <v>7</v>
      </c>
      <c r="G113" s="43">
        <v>0.05</v>
      </c>
    </row>
    <row r="114" spans="1:7" x14ac:dyDescent="0.2">
      <c r="A114" s="54">
        <v>0.36348293105334262</v>
      </c>
      <c r="B114" s="54">
        <v>0.24624957381488632</v>
      </c>
      <c r="D114" s="43">
        <v>8</v>
      </c>
      <c r="E114" s="61">
        <v>0</v>
      </c>
      <c r="F114" s="43">
        <v>7</v>
      </c>
      <c r="G114" s="43">
        <v>6.0000000000000005E-2</v>
      </c>
    </row>
    <row r="115" spans="1:7" x14ac:dyDescent="0.2">
      <c r="A115" s="54">
        <v>0.36348293105334262</v>
      </c>
      <c r="B115" s="54">
        <v>0.24624957381488632</v>
      </c>
      <c r="D115" s="43">
        <v>8</v>
      </c>
      <c r="E115" s="61">
        <v>0</v>
      </c>
      <c r="F115" s="43">
        <v>7</v>
      </c>
      <c r="G115" s="43">
        <v>7.0000000000000007E-2</v>
      </c>
    </row>
    <row r="116" spans="1:7" x14ac:dyDescent="0.2">
      <c r="A116" s="54">
        <v>0.36348293105334262</v>
      </c>
      <c r="B116" s="54">
        <v>0.24624957381488632</v>
      </c>
      <c r="D116" s="43">
        <v>8</v>
      </c>
      <c r="E116" s="61">
        <v>0</v>
      </c>
      <c r="F116" s="43">
        <v>7</v>
      </c>
      <c r="G116" s="43">
        <v>0.08</v>
      </c>
    </row>
    <row r="117" spans="1:7" x14ac:dyDescent="0.2">
      <c r="A117" s="54">
        <v>0.36348293105334262</v>
      </c>
      <c r="B117" s="54">
        <v>0.24624957381488632</v>
      </c>
      <c r="D117" s="43">
        <v>8</v>
      </c>
      <c r="E117" s="61">
        <v>0</v>
      </c>
      <c r="F117" s="43">
        <v>7</v>
      </c>
      <c r="G117" s="43">
        <v>0.09</v>
      </c>
    </row>
    <row r="118" spans="1:7" x14ac:dyDescent="0.2">
      <c r="A118" s="54">
        <v>0.36348293105334262</v>
      </c>
      <c r="B118" s="54">
        <v>0.24624957381488632</v>
      </c>
      <c r="D118" s="43">
        <v>8</v>
      </c>
      <c r="E118" s="61">
        <v>0</v>
      </c>
      <c r="F118" s="43">
        <v>7</v>
      </c>
      <c r="G118" s="43">
        <v>9.9999999999999992E-2</v>
      </c>
    </row>
    <row r="119" spans="1:7" x14ac:dyDescent="0.2">
      <c r="A119" s="54">
        <v>0.36348293105334262</v>
      </c>
      <c r="B119" s="54">
        <v>0.24624957381488632</v>
      </c>
      <c r="D119" s="43">
        <v>9</v>
      </c>
      <c r="E119" s="61">
        <v>0</v>
      </c>
      <c r="F119" s="43">
        <v>7</v>
      </c>
      <c r="G119" s="43">
        <v>0.01</v>
      </c>
    </row>
    <row r="120" spans="1:7" x14ac:dyDescent="0.2">
      <c r="A120" s="54">
        <v>0.36348293105334262</v>
      </c>
      <c r="B120" s="54">
        <v>0.24624957381488632</v>
      </c>
      <c r="D120" s="43">
        <v>9</v>
      </c>
      <c r="E120" s="61">
        <v>0</v>
      </c>
      <c r="F120" s="43">
        <v>7</v>
      </c>
      <c r="G120" s="43">
        <v>0.02</v>
      </c>
    </row>
    <row r="121" spans="1:7" x14ac:dyDescent="0.2">
      <c r="A121" s="54">
        <v>0.36348293105334262</v>
      </c>
      <c r="B121" s="54">
        <v>0.24624957381488632</v>
      </c>
      <c r="D121" s="43">
        <v>9</v>
      </c>
      <c r="E121" s="61">
        <v>0</v>
      </c>
      <c r="F121" s="43">
        <v>7</v>
      </c>
      <c r="G121" s="43">
        <v>0.03</v>
      </c>
    </row>
    <row r="122" spans="1:7" x14ac:dyDescent="0.2">
      <c r="A122" s="54">
        <v>0.36348293105334262</v>
      </c>
      <c r="B122" s="54">
        <v>0.24624957381488632</v>
      </c>
      <c r="D122" s="43">
        <v>9</v>
      </c>
      <c r="E122" s="61">
        <v>0</v>
      </c>
      <c r="F122" s="43">
        <v>7</v>
      </c>
      <c r="G122" s="43">
        <v>0.04</v>
      </c>
    </row>
    <row r="123" spans="1:7" x14ac:dyDescent="0.2">
      <c r="A123" s="54">
        <v>0.36348293105334262</v>
      </c>
      <c r="B123" s="54">
        <v>0.24624957381488632</v>
      </c>
      <c r="D123" s="43">
        <v>9</v>
      </c>
      <c r="E123" s="61">
        <v>0</v>
      </c>
      <c r="F123" s="43">
        <v>7</v>
      </c>
      <c r="G123" s="43">
        <v>0.05</v>
      </c>
    </row>
    <row r="124" spans="1:7" x14ac:dyDescent="0.2">
      <c r="A124" s="54">
        <v>0.36348293105334262</v>
      </c>
      <c r="B124" s="54">
        <v>0.24624957381488632</v>
      </c>
      <c r="D124" s="43">
        <v>9</v>
      </c>
      <c r="E124" s="61">
        <v>0</v>
      </c>
      <c r="F124" s="43">
        <v>7</v>
      </c>
      <c r="G124" s="43">
        <v>6.0000000000000005E-2</v>
      </c>
    </row>
    <row r="125" spans="1:7" x14ac:dyDescent="0.2">
      <c r="A125" s="54">
        <v>0.36348293105334262</v>
      </c>
      <c r="B125" s="54">
        <v>0.24624957381488632</v>
      </c>
      <c r="D125" s="43">
        <v>9</v>
      </c>
      <c r="E125" s="61">
        <v>0</v>
      </c>
      <c r="F125" s="43">
        <v>7</v>
      </c>
      <c r="G125" s="43">
        <v>7.0000000000000007E-2</v>
      </c>
    </row>
    <row r="126" spans="1:7" x14ac:dyDescent="0.2">
      <c r="A126" s="54">
        <v>0.36348293105334262</v>
      </c>
      <c r="B126" s="54">
        <v>0.24624957381488632</v>
      </c>
      <c r="D126" s="43">
        <v>9</v>
      </c>
      <c r="E126" s="61">
        <v>0</v>
      </c>
      <c r="F126" s="43">
        <v>7</v>
      </c>
      <c r="G126" s="43">
        <v>0.08</v>
      </c>
    </row>
    <row r="127" spans="1:7" x14ac:dyDescent="0.2">
      <c r="A127" s="54">
        <v>0.36348293105334262</v>
      </c>
      <c r="B127" s="54">
        <v>0.24624957381488632</v>
      </c>
      <c r="D127" s="43">
        <v>9</v>
      </c>
      <c r="E127" s="61">
        <v>0</v>
      </c>
      <c r="F127" s="43">
        <v>7</v>
      </c>
      <c r="G127" s="43">
        <v>0.09</v>
      </c>
    </row>
    <row r="128" spans="1:7" x14ac:dyDescent="0.2">
      <c r="A128" s="54">
        <v>0.36348293105334262</v>
      </c>
      <c r="B128" s="54">
        <v>0.24624957381488632</v>
      </c>
      <c r="D128" s="43">
        <v>9</v>
      </c>
      <c r="E128" s="61">
        <v>0</v>
      </c>
      <c r="F128" s="43">
        <v>7</v>
      </c>
      <c r="G128" s="43">
        <v>9.9999999999999992E-2</v>
      </c>
    </row>
    <row r="129" spans="1:7" x14ac:dyDescent="0.2">
      <c r="A129" s="54">
        <v>0.36348293105334262</v>
      </c>
      <c r="B129" s="54">
        <v>0.24624957381488632</v>
      </c>
      <c r="D129" s="43">
        <v>10</v>
      </c>
      <c r="E129" s="61">
        <v>0</v>
      </c>
      <c r="F129" s="43">
        <v>7</v>
      </c>
      <c r="G129" s="43">
        <v>0.01</v>
      </c>
    </row>
    <row r="130" spans="1:7" x14ac:dyDescent="0.2">
      <c r="A130" s="54">
        <v>0.36348293105334262</v>
      </c>
      <c r="B130" s="54">
        <v>0.24624957381488632</v>
      </c>
      <c r="D130" s="43">
        <v>10</v>
      </c>
      <c r="E130" s="61">
        <v>0</v>
      </c>
      <c r="F130" s="43">
        <v>7</v>
      </c>
      <c r="G130" s="43">
        <v>0.02</v>
      </c>
    </row>
    <row r="131" spans="1:7" x14ac:dyDescent="0.2">
      <c r="A131" s="54">
        <v>0.36348293105334262</v>
      </c>
      <c r="B131" s="54">
        <v>0.24624957381488632</v>
      </c>
      <c r="D131" s="43">
        <v>10</v>
      </c>
      <c r="E131" s="61">
        <v>0</v>
      </c>
      <c r="F131" s="43">
        <v>7</v>
      </c>
      <c r="G131" s="43">
        <v>0.03</v>
      </c>
    </row>
    <row r="132" spans="1:7" x14ac:dyDescent="0.2">
      <c r="A132" s="54">
        <v>0.36348293105334262</v>
      </c>
      <c r="B132" s="54">
        <v>0.24624957381488632</v>
      </c>
      <c r="D132" s="43">
        <v>10</v>
      </c>
      <c r="E132" s="61">
        <v>0</v>
      </c>
      <c r="F132" s="43">
        <v>7</v>
      </c>
      <c r="G132" s="43">
        <v>0.04</v>
      </c>
    </row>
    <row r="133" spans="1:7" x14ac:dyDescent="0.2">
      <c r="A133" s="54">
        <v>0.36348293105334262</v>
      </c>
      <c r="B133" s="54">
        <v>0.24624957381488632</v>
      </c>
      <c r="D133" s="43">
        <v>10</v>
      </c>
      <c r="E133" s="61">
        <v>0</v>
      </c>
      <c r="F133" s="43">
        <v>7</v>
      </c>
      <c r="G133" s="43">
        <v>0.05</v>
      </c>
    </row>
    <row r="134" spans="1:7" x14ac:dyDescent="0.2">
      <c r="A134" s="54">
        <v>0.36348293105334262</v>
      </c>
      <c r="B134" s="54">
        <v>0.24624957381488632</v>
      </c>
      <c r="D134" s="43">
        <v>10</v>
      </c>
      <c r="E134" s="61">
        <v>0</v>
      </c>
      <c r="F134" s="43">
        <v>7</v>
      </c>
      <c r="G134" s="43">
        <v>6.0000000000000005E-2</v>
      </c>
    </row>
    <row r="135" spans="1:7" x14ac:dyDescent="0.2">
      <c r="A135" s="54">
        <v>0.36348293105334262</v>
      </c>
      <c r="B135" s="54">
        <v>0.24624957381488632</v>
      </c>
      <c r="D135" s="43">
        <v>10</v>
      </c>
      <c r="E135" s="61">
        <v>0</v>
      </c>
      <c r="F135" s="43">
        <v>7</v>
      </c>
      <c r="G135" s="43">
        <v>7.0000000000000007E-2</v>
      </c>
    </row>
    <row r="136" spans="1:7" x14ac:dyDescent="0.2">
      <c r="A136" s="54">
        <v>0.36348293105334262</v>
      </c>
      <c r="B136" s="54">
        <v>0.24624957381488632</v>
      </c>
      <c r="D136" s="43">
        <v>10</v>
      </c>
      <c r="E136" s="61">
        <v>0</v>
      </c>
      <c r="F136" s="43">
        <v>7</v>
      </c>
      <c r="G136" s="43">
        <v>0.08</v>
      </c>
    </row>
    <row r="137" spans="1:7" x14ac:dyDescent="0.2">
      <c r="A137" s="54">
        <v>0.36348293105334262</v>
      </c>
      <c r="B137" s="54">
        <v>0.24624957381488632</v>
      </c>
      <c r="D137" s="43">
        <v>10</v>
      </c>
      <c r="E137" s="61">
        <v>0</v>
      </c>
      <c r="F137" s="43">
        <v>7</v>
      </c>
      <c r="G137" s="43">
        <v>0.09</v>
      </c>
    </row>
    <row r="138" spans="1:7" x14ac:dyDescent="0.2">
      <c r="A138" s="54">
        <v>0.36348293105334262</v>
      </c>
      <c r="B138" s="54">
        <v>0.24624957381488632</v>
      </c>
      <c r="D138" s="43">
        <v>10</v>
      </c>
      <c r="E138" s="61">
        <v>0</v>
      </c>
      <c r="F138" s="43">
        <v>7</v>
      </c>
      <c r="G138" s="43">
        <v>9.9999999999999992E-2</v>
      </c>
    </row>
    <row r="139" spans="1:7" x14ac:dyDescent="0.2">
      <c r="A139" s="54">
        <v>0.36348293105334262</v>
      </c>
      <c r="B139" s="54">
        <v>0.24624957381488632</v>
      </c>
      <c r="D139" s="43">
        <v>11</v>
      </c>
      <c r="E139" s="61">
        <v>0</v>
      </c>
      <c r="F139" s="43">
        <v>7</v>
      </c>
      <c r="G139" s="43">
        <v>0.01</v>
      </c>
    </row>
    <row r="140" spans="1:7" x14ac:dyDescent="0.2">
      <c r="A140" s="54">
        <v>0.36348293105334262</v>
      </c>
      <c r="B140" s="54">
        <v>0.24624957381488632</v>
      </c>
      <c r="D140" s="43">
        <v>11</v>
      </c>
      <c r="E140" s="61">
        <v>0</v>
      </c>
      <c r="F140" s="43">
        <v>7</v>
      </c>
      <c r="G140" s="43">
        <v>0.02</v>
      </c>
    </row>
    <row r="141" spans="1:7" x14ac:dyDescent="0.2">
      <c r="A141" s="54">
        <v>0.36348293105334262</v>
      </c>
      <c r="B141" s="54">
        <v>0.24624957381488632</v>
      </c>
      <c r="D141" s="43">
        <v>11</v>
      </c>
      <c r="E141" s="61">
        <v>0</v>
      </c>
      <c r="F141" s="43">
        <v>7</v>
      </c>
      <c r="G141" s="43">
        <v>0.03</v>
      </c>
    </row>
    <row r="142" spans="1:7" x14ac:dyDescent="0.2">
      <c r="A142" s="54">
        <v>0.36348293105334262</v>
      </c>
      <c r="B142" s="54">
        <v>0.24624957381488632</v>
      </c>
      <c r="D142" s="43">
        <v>11</v>
      </c>
      <c r="E142" s="61">
        <v>0</v>
      </c>
      <c r="F142" s="43">
        <v>7</v>
      </c>
      <c r="G142" s="43">
        <v>0.04</v>
      </c>
    </row>
    <row r="143" spans="1:7" x14ac:dyDescent="0.2">
      <c r="A143" s="54">
        <v>0.36348293105334262</v>
      </c>
      <c r="B143" s="54">
        <v>0.24624957381488632</v>
      </c>
      <c r="D143" s="43">
        <v>11</v>
      </c>
      <c r="E143" s="61">
        <v>0</v>
      </c>
      <c r="F143" s="43">
        <v>7</v>
      </c>
      <c r="G143" s="43">
        <v>0.05</v>
      </c>
    </row>
    <row r="144" spans="1:7" x14ac:dyDescent="0.2">
      <c r="A144" s="54">
        <v>0.36348293105334262</v>
      </c>
      <c r="B144" s="54">
        <v>0.24624957381488632</v>
      </c>
      <c r="D144" s="43">
        <v>11</v>
      </c>
      <c r="E144" s="61">
        <v>0</v>
      </c>
      <c r="F144" s="43">
        <v>7</v>
      </c>
      <c r="G144" s="43">
        <v>6.0000000000000005E-2</v>
      </c>
    </row>
    <row r="145" spans="1:7" x14ac:dyDescent="0.2">
      <c r="A145" s="54">
        <v>0.36348293105334262</v>
      </c>
      <c r="B145" s="54">
        <v>0.24624957381488632</v>
      </c>
      <c r="D145" s="43">
        <v>11</v>
      </c>
      <c r="E145" s="61">
        <v>0</v>
      </c>
      <c r="F145" s="43">
        <v>7</v>
      </c>
      <c r="G145" s="43">
        <v>7.0000000000000007E-2</v>
      </c>
    </row>
    <row r="146" spans="1:7" x14ac:dyDescent="0.2">
      <c r="A146" s="54">
        <v>0.36348293105334262</v>
      </c>
      <c r="B146" s="54">
        <v>0.24624957381488632</v>
      </c>
      <c r="D146" s="43">
        <v>11</v>
      </c>
      <c r="E146" s="61">
        <v>0</v>
      </c>
      <c r="F146" s="43">
        <v>7</v>
      </c>
      <c r="G146" s="43">
        <v>0.08</v>
      </c>
    </row>
    <row r="147" spans="1:7" x14ac:dyDescent="0.2">
      <c r="A147" s="54">
        <v>0.36348293105334262</v>
      </c>
      <c r="B147" s="54">
        <v>0.24624957381488632</v>
      </c>
      <c r="D147" s="43">
        <v>11</v>
      </c>
      <c r="E147" s="61">
        <v>0</v>
      </c>
      <c r="F147" s="43">
        <v>7</v>
      </c>
      <c r="G147" s="43">
        <v>0.09</v>
      </c>
    </row>
    <row r="148" spans="1:7" x14ac:dyDescent="0.2">
      <c r="A148" s="54">
        <v>0.36348293105334262</v>
      </c>
      <c r="B148" s="54">
        <v>0.24624957381488632</v>
      </c>
      <c r="D148" s="43">
        <v>11</v>
      </c>
      <c r="E148" s="61">
        <v>0</v>
      </c>
      <c r="F148" s="43">
        <v>7</v>
      </c>
      <c r="G148" s="43">
        <v>9.9999999999999992E-2</v>
      </c>
    </row>
    <row r="149" spans="1:7" x14ac:dyDescent="0.2">
      <c r="A149" s="54">
        <v>0.36348293105334262</v>
      </c>
      <c r="B149" s="54">
        <v>0.24624957381488632</v>
      </c>
      <c r="D149" s="43">
        <v>12</v>
      </c>
      <c r="E149" s="61">
        <v>0</v>
      </c>
      <c r="F149" s="43">
        <v>7</v>
      </c>
      <c r="G149" s="43">
        <v>0.01</v>
      </c>
    </row>
    <row r="150" spans="1:7" x14ac:dyDescent="0.2">
      <c r="A150" s="54">
        <v>0.36348293105334262</v>
      </c>
      <c r="B150" s="54">
        <v>0.24624957381488632</v>
      </c>
      <c r="D150" s="43">
        <v>12</v>
      </c>
      <c r="E150" s="61">
        <v>0</v>
      </c>
      <c r="F150" s="43">
        <v>7</v>
      </c>
      <c r="G150" s="43">
        <v>0.02</v>
      </c>
    </row>
    <row r="151" spans="1:7" x14ac:dyDescent="0.2">
      <c r="A151" s="54">
        <v>0.36348293105334262</v>
      </c>
      <c r="B151" s="54">
        <v>0.24624957381488632</v>
      </c>
      <c r="D151" s="43">
        <v>12</v>
      </c>
      <c r="E151" s="61">
        <v>0</v>
      </c>
      <c r="F151" s="43">
        <v>7</v>
      </c>
      <c r="G151" s="43">
        <v>0.03</v>
      </c>
    </row>
    <row r="152" spans="1:7" x14ac:dyDescent="0.2">
      <c r="A152" s="54">
        <v>0.36348293105334262</v>
      </c>
      <c r="B152" s="54">
        <v>0.24624957381488632</v>
      </c>
      <c r="D152" s="43">
        <v>12</v>
      </c>
      <c r="E152" s="61">
        <v>0</v>
      </c>
      <c r="F152" s="43">
        <v>7</v>
      </c>
      <c r="G152" s="43">
        <v>0.04</v>
      </c>
    </row>
    <row r="153" spans="1:7" x14ac:dyDescent="0.2">
      <c r="A153" s="54">
        <v>0.36348293105334262</v>
      </c>
      <c r="B153" s="54">
        <v>0.24624957381488632</v>
      </c>
      <c r="D153" s="43">
        <v>12</v>
      </c>
      <c r="E153" s="61">
        <v>0</v>
      </c>
      <c r="F153" s="43">
        <v>7</v>
      </c>
      <c r="G153" s="43">
        <v>0.05</v>
      </c>
    </row>
    <row r="154" spans="1:7" x14ac:dyDescent="0.2">
      <c r="A154" s="54">
        <v>0.36348293105334262</v>
      </c>
      <c r="B154" s="54">
        <v>0.24624957381488632</v>
      </c>
      <c r="D154" s="43">
        <v>12</v>
      </c>
      <c r="E154" s="61">
        <v>0</v>
      </c>
      <c r="F154" s="43">
        <v>7</v>
      </c>
      <c r="G154" s="43">
        <v>6.0000000000000005E-2</v>
      </c>
    </row>
    <row r="155" spans="1:7" x14ac:dyDescent="0.2">
      <c r="A155" s="54">
        <v>0.36348293105334262</v>
      </c>
      <c r="B155" s="54">
        <v>0.24624957381488632</v>
      </c>
      <c r="D155" s="43">
        <v>12</v>
      </c>
      <c r="E155" s="61">
        <v>0</v>
      </c>
      <c r="F155" s="43">
        <v>7</v>
      </c>
      <c r="G155" s="43">
        <v>7.0000000000000007E-2</v>
      </c>
    </row>
    <row r="156" spans="1:7" x14ac:dyDescent="0.2">
      <c r="A156" s="54">
        <v>0.36348293105334262</v>
      </c>
      <c r="B156" s="54">
        <v>0.24624957381488632</v>
      </c>
      <c r="D156" s="43">
        <v>12</v>
      </c>
      <c r="E156" s="61">
        <v>0</v>
      </c>
      <c r="F156" s="43">
        <v>7</v>
      </c>
      <c r="G156" s="43">
        <v>0.08</v>
      </c>
    </row>
    <row r="157" spans="1:7" x14ac:dyDescent="0.2">
      <c r="A157" s="54">
        <v>0.36348293105334262</v>
      </c>
      <c r="B157" s="54">
        <v>0.24624957381488632</v>
      </c>
      <c r="D157" s="43">
        <v>12</v>
      </c>
      <c r="E157" s="61">
        <v>0</v>
      </c>
      <c r="F157" s="43">
        <v>7</v>
      </c>
      <c r="G157" s="43">
        <v>0.09</v>
      </c>
    </row>
    <row r="158" spans="1:7" x14ac:dyDescent="0.2">
      <c r="A158" s="54">
        <v>0.36348293105334262</v>
      </c>
      <c r="B158" s="54">
        <v>0.24624957381488632</v>
      </c>
      <c r="D158" s="43">
        <v>12</v>
      </c>
      <c r="E158" s="61">
        <v>0</v>
      </c>
      <c r="F158" s="43">
        <v>7</v>
      </c>
      <c r="G158" s="43">
        <v>9.9999999999999992E-2</v>
      </c>
    </row>
    <row r="159" spans="1:7" x14ac:dyDescent="0.2">
      <c r="A159" s="54">
        <v>0.36348293105334262</v>
      </c>
      <c r="B159" s="54">
        <v>0.24624957381488632</v>
      </c>
      <c r="D159" s="43">
        <v>13</v>
      </c>
      <c r="E159" s="61">
        <v>0</v>
      </c>
      <c r="F159" s="43">
        <v>7</v>
      </c>
      <c r="G159" s="43">
        <v>0.01</v>
      </c>
    </row>
    <row r="160" spans="1:7" x14ac:dyDescent="0.2">
      <c r="A160" s="54">
        <v>0.36348293105334262</v>
      </c>
      <c r="B160" s="54">
        <v>0.24624957381488632</v>
      </c>
      <c r="D160" s="43">
        <v>13</v>
      </c>
      <c r="E160" s="61">
        <v>0</v>
      </c>
      <c r="F160" s="43">
        <v>7</v>
      </c>
      <c r="G160" s="43">
        <v>0.02</v>
      </c>
    </row>
    <row r="161" spans="1:7" x14ac:dyDescent="0.2">
      <c r="A161" s="54">
        <v>0.36348293105334262</v>
      </c>
      <c r="B161" s="54">
        <v>0.24624957381488632</v>
      </c>
      <c r="D161" s="43">
        <v>13</v>
      </c>
      <c r="E161" s="61">
        <v>0</v>
      </c>
      <c r="F161" s="43">
        <v>7</v>
      </c>
      <c r="G161" s="43">
        <v>0.03</v>
      </c>
    </row>
    <row r="162" spans="1:7" x14ac:dyDescent="0.2">
      <c r="A162" s="54">
        <v>0.36348293105334262</v>
      </c>
      <c r="B162" s="54">
        <v>0.24624957381488632</v>
      </c>
      <c r="D162" s="43">
        <v>13</v>
      </c>
      <c r="E162" s="61">
        <v>0</v>
      </c>
      <c r="F162" s="43">
        <v>7</v>
      </c>
      <c r="G162" s="43">
        <v>0.04</v>
      </c>
    </row>
    <row r="163" spans="1:7" x14ac:dyDescent="0.2">
      <c r="A163" s="54">
        <v>0.36348293105334262</v>
      </c>
      <c r="B163" s="54">
        <v>0.24624957381488632</v>
      </c>
      <c r="D163" s="43">
        <v>13</v>
      </c>
      <c r="E163" s="61">
        <v>0</v>
      </c>
      <c r="F163" s="43">
        <v>7</v>
      </c>
      <c r="G163" s="43">
        <v>0.05</v>
      </c>
    </row>
    <row r="164" spans="1:7" x14ac:dyDescent="0.2">
      <c r="A164" s="54">
        <v>0.36348293105334262</v>
      </c>
      <c r="B164" s="54">
        <v>0.24624957381488632</v>
      </c>
      <c r="D164" s="43">
        <v>13</v>
      </c>
      <c r="E164" s="61">
        <v>0</v>
      </c>
      <c r="F164" s="43">
        <v>7</v>
      </c>
      <c r="G164" s="43">
        <v>6.0000000000000005E-2</v>
      </c>
    </row>
    <row r="165" spans="1:7" x14ac:dyDescent="0.2">
      <c r="A165" s="54">
        <v>0.36348293105334262</v>
      </c>
      <c r="B165" s="54">
        <v>0.24624957381488632</v>
      </c>
      <c r="D165" s="43">
        <v>13</v>
      </c>
      <c r="E165" s="61">
        <v>0</v>
      </c>
      <c r="F165" s="43">
        <v>7</v>
      </c>
      <c r="G165" s="43">
        <v>7.0000000000000007E-2</v>
      </c>
    </row>
    <row r="166" spans="1:7" x14ac:dyDescent="0.2">
      <c r="A166" s="54">
        <v>0.36348293105334262</v>
      </c>
      <c r="B166" s="54">
        <v>0.24624957381488632</v>
      </c>
      <c r="D166" s="43">
        <v>13</v>
      </c>
      <c r="E166" s="61">
        <v>0</v>
      </c>
      <c r="F166" s="43">
        <v>7</v>
      </c>
      <c r="G166" s="43">
        <v>0.08</v>
      </c>
    </row>
    <row r="167" spans="1:7" x14ac:dyDescent="0.2">
      <c r="A167" s="54">
        <v>0.36348293105334262</v>
      </c>
      <c r="B167" s="54">
        <v>0.24624957381488632</v>
      </c>
      <c r="D167" s="43">
        <v>13</v>
      </c>
      <c r="E167" s="61">
        <v>0</v>
      </c>
      <c r="F167" s="43">
        <v>7</v>
      </c>
      <c r="G167" s="43">
        <v>0.09</v>
      </c>
    </row>
    <row r="168" spans="1:7" x14ac:dyDescent="0.2">
      <c r="A168" s="54">
        <v>0.36348293105334262</v>
      </c>
      <c r="B168" s="54">
        <v>0.24624957381488632</v>
      </c>
      <c r="D168" s="43">
        <v>13</v>
      </c>
      <c r="E168" s="61">
        <v>0</v>
      </c>
      <c r="F168" s="43">
        <v>7</v>
      </c>
      <c r="G168" s="43">
        <v>9.9999999999999992E-2</v>
      </c>
    </row>
    <row r="169" spans="1:7" x14ac:dyDescent="0.2">
      <c r="A169" s="54">
        <v>0.36301685131979822</v>
      </c>
      <c r="B169" s="54">
        <v>0.24624957381488632</v>
      </c>
      <c r="D169" s="43">
        <v>11</v>
      </c>
      <c r="E169" s="61">
        <v>0.05</v>
      </c>
      <c r="F169" s="43">
        <v>7</v>
      </c>
      <c r="G169" s="43">
        <v>9.9999999999999992E-2</v>
      </c>
    </row>
    <row r="170" spans="1:7" x14ac:dyDescent="0.2">
      <c r="A170" s="54">
        <v>0.36288076107654105</v>
      </c>
      <c r="B170" s="54">
        <v>0.24624957381488632</v>
      </c>
      <c r="D170" s="43">
        <v>11</v>
      </c>
      <c r="E170" s="61">
        <v>0.01</v>
      </c>
      <c r="F170" s="43">
        <v>6</v>
      </c>
      <c r="G170" s="43">
        <v>0.04</v>
      </c>
    </row>
    <row r="171" spans="1:7" x14ac:dyDescent="0.2">
      <c r="A171" s="54">
        <v>0.36288076107654105</v>
      </c>
      <c r="B171" s="54">
        <v>0.24624957381488632</v>
      </c>
      <c r="D171" s="43">
        <v>11</v>
      </c>
      <c r="E171" s="61">
        <v>0.01</v>
      </c>
      <c r="F171" s="43">
        <v>6</v>
      </c>
      <c r="G171" s="43">
        <v>0.05</v>
      </c>
    </row>
    <row r="172" spans="1:7" x14ac:dyDescent="0.2">
      <c r="A172" s="54">
        <v>0.36288076107654105</v>
      </c>
      <c r="B172" s="54">
        <v>0.24624957381488632</v>
      </c>
      <c r="D172" s="43">
        <v>11</v>
      </c>
      <c r="E172" s="61">
        <v>0.02</v>
      </c>
      <c r="F172" s="43">
        <v>6</v>
      </c>
      <c r="G172" s="43">
        <v>7.0000000000000007E-2</v>
      </c>
    </row>
    <row r="173" spans="1:7" x14ac:dyDescent="0.2">
      <c r="A173" s="54">
        <v>0.36288076107654105</v>
      </c>
      <c r="B173" s="54">
        <v>0.24624957381488632</v>
      </c>
      <c r="D173" s="43">
        <v>11</v>
      </c>
      <c r="E173" s="61">
        <v>0.02</v>
      </c>
      <c r="F173" s="43">
        <v>6</v>
      </c>
      <c r="G173" s="43">
        <v>0.08</v>
      </c>
    </row>
    <row r="174" spans="1:7" x14ac:dyDescent="0.2">
      <c r="A174" s="54">
        <v>0.36288076107654105</v>
      </c>
      <c r="B174" s="54">
        <v>0.24624957381488632</v>
      </c>
      <c r="D174" s="43">
        <v>11</v>
      </c>
      <c r="E174" s="61">
        <v>0.02</v>
      </c>
      <c r="F174" s="43">
        <v>6</v>
      </c>
      <c r="G174" s="43">
        <v>0.09</v>
      </c>
    </row>
    <row r="175" spans="1:7" x14ac:dyDescent="0.2">
      <c r="A175" s="54">
        <v>0.36288076107654105</v>
      </c>
      <c r="B175" s="54">
        <v>0.24624957381488632</v>
      </c>
      <c r="D175" s="43">
        <v>11</v>
      </c>
      <c r="E175" s="61">
        <v>0.03</v>
      </c>
      <c r="F175" s="43">
        <v>6</v>
      </c>
      <c r="G175" s="43">
        <v>0.09</v>
      </c>
    </row>
    <row r="176" spans="1:7" x14ac:dyDescent="0.2">
      <c r="A176" s="54">
        <v>0.36288076107654105</v>
      </c>
      <c r="B176" s="54">
        <v>0.24624957381488632</v>
      </c>
      <c r="D176" s="43">
        <v>11</v>
      </c>
      <c r="E176" s="61">
        <v>0.03</v>
      </c>
      <c r="F176" s="43">
        <v>6</v>
      </c>
      <c r="G176" s="43">
        <v>9.9999999999999992E-2</v>
      </c>
    </row>
    <row r="177" spans="1:7" x14ac:dyDescent="0.2">
      <c r="A177" s="54">
        <v>0.36007254748974182</v>
      </c>
      <c r="B177" s="54">
        <v>0.24624957381488632</v>
      </c>
      <c r="D177" s="43">
        <v>11</v>
      </c>
      <c r="E177" s="61">
        <v>0.04</v>
      </c>
      <c r="F177" s="43">
        <v>6</v>
      </c>
      <c r="G177" s="43">
        <v>0.09</v>
      </c>
    </row>
    <row r="178" spans="1:7" x14ac:dyDescent="0.2">
      <c r="A178" s="54">
        <v>0.35933651618921858</v>
      </c>
      <c r="B178" s="54">
        <v>0.24624957381488632</v>
      </c>
      <c r="D178" s="43">
        <v>11</v>
      </c>
      <c r="E178" s="61">
        <v>0.03</v>
      </c>
      <c r="F178" s="43">
        <v>7</v>
      </c>
      <c r="G178" s="43">
        <v>7.0000000000000007E-2</v>
      </c>
    </row>
    <row r="179" spans="1:7" x14ac:dyDescent="0.2">
      <c r="A179" s="54">
        <v>0.35706685427984725</v>
      </c>
      <c r="B179" s="54">
        <v>0.24624957381488632</v>
      </c>
      <c r="D179" s="43">
        <v>11</v>
      </c>
      <c r="E179" s="61">
        <v>0.02</v>
      </c>
      <c r="F179" s="43">
        <v>6</v>
      </c>
      <c r="G179" s="43">
        <v>6.0000000000000005E-2</v>
      </c>
    </row>
    <row r="180" spans="1:7" x14ac:dyDescent="0.2">
      <c r="A180" s="54">
        <v>0.35706685427984725</v>
      </c>
      <c r="B180" s="54">
        <v>0.24624957381488632</v>
      </c>
      <c r="D180" s="43">
        <v>11</v>
      </c>
      <c r="E180" s="61">
        <v>0.03</v>
      </c>
      <c r="F180" s="43">
        <v>6</v>
      </c>
      <c r="G180" s="43">
        <v>0.08</v>
      </c>
    </row>
    <row r="181" spans="1:7" x14ac:dyDescent="0.2">
      <c r="A181" s="54">
        <v>0.35706685427984725</v>
      </c>
      <c r="B181" s="54">
        <v>0.24624957381488632</v>
      </c>
      <c r="D181" s="43">
        <v>11</v>
      </c>
      <c r="E181" s="61">
        <v>0.04</v>
      </c>
      <c r="F181" s="43">
        <v>6</v>
      </c>
      <c r="G181" s="43">
        <v>9.9999999999999992E-2</v>
      </c>
    </row>
    <row r="182" spans="1:7" x14ac:dyDescent="0.2">
      <c r="A182" s="54">
        <v>0.35533416879917101</v>
      </c>
      <c r="B182" s="54">
        <v>0.24624957381488632</v>
      </c>
      <c r="D182" s="43">
        <v>11</v>
      </c>
      <c r="E182" s="61">
        <v>0.01</v>
      </c>
      <c r="F182" s="43">
        <v>7</v>
      </c>
      <c r="G182" s="43">
        <v>9.9999999999999992E-2</v>
      </c>
    </row>
    <row r="183" spans="1:7" x14ac:dyDescent="0.2">
      <c r="A183" s="54">
        <v>0.35533416879917101</v>
      </c>
      <c r="B183" s="54">
        <v>0.24624957381488632</v>
      </c>
      <c r="D183" s="43">
        <v>12</v>
      </c>
      <c r="E183" s="61">
        <v>0.01</v>
      </c>
      <c r="F183" s="43">
        <v>7</v>
      </c>
      <c r="G183" s="43">
        <v>7.0000000000000007E-2</v>
      </c>
    </row>
    <row r="184" spans="1:7" x14ac:dyDescent="0.2">
      <c r="A184" s="54">
        <v>0.35533416879917101</v>
      </c>
      <c r="B184" s="54">
        <v>0.24624957381488632</v>
      </c>
      <c r="D184" s="43">
        <v>12</v>
      </c>
      <c r="E184" s="61">
        <v>0.01</v>
      </c>
      <c r="F184" s="43">
        <v>7</v>
      </c>
      <c r="G184" s="43">
        <v>0.08</v>
      </c>
    </row>
    <row r="185" spans="1:7" x14ac:dyDescent="0.2">
      <c r="A185" s="54">
        <v>0.35533416879917101</v>
      </c>
      <c r="B185" s="54">
        <v>0.24624957381488632</v>
      </c>
      <c r="D185" s="43">
        <v>12</v>
      </c>
      <c r="E185" s="61">
        <v>0.01</v>
      </c>
      <c r="F185" s="43">
        <v>7</v>
      </c>
      <c r="G185" s="43">
        <v>0.09</v>
      </c>
    </row>
    <row r="186" spans="1:7" x14ac:dyDescent="0.2">
      <c r="A186" s="54">
        <v>0.35338406008753087</v>
      </c>
      <c r="B186" s="54">
        <v>0.24624957381488632</v>
      </c>
      <c r="D186" s="43">
        <v>11</v>
      </c>
      <c r="E186" s="61">
        <v>0.05</v>
      </c>
      <c r="F186" s="43">
        <v>6</v>
      </c>
      <c r="G186" s="43">
        <v>0.09</v>
      </c>
    </row>
    <row r="187" spans="1:7" x14ac:dyDescent="0.2">
      <c r="A187" s="54">
        <v>0.35338406008753087</v>
      </c>
      <c r="B187" s="54">
        <v>0.24624957381488632</v>
      </c>
      <c r="D187" s="43">
        <v>11</v>
      </c>
      <c r="E187" s="61">
        <v>6.0000000000000005E-2</v>
      </c>
      <c r="F187" s="43">
        <v>6</v>
      </c>
      <c r="G187" s="43">
        <v>9.9999999999999992E-2</v>
      </c>
    </row>
    <row r="188" spans="1:7" x14ac:dyDescent="0.2">
      <c r="A188" s="54">
        <v>0.35338406008753087</v>
      </c>
      <c r="B188" s="54">
        <v>0.24624957381488632</v>
      </c>
      <c r="D188" s="43">
        <v>11</v>
      </c>
      <c r="E188" s="61">
        <v>7.0000000000000007E-2</v>
      </c>
      <c r="F188" s="43">
        <v>6</v>
      </c>
      <c r="G188" s="43">
        <v>9.9999999999999992E-2</v>
      </c>
    </row>
    <row r="189" spans="1:7" x14ac:dyDescent="0.2">
      <c r="A189" s="54">
        <v>0.35338406008753087</v>
      </c>
      <c r="B189" s="54">
        <v>0.24624957381488632</v>
      </c>
      <c r="D189" s="43">
        <v>11</v>
      </c>
      <c r="E189" s="61">
        <v>0.08</v>
      </c>
      <c r="F189" s="43">
        <v>6</v>
      </c>
      <c r="G189" s="43">
        <v>9.9999999999999992E-2</v>
      </c>
    </row>
    <row r="190" spans="1:7" x14ac:dyDescent="0.2">
      <c r="A190" s="54">
        <v>0.35304434520986244</v>
      </c>
      <c r="B190" s="54">
        <v>0.24624957381488632</v>
      </c>
      <c r="D190" s="43">
        <v>11</v>
      </c>
      <c r="E190" s="61">
        <v>0.04</v>
      </c>
      <c r="F190" s="43">
        <v>6</v>
      </c>
      <c r="G190" s="43">
        <v>0.08</v>
      </c>
    </row>
    <row r="191" spans="1:7" x14ac:dyDescent="0.2">
      <c r="A191" s="54">
        <v>0.35304434520986244</v>
      </c>
      <c r="B191" s="54">
        <v>0.24624957381488632</v>
      </c>
      <c r="D191" s="43">
        <v>11</v>
      </c>
      <c r="E191" s="61">
        <v>6.0000000000000005E-2</v>
      </c>
      <c r="F191" s="43">
        <v>6</v>
      </c>
      <c r="G191" s="43">
        <v>0.09</v>
      </c>
    </row>
    <row r="192" spans="1:7" x14ac:dyDescent="0.2">
      <c r="A192" s="54">
        <v>0.35225026319426828</v>
      </c>
      <c r="B192" s="54">
        <v>0.24624957381488632</v>
      </c>
      <c r="D192" s="43">
        <v>12</v>
      </c>
      <c r="E192" s="61">
        <v>0.05</v>
      </c>
      <c r="F192" s="43">
        <v>7</v>
      </c>
      <c r="G192" s="43">
        <v>9.9999999999999992E-2</v>
      </c>
    </row>
    <row r="193" spans="1:7" x14ac:dyDescent="0.2">
      <c r="A193" s="54">
        <v>0.34903052600921791</v>
      </c>
      <c r="B193" s="54">
        <v>0.24624957381488632</v>
      </c>
      <c r="D193" s="43">
        <v>11</v>
      </c>
      <c r="E193" s="61">
        <v>0.01</v>
      </c>
      <c r="F193" s="43">
        <v>7</v>
      </c>
      <c r="G193" s="43">
        <v>0.04</v>
      </c>
    </row>
    <row r="194" spans="1:7" x14ac:dyDescent="0.2">
      <c r="A194" s="54">
        <v>0.34903052600921791</v>
      </c>
      <c r="B194" s="54">
        <v>0.24624957381488632</v>
      </c>
      <c r="D194" s="43">
        <v>11</v>
      </c>
      <c r="E194" s="61">
        <v>0.01</v>
      </c>
      <c r="F194" s="43">
        <v>7</v>
      </c>
      <c r="G194" s="43">
        <v>0.05</v>
      </c>
    </row>
    <row r="195" spans="1:7" x14ac:dyDescent="0.2">
      <c r="A195" s="54">
        <v>0.34903052600921791</v>
      </c>
      <c r="B195" s="54">
        <v>0.24624957381488632</v>
      </c>
      <c r="D195" s="43">
        <v>11</v>
      </c>
      <c r="E195" s="61">
        <v>0.01</v>
      </c>
      <c r="F195" s="43">
        <v>7</v>
      </c>
      <c r="G195" s="43">
        <v>6.0000000000000005E-2</v>
      </c>
    </row>
    <row r="196" spans="1:7" x14ac:dyDescent="0.2">
      <c r="A196" s="54">
        <v>0.34903052600921791</v>
      </c>
      <c r="B196" s="54">
        <v>0.24624957381488632</v>
      </c>
      <c r="D196" s="43">
        <v>11</v>
      </c>
      <c r="E196" s="61">
        <v>0.01</v>
      </c>
      <c r="F196" s="43">
        <v>7</v>
      </c>
      <c r="G196" s="43">
        <v>7.0000000000000007E-2</v>
      </c>
    </row>
    <row r="197" spans="1:7" x14ac:dyDescent="0.2">
      <c r="A197" s="54">
        <v>0.34903052600921791</v>
      </c>
      <c r="B197" s="54">
        <v>0.24624957381488632</v>
      </c>
      <c r="D197" s="43">
        <v>11</v>
      </c>
      <c r="E197" s="61">
        <v>0.01</v>
      </c>
      <c r="F197" s="43">
        <v>7</v>
      </c>
      <c r="G197" s="43">
        <v>0.08</v>
      </c>
    </row>
    <row r="198" spans="1:7" x14ac:dyDescent="0.2">
      <c r="A198" s="54">
        <v>0.34903052600921791</v>
      </c>
      <c r="B198" s="54">
        <v>0.24624957381488632</v>
      </c>
      <c r="D198" s="43">
        <v>11</v>
      </c>
      <c r="E198" s="61">
        <v>0.01</v>
      </c>
      <c r="F198" s="43">
        <v>7</v>
      </c>
      <c r="G198" s="43">
        <v>0.09</v>
      </c>
    </row>
    <row r="199" spans="1:7" x14ac:dyDescent="0.2">
      <c r="A199" s="54">
        <v>0.34903052600921791</v>
      </c>
      <c r="B199" s="54">
        <v>0.24624957381488632</v>
      </c>
      <c r="D199" s="43">
        <v>11</v>
      </c>
      <c r="E199" s="61">
        <v>0.02</v>
      </c>
      <c r="F199" s="43">
        <v>7</v>
      </c>
      <c r="G199" s="43">
        <v>6.0000000000000005E-2</v>
      </c>
    </row>
    <row r="200" spans="1:7" x14ac:dyDescent="0.2">
      <c r="A200" s="54">
        <v>0.34903052600921791</v>
      </c>
      <c r="B200" s="54">
        <v>0.24624957381488632</v>
      </c>
      <c r="D200" s="43">
        <v>11</v>
      </c>
      <c r="E200" s="61">
        <v>0.02</v>
      </c>
      <c r="F200" s="43">
        <v>7</v>
      </c>
      <c r="G200" s="43">
        <v>7.0000000000000007E-2</v>
      </c>
    </row>
    <row r="201" spans="1:7" x14ac:dyDescent="0.2">
      <c r="A201" s="54">
        <v>0.34903052600921791</v>
      </c>
      <c r="B201" s="54">
        <v>0.24624957381488632</v>
      </c>
      <c r="D201" s="43">
        <v>11</v>
      </c>
      <c r="E201" s="61">
        <v>0.02</v>
      </c>
      <c r="F201" s="43">
        <v>7</v>
      </c>
      <c r="G201" s="43">
        <v>0.08</v>
      </c>
    </row>
    <row r="202" spans="1:7" x14ac:dyDescent="0.2">
      <c r="A202" s="54">
        <v>0.34903052600921791</v>
      </c>
      <c r="B202" s="54">
        <v>0.24624957381488632</v>
      </c>
      <c r="D202" s="43">
        <v>11</v>
      </c>
      <c r="E202" s="61">
        <v>0.02</v>
      </c>
      <c r="F202" s="43">
        <v>7</v>
      </c>
      <c r="G202" s="43">
        <v>0.09</v>
      </c>
    </row>
    <row r="203" spans="1:7" x14ac:dyDescent="0.2">
      <c r="A203" s="54">
        <v>0.34903052600921791</v>
      </c>
      <c r="B203" s="54">
        <v>0.24624957381488632</v>
      </c>
      <c r="D203" s="43">
        <v>11</v>
      </c>
      <c r="E203" s="61">
        <v>0.02</v>
      </c>
      <c r="F203" s="43">
        <v>7</v>
      </c>
      <c r="G203" s="43">
        <v>9.9999999999999992E-2</v>
      </c>
    </row>
    <row r="204" spans="1:7" x14ac:dyDescent="0.2">
      <c r="A204" s="54">
        <v>0.34903052600921791</v>
      </c>
      <c r="B204" s="54">
        <v>0.24624957381488632</v>
      </c>
      <c r="D204" s="43">
        <v>11</v>
      </c>
      <c r="E204" s="61">
        <v>0.03</v>
      </c>
      <c r="F204" s="43">
        <v>7</v>
      </c>
      <c r="G204" s="43">
        <v>0.08</v>
      </c>
    </row>
    <row r="205" spans="1:7" x14ac:dyDescent="0.2">
      <c r="A205" s="54">
        <v>0.34903052600921791</v>
      </c>
      <c r="B205" s="54">
        <v>0.24624957381488632</v>
      </c>
      <c r="D205" s="43">
        <v>11</v>
      </c>
      <c r="E205" s="61">
        <v>0.03</v>
      </c>
      <c r="F205" s="43">
        <v>7</v>
      </c>
      <c r="G205" s="43">
        <v>0.09</v>
      </c>
    </row>
    <row r="206" spans="1:7" x14ac:dyDescent="0.2">
      <c r="A206" s="54">
        <v>0.34903052600921791</v>
      </c>
      <c r="B206" s="54">
        <v>0.24624957381488632</v>
      </c>
      <c r="D206" s="43">
        <v>11</v>
      </c>
      <c r="E206" s="61">
        <v>0.03</v>
      </c>
      <c r="F206" s="43">
        <v>7</v>
      </c>
      <c r="G206" s="43">
        <v>9.9999999999999992E-2</v>
      </c>
    </row>
    <row r="207" spans="1:7" x14ac:dyDescent="0.2">
      <c r="A207" s="54">
        <v>0.34903052600921791</v>
      </c>
      <c r="B207" s="54">
        <v>0.24624957381488632</v>
      </c>
      <c r="D207" s="43">
        <v>11</v>
      </c>
      <c r="E207" s="61">
        <v>0.04</v>
      </c>
      <c r="F207" s="43">
        <v>7</v>
      </c>
      <c r="G207" s="43">
        <v>0.09</v>
      </c>
    </row>
    <row r="208" spans="1:7" x14ac:dyDescent="0.2">
      <c r="A208" s="54">
        <v>0.34903052600921791</v>
      </c>
      <c r="B208" s="54">
        <v>0.24624957381488632</v>
      </c>
      <c r="D208" s="43">
        <v>11</v>
      </c>
      <c r="E208" s="61">
        <v>0.04</v>
      </c>
      <c r="F208" s="43">
        <v>7</v>
      </c>
      <c r="G208" s="43">
        <v>9.9999999999999992E-2</v>
      </c>
    </row>
    <row r="209" spans="1:7" x14ac:dyDescent="0.2">
      <c r="A209" s="54">
        <v>0.34875467292102841</v>
      </c>
      <c r="B209" s="54">
        <v>0.24624957381488632</v>
      </c>
      <c r="D209" s="43">
        <v>13</v>
      </c>
      <c r="E209" s="61">
        <v>7.0000000000000007E-2</v>
      </c>
      <c r="F209" s="43">
        <v>7</v>
      </c>
      <c r="G209" s="43">
        <v>9.9999999999999992E-2</v>
      </c>
    </row>
    <row r="210" spans="1:7" x14ac:dyDescent="0.2">
      <c r="A210" s="54">
        <v>0.34873102513378063</v>
      </c>
      <c r="B210" s="54">
        <v>0.24624957381488632</v>
      </c>
      <c r="D210" s="43">
        <v>13</v>
      </c>
      <c r="E210" s="61">
        <v>0.01</v>
      </c>
      <c r="F210" s="43">
        <v>7</v>
      </c>
      <c r="G210" s="43">
        <v>6.0000000000000005E-2</v>
      </c>
    </row>
    <row r="211" spans="1:7" x14ac:dyDescent="0.2">
      <c r="A211" s="54">
        <v>0.34873102513378063</v>
      </c>
      <c r="B211" s="54">
        <v>0.24624957381488632</v>
      </c>
      <c r="D211" s="43">
        <v>13</v>
      </c>
      <c r="E211" s="61">
        <v>0.01</v>
      </c>
      <c r="F211" s="43">
        <v>7</v>
      </c>
      <c r="G211" s="43">
        <v>7.0000000000000007E-2</v>
      </c>
    </row>
    <row r="212" spans="1:7" x14ac:dyDescent="0.2">
      <c r="A212" s="54">
        <v>0.34873102513378063</v>
      </c>
      <c r="B212" s="54">
        <v>0.24624957381488632</v>
      </c>
      <c r="D212" s="43">
        <v>13</v>
      </c>
      <c r="E212" s="61">
        <v>0.01</v>
      </c>
      <c r="F212" s="43">
        <v>7</v>
      </c>
      <c r="G212" s="43">
        <v>0.08</v>
      </c>
    </row>
    <row r="213" spans="1:7" x14ac:dyDescent="0.2">
      <c r="A213" s="54">
        <v>0.34873102513378063</v>
      </c>
      <c r="B213" s="54">
        <v>0.24624957381488632</v>
      </c>
      <c r="D213" s="43">
        <v>13</v>
      </c>
      <c r="E213" s="61">
        <v>0.01</v>
      </c>
      <c r="F213" s="43">
        <v>7</v>
      </c>
      <c r="G213" s="43">
        <v>0.09</v>
      </c>
    </row>
    <row r="214" spans="1:7" x14ac:dyDescent="0.2">
      <c r="A214" s="54">
        <v>0.3484878936011272</v>
      </c>
      <c r="B214" s="54">
        <v>0.24624957381488632</v>
      </c>
      <c r="D214" s="43">
        <v>11</v>
      </c>
      <c r="E214" s="61">
        <v>0.04</v>
      </c>
      <c r="F214" s="43">
        <v>7</v>
      </c>
      <c r="G214" s="43">
        <v>0.08</v>
      </c>
    </row>
    <row r="215" spans="1:7" x14ac:dyDescent="0.2">
      <c r="A215" s="54">
        <v>0.3484878936011272</v>
      </c>
      <c r="B215" s="54">
        <v>0.24624957381488632</v>
      </c>
      <c r="D215" s="43">
        <v>11</v>
      </c>
      <c r="E215" s="61">
        <v>0.05</v>
      </c>
      <c r="F215" s="43">
        <v>7</v>
      </c>
      <c r="G215" s="43">
        <v>0.09</v>
      </c>
    </row>
    <row r="216" spans="1:7" x14ac:dyDescent="0.2">
      <c r="A216" s="54">
        <v>0.3484878936011272</v>
      </c>
      <c r="B216" s="54">
        <v>0.24624957381488632</v>
      </c>
      <c r="D216" s="43">
        <v>11</v>
      </c>
      <c r="E216" s="61">
        <v>6.0000000000000005E-2</v>
      </c>
      <c r="F216" s="43">
        <v>7</v>
      </c>
      <c r="G216" s="43">
        <v>0.09</v>
      </c>
    </row>
    <row r="217" spans="1:7" x14ac:dyDescent="0.2">
      <c r="A217" s="54">
        <v>0.3484878936011272</v>
      </c>
      <c r="B217" s="54">
        <v>0.24624957381488632</v>
      </c>
      <c r="D217" s="43">
        <v>11</v>
      </c>
      <c r="E217" s="61">
        <v>6.0000000000000005E-2</v>
      </c>
      <c r="F217" s="43">
        <v>7</v>
      </c>
      <c r="G217" s="43">
        <v>9.9999999999999992E-2</v>
      </c>
    </row>
    <row r="218" spans="1:7" x14ac:dyDescent="0.2">
      <c r="A218" s="54">
        <v>0.3484878936011272</v>
      </c>
      <c r="B218" s="54">
        <v>0.24624957381488632</v>
      </c>
      <c r="D218" s="43">
        <v>11</v>
      </c>
      <c r="E218" s="61">
        <v>7.0000000000000007E-2</v>
      </c>
      <c r="F218" s="43">
        <v>7</v>
      </c>
      <c r="G218" s="43">
        <v>9.9999999999999992E-2</v>
      </c>
    </row>
    <row r="219" spans="1:7" x14ac:dyDescent="0.2">
      <c r="A219" s="54">
        <v>0.3484878936011272</v>
      </c>
      <c r="B219" s="54">
        <v>0.24624957381488632</v>
      </c>
      <c r="D219" s="43">
        <v>11</v>
      </c>
      <c r="E219" s="61">
        <v>0.08</v>
      </c>
      <c r="F219" s="43">
        <v>7</v>
      </c>
      <c r="G219" s="43">
        <v>9.9999999999999992E-2</v>
      </c>
    </row>
    <row r="220" spans="1:7" x14ac:dyDescent="0.2">
      <c r="A220" s="54">
        <v>0.34820855230846298</v>
      </c>
      <c r="B220" s="54">
        <v>0.24624957381488632</v>
      </c>
      <c r="D220" s="43">
        <v>11</v>
      </c>
      <c r="E220" s="61">
        <v>7.0000000000000007E-2</v>
      </c>
      <c r="F220" s="43">
        <v>7</v>
      </c>
      <c r="G220" s="43">
        <v>0.09</v>
      </c>
    </row>
    <row r="221" spans="1:7" x14ac:dyDescent="0.2">
      <c r="A221" s="54">
        <v>0.34820855230846298</v>
      </c>
      <c r="B221" s="54">
        <v>0.24624957381488632</v>
      </c>
      <c r="D221" s="43">
        <v>11</v>
      </c>
      <c r="E221" s="61">
        <v>0.09</v>
      </c>
      <c r="F221" s="43">
        <v>7</v>
      </c>
      <c r="G221" s="43">
        <v>9.9999999999999992E-2</v>
      </c>
    </row>
    <row r="222" spans="1:7" x14ac:dyDescent="0.2">
      <c r="A222" s="54">
        <v>0.34643296090632802</v>
      </c>
      <c r="B222" s="54">
        <v>0.24624957381488632</v>
      </c>
      <c r="D222" s="43">
        <v>11</v>
      </c>
      <c r="E222" s="61">
        <v>0.05</v>
      </c>
      <c r="F222" s="43">
        <v>6</v>
      </c>
      <c r="G222" s="43">
        <v>0.08</v>
      </c>
    </row>
    <row r="223" spans="1:7" x14ac:dyDescent="0.2">
      <c r="A223" s="54">
        <v>0.33826393788368803</v>
      </c>
      <c r="B223" s="54">
        <v>0.24624957381488632</v>
      </c>
      <c r="D223" s="43">
        <v>12</v>
      </c>
      <c r="E223" s="61">
        <v>0.01</v>
      </c>
      <c r="F223" s="43">
        <v>7</v>
      </c>
      <c r="G223" s="43">
        <v>0.04</v>
      </c>
    </row>
    <row r="224" spans="1:7" x14ac:dyDescent="0.2">
      <c r="A224" s="54">
        <v>0.33826393788368803</v>
      </c>
      <c r="B224" s="54">
        <v>0.24624957381488632</v>
      </c>
      <c r="D224" s="43">
        <v>12</v>
      </c>
      <c r="E224" s="61">
        <v>0.01</v>
      </c>
      <c r="F224" s="43">
        <v>7</v>
      </c>
      <c r="G224" s="43">
        <v>0.05</v>
      </c>
    </row>
    <row r="225" spans="1:7" x14ac:dyDescent="0.2">
      <c r="A225" s="54">
        <v>0.33826393788368803</v>
      </c>
      <c r="B225" s="54">
        <v>0.24624957381488632</v>
      </c>
      <c r="D225" s="43">
        <v>12</v>
      </c>
      <c r="E225" s="61">
        <v>0.01</v>
      </c>
      <c r="F225" s="43">
        <v>7</v>
      </c>
      <c r="G225" s="43">
        <v>6.0000000000000005E-2</v>
      </c>
    </row>
    <row r="226" spans="1:7" x14ac:dyDescent="0.2">
      <c r="A226" s="54">
        <v>0.33826393788368803</v>
      </c>
      <c r="B226" s="54">
        <v>0.24624957381488632</v>
      </c>
      <c r="D226" s="43">
        <v>12</v>
      </c>
      <c r="E226" s="61">
        <v>0.01</v>
      </c>
      <c r="F226" s="43">
        <v>7</v>
      </c>
      <c r="G226" s="43">
        <v>9.9999999999999992E-2</v>
      </c>
    </row>
    <row r="227" spans="1:7" x14ac:dyDescent="0.2">
      <c r="A227" s="54">
        <v>0.33826393788368803</v>
      </c>
      <c r="B227" s="54">
        <v>0.24624957381488632</v>
      </c>
      <c r="D227" s="43">
        <v>12</v>
      </c>
      <c r="E227" s="61">
        <v>0.02</v>
      </c>
      <c r="F227" s="43">
        <v>7</v>
      </c>
      <c r="G227" s="43">
        <v>6.0000000000000005E-2</v>
      </c>
    </row>
    <row r="228" spans="1:7" x14ac:dyDescent="0.2">
      <c r="A228" s="54">
        <v>0.33826393788368803</v>
      </c>
      <c r="B228" s="54">
        <v>0.24624957381488632</v>
      </c>
      <c r="D228" s="43">
        <v>12</v>
      </c>
      <c r="E228" s="61">
        <v>0.02</v>
      </c>
      <c r="F228" s="43">
        <v>7</v>
      </c>
      <c r="G228" s="43">
        <v>7.0000000000000007E-2</v>
      </c>
    </row>
    <row r="229" spans="1:7" x14ac:dyDescent="0.2">
      <c r="A229" s="54">
        <v>0.33826393788368803</v>
      </c>
      <c r="B229" s="54">
        <v>0.24624957381488632</v>
      </c>
      <c r="D229" s="43">
        <v>12</v>
      </c>
      <c r="E229" s="61">
        <v>0.02</v>
      </c>
      <c r="F229" s="43">
        <v>7</v>
      </c>
      <c r="G229" s="43">
        <v>0.08</v>
      </c>
    </row>
    <row r="230" spans="1:7" x14ac:dyDescent="0.2">
      <c r="A230" s="54">
        <v>0.33826393788368803</v>
      </c>
      <c r="B230" s="54">
        <v>0.24624957381488632</v>
      </c>
      <c r="D230" s="43">
        <v>12</v>
      </c>
      <c r="E230" s="61">
        <v>0.02</v>
      </c>
      <c r="F230" s="43">
        <v>7</v>
      </c>
      <c r="G230" s="43">
        <v>0.09</v>
      </c>
    </row>
    <row r="231" spans="1:7" x14ac:dyDescent="0.2">
      <c r="A231" s="54">
        <v>0.33826393788368803</v>
      </c>
      <c r="B231" s="54">
        <v>0.24624957381488632</v>
      </c>
      <c r="D231" s="43">
        <v>12</v>
      </c>
      <c r="E231" s="61">
        <v>0.02</v>
      </c>
      <c r="F231" s="43">
        <v>7</v>
      </c>
      <c r="G231" s="43">
        <v>9.9999999999999992E-2</v>
      </c>
    </row>
    <row r="232" spans="1:7" x14ac:dyDescent="0.2">
      <c r="A232" s="54">
        <v>0.33826393788368803</v>
      </c>
      <c r="B232" s="54">
        <v>0.24624957381488632</v>
      </c>
      <c r="D232" s="43">
        <v>12</v>
      </c>
      <c r="E232" s="61">
        <v>0.03</v>
      </c>
      <c r="F232" s="43">
        <v>7</v>
      </c>
      <c r="G232" s="43">
        <v>0.08</v>
      </c>
    </row>
    <row r="233" spans="1:7" x14ac:dyDescent="0.2">
      <c r="A233" s="54">
        <v>0.33826393788368803</v>
      </c>
      <c r="B233" s="54">
        <v>0.24624957381488632</v>
      </c>
      <c r="D233" s="43">
        <v>12</v>
      </c>
      <c r="E233" s="61">
        <v>0.03</v>
      </c>
      <c r="F233" s="43">
        <v>7</v>
      </c>
      <c r="G233" s="43">
        <v>0.09</v>
      </c>
    </row>
    <row r="234" spans="1:7" x14ac:dyDescent="0.2">
      <c r="A234" s="54">
        <v>0.33826393788368803</v>
      </c>
      <c r="B234" s="54">
        <v>0.24624957381488632</v>
      </c>
      <c r="D234" s="43">
        <v>12</v>
      </c>
      <c r="E234" s="61">
        <v>0.03</v>
      </c>
      <c r="F234" s="43">
        <v>7</v>
      </c>
      <c r="G234" s="43">
        <v>9.9999999999999992E-2</v>
      </c>
    </row>
    <row r="235" spans="1:7" x14ac:dyDescent="0.2">
      <c r="A235" s="54">
        <v>0.33826393788368803</v>
      </c>
      <c r="B235" s="54">
        <v>0.24624957381488632</v>
      </c>
      <c r="D235" s="43">
        <v>12</v>
      </c>
      <c r="E235" s="61">
        <v>0.04</v>
      </c>
      <c r="F235" s="43">
        <v>7</v>
      </c>
      <c r="G235" s="43">
        <v>0.09</v>
      </c>
    </row>
    <row r="236" spans="1:7" x14ac:dyDescent="0.2">
      <c r="A236" s="54">
        <v>0.33826393788368803</v>
      </c>
      <c r="B236" s="54">
        <v>0.24624957381488632</v>
      </c>
      <c r="D236" s="43">
        <v>12</v>
      </c>
      <c r="E236" s="61">
        <v>0.04</v>
      </c>
      <c r="F236" s="43">
        <v>7</v>
      </c>
      <c r="G236" s="43">
        <v>9.9999999999999992E-2</v>
      </c>
    </row>
    <row r="237" spans="1:7" x14ac:dyDescent="0.2">
      <c r="A237" s="54">
        <v>0.33817813981473493</v>
      </c>
      <c r="B237" s="54">
        <v>0.24624957381488632</v>
      </c>
      <c r="D237" s="43">
        <v>11</v>
      </c>
      <c r="E237" s="61">
        <v>0.09</v>
      </c>
      <c r="F237" s="43">
        <v>6</v>
      </c>
      <c r="G237" s="43">
        <v>9.9999999999999992E-2</v>
      </c>
    </row>
    <row r="238" spans="1:7" x14ac:dyDescent="0.2">
      <c r="A238" s="54">
        <v>0.33817813981473493</v>
      </c>
      <c r="B238" s="54">
        <v>0.24624957381488632</v>
      </c>
      <c r="D238" s="43">
        <v>11</v>
      </c>
      <c r="E238" s="61">
        <v>9.9999999999999992E-2</v>
      </c>
      <c r="F238" s="43">
        <v>6</v>
      </c>
      <c r="G238" s="43">
        <v>9.9999999999999992E-2</v>
      </c>
    </row>
    <row r="239" spans="1:7" x14ac:dyDescent="0.2">
      <c r="A239" s="54">
        <v>0.33805297136598506</v>
      </c>
      <c r="B239" s="54">
        <v>0.24624957381488632</v>
      </c>
      <c r="D239" s="43">
        <v>12</v>
      </c>
      <c r="E239" s="61">
        <v>0.03</v>
      </c>
      <c r="F239" s="43">
        <v>7</v>
      </c>
      <c r="G239" s="43">
        <v>7.0000000000000007E-2</v>
      </c>
    </row>
    <row r="240" spans="1:7" x14ac:dyDescent="0.2">
      <c r="A240" s="54">
        <v>0.33804159690717911</v>
      </c>
      <c r="B240" s="54">
        <v>0.24624957381488632</v>
      </c>
      <c r="D240" s="43">
        <v>13</v>
      </c>
      <c r="E240" s="61">
        <v>0.08</v>
      </c>
      <c r="F240" s="43">
        <v>7</v>
      </c>
      <c r="G240" s="43">
        <v>9.9999999999999992E-2</v>
      </c>
    </row>
    <row r="241" spans="1:7" x14ac:dyDescent="0.2">
      <c r="A241" s="54">
        <v>0.33804159690717911</v>
      </c>
      <c r="B241" s="54">
        <v>0.24624957381488632</v>
      </c>
      <c r="D241" s="43">
        <v>13</v>
      </c>
      <c r="E241" s="61">
        <v>0.09</v>
      </c>
      <c r="F241" s="43">
        <v>7</v>
      </c>
      <c r="G241" s="43">
        <v>9.9999999999999992E-2</v>
      </c>
    </row>
    <row r="242" spans="1:7" x14ac:dyDescent="0.2">
      <c r="A242" s="54">
        <v>0.33798886156243368</v>
      </c>
      <c r="B242" s="54">
        <v>0.24624957381488632</v>
      </c>
      <c r="D242" s="43">
        <v>12</v>
      </c>
      <c r="E242" s="61">
        <v>7.0000000000000007E-2</v>
      </c>
      <c r="F242" s="43">
        <v>7</v>
      </c>
      <c r="G242" s="43">
        <v>9.9999999999999992E-2</v>
      </c>
    </row>
    <row r="243" spans="1:7" x14ac:dyDescent="0.2">
      <c r="A243" s="54">
        <v>0.33772130547559731</v>
      </c>
      <c r="B243" s="54">
        <v>0.24624957381488632</v>
      </c>
      <c r="D243" s="43">
        <v>12</v>
      </c>
      <c r="E243" s="61">
        <v>0.05</v>
      </c>
      <c r="F243" s="43">
        <v>7</v>
      </c>
      <c r="G243" s="43">
        <v>0.09</v>
      </c>
    </row>
    <row r="244" spans="1:7" x14ac:dyDescent="0.2">
      <c r="A244" s="54">
        <v>0.33772130547559731</v>
      </c>
      <c r="B244" s="54">
        <v>0.24624957381488632</v>
      </c>
      <c r="D244" s="43">
        <v>12</v>
      </c>
      <c r="E244" s="61">
        <v>6.0000000000000005E-2</v>
      </c>
      <c r="F244" s="43">
        <v>7</v>
      </c>
      <c r="G244" s="43">
        <v>9.9999999999999992E-2</v>
      </c>
    </row>
    <row r="245" spans="1:7" x14ac:dyDescent="0.2">
      <c r="A245" s="54">
        <v>0.33771169073603491</v>
      </c>
      <c r="B245" s="54">
        <v>0.24624957381488632</v>
      </c>
      <c r="D245" s="43">
        <v>11</v>
      </c>
      <c r="E245" s="61">
        <v>0.05</v>
      </c>
      <c r="F245" s="43">
        <v>7</v>
      </c>
      <c r="G245" s="43">
        <v>0.08</v>
      </c>
    </row>
    <row r="246" spans="1:7" x14ac:dyDescent="0.2">
      <c r="A246" s="54">
        <v>0.33770952026976947</v>
      </c>
      <c r="B246" s="54">
        <v>0.24624957381488632</v>
      </c>
      <c r="D246" s="43">
        <v>12</v>
      </c>
      <c r="E246" s="61">
        <v>0.08</v>
      </c>
      <c r="F246" s="43">
        <v>7</v>
      </c>
      <c r="G246" s="43">
        <v>9.9999999999999992E-2</v>
      </c>
    </row>
    <row r="247" spans="1:7" x14ac:dyDescent="0.2">
      <c r="A247" s="54">
        <v>0.33770952026976947</v>
      </c>
      <c r="B247" s="54">
        <v>0.24624957381488632</v>
      </c>
      <c r="D247" s="43">
        <v>12</v>
      </c>
      <c r="E247" s="61">
        <v>0.09</v>
      </c>
      <c r="F247" s="43">
        <v>7</v>
      </c>
      <c r="G247" s="43">
        <v>9.9999999999999992E-2</v>
      </c>
    </row>
    <row r="248" spans="1:7" x14ac:dyDescent="0.2">
      <c r="A248" s="54">
        <v>0.33770952026976947</v>
      </c>
      <c r="B248" s="54">
        <v>0.24624957381488632</v>
      </c>
      <c r="D248" s="43">
        <v>12</v>
      </c>
      <c r="E248" s="61">
        <v>9.9999999999999992E-2</v>
      </c>
      <c r="F248" s="43">
        <v>7</v>
      </c>
      <c r="G248" s="43">
        <v>9.9999999999999992E-2</v>
      </c>
    </row>
    <row r="249" spans="1:7" x14ac:dyDescent="0.2">
      <c r="A249" s="54">
        <v>0.3353834959844037</v>
      </c>
      <c r="B249" s="54">
        <v>0.24624957381488632</v>
      </c>
      <c r="D249" s="43">
        <v>10</v>
      </c>
      <c r="E249" s="61">
        <v>0.01</v>
      </c>
      <c r="F249" s="43">
        <v>6</v>
      </c>
      <c r="G249" s="43">
        <v>0.05</v>
      </c>
    </row>
    <row r="250" spans="1:7" x14ac:dyDescent="0.2">
      <c r="A250" s="54">
        <v>0.3353834959844037</v>
      </c>
      <c r="B250" s="54">
        <v>0.24624957381488632</v>
      </c>
      <c r="D250" s="43">
        <v>10</v>
      </c>
      <c r="E250" s="61">
        <v>0.02</v>
      </c>
      <c r="F250" s="43">
        <v>6</v>
      </c>
      <c r="G250" s="43">
        <v>7.0000000000000007E-2</v>
      </c>
    </row>
    <row r="251" spans="1:7" x14ac:dyDescent="0.2">
      <c r="A251" s="54">
        <v>0.3353834959844037</v>
      </c>
      <c r="B251" s="54">
        <v>0.24624957381488632</v>
      </c>
      <c r="D251" s="43">
        <v>10</v>
      </c>
      <c r="E251" s="61">
        <v>0.02</v>
      </c>
      <c r="F251" s="43">
        <v>6</v>
      </c>
      <c r="G251" s="43">
        <v>0.08</v>
      </c>
    </row>
    <row r="252" spans="1:7" x14ac:dyDescent="0.2">
      <c r="A252" s="54">
        <v>0.3353834959844037</v>
      </c>
      <c r="B252" s="54">
        <v>0.24624957381488632</v>
      </c>
      <c r="D252" s="43">
        <v>10</v>
      </c>
      <c r="E252" s="61">
        <v>0.03</v>
      </c>
      <c r="F252" s="43">
        <v>6</v>
      </c>
      <c r="G252" s="43">
        <v>9.9999999999999992E-2</v>
      </c>
    </row>
    <row r="253" spans="1:7" x14ac:dyDescent="0.2">
      <c r="A253" s="54">
        <v>0.33412900546289759</v>
      </c>
      <c r="B253" s="54">
        <v>0.24624957381488632</v>
      </c>
      <c r="D253" s="43">
        <v>13</v>
      </c>
      <c r="E253" s="61">
        <v>6.0000000000000005E-2</v>
      </c>
      <c r="F253" s="43">
        <v>7</v>
      </c>
      <c r="G253" s="43">
        <v>9.9999999999999992E-2</v>
      </c>
    </row>
    <row r="254" spans="1:7" x14ac:dyDescent="0.2">
      <c r="A254" s="54">
        <v>0.33214398029101561</v>
      </c>
      <c r="B254" s="54">
        <v>0.24624957381488632</v>
      </c>
      <c r="D254" s="43">
        <v>13</v>
      </c>
      <c r="E254" s="61">
        <v>9.9999999999999992E-2</v>
      </c>
      <c r="F254" s="43">
        <v>7</v>
      </c>
      <c r="G254" s="43">
        <v>9.9999999999999992E-2</v>
      </c>
    </row>
    <row r="255" spans="1:7" x14ac:dyDescent="0.2">
      <c r="A255" s="54">
        <v>0.33166079421829764</v>
      </c>
      <c r="B255" s="54">
        <v>0.24624957381488632</v>
      </c>
      <c r="D255" s="43">
        <v>13</v>
      </c>
      <c r="E255" s="61">
        <v>0.01</v>
      </c>
      <c r="F255" s="43">
        <v>7</v>
      </c>
      <c r="G255" s="43">
        <v>0.05</v>
      </c>
    </row>
    <row r="256" spans="1:7" x14ac:dyDescent="0.2">
      <c r="A256" s="54">
        <v>0.33166079421829764</v>
      </c>
      <c r="B256" s="54">
        <v>0.24624957381488632</v>
      </c>
      <c r="D256" s="43">
        <v>13</v>
      </c>
      <c r="E256" s="61">
        <v>0.01</v>
      </c>
      <c r="F256" s="43">
        <v>7</v>
      </c>
      <c r="G256" s="43">
        <v>9.9999999999999992E-2</v>
      </c>
    </row>
    <row r="257" spans="1:7" x14ac:dyDescent="0.2">
      <c r="A257" s="54">
        <v>0.33166079421829764</v>
      </c>
      <c r="B257" s="54">
        <v>0.24624957381488632</v>
      </c>
      <c r="D257" s="43">
        <v>13</v>
      </c>
      <c r="E257" s="61">
        <v>0.02</v>
      </c>
      <c r="F257" s="43">
        <v>7</v>
      </c>
      <c r="G257" s="43">
        <v>0.09</v>
      </c>
    </row>
    <row r="258" spans="1:7" x14ac:dyDescent="0.2">
      <c r="A258" s="54">
        <v>0.33166079421829764</v>
      </c>
      <c r="B258" s="54">
        <v>0.24624957381488632</v>
      </c>
      <c r="D258" s="43">
        <v>13</v>
      </c>
      <c r="E258" s="61">
        <v>0.02</v>
      </c>
      <c r="F258" s="43">
        <v>7</v>
      </c>
      <c r="G258" s="43">
        <v>9.9999999999999992E-2</v>
      </c>
    </row>
    <row r="259" spans="1:7" x14ac:dyDescent="0.2">
      <c r="A259" s="54">
        <v>0.33122704063353209</v>
      </c>
      <c r="B259" s="54">
        <v>0.24624957381488632</v>
      </c>
      <c r="D259" s="43">
        <v>11</v>
      </c>
      <c r="E259" s="61">
        <v>7.0000000000000007E-2</v>
      </c>
      <c r="F259" s="43">
        <v>6</v>
      </c>
      <c r="G259" s="43">
        <v>0.09</v>
      </c>
    </row>
    <row r="260" spans="1:7" x14ac:dyDescent="0.2">
      <c r="A260" s="54">
        <v>0.33081877409823063</v>
      </c>
      <c r="B260" s="54">
        <v>0.24624957381488632</v>
      </c>
      <c r="D260" s="43">
        <v>11</v>
      </c>
      <c r="E260" s="61">
        <v>0.08</v>
      </c>
      <c r="F260" s="43">
        <v>7</v>
      </c>
      <c r="G260" s="43">
        <v>0.09</v>
      </c>
    </row>
    <row r="261" spans="1:7" x14ac:dyDescent="0.2">
      <c r="A261" s="54">
        <v>0.33081877409823063</v>
      </c>
      <c r="B261" s="54">
        <v>0.24624957381488632</v>
      </c>
      <c r="D261" s="43">
        <v>11</v>
      </c>
      <c r="E261" s="61">
        <v>0.09</v>
      </c>
      <c r="F261" s="43">
        <v>7</v>
      </c>
      <c r="G261" s="43">
        <v>0.09</v>
      </c>
    </row>
    <row r="262" spans="1:7" x14ac:dyDescent="0.2">
      <c r="A262" s="54">
        <v>0.33081877409823063</v>
      </c>
      <c r="B262" s="54">
        <v>0.24624957381488632</v>
      </c>
      <c r="D262" s="43">
        <v>11</v>
      </c>
      <c r="E262" s="61">
        <v>9.9999999999999992E-2</v>
      </c>
      <c r="F262" s="43">
        <v>7</v>
      </c>
      <c r="G262" s="43">
        <v>0.09</v>
      </c>
    </row>
    <row r="263" spans="1:7" x14ac:dyDescent="0.2">
      <c r="A263" s="54">
        <v>0.33081877409823063</v>
      </c>
      <c r="B263" s="54">
        <v>0.24624957381488632</v>
      </c>
      <c r="D263" s="43">
        <v>11</v>
      </c>
      <c r="E263" s="61">
        <v>9.9999999999999992E-2</v>
      </c>
      <c r="F263" s="43">
        <v>7</v>
      </c>
      <c r="G263" s="43">
        <v>9.9999999999999992E-2</v>
      </c>
    </row>
    <row r="264" spans="1:7" x14ac:dyDescent="0.2">
      <c r="A264" s="54">
        <v>0.33076059155483212</v>
      </c>
      <c r="B264" s="54">
        <v>0.24624957381488632</v>
      </c>
      <c r="D264" s="43">
        <v>11</v>
      </c>
      <c r="E264" s="61">
        <v>0.02</v>
      </c>
      <c r="F264" s="43">
        <v>7</v>
      </c>
      <c r="G264" s="43">
        <v>0.05</v>
      </c>
    </row>
    <row r="265" spans="1:7" x14ac:dyDescent="0.2">
      <c r="A265" s="54">
        <v>0.33076059155483212</v>
      </c>
      <c r="B265" s="54">
        <v>0.24624957381488632</v>
      </c>
      <c r="D265" s="43">
        <v>11</v>
      </c>
      <c r="E265" s="61">
        <v>0.03</v>
      </c>
      <c r="F265" s="43">
        <v>7</v>
      </c>
      <c r="G265" s="43">
        <v>6.0000000000000005E-2</v>
      </c>
    </row>
    <row r="266" spans="1:7" x14ac:dyDescent="0.2">
      <c r="A266" s="54">
        <v>0.33076059155483212</v>
      </c>
      <c r="B266" s="54">
        <v>0.24624957381488632</v>
      </c>
      <c r="D266" s="43">
        <v>11</v>
      </c>
      <c r="E266" s="61">
        <v>0.04</v>
      </c>
      <c r="F266" s="43">
        <v>7</v>
      </c>
      <c r="G266" s="43">
        <v>7.0000000000000007E-2</v>
      </c>
    </row>
    <row r="267" spans="1:7" x14ac:dyDescent="0.2">
      <c r="A267" s="54">
        <v>0.32858877725435576</v>
      </c>
      <c r="B267" s="54">
        <v>0.24624957381488632</v>
      </c>
      <c r="D267" s="43">
        <v>10</v>
      </c>
      <c r="E267" s="61">
        <v>0.01</v>
      </c>
      <c r="F267" s="43">
        <v>6</v>
      </c>
      <c r="G267" s="43">
        <v>6.0000000000000005E-2</v>
      </c>
    </row>
    <row r="268" spans="1:7" x14ac:dyDescent="0.2">
      <c r="A268" s="54">
        <v>0.32858877725435576</v>
      </c>
      <c r="B268" s="54">
        <v>0.24624957381488632</v>
      </c>
      <c r="D268" s="43">
        <v>10</v>
      </c>
      <c r="E268" s="61">
        <v>0.02</v>
      </c>
      <c r="F268" s="43">
        <v>6</v>
      </c>
      <c r="G268" s="43">
        <v>0.09</v>
      </c>
    </row>
    <row r="269" spans="1:7" x14ac:dyDescent="0.2">
      <c r="A269" s="54">
        <v>0.32858877725435576</v>
      </c>
      <c r="B269" s="54">
        <v>0.24624957381488632</v>
      </c>
      <c r="D269" s="43">
        <v>10</v>
      </c>
      <c r="E269" s="61">
        <v>0.02</v>
      </c>
      <c r="F269" s="43">
        <v>6</v>
      </c>
      <c r="G269" s="43">
        <v>9.9999999999999992E-2</v>
      </c>
    </row>
    <row r="270" spans="1:7" x14ac:dyDescent="0.2">
      <c r="A270" s="54">
        <v>0.32828927637891853</v>
      </c>
      <c r="B270" s="54">
        <v>0.24624957381488632</v>
      </c>
      <c r="D270" s="43">
        <v>10</v>
      </c>
      <c r="E270" s="61">
        <v>0.01</v>
      </c>
      <c r="F270" s="43">
        <v>6</v>
      </c>
      <c r="G270" s="43">
        <v>7.0000000000000007E-2</v>
      </c>
    </row>
    <row r="271" spans="1:7" x14ac:dyDescent="0.2">
      <c r="A271" s="54">
        <v>0.32823138884673408</v>
      </c>
      <c r="B271" s="54">
        <v>0.24624957381488632</v>
      </c>
      <c r="D271" s="43">
        <v>13</v>
      </c>
      <c r="E271" s="61">
        <v>0.04</v>
      </c>
      <c r="F271" s="43">
        <v>7</v>
      </c>
      <c r="G271" s="43">
        <v>0.09</v>
      </c>
    </row>
    <row r="272" spans="1:7" x14ac:dyDescent="0.2">
      <c r="A272" s="54">
        <v>0.32823138884673408</v>
      </c>
      <c r="B272" s="54">
        <v>0.24624957381488632</v>
      </c>
      <c r="D272" s="43">
        <v>13</v>
      </c>
      <c r="E272" s="61">
        <v>0.05</v>
      </c>
      <c r="F272" s="43">
        <v>7</v>
      </c>
      <c r="G272" s="43">
        <v>9.9999999999999992E-2</v>
      </c>
    </row>
    <row r="273" spans="1:7" x14ac:dyDescent="0.2">
      <c r="A273" s="54">
        <v>0.32772906944506902</v>
      </c>
      <c r="B273" s="54">
        <v>0.24624957381488632</v>
      </c>
      <c r="D273" s="43">
        <v>13</v>
      </c>
      <c r="E273" s="61">
        <v>6.0000000000000005E-2</v>
      </c>
      <c r="F273" s="43">
        <v>7</v>
      </c>
      <c r="G273" s="43">
        <v>0.09</v>
      </c>
    </row>
    <row r="274" spans="1:7" x14ac:dyDescent="0.2">
      <c r="A274" s="54">
        <v>0.3274719048647301</v>
      </c>
      <c r="B274" s="54">
        <v>0.24624957381488632</v>
      </c>
      <c r="D274" s="43">
        <v>12</v>
      </c>
      <c r="E274" s="61">
        <v>6.0000000000000005E-2</v>
      </c>
      <c r="F274" s="43">
        <v>7</v>
      </c>
      <c r="G274" s="43">
        <v>0.09</v>
      </c>
    </row>
    <row r="275" spans="1:7" x14ac:dyDescent="0.2">
      <c r="A275" s="54">
        <v>0.32735649860732435</v>
      </c>
      <c r="B275" s="54">
        <v>0.24624957381488632</v>
      </c>
      <c r="D275" s="43">
        <v>2</v>
      </c>
      <c r="E275" s="61">
        <v>0.08</v>
      </c>
      <c r="F275" s="43">
        <v>7</v>
      </c>
      <c r="G275" s="43">
        <v>0.09</v>
      </c>
    </row>
    <row r="276" spans="1:7" x14ac:dyDescent="0.2">
      <c r="A276" s="54">
        <v>0.32735649860732435</v>
      </c>
      <c r="B276" s="54">
        <v>0.24624957381488632</v>
      </c>
      <c r="D276" s="43">
        <v>2</v>
      </c>
      <c r="E276" s="61">
        <v>0.09</v>
      </c>
      <c r="F276" s="43">
        <v>7</v>
      </c>
      <c r="G276" s="43">
        <v>9.9999999999999992E-2</v>
      </c>
    </row>
    <row r="277" spans="1:7" x14ac:dyDescent="0.2">
      <c r="A277" s="54">
        <v>0.32720434877789373</v>
      </c>
      <c r="B277" s="54">
        <v>0.24624957381488632</v>
      </c>
      <c r="D277" s="43">
        <v>12</v>
      </c>
      <c r="E277" s="61">
        <v>0.04</v>
      </c>
      <c r="F277" s="43">
        <v>7</v>
      </c>
      <c r="G277" s="43">
        <v>0.08</v>
      </c>
    </row>
    <row r="278" spans="1:7" x14ac:dyDescent="0.2">
      <c r="A278" s="54">
        <v>0.32683551304076963</v>
      </c>
      <c r="B278" s="54">
        <v>0.24624957381488632</v>
      </c>
      <c r="D278" s="43">
        <v>9</v>
      </c>
      <c r="E278" s="61">
        <v>0.01</v>
      </c>
      <c r="F278" s="43">
        <v>7</v>
      </c>
      <c r="G278" s="43">
        <v>9.9999999999999992E-2</v>
      </c>
    </row>
    <row r="279" spans="1:7" x14ac:dyDescent="0.2">
      <c r="A279" s="54">
        <v>0.3265342755889995</v>
      </c>
      <c r="B279" s="54">
        <v>0.24624957381488632</v>
      </c>
      <c r="D279" s="43">
        <v>1</v>
      </c>
      <c r="E279" s="61">
        <v>0</v>
      </c>
      <c r="F279" s="43">
        <v>6</v>
      </c>
      <c r="G279" s="43">
        <v>0.01</v>
      </c>
    </row>
    <row r="280" spans="1:7" x14ac:dyDescent="0.2">
      <c r="A280" s="54">
        <v>0.3265342755889995</v>
      </c>
      <c r="B280" s="54">
        <v>0.24624957381488632</v>
      </c>
      <c r="D280" s="43">
        <v>1</v>
      </c>
      <c r="E280" s="61">
        <v>0</v>
      </c>
      <c r="F280" s="43">
        <v>6</v>
      </c>
      <c r="G280" s="43">
        <v>0.02</v>
      </c>
    </row>
    <row r="281" spans="1:7" x14ac:dyDescent="0.2">
      <c r="A281" s="54">
        <v>0.3265342755889995</v>
      </c>
      <c r="B281" s="54">
        <v>0.24624957381488632</v>
      </c>
      <c r="D281" s="43">
        <v>1</v>
      </c>
      <c r="E281" s="61">
        <v>0</v>
      </c>
      <c r="F281" s="43">
        <v>6</v>
      </c>
      <c r="G281" s="43">
        <v>0.03</v>
      </c>
    </row>
    <row r="282" spans="1:7" x14ac:dyDescent="0.2">
      <c r="A282" s="54">
        <v>0.3265342755889995</v>
      </c>
      <c r="B282" s="54">
        <v>0.24624957381488632</v>
      </c>
      <c r="D282" s="43">
        <v>1</v>
      </c>
      <c r="E282" s="61">
        <v>0</v>
      </c>
      <c r="F282" s="43">
        <v>6</v>
      </c>
      <c r="G282" s="43">
        <v>0.04</v>
      </c>
    </row>
    <row r="283" spans="1:7" x14ac:dyDescent="0.2">
      <c r="A283" s="54">
        <v>0.3265342755889995</v>
      </c>
      <c r="B283" s="54">
        <v>0.24624957381488632</v>
      </c>
      <c r="D283" s="43">
        <v>1</v>
      </c>
      <c r="E283" s="61">
        <v>0</v>
      </c>
      <c r="F283" s="43">
        <v>6</v>
      </c>
      <c r="G283" s="43">
        <v>0.05</v>
      </c>
    </row>
    <row r="284" spans="1:7" x14ac:dyDescent="0.2">
      <c r="A284" s="54">
        <v>0.3265342755889995</v>
      </c>
      <c r="B284" s="54">
        <v>0.24624957381488632</v>
      </c>
      <c r="D284" s="43">
        <v>1</v>
      </c>
      <c r="E284" s="61">
        <v>0</v>
      </c>
      <c r="F284" s="43">
        <v>6</v>
      </c>
      <c r="G284" s="43">
        <v>6.0000000000000005E-2</v>
      </c>
    </row>
    <row r="285" spans="1:7" x14ac:dyDescent="0.2">
      <c r="A285" s="54">
        <v>0.3265342755889995</v>
      </c>
      <c r="B285" s="54">
        <v>0.24624957381488632</v>
      </c>
      <c r="D285" s="43">
        <v>1</v>
      </c>
      <c r="E285" s="61">
        <v>0</v>
      </c>
      <c r="F285" s="43">
        <v>6</v>
      </c>
      <c r="G285" s="43">
        <v>7.0000000000000007E-2</v>
      </c>
    </row>
    <row r="286" spans="1:7" x14ac:dyDescent="0.2">
      <c r="A286" s="54">
        <v>0.3265342755889995</v>
      </c>
      <c r="B286" s="54">
        <v>0.24624957381488632</v>
      </c>
      <c r="D286" s="43">
        <v>1</v>
      </c>
      <c r="E286" s="61">
        <v>0</v>
      </c>
      <c r="F286" s="43">
        <v>6</v>
      </c>
      <c r="G286" s="43">
        <v>0.08</v>
      </c>
    </row>
    <row r="287" spans="1:7" x14ac:dyDescent="0.2">
      <c r="A287" s="54">
        <v>0.3265342755889995</v>
      </c>
      <c r="B287" s="54">
        <v>0.24624957381488632</v>
      </c>
      <c r="D287" s="43">
        <v>1</v>
      </c>
      <c r="E287" s="61">
        <v>0</v>
      </c>
      <c r="F287" s="43">
        <v>6</v>
      </c>
      <c r="G287" s="43">
        <v>0.09</v>
      </c>
    </row>
    <row r="288" spans="1:7" x14ac:dyDescent="0.2">
      <c r="A288" s="54">
        <v>0.3265342755889995</v>
      </c>
      <c r="B288" s="54">
        <v>0.24624957381488632</v>
      </c>
      <c r="D288" s="43">
        <v>1</v>
      </c>
      <c r="E288" s="61">
        <v>0</v>
      </c>
      <c r="F288" s="43">
        <v>6</v>
      </c>
      <c r="G288" s="43">
        <v>9.9999999999999992E-2</v>
      </c>
    </row>
    <row r="289" spans="1:7" x14ac:dyDescent="0.2">
      <c r="A289" s="54">
        <v>0.3265342755889995</v>
      </c>
      <c r="B289" s="54">
        <v>0.24624957381488632</v>
      </c>
      <c r="D289" s="43">
        <v>2</v>
      </c>
      <c r="E289" s="61">
        <v>0</v>
      </c>
      <c r="F289" s="43">
        <v>6</v>
      </c>
      <c r="G289" s="43">
        <v>0.01</v>
      </c>
    </row>
    <row r="290" spans="1:7" x14ac:dyDescent="0.2">
      <c r="A290" s="54">
        <v>0.3265342755889995</v>
      </c>
      <c r="B290" s="54">
        <v>0.24624957381488632</v>
      </c>
      <c r="D290" s="43">
        <v>2</v>
      </c>
      <c r="E290" s="61">
        <v>0</v>
      </c>
      <c r="F290" s="43">
        <v>6</v>
      </c>
      <c r="G290" s="43">
        <v>0.02</v>
      </c>
    </row>
    <row r="291" spans="1:7" x14ac:dyDescent="0.2">
      <c r="A291" s="54">
        <v>0.3265342755889995</v>
      </c>
      <c r="B291" s="54">
        <v>0.24624957381488632</v>
      </c>
      <c r="D291" s="43">
        <v>2</v>
      </c>
      <c r="E291" s="61">
        <v>0</v>
      </c>
      <c r="F291" s="43">
        <v>6</v>
      </c>
      <c r="G291" s="43">
        <v>0.03</v>
      </c>
    </row>
    <row r="292" spans="1:7" x14ac:dyDescent="0.2">
      <c r="A292" s="54">
        <v>0.3265342755889995</v>
      </c>
      <c r="B292" s="54">
        <v>0.24624957381488632</v>
      </c>
      <c r="D292" s="43">
        <v>2</v>
      </c>
      <c r="E292" s="61">
        <v>0</v>
      </c>
      <c r="F292" s="43">
        <v>6</v>
      </c>
      <c r="G292" s="43">
        <v>0.04</v>
      </c>
    </row>
    <row r="293" spans="1:7" x14ac:dyDescent="0.2">
      <c r="A293" s="54">
        <v>0.3265342755889995</v>
      </c>
      <c r="B293" s="54">
        <v>0.24624957381488632</v>
      </c>
      <c r="D293" s="43">
        <v>2</v>
      </c>
      <c r="E293" s="61">
        <v>0</v>
      </c>
      <c r="F293" s="43">
        <v>6</v>
      </c>
      <c r="G293" s="43">
        <v>0.05</v>
      </c>
    </row>
    <row r="294" spans="1:7" x14ac:dyDescent="0.2">
      <c r="A294" s="54">
        <v>0.3265342755889995</v>
      </c>
      <c r="B294" s="54">
        <v>0.24624957381488632</v>
      </c>
      <c r="D294" s="43">
        <v>2</v>
      </c>
      <c r="E294" s="61">
        <v>0</v>
      </c>
      <c r="F294" s="43">
        <v>6</v>
      </c>
      <c r="G294" s="43">
        <v>6.0000000000000005E-2</v>
      </c>
    </row>
    <row r="295" spans="1:7" x14ac:dyDescent="0.2">
      <c r="A295" s="54">
        <v>0.3265342755889995</v>
      </c>
      <c r="B295" s="54">
        <v>0.24624957381488632</v>
      </c>
      <c r="D295" s="43">
        <v>2</v>
      </c>
      <c r="E295" s="61">
        <v>0</v>
      </c>
      <c r="F295" s="43">
        <v>6</v>
      </c>
      <c r="G295" s="43">
        <v>7.0000000000000007E-2</v>
      </c>
    </row>
    <row r="296" spans="1:7" x14ac:dyDescent="0.2">
      <c r="A296" s="54">
        <v>0.3265342755889995</v>
      </c>
      <c r="B296" s="54">
        <v>0.24624957381488632</v>
      </c>
      <c r="D296" s="43">
        <v>2</v>
      </c>
      <c r="E296" s="61">
        <v>0</v>
      </c>
      <c r="F296" s="43">
        <v>6</v>
      </c>
      <c r="G296" s="43">
        <v>0.08</v>
      </c>
    </row>
    <row r="297" spans="1:7" x14ac:dyDescent="0.2">
      <c r="A297" s="54">
        <v>0.3265342755889995</v>
      </c>
      <c r="B297" s="54">
        <v>0.24624957381488632</v>
      </c>
      <c r="D297" s="43">
        <v>2</v>
      </c>
      <c r="E297" s="61">
        <v>0</v>
      </c>
      <c r="F297" s="43">
        <v>6</v>
      </c>
      <c r="G297" s="43">
        <v>0.09</v>
      </c>
    </row>
    <row r="298" spans="1:7" x14ac:dyDescent="0.2">
      <c r="A298" s="54">
        <v>0.3265342755889995</v>
      </c>
      <c r="B298" s="54">
        <v>0.24624957381488632</v>
      </c>
      <c r="D298" s="43">
        <v>2</v>
      </c>
      <c r="E298" s="61">
        <v>0</v>
      </c>
      <c r="F298" s="43">
        <v>6</v>
      </c>
      <c r="G298" s="43">
        <v>9.9999999999999992E-2</v>
      </c>
    </row>
    <row r="299" spans="1:7" x14ac:dyDescent="0.2">
      <c r="A299" s="54">
        <v>0.3265342755889995</v>
      </c>
      <c r="B299" s="54">
        <v>0.24624957381488632</v>
      </c>
      <c r="D299" s="43">
        <v>3</v>
      </c>
      <c r="E299" s="61">
        <v>0</v>
      </c>
      <c r="F299" s="43">
        <v>6</v>
      </c>
      <c r="G299" s="43">
        <v>0.01</v>
      </c>
    </row>
    <row r="300" spans="1:7" x14ac:dyDescent="0.2">
      <c r="A300" s="54">
        <v>0.3265342755889995</v>
      </c>
      <c r="B300" s="54">
        <v>0.24624957381488632</v>
      </c>
      <c r="D300" s="43">
        <v>3</v>
      </c>
      <c r="E300" s="61">
        <v>0</v>
      </c>
      <c r="F300" s="43">
        <v>6</v>
      </c>
      <c r="G300" s="43">
        <v>0.02</v>
      </c>
    </row>
    <row r="301" spans="1:7" x14ac:dyDescent="0.2">
      <c r="A301" s="54">
        <v>0.3265342755889995</v>
      </c>
      <c r="B301" s="54">
        <v>0.24624957381488632</v>
      </c>
      <c r="D301" s="43">
        <v>3</v>
      </c>
      <c r="E301" s="61">
        <v>0</v>
      </c>
      <c r="F301" s="43">
        <v>6</v>
      </c>
      <c r="G301" s="43">
        <v>0.03</v>
      </c>
    </row>
    <row r="302" spans="1:7" x14ac:dyDescent="0.2">
      <c r="A302" s="54">
        <v>0.3265342755889995</v>
      </c>
      <c r="B302" s="54">
        <v>0.24624957381488632</v>
      </c>
      <c r="D302" s="43">
        <v>3</v>
      </c>
      <c r="E302" s="61">
        <v>0</v>
      </c>
      <c r="F302" s="43">
        <v>6</v>
      </c>
      <c r="G302" s="43">
        <v>0.04</v>
      </c>
    </row>
    <row r="303" spans="1:7" x14ac:dyDescent="0.2">
      <c r="A303" s="54">
        <v>0.3265342755889995</v>
      </c>
      <c r="B303" s="54">
        <v>0.24624957381488632</v>
      </c>
      <c r="D303" s="43">
        <v>3</v>
      </c>
      <c r="E303" s="61">
        <v>0</v>
      </c>
      <c r="F303" s="43">
        <v>6</v>
      </c>
      <c r="G303" s="43">
        <v>0.05</v>
      </c>
    </row>
    <row r="304" spans="1:7" x14ac:dyDescent="0.2">
      <c r="A304" s="54">
        <v>0.3265342755889995</v>
      </c>
      <c r="B304" s="54">
        <v>0.24624957381488632</v>
      </c>
      <c r="D304" s="43">
        <v>3</v>
      </c>
      <c r="E304" s="61">
        <v>0</v>
      </c>
      <c r="F304" s="43">
        <v>6</v>
      </c>
      <c r="G304" s="43">
        <v>6.0000000000000005E-2</v>
      </c>
    </row>
    <row r="305" spans="1:7" x14ac:dyDescent="0.2">
      <c r="A305" s="54">
        <v>0.3265342755889995</v>
      </c>
      <c r="B305" s="54">
        <v>0.24624957381488632</v>
      </c>
      <c r="D305" s="43">
        <v>3</v>
      </c>
      <c r="E305" s="61">
        <v>0</v>
      </c>
      <c r="F305" s="43">
        <v>6</v>
      </c>
      <c r="G305" s="43">
        <v>7.0000000000000007E-2</v>
      </c>
    </row>
    <row r="306" spans="1:7" x14ac:dyDescent="0.2">
      <c r="A306" s="54">
        <v>0.3265342755889995</v>
      </c>
      <c r="B306" s="54">
        <v>0.24624957381488632</v>
      </c>
      <c r="D306" s="43">
        <v>3</v>
      </c>
      <c r="E306" s="61">
        <v>0</v>
      </c>
      <c r="F306" s="43">
        <v>6</v>
      </c>
      <c r="G306" s="43">
        <v>0.08</v>
      </c>
    </row>
    <row r="307" spans="1:7" x14ac:dyDescent="0.2">
      <c r="A307" s="54">
        <v>0.3265342755889995</v>
      </c>
      <c r="B307" s="54">
        <v>0.24624957381488632</v>
      </c>
      <c r="D307" s="43">
        <v>3</v>
      </c>
      <c r="E307" s="61">
        <v>0</v>
      </c>
      <c r="F307" s="43">
        <v>6</v>
      </c>
      <c r="G307" s="43">
        <v>0.09</v>
      </c>
    </row>
    <row r="308" spans="1:7" x14ac:dyDescent="0.2">
      <c r="A308" s="54">
        <v>0.3265342755889995</v>
      </c>
      <c r="B308" s="54">
        <v>0.24624957381488632</v>
      </c>
      <c r="D308" s="43">
        <v>3</v>
      </c>
      <c r="E308" s="61">
        <v>0</v>
      </c>
      <c r="F308" s="43">
        <v>6</v>
      </c>
      <c r="G308" s="43">
        <v>9.9999999999999992E-2</v>
      </c>
    </row>
    <row r="309" spans="1:7" x14ac:dyDescent="0.2">
      <c r="A309" s="54">
        <v>0.3265342755889995</v>
      </c>
      <c r="B309" s="54">
        <v>0.24624957381488632</v>
      </c>
      <c r="D309" s="43">
        <v>4</v>
      </c>
      <c r="E309" s="61">
        <v>0</v>
      </c>
      <c r="F309" s="43">
        <v>6</v>
      </c>
      <c r="G309" s="43">
        <v>0.01</v>
      </c>
    </row>
    <row r="310" spans="1:7" x14ac:dyDescent="0.2">
      <c r="A310" s="54">
        <v>0.3265342755889995</v>
      </c>
      <c r="B310" s="54">
        <v>0.24624957381488632</v>
      </c>
      <c r="D310" s="43">
        <v>4</v>
      </c>
      <c r="E310" s="61">
        <v>0</v>
      </c>
      <c r="F310" s="43">
        <v>6</v>
      </c>
      <c r="G310" s="43">
        <v>0.02</v>
      </c>
    </row>
    <row r="311" spans="1:7" x14ac:dyDescent="0.2">
      <c r="A311" s="54">
        <v>0.3265342755889995</v>
      </c>
      <c r="B311" s="54">
        <v>0.24624957381488632</v>
      </c>
      <c r="D311" s="43">
        <v>4</v>
      </c>
      <c r="E311" s="61">
        <v>0</v>
      </c>
      <c r="F311" s="43">
        <v>6</v>
      </c>
      <c r="G311" s="43">
        <v>0.03</v>
      </c>
    </row>
    <row r="312" spans="1:7" x14ac:dyDescent="0.2">
      <c r="A312" s="54">
        <v>0.3265342755889995</v>
      </c>
      <c r="B312" s="54">
        <v>0.24624957381488632</v>
      </c>
      <c r="D312" s="43">
        <v>4</v>
      </c>
      <c r="E312" s="61">
        <v>0</v>
      </c>
      <c r="F312" s="43">
        <v>6</v>
      </c>
      <c r="G312" s="43">
        <v>0.04</v>
      </c>
    </row>
    <row r="313" spans="1:7" x14ac:dyDescent="0.2">
      <c r="A313" s="54">
        <v>0.3265342755889995</v>
      </c>
      <c r="B313" s="54">
        <v>0.24624957381488632</v>
      </c>
      <c r="D313" s="43">
        <v>4</v>
      </c>
      <c r="E313" s="61">
        <v>0</v>
      </c>
      <c r="F313" s="43">
        <v>6</v>
      </c>
      <c r="G313" s="43">
        <v>0.05</v>
      </c>
    </row>
    <row r="314" spans="1:7" x14ac:dyDescent="0.2">
      <c r="A314" s="54">
        <v>0.3265342755889995</v>
      </c>
      <c r="B314" s="54">
        <v>0.24624957381488632</v>
      </c>
      <c r="D314" s="43">
        <v>4</v>
      </c>
      <c r="E314" s="61">
        <v>0</v>
      </c>
      <c r="F314" s="43">
        <v>6</v>
      </c>
      <c r="G314" s="43">
        <v>6.0000000000000005E-2</v>
      </c>
    </row>
    <row r="315" spans="1:7" x14ac:dyDescent="0.2">
      <c r="A315" s="54">
        <v>0.3265342755889995</v>
      </c>
      <c r="B315" s="54">
        <v>0.24624957381488632</v>
      </c>
      <c r="D315" s="43">
        <v>4</v>
      </c>
      <c r="E315" s="61">
        <v>0</v>
      </c>
      <c r="F315" s="43">
        <v>6</v>
      </c>
      <c r="G315" s="43">
        <v>7.0000000000000007E-2</v>
      </c>
    </row>
    <row r="316" spans="1:7" x14ac:dyDescent="0.2">
      <c r="A316" s="54">
        <v>0.3265342755889995</v>
      </c>
      <c r="B316" s="54">
        <v>0.24624957381488632</v>
      </c>
      <c r="D316" s="43">
        <v>4</v>
      </c>
      <c r="E316" s="61">
        <v>0</v>
      </c>
      <c r="F316" s="43">
        <v>6</v>
      </c>
      <c r="G316" s="43">
        <v>0.08</v>
      </c>
    </row>
    <row r="317" spans="1:7" x14ac:dyDescent="0.2">
      <c r="A317" s="54">
        <v>0.3265342755889995</v>
      </c>
      <c r="B317" s="54">
        <v>0.24624957381488632</v>
      </c>
      <c r="D317" s="43">
        <v>4</v>
      </c>
      <c r="E317" s="61">
        <v>0</v>
      </c>
      <c r="F317" s="43">
        <v>6</v>
      </c>
      <c r="G317" s="43">
        <v>0.09</v>
      </c>
    </row>
    <row r="318" spans="1:7" x14ac:dyDescent="0.2">
      <c r="A318" s="54">
        <v>0.3265342755889995</v>
      </c>
      <c r="B318" s="54">
        <v>0.24624957381488632</v>
      </c>
      <c r="D318" s="43">
        <v>4</v>
      </c>
      <c r="E318" s="61">
        <v>0</v>
      </c>
      <c r="F318" s="43">
        <v>6</v>
      </c>
      <c r="G318" s="43">
        <v>9.9999999999999992E-2</v>
      </c>
    </row>
    <row r="319" spans="1:7" x14ac:dyDescent="0.2">
      <c r="A319" s="54">
        <v>0.3265342755889995</v>
      </c>
      <c r="B319" s="54">
        <v>0.24624957381488632</v>
      </c>
      <c r="D319" s="43">
        <v>5</v>
      </c>
      <c r="E319" s="61">
        <v>0</v>
      </c>
      <c r="F319" s="43">
        <v>6</v>
      </c>
      <c r="G319" s="43">
        <v>0.01</v>
      </c>
    </row>
    <row r="320" spans="1:7" x14ac:dyDescent="0.2">
      <c r="A320" s="54">
        <v>0.3265342755889995</v>
      </c>
      <c r="B320" s="54">
        <v>0.24624957381488632</v>
      </c>
      <c r="D320" s="43">
        <v>5</v>
      </c>
      <c r="E320" s="61">
        <v>0</v>
      </c>
      <c r="F320" s="43">
        <v>6</v>
      </c>
      <c r="G320" s="43">
        <v>0.02</v>
      </c>
    </row>
    <row r="321" spans="1:7" x14ac:dyDescent="0.2">
      <c r="A321" s="54">
        <v>0.3265342755889995</v>
      </c>
      <c r="B321" s="54">
        <v>0.24624957381488632</v>
      </c>
      <c r="D321" s="43">
        <v>5</v>
      </c>
      <c r="E321" s="61">
        <v>0</v>
      </c>
      <c r="F321" s="43">
        <v>6</v>
      </c>
      <c r="G321" s="43">
        <v>0.03</v>
      </c>
    </row>
    <row r="322" spans="1:7" x14ac:dyDescent="0.2">
      <c r="A322" s="54">
        <v>0.3265342755889995</v>
      </c>
      <c r="B322" s="54">
        <v>0.24624957381488632</v>
      </c>
      <c r="D322" s="43">
        <v>5</v>
      </c>
      <c r="E322" s="61">
        <v>0</v>
      </c>
      <c r="F322" s="43">
        <v>6</v>
      </c>
      <c r="G322" s="43">
        <v>0.04</v>
      </c>
    </row>
    <row r="323" spans="1:7" x14ac:dyDescent="0.2">
      <c r="A323" s="54">
        <v>0.3265342755889995</v>
      </c>
      <c r="B323" s="54">
        <v>0.24624957381488632</v>
      </c>
      <c r="D323" s="43">
        <v>5</v>
      </c>
      <c r="E323" s="61">
        <v>0</v>
      </c>
      <c r="F323" s="43">
        <v>6</v>
      </c>
      <c r="G323" s="43">
        <v>0.05</v>
      </c>
    </row>
    <row r="324" spans="1:7" x14ac:dyDescent="0.2">
      <c r="A324" s="54">
        <v>0.3265342755889995</v>
      </c>
      <c r="B324" s="54">
        <v>0.24624957381488632</v>
      </c>
      <c r="D324" s="43">
        <v>5</v>
      </c>
      <c r="E324" s="61">
        <v>0</v>
      </c>
      <c r="F324" s="43">
        <v>6</v>
      </c>
      <c r="G324" s="43">
        <v>6.0000000000000005E-2</v>
      </c>
    </row>
    <row r="325" spans="1:7" x14ac:dyDescent="0.2">
      <c r="A325" s="54">
        <v>0.3265342755889995</v>
      </c>
      <c r="B325" s="54">
        <v>0.24624957381488632</v>
      </c>
      <c r="D325" s="43">
        <v>5</v>
      </c>
      <c r="E325" s="61">
        <v>0</v>
      </c>
      <c r="F325" s="43">
        <v>6</v>
      </c>
      <c r="G325" s="43">
        <v>7.0000000000000007E-2</v>
      </c>
    </row>
    <row r="326" spans="1:7" x14ac:dyDescent="0.2">
      <c r="A326" s="54">
        <v>0.3265342755889995</v>
      </c>
      <c r="B326" s="54">
        <v>0.24624957381488632</v>
      </c>
      <c r="D326" s="43">
        <v>5</v>
      </c>
      <c r="E326" s="61">
        <v>0</v>
      </c>
      <c r="F326" s="43">
        <v>6</v>
      </c>
      <c r="G326" s="43">
        <v>0.08</v>
      </c>
    </row>
    <row r="327" spans="1:7" x14ac:dyDescent="0.2">
      <c r="A327" s="54">
        <v>0.3265342755889995</v>
      </c>
      <c r="B327" s="54">
        <v>0.24624957381488632</v>
      </c>
      <c r="D327" s="43">
        <v>5</v>
      </c>
      <c r="E327" s="61">
        <v>0</v>
      </c>
      <c r="F327" s="43">
        <v>6</v>
      </c>
      <c r="G327" s="43">
        <v>0.09</v>
      </c>
    </row>
    <row r="328" spans="1:7" x14ac:dyDescent="0.2">
      <c r="A328" s="54">
        <v>0.3265342755889995</v>
      </c>
      <c r="B328" s="54">
        <v>0.24624957381488632</v>
      </c>
      <c r="D328" s="43">
        <v>5</v>
      </c>
      <c r="E328" s="61">
        <v>0</v>
      </c>
      <c r="F328" s="43">
        <v>6</v>
      </c>
      <c r="G328" s="43">
        <v>9.9999999999999992E-2</v>
      </c>
    </row>
    <row r="329" spans="1:7" x14ac:dyDescent="0.2">
      <c r="A329" s="54">
        <v>0.3265342755889995</v>
      </c>
      <c r="B329" s="54">
        <v>0.24624957381488632</v>
      </c>
      <c r="D329" s="43">
        <v>6</v>
      </c>
      <c r="E329" s="61">
        <v>0</v>
      </c>
      <c r="F329" s="43">
        <v>6</v>
      </c>
      <c r="G329" s="43">
        <v>0.01</v>
      </c>
    </row>
    <row r="330" spans="1:7" x14ac:dyDescent="0.2">
      <c r="A330" s="54">
        <v>0.3265342755889995</v>
      </c>
      <c r="B330" s="54">
        <v>0.24624957381488632</v>
      </c>
      <c r="D330" s="43">
        <v>6</v>
      </c>
      <c r="E330" s="61">
        <v>0</v>
      </c>
      <c r="F330" s="43">
        <v>6</v>
      </c>
      <c r="G330" s="43">
        <v>0.02</v>
      </c>
    </row>
    <row r="331" spans="1:7" x14ac:dyDescent="0.2">
      <c r="A331" s="54">
        <v>0.3265342755889995</v>
      </c>
      <c r="B331" s="54">
        <v>0.24624957381488632</v>
      </c>
      <c r="D331" s="43">
        <v>6</v>
      </c>
      <c r="E331" s="61">
        <v>0</v>
      </c>
      <c r="F331" s="43">
        <v>6</v>
      </c>
      <c r="G331" s="43">
        <v>0.03</v>
      </c>
    </row>
    <row r="332" spans="1:7" x14ac:dyDescent="0.2">
      <c r="A332" s="54">
        <v>0.3265342755889995</v>
      </c>
      <c r="B332" s="54">
        <v>0.24624957381488632</v>
      </c>
      <c r="D332" s="43">
        <v>6</v>
      </c>
      <c r="E332" s="61">
        <v>0</v>
      </c>
      <c r="F332" s="43">
        <v>6</v>
      </c>
      <c r="G332" s="43">
        <v>0.04</v>
      </c>
    </row>
    <row r="333" spans="1:7" x14ac:dyDescent="0.2">
      <c r="A333" s="54">
        <v>0.3265342755889995</v>
      </c>
      <c r="B333" s="54">
        <v>0.24624957381488632</v>
      </c>
      <c r="D333" s="43">
        <v>6</v>
      </c>
      <c r="E333" s="61">
        <v>0</v>
      </c>
      <c r="F333" s="43">
        <v>6</v>
      </c>
      <c r="G333" s="43">
        <v>0.05</v>
      </c>
    </row>
    <row r="334" spans="1:7" x14ac:dyDescent="0.2">
      <c r="A334" s="54">
        <v>0.3265342755889995</v>
      </c>
      <c r="B334" s="54">
        <v>0.24624957381488632</v>
      </c>
      <c r="D334" s="43">
        <v>6</v>
      </c>
      <c r="E334" s="61">
        <v>0</v>
      </c>
      <c r="F334" s="43">
        <v>6</v>
      </c>
      <c r="G334" s="43">
        <v>6.0000000000000005E-2</v>
      </c>
    </row>
    <row r="335" spans="1:7" x14ac:dyDescent="0.2">
      <c r="A335" s="54">
        <v>0.3265342755889995</v>
      </c>
      <c r="B335" s="54">
        <v>0.24624957381488632</v>
      </c>
      <c r="D335" s="43">
        <v>6</v>
      </c>
      <c r="E335" s="61">
        <v>0</v>
      </c>
      <c r="F335" s="43">
        <v>6</v>
      </c>
      <c r="G335" s="43">
        <v>7.0000000000000007E-2</v>
      </c>
    </row>
    <row r="336" spans="1:7" x14ac:dyDescent="0.2">
      <c r="A336" s="54">
        <v>0.3265342755889995</v>
      </c>
      <c r="B336" s="54">
        <v>0.24624957381488632</v>
      </c>
      <c r="D336" s="43">
        <v>6</v>
      </c>
      <c r="E336" s="61">
        <v>0</v>
      </c>
      <c r="F336" s="43">
        <v>6</v>
      </c>
      <c r="G336" s="43">
        <v>0.08</v>
      </c>
    </row>
    <row r="337" spans="1:7" x14ac:dyDescent="0.2">
      <c r="A337" s="54">
        <v>0.3265342755889995</v>
      </c>
      <c r="B337" s="54">
        <v>0.24624957381488632</v>
      </c>
      <c r="D337" s="43">
        <v>6</v>
      </c>
      <c r="E337" s="61">
        <v>0</v>
      </c>
      <c r="F337" s="43">
        <v>6</v>
      </c>
      <c r="G337" s="43">
        <v>0.09</v>
      </c>
    </row>
    <row r="338" spans="1:7" x14ac:dyDescent="0.2">
      <c r="A338" s="54">
        <v>0.3265342755889995</v>
      </c>
      <c r="B338" s="54">
        <v>0.24624957381488632</v>
      </c>
      <c r="D338" s="43">
        <v>6</v>
      </c>
      <c r="E338" s="61">
        <v>0</v>
      </c>
      <c r="F338" s="43">
        <v>6</v>
      </c>
      <c r="G338" s="43">
        <v>9.9999999999999992E-2</v>
      </c>
    </row>
    <row r="339" spans="1:7" x14ac:dyDescent="0.2">
      <c r="A339" s="54">
        <v>0.3265342755889995</v>
      </c>
      <c r="B339" s="54">
        <v>0.24624957381488632</v>
      </c>
      <c r="D339" s="43">
        <v>7</v>
      </c>
      <c r="E339" s="61">
        <v>0</v>
      </c>
      <c r="F339" s="43">
        <v>6</v>
      </c>
      <c r="G339" s="43">
        <v>0.01</v>
      </c>
    </row>
    <row r="340" spans="1:7" x14ac:dyDescent="0.2">
      <c r="A340" s="54">
        <v>0.3265342755889995</v>
      </c>
      <c r="B340" s="54">
        <v>0.24624957381488632</v>
      </c>
      <c r="D340" s="43">
        <v>7</v>
      </c>
      <c r="E340" s="61">
        <v>0</v>
      </c>
      <c r="F340" s="43">
        <v>6</v>
      </c>
      <c r="G340" s="43">
        <v>0.02</v>
      </c>
    </row>
    <row r="341" spans="1:7" x14ac:dyDescent="0.2">
      <c r="A341" s="54">
        <v>0.3265342755889995</v>
      </c>
      <c r="B341" s="54">
        <v>0.24624957381488632</v>
      </c>
      <c r="D341" s="43">
        <v>7</v>
      </c>
      <c r="E341" s="61">
        <v>0</v>
      </c>
      <c r="F341" s="43">
        <v>6</v>
      </c>
      <c r="G341" s="43">
        <v>0.03</v>
      </c>
    </row>
    <row r="342" spans="1:7" x14ac:dyDescent="0.2">
      <c r="A342" s="54">
        <v>0.3265342755889995</v>
      </c>
      <c r="B342" s="54">
        <v>0.24624957381488632</v>
      </c>
      <c r="D342" s="43">
        <v>7</v>
      </c>
      <c r="E342" s="61">
        <v>0</v>
      </c>
      <c r="F342" s="43">
        <v>6</v>
      </c>
      <c r="G342" s="43">
        <v>0.04</v>
      </c>
    </row>
    <row r="343" spans="1:7" x14ac:dyDescent="0.2">
      <c r="A343" s="54">
        <v>0.3265342755889995</v>
      </c>
      <c r="B343" s="54">
        <v>0.24624957381488632</v>
      </c>
      <c r="D343" s="43">
        <v>7</v>
      </c>
      <c r="E343" s="61">
        <v>0</v>
      </c>
      <c r="F343" s="43">
        <v>6</v>
      </c>
      <c r="G343" s="43">
        <v>0.05</v>
      </c>
    </row>
    <row r="344" spans="1:7" x14ac:dyDescent="0.2">
      <c r="A344" s="54">
        <v>0.3265342755889995</v>
      </c>
      <c r="B344" s="54">
        <v>0.24624957381488632</v>
      </c>
      <c r="D344" s="43">
        <v>7</v>
      </c>
      <c r="E344" s="61">
        <v>0</v>
      </c>
      <c r="F344" s="43">
        <v>6</v>
      </c>
      <c r="G344" s="43">
        <v>6.0000000000000005E-2</v>
      </c>
    </row>
    <row r="345" spans="1:7" x14ac:dyDescent="0.2">
      <c r="A345" s="54">
        <v>0.3265342755889995</v>
      </c>
      <c r="B345" s="54">
        <v>0.24624957381488632</v>
      </c>
      <c r="D345" s="43">
        <v>7</v>
      </c>
      <c r="E345" s="61">
        <v>0</v>
      </c>
      <c r="F345" s="43">
        <v>6</v>
      </c>
      <c r="G345" s="43">
        <v>7.0000000000000007E-2</v>
      </c>
    </row>
    <row r="346" spans="1:7" x14ac:dyDescent="0.2">
      <c r="A346" s="54">
        <v>0.3265342755889995</v>
      </c>
      <c r="B346" s="54">
        <v>0.24624957381488632</v>
      </c>
      <c r="D346" s="43">
        <v>7</v>
      </c>
      <c r="E346" s="61">
        <v>0</v>
      </c>
      <c r="F346" s="43">
        <v>6</v>
      </c>
      <c r="G346" s="43">
        <v>0.08</v>
      </c>
    </row>
    <row r="347" spans="1:7" x14ac:dyDescent="0.2">
      <c r="A347" s="54">
        <v>0.3265342755889995</v>
      </c>
      <c r="B347" s="54">
        <v>0.24624957381488632</v>
      </c>
      <c r="D347" s="43">
        <v>7</v>
      </c>
      <c r="E347" s="61">
        <v>0</v>
      </c>
      <c r="F347" s="43">
        <v>6</v>
      </c>
      <c r="G347" s="43">
        <v>0.09</v>
      </c>
    </row>
    <row r="348" spans="1:7" x14ac:dyDescent="0.2">
      <c r="A348" s="54">
        <v>0.3265342755889995</v>
      </c>
      <c r="B348" s="54">
        <v>0.24624957381488632</v>
      </c>
      <c r="D348" s="43">
        <v>7</v>
      </c>
      <c r="E348" s="61">
        <v>0</v>
      </c>
      <c r="F348" s="43">
        <v>6</v>
      </c>
      <c r="G348" s="43">
        <v>9.9999999999999992E-2</v>
      </c>
    </row>
    <row r="349" spans="1:7" x14ac:dyDescent="0.2">
      <c r="A349" s="54">
        <v>0.3265342755889995</v>
      </c>
      <c r="B349" s="54">
        <v>0.24624957381488632</v>
      </c>
      <c r="D349" s="43">
        <v>8</v>
      </c>
      <c r="E349" s="61">
        <v>0</v>
      </c>
      <c r="F349" s="43">
        <v>6</v>
      </c>
      <c r="G349" s="43">
        <v>0.01</v>
      </c>
    </row>
    <row r="350" spans="1:7" x14ac:dyDescent="0.2">
      <c r="A350" s="54">
        <v>0.3265342755889995</v>
      </c>
      <c r="B350" s="54">
        <v>0.24624957381488632</v>
      </c>
      <c r="D350" s="43">
        <v>8</v>
      </c>
      <c r="E350" s="61">
        <v>0</v>
      </c>
      <c r="F350" s="43">
        <v>6</v>
      </c>
      <c r="G350" s="43">
        <v>0.02</v>
      </c>
    </row>
    <row r="351" spans="1:7" x14ac:dyDescent="0.2">
      <c r="A351" s="54">
        <v>0.3265342755889995</v>
      </c>
      <c r="B351" s="54">
        <v>0.24624957381488632</v>
      </c>
      <c r="D351" s="43">
        <v>8</v>
      </c>
      <c r="E351" s="61">
        <v>0</v>
      </c>
      <c r="F351" s="43">
        <v>6</v>
      </c>
      <c r="G351" s="43">
        <v>0.03</v>
      </c>
    </row>
    <row r="352" spans="1:7" x14ac:dyDescent="0.2">
      <c r="A352" s="54">
        <v>0.3265342755889995</v>
      </c>
      <c r="B352" s="54">
        <v>0.24624957381488632</v>
      </c>
      <c r="D352" s="43">
        <v>8</v>
      </c>
      <c r="E352" s="61">
        <v>0</v>
      </c>
      <c r="F352" s="43">
        <v>6</v>
      </c>
      <c r="G352" s="43">
        <v>0.04</v>
      </c>
    </row>
    <row r="353" spans="1:7" x14ac:dyDescent="0.2">
      <c r="A353" s="54">
        <v>0.3265342755889995</v>
      </c>
      <c r="B353" s="54">
        <v>0.24624957381488632</v>
      </c>
      <c r="D353" s="43">
        <v>8</v>
      </c>
      <c r="E353" s="61">
        <v>0</v>
      </c>
      <c r="F353" s="43">
        <v>6</v>
      </c>
      <c r="G353" s="43">
        <v>0.05</v>
      </c>
    </row>
    <row r="354" spans="1:7" x14ac:dyDescent="0.2">
      <c r="A354" s="54">
        <v>0.3265342755889995</v>
      </c>
      <c r="B354" s="54">
        <v>0.24624957381488632</v>
      </c>
      <c r="D354" s="43">
        <v>8</v>
      </c>
      <c r="E354" s="61">
        <v>0</v>
      </c>
      <c r="F354" s="43">
        <v>6</v>
      </c>
      <c r="G354" s="43">
        <v>6.0000000000000005E-2</v>
      </c>
    </row>
    <row r="355" spans="1:7" x14ac:dyDescent="0.2">
      <c r="A355" s="54">
        <v>0.3265342755889995</v>
      </c>
      <c r="B355" s="54">
        <v>0.24624957381488632</v>
      </c>
      <c r="D355" s="43">
        <v>8</v>
      </c>
      <c r="E355" s="61">
        <v>0</v>
      </c>
      <c r="F355" s="43">
        <v>6</v>
      </c>
      <c r="G355" s="43">
        <v>7.0000000000000007E-2</v>
      </c>
    </row>
    <row r="356" spans="1:7" x14ac:dyDescent="0.2">
      <c r="A356" s="54">
        <v>0.3265342755889995</v>
      </c>
      <c r="B356" s="54">
        <v>0.24624957381488632</v>
      </c>
      <c r="D356" s="43">
        <v>8</v>
      </c>
      <c r="E356" s="61">
        <v>0</v>
      </c>
      <c r="F356" s="43">
        <v>6</v>
      </c>
      <c r="G356" s="43">
        <v>0.08</v>
      </c>
    </row>
    <row r="357" spans="1:7" x14ac:dyDescent="0.2">
      <c r="A357" s="54">
        <v>0.3265342755889995</v>
      </c>
      <c r="B357" s="54">
        <v>0.24624957381488632</v>
      </c>
      <c r="D357" s="43">
        <v>8</v>
      </c>
      <c r="E357" s="61">
        <v>0</v>
      </c>
      <c r="F357" s="43">
        <v>6</v>
      </c>
      <c r="G357" s="43">
        <v>0.09</v>
      </c>
    </row>
    <row r="358" spans="1:7" x14ac:dyDescent="0.2">
      <c r="A358" s="54">
        <v>0.3265342755889995</v>
      </c>
      <c r="B358" s="54">
        <v>0.24624957381488632</v>
      </c>
      <c r="D358" s="43">
        <v>8</v>
      </c>
      <c r="E358" s="61">
        <v>0</v>
      </c>
      <c r="F358" s="43">
        <v>6</v>
      </c>
      <c r="G358" s="43">
        <v>9.9999999999999992E-2</v>
      </c>
    </row>
    <row r="359" spans="1:7" x14ac:dyDescent="0.2">
      <c r="A359" s="54">
        <v>0.3265342755889995</v>
      </c>
      <c r="B359" s="54">
        <v>0.24624957381488632</v>
      </c>
      <c r="D359" s="43">
        <v>9</v>
      </c>
      <c r="E359" s="61">
        <v>0</v>
      </c>
      <c r="F359" s="43">
        <v>6</v>
      </c>
      <c r="G359" s="43">
        <v>0.01</v>
      </c>
    </row>
    <row r="360" spans="1:7" x14ac:dyDescent="0.2">
      <c r="A360" s="54">
        <v>0.3265342755889995</v>
      </c>
      <c r="B360" s="54">
        <v>0.24624957381488632</v>
      </c>
      <c r="D360" s="43">
        <v>9</v>
      </c>
      <c r="E360" s="61">
        <v>0</v>
      </c>
      <c r="F360" s="43">
        <v>6</v>
      </c>
      <c r="G360" s="43">
        <v>0.02</v>
      </c>
    </row>
    <row r="361" spans="1:7" x14ac:dyDescent="0.2">
      <c r="A361" s="54">
        <v>0.3265342755889995</v>
      </c>
      <c r="B361" s="54">
        <v>0.24624957381488632</v>
      </c>
      <c r="D361" s="43">
        <v>9</v>
      </c>
      <c r="E361" s="61">
        <v>0</v>
      </c>
      <c r="F361" s="43">
        <v>6</v>
      </c>
      <c r="G361" s="43">
        <v>0.03</v>
      </c>
    </row>
    <row r="362" spans="1:7" x14ac:dyDescent="0.2">
      <c r="A362" s="54">
        <v>0.3265342755889995</v>
      </c>
      <c r="B362" s="54">
        <v>0.24624957381488632</v>
      </c>
      <c r="D362" s="43">
        <v>9</v>
      </c>
      <c r="E362" s="61">
        <v>0</v>
      </c>
      <c r="F362" s="43">
        <v>6</v>
      </c>
      <c r="G362" s="43">
        <v>0.04</v>
      </c>
    </row>
    <row r="363" spans="1:7" x14ac:dyDescent="0.2">
      <c r="A363" s="54">
        <v>0.3265342755889995</v>
      </c>
      <c r="B363" s="54">
        <v>0.24624957381488632</v>
      </c>
      <c r="D363" s="43">
        <v>9</v>
      </c>
      <c r="E363" s="61">
        <v>0</v>
      </c>
      <c r="F363" s="43">
        <v>6</v>
      </c>
      <c r="G363" s="43">
        <v>0.05</v>
      </c>
    </row>
    <row r="364" spans="1:7" x14ac:dyDescent="0.2">
      <c r="A364" s="54">
        <v>0.3265342755889995</v>
      </c>
      <c r="B364" s="54">
        <v>0.24624957381488632</v>
      </c>
      <c r="D364" s="43">
        <v>9</v>
      </c>
      <c r="E364" s="61">
        <v>0</v>
      </c>
      <c r="F364" s="43">
        <v>6</v>
      </c>
      <c r="G364" s="43">
        <v>6.0000000000000005E-2</v>
      </c>
    </row>
    <row r="365" spans="1:7" x14ac:dyDescent="0.2">
      <c r="A365" s="54">
        <v>0.3265342755889995</v>
      </c>
      <c r="B365" s="54">
        <v>0.24624957381488632</v>
      </c>
      <c r="D365" s="43">
        <v>9</v>
      </c>
      <c r="E365" s="61">
        <v>0</v>
      </c>
      <c r="F365" s="43">
        <v>6</v>
      </c>
      <c r="G365" s="43">
        <v>7.0000000000000007E-2</v>
      </c>
    </row>
    <row r="366" spans="1:7" x14ac:dyDescent="0.2">
      <c r="A366" s="54">
        <v>0.3265342755889995</v>
      </c>
      <c r="B366" s="54">
        <v>0.24624957381488632</v>
      </c>
      <c r="D366" s="43">
        <v>9</v>
      </c>
      <c r="E366" s="61">
        <v>0</v>
      </c>
      <c r="F366" s="43">
        <v>6</v>
      </c>
      <c r="G366" s="43">
        <v>0.08</v>
      </c>
    </row>
    <row r="367" spans="1:7" x14ac:dyDescent="0.2">
      <c r="A367" s="54">
        <v>0.3265342755889995</v>
      </c>
      <c r="B367" s="54">
        <v>0.24624957381488632</v>
      </c>
      <c r="D367" s="43">
        <v>9</v>
      </c>
      <c r="E367" s="61">
        <v>0</v>
      </c>
      <c r="F367" s="43">
        <v>6</v>
      </c>
      <c r="G367" s="43">
        <v>0.09</v>
      </c>
    </row>
    <row r="368" spans="1:7" x14ac:dyDescent="0.2">
      <c r="A368" s="54">
        <v>0.3265342755889995</v>
      </c>
      <c r="B368" s="54">
        <v>0.24624957381488632</v>
      </c>
      <c r="D368" s="43">
        <v>9</v>
      </c>
      <c r="E368" s="61">
        <v>0</v>
      </c>
      <c r="F368" s="43">
        <v>6</v>
      </c>
      <c r="G368" s="43">
        <v>9.9999999999999992E-2</v>
      </c>
    </row>
    <row r="369" spans="1:7" x14ac:dyDescent="0.2">
      <c r="A369" s="54">
        <v>0.3265342755889995</v>
      </c>
      <c r="B369" s="54">
        <v>0.24624957381488632</v>
      </c>
      <c r="D369" s="43">
        <v>9</v>
      </c>
      <c r="E369" s="61">
        <v>0.01</v>
      </c>
      <c r="F369" s="43">
        <v>6</v>
      </c>
      <c r="G369" s="43">
        <v>0.08</v>
      </c>
    </row>
    <row r="370" spans="1:7" x14ac:dyDescent="0.2">
      <c r="A370" s="54">
        <v>0.3265342755889995</v>
      </c>
      <c r="B370" s="54">
        <v>0.24624957381488632</v>
      </c>
      <c r="D370" s="43">
        <v>9</v>
      </c>
      <c r="E370" s="61">
        <v>0.01</v>
      </c>
      <c r="F370" s="43">
        <v>6</v>
      </c>
      <c r="G370" s="43">
        <v>0.09</v>
      </c>
    </row>
    <row r="371" spans="1:7" x14ac:dyDescent="0.2">
      <c r="A371" s="54">
        <v>0.3265342755889995</v>
      </c>
      <c r="B371" s="54">
        <v>0.24624957381488632</v>
      </c>
      <c r="D371" s="43">
        <v>9</v>
      </c>
      <c r="E371" s="61">
        <v>0.01</v>
      </c>
      <c r="F371" s="43">
        <v>6</v>
      </c>
      <c r="G371" s="43">
        <v>9.9999999999999992E-2</v>
      </c>
    </row>
    <row r="372" spans="1:7" x14ac:dyDescent="0.2">
      <c r="A372" s="54">
        <v>0.3265342755889995</v>
      </c>
      <c r="B372" s="54">
        <v>0.24624957381488632</v>
      </c>
      <c r="D372" s="43">
        <v>10</v>
      </c>
      <c r="E372" s="61">
        <v>0</v>
      </c>
      <c r="F372" s="43">
        <v>6</v>
      </c>
      <c r="G372" s="43">
        <v>0.01</v>
      </c>
    </row>
    <row r="373" spans="1:7" x14ac:dyDescent="0.2">
      <c r="A373" s="54">
        <v>0.3265342755889995</v>
      </c>
      <c r="B373" s="54">
        <v>0.24624957381488632</v>
      </c>
      <c r="D373" s="43">
        <v>10</v>
      </c>
      <c r="E373" s="61">
        <v>0</v>
      </c>
      <c r="F373" s="43">
        <v>6</v>
      </c>
      <c r="G373" s="43">
        <v>0.02</v>
      </c>
    </row>
    <row r="374" spans="1:7" x14ac:dyDescent="0.2">
      <c r="A374" s="54">
        <v>0.3265342755889995</v>
      </c>
      <c r="B374" s="54">
        <v>0.24624957381488632</v>
      </c>
      <c r="D374" s="43">
        <v>10</v>
      </c>
      <c r="E374" s="61">
        <v>0</v>
      </c>
      <c r="F374" s="43">
        <v>6</v>
      </c>
      <c r="G374" s="43">
        <v>0.03</v>
      </c>
    </row>
    <row r="375" spans="1:7" x14ac:dyDescent="0.2">
      <c r="A375" s="54">
        <v>0.3265342755889995</v>
      </c>
      <c r="B375" s="54">
        <v>0.24624957381488632</v>
      </c>
      <c r="D375" s="43">
        <v>10</v>
      </c>
      <c r="E375" s="61">
        <v>0</v>
      </c>
      <c r="F375" s="43">
        <v>6</v>
      </c>
      <c r="G375" s="43">
        <v>0.04</v>
      </c>
    </row>
    <row r="376" spans="1:7" x14ac:dyDescent="0.2">
      <c r="A376" s="54">
        <v>0.3265342755889995</v>
      </c>
      <c r="B376" s="54">
        <v>0.24624957381488632</v>
      </c>
      <c r="D376" s="43">
        <v>10</v>
      </c>
      <c r="E376" s="61">
        <v>0</v>
      </c>
      <c r="F376" s="43">
        <v>6</v>
      </c>
      <c r="G376" s="43">
        <v>0.05</v>
      </c>
    </row>
    <row r="377" spans="1:7" x14ac:dyDescent="0.2">
      <c r="A377" s="54">
        <v>0.3265342755889995</v>
      </c>
      <c r="B377" s="54">
        <v>0.24624957381488632</v>
      </c>
      <c r="D377" s="43">
        <v>10</v>
      </c>
      <c r="E377" s="61">
        <v>0</v>
      </c>
      <c r="F377" s="43">
        <v>6</v>
      </c>
      <c r="G377" s="43">
        <v>6.0000000000000005E-2</v>
      </c>
    </row>
    <row r="378" spans="1:7" x14ac:dyDescent="0.2">
      <c r="A378" s="54">
        <v>0.3265342755889995</v>
      </c>
      <c r="B378" s="54">
        <v>0.24624957381488632</v>
      </c>
      <c r="D378" s="43">
        <v>10</v>
      </c>
      <c r="E378" s="61">
        <v>0</v>
      </c>
      <c r="F378" s="43">
        <v>6</v>
      </c>
      <c r="G378" s="43">
        <v>7.0000000000000007E-2</v>
      </c>
    </row>
    <row r="379" spans="1:7" x14ac:dyDescent="0.2">
      <c r="A379" s="54">
        <v>0.3265342755889995</v>
      </c>
      <c r="B379" s="54">
        <v>0.24624957381488632</v>
      </c>
      <c r="D379" s="43">
        <v>10</v>
      </c>
      <c r="E379" s="61">
        <v>0</v>
      </c>
      <c r="F379" s="43">
        <v>6</v>
      </c>
      <c r="G379" s="43">
        <v>0.08</v>
      </c>
    </row>
    <row r="380" spans="1:7" x14ac:dyDescent="0.2">
      <c r="A380" s="54">
        <v>0.3265342755889995</v>
      </c>
      <c r="B380" s="54">
        <v>0.24624957381488632</v>
      </c>
      <c r="D380" s="43">
        <v>10</v>
      </c>
      <c r="E380" s="61">
        <v>0</v>
      </c>
      <c r="F380" s="43">
        <v>6</v>
      </c>
      <c r="G380" s="43">
        <v>0.09</v>
      </c>
    </row>
    <row r="381" spans="1:7" x14ac:dyDescent="0.2">
      <c r="A381" s="54">
        <v>0.3265342755889995</v>
      </c>
      <c r="B381" s="54">
        <v>0.24624957381488632</v>
      </c>
      <c r="D381" s="43">
        <v>10</v>
      </c>
      <c r="E381" s="61">
        <v>0</v>
      </c>
      <c r="F381" s="43">
        <v>6</v>
      </c>
      <c r="G381" s="43">
        <v>9.9999999999999992E-2</v>
      </c>
    </row>
    <row r="382" spans="1:7" x14ac:dyDescent="0.2">
      <c r="A382" s="54">
        <v>0.3265342755889995</v>
      </c>
      <c r="B382" s="54">
        <v>0.24624957381488632</v>
      </c>
      <c r="D382" s="43">
        <v>10</v>
      </c>
      <c r="E382" s="61">
        <v>0.01</v>
      </c>
      <c r="F382" s="43">
        <v>6</v>
      </c>
      <c r="G382" s="43">
        <v>0.08</v>
      </c>
    </row>
    <row r="383" spans="1:7" x14ac:dyDescent="0.2">
      <c r="A383" s="54">
        <v>0.3265342755889995</v>
      </c>
      <c r="B383" s="54">
        <v>0.24624957381488632</v>
      </c>
      <c r="D383" s="43">
        <v>10</v>
      </c>
      <c r="E383" s="61">
        <v>0.01</v>
      </c>
      <c r="F383" s="43">
        <v>6</v>
      </c>
      <c r="G383" s="43">
        <v>0.09</v>
      </c>
    </row>
    <row r="384" spans="1:7" x14ac:dyDescent="0.2">
      <c r="A384" s="54">
        <v>0.3265342755889995</v>
      </c>
      <c r="B384" s="54">
        <v>0.24624957381488632</v>
      </c>
      <c r="D384" s="43">
        <v>10</v>
      </c>
      <c r="E384" s="61">
        <v>0.01</v>
      </c>
      <c r="F384" s="43">
        <v>6</v>
      </c>
      <c r="G384" s="43">
        <v>9.9999999999999992E-2</v>
      </c>
    </row>
    <row r="385" spans="1:7" x14ac:dyDescent="0.2">
      <c r="A385" s="54">
        <v>0.3265342755889995</v>
      </c>
      <c r="B385" s="54">
        <v>0.24624957381488632</v>
      </c>
      <c r="D385" s="43">
        <v>11</v>
      </c>
      <c r="E385" s="61">
        <v>0</v>
      </c>
      <c r="F385" s="43">
        <v>6</v>
      </c>
      <c r="G385" s="43">
        <v>0.01</v>
      </c>
    </row>
    <row r="386" spans="1:7" x14ac:dyDescent="0.2">
      <c r="A386" s="54">
        <v>0.3265342755889995</v>
      </c>
      <c r="B386" s="54">
        <v>0.24624957381488632</v>
      </c>
      <c r="D386" s="43">
        <v>11</v>
      </c>
      <c r="E386" s="61">
        <v>0</v>
      </c>
      <c r="F386" s="43">
        <v>6</v>
      </c>
      <c r="G386" s="43">
        <v>0.02</v>
      </c>
    </row>
    <row r="387" spans="1:7" x14ac:dyDescent="0.2">
      <c r="A387" s="54">
        <v>0.3265342755889995</v>
      </c>
      <c r="B387" s="54">
        <v>0.24624957381488632</v>
      </c>
      <c r="D387" s="43">
        <v>11</v>
      </c>
      <c r="E387" s="61">
        <v>0</v>
      </c>
      <c r="F387" s="43">
        <v>6</v>
      </c>
      <c r="G387" s="43">
        <v>0.03</v>
      </c>
    </row>
    <row r="388" spans="1:7" x14ac:dyDescent="0.2">
      <c r="A388" s="54">
        <v>0.3265342755889995</v>
      </c>
      <c r="B388" s="54">
        <v>0.24624957381488632</v>
      </c>
      <c r="D388" s="43">
        <v>11</v>
      </c>
      <c r="E388" s="61">
        <v>0</v>
      </c>
      <c r="F388" s="43">
        <v>6</v>
      </c>
      <c r="G388" s="43">
        <v>0.04</v>
      </c>
    </row>
    <row r="389" spans="1:7" x14ac:dyDescent="0.2">
      <c r="A389" s="54">
        <v>0.3265342755889995</v>
      </c>
      <c r="B389" s="54">
        <v>0.24624957381488632</v>
      </c>
      <c r="D389" s="43">
        <v>11</v>
      </c>
      <c r="E389" s="61">
        <v>0</v>
      </c>
      <c r="F389" s="43">
        <v>6</v>
      </c>
      <c r="G389" s="43">
        <v>0.05</v>
      </c>
    </row>
    <row r="390" spans="1:7" x14ac:dyDescent="0.2">
      <c r="A390" s="54">
        <v>0.3265342755889995</v>
      </c>
      <c r="B390" s="54">
        <v>0.24624957381488632</v>
      </c>
      <c r="D390" s="43">
        <v>11</v>
      </c>
      <c r="E390" s="61">
        <v>0</v>
      </c>
      <c r="F390" s="43">
        <v>6</v>
      </c>
      <c r="G390" s="43">
        <v>6.0000000000000005E-2</v>
      </c>
    </row>
    <row r="391" spans="1:7" x14ac:dyDescent="0.2">
      <c r="A391" s="54">
        <v>0.3265342755889995</v>
      </c>
      <c r="B391" s="54">
        <v>0.24624957381488632</v>
      </c>
      <c r="D391" s="43">
        <v>11</v>
      </c>
      <c r="E391" s="61">
        <v>0</v>
      </c>
      <c r="F391" s="43">
        <v>6</v>
      </c>
      <c r="G391" s="43">
        <v>7.0000000000000007E-2</v>
      </c>
    </row>
    <row r="392" spans="1:7" x14ac:dyDescent="0.2">
      <c r="A392" s="54">
        <v>0.3265342755889995</v>
      </c>
      <c r="B392" s="54">
        <v>0.24624957381488632</v>
      </c>
      <c r="D392" s="43">
        <v>11</v>
      </c>
      <c r="E392" s="61">
        <v>0</v>
      </c>
      <c r="F392" s="43">
        <v>6</v>
      </c>
      <c r="G392" s="43">
        <v>0.08</v>
      </c>
    </row>
    <row r="393" spans="1:7" x14ac:dyDescent="0.2">
      <c r="A393" s="54">
        <v>0.3265342755889995</v>
      </c>
      <c r="B393" s="54">
        <v>0.24624957381488632</v>
      </c>
      <c r="D393" s="43">
        <v>11</v>
      </c>
      <c r="E393" s="61">
        <v>0</v>
      </c>
      <c r="F393" s="43">
        <v>6</v>
      </c>
      <c r="G393" s="43">
        <v>0.09</v>
      </c>
    </row>
    <row r="394" spans="1:7" x14ac:dyDescent="0.2">
      <c r="A394" s="54">
        <v>0.3265342755889995</v>
      </c>
      <c r="B394" s="54">
        <v>0.24624957381488632</v>
      </c>
      <c r="D394" s="43">
        <v>11</v>
      </c>
      <c r="E394" s="61">
        <v>0</v>
      </c>
      <c r="F394" s="43">
        <v>6</v>
      </c>
      <c r="G394" s="43">
        <v>9.9999999999999992E-2</v>
      </c>
    </row>
    <row r="395" spans="1:7" x14ac:dyDescent="0.2">
      <c r="A395" s="54">
        <v>0.3265342755889995</v>
      </c>
      <c r="B395" s="54">
        <v>0.24624957381488632</v>
      </c>
      <c r="D395" s="43">
        <v>11</v>
      </c>
      <c r="E395" s="61">
        <v>0.01</v>
      </c>
      <c r="F395" s="43">
        <v>6</v>
      </c>
      <c r="G395" s="43">
        <v>0.08</v>
      </c>
    </row>
    <row r="396" spans="1:7" x14ac:dyDescent="0.2">
      <c r="A396" s="54">
        <v>0.3265342755889995</v>
      </c>
      <c r="B396" s="54">
        <v>0.24624957381488632</v>
      </c>
      <c r="D396" s="43">
        <v>11</v>
      </c>
      <c r="E396" s="61">
        <v>0.01</v>
      </c>
      <c r="F396" s="43">
        <v>6</v>
      </c>
      <c r="G396" s="43">
        <v>0.09</v>
      </c>
    </row>
    <row r="397" spans="1:7" x14ac:dyDescent="0.2">
      <c r="A397" s="54">
        <v>0.3265342755889995</v>
      </c>
      <c r="B397" s="54">
        <v>0.24624957381488632</v>
      </c>
      <c r="D397" s="43">
        <v>11</v>
      </c>
      <c r="E397" s="61">
        <v>0.01</v>
      </c>
      <c r="F397" s="43">
        <v>6</v>
      </c>
      <c r="G397" s="43">
        <v>9.9999999999999992E-2</v>
      </c>
    </row>
    <row r="398" spans="1:7" x14ac:dyDescent="0.2">
      <c r="A398" s="54">
        <v>0.3265342755889995</v>
      </c>
      <c r="B398" s="54">
        <v>0.24624957381488632</v>
      </c>
      <c r="D398" s="43">
        <v>12</v>
      </c>
      <c r="E398" s="61">
        <v>0</v>
      </c>
      <c r="F398" s="43">
        <v>6</v>
      </c>
      <c r="G398" s="43">
        <v>0.01</v>
      </c>
    </row>
    <row r="399" spans="1:7" x14ac:dyDescent="0.2">
      <c r="A399" s="54">
        <v>0.3265342755889995</v>
      </c>
      <c r="B399" s="54">
        <v>0.24624957381488632</v>
      </c>
      <c r="D399" s="43">
        <v>12</v>
      </c>
      <c r="E399" s="61">
        <v>0</v>
      </c>
      <c r="F399" s="43">
        <v>6</v>
      </c>
      <c r="G399" s="43">
        <v>0.02</v>
      </c>
    </row>
    <row r="400" spans="1:7" x14ac:dyDescent="0.2">
      <c r="A400" s="54">
        <v>0.3265342755889995</v>
      </c>
      <c r="B400" s="54">
        <v>0.24624957381488632</v>
      </c>
      <c r="D400" s="43">
        <v>12</v>
      </c>
      <c r="E400" s="61">
        <v>0</v>
      </c>
      <c r="F400" s="43">
        <v>6</v>
      </c>
      <c r="G400" s="43">
        <v>0.03</v>
      </c>
    </row>
    <row r="401" spans="1:7" x14ac:dyDescent="0.2">
      <c r="A401" s="54">
        <v>0.3265342755889995</v>
      </c>
      <c r="B401" s="54">
        <v>0.24624957381488632</v>
      </c>
      <c r="D401" s="43">
        <v>12</v>
      </c>
      <c r="E401" s="61">
        <v>0</v>
      </c>
      <c r="F401" s="43">
        <v>6</v>
      </c>
      <c r="G401" s="43">
        <v>0.04</v>
      </c>
    </row>
    <row r="402" spans="1:7" x14ac:dyDescent="0.2">
      <c r="A402" s="54">
        <v>0.3265342755889995</v>
      </c>
      <c r="B402" s="54">
        <v>0.24624957381488632</v>
      </c>
      <c r="D402" s="43">
        <v>12</v>
      </c>
      <c r="E402" s="61">
        <v>0</v>
      </c>
      <c r="F402" s="43">
        <v>6</v>
      </c>
      <c r="G402" s="43">
        <v>0.05</v>
      </c>
    </row>
    <row r="403" spans="1:7" x14ac:dyDescent="0.2">
      <c r="A403" s="54">
        <v>0.3265342755889995</v>
      </c>
      <c r="B403" s="54">
        <v>0.24624957381488632</v>
      </c>
      <c r="D403" s="43">
        <v>12</v>
      </c>
      <c r="E403" s="61">
        <v>0</v>
      </c>
      <c r="F403" s="43">
        <v>6</v>
      </c>
      <c r="G403" s="43">
        <v>6.0000000000000005E-2</v>
      </c>
    </row>
    <row r="404" spans="1:7" x14ac:dyDescent="0.2">
      <c r="A404" s="54">
        <v>0.3265342755889995</v>
      </c>
      <c r="B404" s="54">
        <v>0.24624957381488632</v>
      </c>
      <c r="D404" s="43">
        <v>12</v>
      </c>
      <c r="E404" s="61">
        <v>0</v>
      </c>
      <c r="F404" s="43">
        <v>6</v>
      </c>
      <c r="G404" s="43">
        <v>7.0000000000000007E-2</v>
      </c>
    </row>
    <row r="405" spans="1:7" x14ac:dyDescent="0.2">
      <c r="A405" s="54">
        <v>0.3265342755889995</v>
      </c>
      <c r="B405" s="54">
        <v>0.24624957381488632</v>
      </c>
      <c r="D405" s="43">
        <v>12</v>
      </c>
      <c r="E405" s="61">
        <v>0</v>
      </c>
      <c r="F405" s="43">
        <v>6</v>
      </c>
      <c r="G405" s="43">
        <v>0.08</v>
      </c>
    </row>
    <row r="406" spans="1:7" x14ac:dyDescent="0.2">
      <c r="A406" s="54">
        <v>0.3265342755889995</v>
      </c>
      <c r="B406" s="54">
        <v>0.24624957381488632</v>
      </c>
      <c r="D406" s="43">
        <v>12</v>
      </c>
      <c r="E406" s="61">
        <v>0</v>
      </c>
      <c r="F406" s="43">
        <v>6</v>
      </c>
      <c r="G406" s="43">
        <v>0.09</v>
      </c>
    </row>
    <row r="407" spans="1:7" x14ac:dyDescent="0.2">
      <c r="A407" s="54">
        <v>0.3265342755889995</v>
      </c>
      <c r="B407" s="54">
        <v>0.24624957381488632</v>
      </c>
      <c r="D407" s="43">
        <v>12</v>
      </c>
      <c r="E407" s="61">
        <v>0</v>
      </c>
      <c r="F407" s="43">
        <v>6</v>
      </c>
      <c r="G407" s="43">
        <v>9.9999999999999992E-2</v>
      </c>
    </row>
    <row r="408" spans="1:7" x14ac:dyDescent="0.2">
      <c r="A408" s="54">
        <v>0.3265342755889995</v>
      </c>
      <c r="B408" s="54">
        <v>0.24624957381488632</v>
      </c>
      <c r="D408" s="43">
        <v>12</v>
      </c>
      <c r="E408" s="61">
        <v>0.01</v>
      </c>
      <c r="F408" s="43">
        <v>6</v>
      </c>
      <c r="G408" s="43">
        <v>0.08</v>
      </c>
    </row>
    <row r="409" spans="1:7" x14ac:dyDescent="0.2">
      <c r="A409" s="54">
        <v>0.3265342755889995</v>
      </c>
      <c r="B409" s="54">
        <v>0.24624957381488632</v>
      </c>
      <c r="D409" s="43">
        <v>12</v>
      </c>
      <c r="E409" s="61">
        <v>0.01</v>
      </c>
      <c r="F409" s="43">
        <v>6</v>
      </c>
      <c r="G409" s="43">
        <v>0.09</v>
      </c>
    </row>
    <row r="410" spans="1:7" x14ac:dyDescent="0.2">
      <c r="A410" s="54">
        <v>0.3265342755889995</v>
      </c>
      <c r="B410" s="54">
        <v>0.24624957381488632</v>
      </c>
      <c r="D410" s="43">
        <v>12</v>
      </c>
      <c r="E410" s="61">
        <v>0.01</v>
      </c>
      <c r="F410" s="43">
        <v>6</v>
      </c>
      <c r="G410" s="43">
        <v>9.9999999999999992E-2</v>
      </c>
    </row>
    <row r="411" spans="1:7" x14ac:dyDescent="0.2">
      <c r="A411" s="54">
        <v>0.3265342755889995</v>
      </c>
      <c r="B411" s="54">
        <v>0.24624957381488632</v>
      </c>
      <c r="D411" s="43">
        <v>13</v>
      </c>
      <c r="E411" s="61">
        <v>0</v>
      </c>
      <c r="F411" s="43">
        <v>6</v>
      </c>
      <c r="G411" s="43">
        <v>0.01</v>
      </c>
    </row>
    <row r="412" spans="1:7" x14ac:dyDescent="0.2">
      <c r="A412" s="54">
        <v>0.3265342755889995</v>
      </c>
      <c r="B412" s="54">
        <v>0.24624957381488632</v>
      </c>
      <c r="D412" s="43">
        <v>13</v>
      </c>
      <c r="E412" s="61">
        <v>0</v>
      </c>
      <c r="F412" s="43">
        <v>6</v>
      </c>
      <c r="G412" s="43">
        <v>0.02</v>
      </c>
    </row>
    <row r="413" spans="1:7" x14ac:dyDescent="0.2">
      <c r="A413" s="54">
        <v>0.3265342755889995</v>
      </c>
      <c r="B413" s="54">
        <v>0.24624957381488632</v>
      </c>
      <c r="D413" s="43">
        <v>13</v>
      </c>
      <c r="E413" s="61">
        <v>0</v>
      </c>
      <c r="F413" s="43">
        <v>6</v>
      </c>
      <c r="G413" s="43">
        <v>0.03</v>
      </c>
    </row>
    <row r="414" spans="1:7" x14ac:dyDescent="0.2">
      <c r="A414" s="54">
        <v>0.3265342755889995</v>
      </c>
      <c r="B414" s="54">
        <v>0.24624957381488632</v>
      </c>
      <c r="D414" s="43">
        <v>13</v>
      </c>
      <c r="E414" s="61">
        <v>0</v>
      </c>
      <c r="F414" s="43">
        <v>6</v>
      </c>
      <c r="G414" s="43">
        <v>0.04</v>
      </c>
    </row>
    <row r="415" spans="1:7" x14ac:dyDescent="0.2">
      <c r="A415" s="54">
        <v>0.3265342755889995</v>
      </c>
      <c r="B415" s="54">
        <v>0.24624957381488632</v>
      </c>
      <c r="D415" s="43">
        <v>13</v>
      </c>
      <c r="E415" s="61">
        <v>0</v>
      </c>
      <c r="F415" s="43">
        <v>6</v>
      </c>
      <c r="G415" s="43">
        <v>0.05</v>
      </c>
    </row>
    <row r="416" spans="1:7" x14ac:dyDescent="0.2">
      <c r="A416" s="54">
        <v>0.3265342755889995</v>
      </c>
      <c r="B416" s="54">
        <v>0.24624957381488632</v>
      </c>
      <c r="D416" s="43">
        <v>13</v>
      </c>
      <c r="E416" s="61">
        <v>0</v>
      </c>
      <c r="F416" s="43">
        <v>6</v>
      </c>
      <c r="G416" s="43">
        <v>6.0000000000000005E-2</v>
      </c>
    </row>
    <row r="417" spans="1:7" x14ac:dyDescent="0.2">
      <c r="A417" s="54">
        <v>0.3265342755889995</v>
      </c>
      <c r="B417" s="54">
        <v>0.24624957381488632</v>
      </c>
      <c r="D417" s="43">
        <v>13</v>
      </c>
      <c r="E417" s="61">
        <v>0</v>
      </c>
      <c r="F417" s="43">
        <v>6</v>
      </c>
      <c r="G417" s="43">
        <v>7.0000000000000007E-2</v>
      </c>
    </row>
    <row r="418" spans="1:7" x14ac:dyDescent="0.2">
      <c r="A418" s="54">
        <v>0.3265342755889995</v>
      </c>
      <c r="B418" s="54">
        <v>0.24624957381488632</v>
      </c>
      <c r="D418" s="43">
        <v>13</v>
      </c>
      <c r="E418" s="61">
        <v>0</v>
      </c>
      <c r="F418" s="43">
        <v>6</v>
      </c>
      <c r="G418" s="43">
        <v>0.08</v>
      </c>
    </row>
    <row r="419" spans="1:7" x14ac:dyDescent="0.2">
      <c r="A419" s="54">
        <v>0.3265342755889995</v>
      </c>
      <c r="B419" s="54">
        <v>0.24624957381488632</v>
      </c>
      <c r="D419" s="43">
        <v>13</v>
      </c>
      <c r="E419" s="61">
        <v>0</v>
      </c>
      <c r="F419" s="43">
        <v>6</v>
      </c>
      <c r="G419" s="43">
        <v>0.09</v>
      </c>
    </row>
    <row r="420" spans="1:7" x14ac:dyDescent="0.2">
      <c r="A420" s="54">
        <v>0.3265342755889995</v>
      </c>
      <c r="B420" s="54">
        <v>0.24624957381488632</v>
      </c>
      <c r="D420" s="43">
        <v>13</v>
      </c>
      <c r="E420" s="61">
        <v>0</v>
      </c>
      <c r="F420" s="43">
        <v>6</v>
      </c>
      <c r="G420" s="43">
        <v>9.9999999999999992E-2</v>
      </c>
    </row>
    <row r="421" spans="1:7" x14ac:dyDescent="0.2">
      <c r="A421" s="54">
        <v>0.3265342755889995</v>
      </c>
      <c r="B421" s="54">
        <v>0.24624957381488632</v>
      </c>
      <c r="D421" s="43">
        <v>13</v>
      </c>
      <c r="E421" s="61">
        <v>0.01</v>
      </c>
      <c r="F421" s="43">
        <v>6</v>
      </c>
      <c r="G421" s="43">
        <v>0.08</v>
      </c>
    </row>
    <row r="422" spans="1:7" x14ac:dyDescent="0.2">
      <c r="A422" s="54">
        <v>0.3265342755889995</v>
      </c>
      <c r="B422" s="54">
        <v>0.24624957381488632</v>
      </c>
      <c r="D422" s="43">
        <v>13</v>
      </c>
      <c r="E422" s="61">
        <v>0.01</v>
      </c>
      <c r="F422" s="43">
        <v>6</v>
      </c>
      <c r="G422" s="43">
        <v>0.09</v>
      </c>
    </row>
    <row r="423" spans="1:7" x14ac:dyDescent="0.2">
      <c r="A423" s="54">
        <v>0.3265342755889995</v>
      </c>
      <c r="B423" s="54">
        <v>0.24624957381488632</v>
      </c>
      <c r="D423" s="43">
        <v>13</v>
      </c>
      <c r="E423" s="61">
        <v>0.01</v>
      </c>
      <c r="F423" s="43">
        <v>6</v>
      </c>
      <c r="G423" s="43">
        <v>9.9999999999999992E-2</v>
      </c>
    </row>
    <row r="424" spans="1:7" x14ac:dyDescent="0.2">
      <c r="A424" s="54">
        <v>0.3245004058730529</v>
      </c>
      <c r="B424" s="54">
        <v>0.24624957381488632</v>
      </c>
      <c r="D424" s="43">
        <v>2</v>
      </c>
      <c r="E424" s="61">
        <v>9.9999999999999992E-2</v>
      </c>
      <c r="F424" s="43">
        <v>7</v>
      </c>
      <c r="G424" s="43">
        <v>9.9999999999999992E-2</v>
      </c>
    </row>
    <row r="425" spans="1:7" x14ac:dyDescent="0.2">
      <c r="A425" s="54">
        <v>0.32443874055450761</v>
      </c>
      <c r="B425" s="54">
        <v>0.24624957381488632</v>
      </c>
      <c r="D425" s="43">
        <v>2</v>
      </c>
      <c r="E425" s="61">
        <v>7.0000000000000007E-2</v>
      </c>
      <c r="F425" s="43">
        <v>7</v>
      </c>
      <c r="G425" s="43">
        <v>0.09</v>
      </c>
    </row>
    <row r="426" spans="1:7" x14ac:dyDescent="0.2">
      <c r="A426" s="54">
        <v>0.32443874055450761</v>
      </c>
      <c r="B426" s="54">
        <v>0.24624957381488632</v>
      </c>
      <c r="D426" s="43">
        <v>2</v>
      </c>
      <c r="E426" s="61">
        <v>0.08</v>
      </c>
      <c r="F426" s="43">
        <v>7</v>
      </c>
      <c r="G426" s="43">
        <v>9.9999999999999992E-2</v>
      </c>
    </row>
    <row r="427" spans="1:7" x14ac:dyDescent="0.2">
      <c r="A427" s="54">
        <v>0.32361204876519406</v>
      </c>
      <c r="B427" s="54">
        <v>0.24624957381488632</v>
      </c>
      <c r="D427" s="43">
        <v>13</v>
      </c>
      <c r="E427" s="61">
        <v>0.03</v>
      </c>
      <c r="F427" s="43">
        <v>7</v>
      </c>
      <c r="G427" s="43">
        <v>7.0000000000000007E-2</v>
      </c>
    </row>
    <row r="428" spans="1:7" x14ac:dyDescent="0.2">
      <c r="A428" s="54">
        <v>0.32361204876519406</v>
      </c>
      <c r="B428" s="54">
        <v>0.24624957381488632</v>
      </c>
      <c r="D428" s="43">
        <v>13</v>
      </c>
      <c r="E428" s="61">
        <v>0.04</v>
      </c>
      <c r="F428" s="43">
        <v>7</v>
      </c>
      <c r="G428" s="43">
        <v>0.08</v>
      </c>
    </row>
    <row r="429" spans="1:7" x14ac:dyDescent="0.2">
      <c r="A429" s="54">
        <v>0.32361204876519406</v>
      </c>
      <c r="B429" s="54">
        <v>0.24624957381488632</v>
      </c>
      <c r="D429" s="43">
        <v>13</v>
      </c>
      <c r="E429" s="61">
        <v>0.05</v>
      </c>
      <c r="F429" s="43">
        <v>7</v>
      </c>
      <c r="G429" s="43">
        <v>0.09</v>
      </c>
    </row>
    <row r="430" spans="1:7" x14ac:dyDescent="0.2">
      <c r="A430" s="54">
        <v>0.32077797026386617</v>
      </c>
      <c r="B430" s="54">
        <v>0.24624957381488632</v>
      </c>
      <c r="D430" s="43">
        <v>13</v>
      </c>
      <c r="E430" s="61">
        <v>0.04</v>
      </c>
      <c r="F430" s="43">
        <v>7</v>
      </c>
      <c r="G430" s="43">
        <v>7.0000000000000007E-2</v>
      </c>
    </row>
    <row r="431" spans="1:7" x14ac:dyDescent="0.2">
      <c r="A431" s="54">
        <v>0.32077797026386617</v>
      </c>
      <c r="B431" s="54">
        <v>0.24624957381488632</v>
      </c>
      <c r="D431" s="43">
        <v>13</v>
      </c>
      <c r="E431" s="61">
        <v>0.05</v>
      </c>
      <c r="F431" s="43">
        <v>7</v>
      </c>
      <c r="G431" s="43">
        <v>0.08</v>
      </c>
    </row>
    <row r="432" spans="1:7" x14ac:dyDescent="0.2">
      <c r="A432" s="54">
        <v>0.32014268015231734</v>
      </c>
      <c r="B432" s="54">
        <v>0.24624957381488632</v>
      </c>
      <c r="D432" s="43">
        <v>13</v>
      </c>
      <c r="E432" s="61">
        <v>0.02</v>
      </c>
      <c r="F432" s="43">
        <v>7</v>
      </c>
      <c r="G432" s="43">
        <v>6.0000000000000005E-2</v>
      </c>
    </row>
    <row r="433" spans="1:7" x14ac:dyDescent="0.2">
      <c r="A433" s="54">
        <v>0.33228001424784326</v>
      </c>
      <c r="B433" s="54">
        <v>0.24897757896562267</v>
      </c>
      <c r="D433" s="43">
        <v>10</v>
      </c>
      <c r="E433" s="61">
        <v>0.02</v>
      </c>
      <c r="F433" s="43">
        <v>5</v>
      </c>
      <c r="G433" s="43">
        <v>0.09</v>
      </c>
    </row>
    <row r="434" spans="1:7" x14ac:dyDescent="0.2">
      <c r="A434" s="54"/>
      <c r="B434" s="54"/>
    </row>
    <row r="435" spans="1:7" x14ac:dyDescent="0.2">
      <c r="A435" s="54"/>
      <c r="B435" s="54"/>
    </row>
    <row r="436" spans="1:7" x14ac:dyDescent="0.2">
      <c r="A436" s="54"/>
      <c r="B436" s="54"/>
    </row>
    <row r="437" spans="1:7" x14ac:dyDescent="0.2">
      <c r="A437" s="54"/>
      <c r="B437" s="54"/>
    </row>
    <row r="438" spans="1:7" x14ac:dyDescent="0.2">
      <c r="A438" s="54"/>
      <c r="B438" s="54"/>
    </row>
    <row r="439" spans="1:7" x14ac:dyDescent="0.2">
      <c r="A439" s="54"/>
      <c r="B439" s="54"/>
    </row>
    <row r="440" spans="1:7" x14ac:dyDescent="0.2">
      <c r="A440" s="54"/>
      <c r="B440" s="54"/>
    </row>
    <row r="441" spans="1:7" x14ac:dyDescent="0.2">
      <c r="A441" s="54"/>
      <c r="B441" s="54"/>
    </row>
    <row r="442" spans="1:7" x14ac:dyDescent="0.2">
      <c r="A442" s="54"/>
      <c r="B442" s="54"/>
    </row>
    <row r="443" spans="1:7" x14ac:dyDescent="0.2">
      <c r="A443" s="54"/>
      <c r="B443" s="54"/>
    </row>
    <row r="444" spans="1:7" x14ac:dyDescent="0.2">
      <c r="A444" s="54"/>
      <c r="B444" s="54"/>
    </row>
    <row r="445" spans="1:7" x14ac:dyDescent="0.2">
      <c r="A445" s="54"/>
      <c r="B445" s="54"/>
    </row>
    <row r="446" spans="1:7" x14ac:dyDescent="0.2">
      <c r="A446" s="54"/>
      <c r="B446" s="54"/>
    </row>
    <row r="447" spans="1:7" x14ac:dyDescent="0.2">
      <c r="A447" s="54"/>
      <c r="B447" s="54"/>
    </row>
    <row r="448" spans="1:7" x14ac:dyDescent="0.2">
      <c r="A448" s="54"/>
      <c r="B448" s="54"/>
    </row>
    <row r="449" spans="1:2" x14ac:dyDescent="0.2">
      <c r="A449" s="54"/>
      <c r="B449" s="54"/>
    </row>
    <row r="450" spans="1:2" x14ac:dyDescent="0.2">
      <c r="A450" s="54"/>
      <c r="B450" s="54"/>
    </row>
    <row r="451" spans="1:2" x14ac:dyDescent="0.2">
      <c r="A451" s="54"/>
      <c r="B451" s="54"/>
    </row>
    <row r="452" spans="1:2" x14ac:dyDescent="0.2">
      <c r="A452" s="54"/>
      <c r="B452" s="54"/>
    </row>
    <row r="453" spans="1:2" x14ac:dyDescent="0.2">
      <c r="A453" s="54"/>
      <c r="B453" s="54"/>
    </row>
    <row r="454" spans="1:2" x14ac:dyDescent="0.2">
      <c r="A454" s="54"/>
      <c r="B454" s="54"/>
    </row>
    <row r="455" spans="1:2" x14ac:dyDescent="0.2">
      <c r="A455" s="54"/>
      <c r="B455" s="54"/>
    </row>
    <row r="456" spans="1:2" x14ac:dyDescent="0.2">
      <c r="A456" s="54"/>
      <c r="B456" s="54"/>
    </row>
    <row r="457" spans="1:2" x14ac:dyDescent="0.2">
      <c r="A457" s="54"/>
      <c r="B457" s="54"/>
    </row>
    <row r="458" spans="1:2" x14ac:dyDescent="0.2">
      <c r="A458" s="54"/>
      <c r="B458" s="54"/>
    </row>
    <row r="459" spans="1:2" x14ac:dyDescent="0.2">
      <c r="A459" s="54"/>
      <c r="B459" s="54"/>
    </row>
    <row r="460" spans="1:2" x14ac:dyDescent="0.2">
      <c r="A460" s="54"/>
      <c r="B460" s="54"/>
    </row>
    <row r="461" spans="1:2" x14ac:dyDescent="0.2">
      <c r="A461" s="54"/>
      <c r="B461" s="54"/>
    </row>
    <row r="462" spans="1:2" x14ac:dyDescent="0.2">
      <c r="A462" s="54"/>
      <c r="B462" s="54"/>
    </row>
    <row r="463" spans="1:2" x14ac:dyDescent="0.2">
      <c r="A463" s="54"/>
      <c r="B463" s="54"/>
    </row>
    <row r="464" spans="1:2" x14ac:dyDescent="0.2">
      <c r="A464" s="54"/>
      <c r="B464" s="54"/>
    </row>
    <row r="465" spans="1:2" x14ac:dyDescent="0.2">
      <c r="A465" s="54"/>
      <c r="B465" s="54"/>
    </row>
    <row r="466" spans="1:2" x14ac:dyDescent="0.2">
      <c r="A466" s="54"/>
      <c r="B466" s="54"/>
    </row>
    <row r="467" spans="1:2" x14ac:dyDescent="0.2">
      <c r="A467" s="54"/>
      <c r="B467" s="54"/>
    </row>
    <row r="468" spans="1:2" x14ac:dyDescent="0.2">
      <c r="A468" s="54"/>
      <c r="B468" s="54"/>
    </row>
    <row r="469" spans="1:2" x14ac:dyDescent="0.2">
      <c r="A469" s="54"/>
      <c r="B469" s="54"/>
    </row>
    <row r="470" spans="1:2" x14ac:dyDescent="0.2">
      <c r="A470" s="54"/>
      <c r="B470" s="54"/>
    </row>
    <row r="471" spans="1:2" x14ac:dyDescent="0.2">
      <c r="A471" s="54"/>
      <c r="B471" s="54"/>
    </row>
    <row r="472" spans="1:2" x14ac:dyDescent="0.2">
      <c r="A472" s="54"/>
      <c r="B472" s="54"/>
    </row>
    <row r="473" spans="1:2" x14ac:dyDescent="0.2">
      <c r="A473" s="54"/>
      <c r="B473" s="54"/>
    </row>
    <row r="474" spans="1:2" x14ac:dyDescent="0.2">
      <c r="A474" s="54"/>
      <c r="B474" s="54"/>
    </row>
    <row r="475" spans="1:2" x14ac:dyDescent="0.2">
      <c r="A475" s="54"/>
      <c r="B475" s="54"/>
    </row>
    <row r="476" spans="1:2" x14ac:dyDescent="0.2">
      <c r="A476" s="54"/>
      <c r="B476" s="54"/>
    </row>
    <row r="477" spans="1:2" x14ac:dyDescent="0.2">
      <c r="A477" s="54"/>
      <c r="B477" s="54"/>
    </row>
    <row r="478" spans="1:2" x14ac:dyDescent="0.2">
      <c r="A478" s="54"/>
      <c r="B478" s="54"/>
    </row>
    <row r="479" spans="1:2" x14ac:dyDescent="0.2">
      <c r="A479" s="54"/>
      <c r="B479" s="54"/>
    </row>
    <row r="480" spans="1:2" x14ac:dyDescent="0.2">
      <c r="A480" s="54"/>
      <c r="B480" s="54"/>
    </row>
    <row r="481" spans="1:2" x14ac:dyDescent="0.2">
      <c r="A481" s="54"/>
      <c r="B481" s="54"/>
    </row>
    <row r="482" spans="1:2" x14ac:dyDescent="0.2">
      <c r="A482" s="54"/>
      <c r="B482" s="54"/>
    </row>
    <row r="483" spans="1:2" x14ac:dyDescent="0.2">
      <c r="A483" s="54"/>
      <c r="B483" s="54"/>
    </row>
    <row r="484" spans="1:2" x14ac:dyDescent="0.2">
      <c r="A484" s="54"/>
      <c r="B484" s="54"/>
    </row>
    <row r="485" spans="1:2" x14ac:dyDescent="0.2">
      <c r="A485" s="54"/>
      <c r="B485" s="54"/>
    </row>
    <row r="486" spans="1:2" x14ac:dyDescent="0.2">
      <c r="A486" s="54"/>
      <c r="B486" s="54"/>
    </row>
    <row r="487" spans="1:2" x14ac:dyDescent="0.2">
      <c r="A487" s="54"/>
      <c r="B487" s="54"/>
    </row>
    <row r="488" spans="1:2" x14ac:dyDescent="0.2">
      <c r="A488" s="54"/>
      <c r="B488" s="54"/>
    </row>
    <row r="489" spans="1:2" x14ac:dyDescent="0.2">
      <c r="A489" s="54"/>
      <c r="B489" s="54"/>
    </row>
    <row r="490" spans="1:2" x14ac:dyDescent="0.2">
      <c r="A490" s="54"/>
      <c r="B490" s="54"/>
    </row>
    <row r="491" spans="1:2" x14ac:dyDescent="0.2">
      <c r="A491" s="54"/>
      <c r="B491" s="54"/>
    </row>
    <row r="492" spans="1:2" x14ac:dyDescent="0.2">
      <c r="A492" s="54"/>
      <c r="B492" s="54"/>
    </row>
    <row r="493" spans="1:2" x14ac:dyDescent="0.2">
      <c r="A493" s="54"/>
      <c r="B493" s="54"/>
    </row>
    <row r="494" spans="1:2" x14ac:dyDescent="0.2">
      <c r="A494" s="54"/>
      <c r="B494" s="54"/>
    </row>
    <row r="495" spans="1:2" x14ac:dyDescent="0.2">
      <c r="A495" s="54"/>
      <c r="B495" s="54"/>
    </row>
    <row r="496" spans="1:2" x14ac:dyDescent="0.2">
      <c r="A496" s="54"/>
      <c r="B496" s="54"/>
    </row>
    <row r="497" spans="1:2" x14ac:dyDescent="0.2">
      <c r="A497" s="54"/>
      <c r="B497" s="54"/>
    </row>
    <row r="498" spans="1:2" x14ac:dyDescent="0.2">
      <c r="A498" s="54"/>
      <c r="B498" s="54"/>
    </row>
    <row r="499" spans="1:2" x14ac:dyDescent="0.2">
      <c r="A499" s="54"/>
      <c r="B499" s="54"/>
    </row>
    <row r="500" spans="1:2" x14ac:dyDescent="0.2">
      <c r="A500" s="54"/>
      <c r="B500" s="54"/>
    </row>
    <row r="501" spans="1:2" x14ac:dyDescent="0.2">
      <c r="A501" s="54"/>
      <c r="B501" s="54"/>
    </row>
    <row r="502" spans="1:2" x14ac:dyDescent="0.2">
      <c r="A502" s="54"/>
      <c r="B502" s="54"/>
    </row>
    <row r="503" spans="1:2" x14ac:dyDescent="0.2">
      <c r="A503" s="54"/>
      <c r="B503" s="54"/>
    </row>
    <row r="504" spans="1:2" x14ac:dyDescent="0.2">
      <c r="A504" s="54"/>
      <c r="B504" s="54"/>
    </row>
    <row r="505" spans="1:2" x14ac:dyDescent="0.2">
      <c r="A505" s="54"/>
      <c r="B505" s="54"/>
    </row>
    <row r="506" spans="1:2" x14ac:dyDescent="0.2">
      <c r="A506" s="54"/>
      <c r="B506" s="54"/>
    </row>
    <row r="507" spans="1:2" x14ac:dyDescent="0.2">
      <c r="A507" s="54"/>
      <c r="B507" s="54"/>
    </row>
    <row r="508" spans="1:2" x14ac:dyDescent="0.2">
      <c r="A508" s="54"/>
      <c r="B508" s="54"/>
    </row>
    <row r="509" spans="1:2" x14ac:dyDescent="0.2">
      <c r="A509" s="54"/>
      <c r="B509" s="54"/>
    </row>
    <row r="510" spans="1:2" x14ac:dyDescent="0.2">
      <c r="A510" s="54"/>
      <c r="B510" s="54"/>
    </row>
    <row r="511" spans="1:2" x14ac:dyDescent="0.2">
      <c r="A511" s="54"/>
      <c r="B511" s="54"/>
    </row>
    <row r="512" spans="1:2" x14ac:dyDescent="0.2">
      <c r="A512" s="54"/>
      <c r="B512" s="54"/>
    </row>
    <row r="513" spans="1:2" x14ac:dyDescent="0.2">
      <c r="A513" s="54"/>
      <c r="B513" s="54"/>
    </row>
    <row r="514" spans="1:2" x14ac:dyDescent="0.2">
      <c r="A514" s="54"/>
      <c r="B514" s="54"/>
    </row>
    <row r="515" spans="1:2" x14ac:dyDescent="0.2">
      <c r="A515" s="54"/>
      <c r="B515" s="54"/>
    </row>
    <row r="516" spans="1:2" x14ac:dyDescent="0.2">
      <c r="A516" s="54"/>
      <c r="B516" s="54"/>
    </row>
    <row r="517" spans="1:2" x14ac:dyDescent="0.2">
      <c r="A517" s="54"/>
      <c r="B517" s="54"/>
    </row>
    <row r="518" spans="1:2" x14ac:dyDescent="0.2">
      <c r="A518" s="54"/>
      <c r="B518" s="54"/>
    </row>
    <row r="519" spans="1:2" x14ac:dyDescent="0.2">
      <c r="A519" s="54"/>
      <c r="B519" s="54"/>
    </row>
    <row r="520" spans="1:2" x14ac:dyDescent="0.2">
      <c r="A520" s="54"/>
      <c r="B520" s="54"/>
    </row>
    <row r="521" spans="1:2" x14ac:dyDescent="0.2">
      <c r="A521" s="54"/>
      <c r="B521" s="54"/>
    </row>
    <row r="522" spans="1:2" x14ac:dyDescent="0.2">
      <c r="A522" s="54"/>
      <c r="B522" s="54"/>
    </row>
    <row r="523" spans="1:2" x14ac:dyDescent="0.2">
      <c r="A523" s="54"/>
      <c r="B523" s="54"/>
    </row>
    <row r="524" spans="1:2" x14ac:dyDescent="0.2">
      <c r="A524" s="54"/>
      <c r="B524" s="54"/>
    </row>
    <row r="525" spans="1:2" x14ac:dyDescent="0.2">
      <c r="A525" s="54"/>
      <c r="B525" s="54"/>
    </row>
    <row r="526" spans="1:2" x14ac:dyDescent="0.2">
      <c r="A526" s="54"/>
      <c r="B526" s="54"/>
    </row>
    <row r="527" spans="1:2" x14ac:dyDescent="0.2">
      <c r="A527" s="54"/>
      <c r="B527" s="54"/>
    </row>
    <row r="528" spans="1:2" x14ac:dyDescent="0.2">
      <c r="A528" s="54"/>
      <c r="B528" s="54"/>
    </row>
    <row r="529" spans="1:2" x14ac:dyDescent="0.2">
      <c r="A529" s="54"/>
      <c r="B529" s="54"/>
    </row>
    <row r="530" spans="1:2" x14ac:dyDescent="0.2">
      <c r="A530" s="54"/>
      <c r="B530" s="54"/>
    </row>
    <row r="531" spans="1:2" x14ac:dyDescent="0.2">
      <c r="A531" s="54"/>
      <c r="B531" s="54"/>
    </row>
    <row r="532" spans="1:2" x14ac:dyDescent="0.2">
      <c r="A532" s="54"/>
      <c r="B532" s="54"/>
    </row>
    <row r="533" spans="1:2" x14ac:dyDescent="0.2">
      <c r="A533" s="54"/>
      <c r="B533" s="54"/>
    </row>
    <row r="534" spans="1:2" x14ac:dyDescent="0.2">
      <c r="A534" s="54"/>
      <c r="B534" s="54"/>
    </row>
    <row r="535" spans="1:2" x14ac:dyDescent="0.2">
      <c r="A535" s="54"/>
      <c r="B535" s="54"/>
    </row>
    <row r="536" spans="1:2" x14ac:dyDescent="0.2">
      <c r="A536" s="54"/>
      <c r="B536" s="54"/>
    </row>
    <row r="537" spans="1:2" x14ac:dyDescent="0.2">
      <c r="A537" s="54"/>
      <c r="B537" s="54"/>
    </row>
    <row r="538" spans="1:2" x14ac:dyDescent="0.2">
      <c r="A538" s="54"/>
      <c r="B538" s="54"/>
    </row>
    <row r="539" spans="1:2" x14ac:dyDescent="0.2">
      <c r="A539" s="54"/>
      <c r="B539" s="54"/>
    </row>
    <row r="540" spans="1:2" x14ac:dyDescent="0.2">
      <c r="A540" s="54"/>
      <c r="B540" s="54"/>
    </row>
    <row r="541" spans="1:2" x14ac:dyDescent="0.2">
      <c r="A541" s="54"/>
      <c r="B541" s="54"/>
    </row>
    <row r="542" spans="1:2" x14ac:dyDescent="0.2">
      <c r="A542" s="54"/>
      <c r="B542" s="54"/>
    </row>
    <row r="543" spans="1:2" x14ac:dyDescent="0.2">
      <c r="A543" s="54"/>
      <c r="B543" s="54"/>
    </row>
    <row r="544" spans="1:2" x14ac:dyDescent="0.2">
      <c r="A544" s="54"/>
      <c r="B544" s="54"/>
    </row>
    <row r="545" spans="1:2" x14ac:dyDescent="0.2">
      <c r="A545" s="54"/>
      <c r="B545" s="54"/>
    </row>
    <row r="546" spans="1:2" x14ac:dyDescent="0.2">
      <c r="A546" s="54"/>
      <c r="B546" s="54"/>
    </row>
    <row r="547" spans="1:2" x14ac:dyDescent="0.2">
      <c r="A547" s="54"/>
      <c r="B547" s="54"/>
    </row>
    <row r="548" spans="1:2" x14ac:dyDescent="0.2">
      <c r="A548" s="54"/>
      <c r="B548" s="54"/>
    </row>
    <row r="549" spans="1:2" x14ac:dyDescent="0.2">
      <c r="A549" s="54"/>
      <c r="B549" s="54"/>
    </row>
    <row r="550" spans="1:2" x14ac:dyDescent="0.2">
      <c r="A550" s="54"/>
      <c r="B550" s="54"/>
    </row>
    <row r="551" spans="1:2" x14ac:dyDescent="0.2">
      <c r="A551" s="54"/>
      <c r="B551" s="54"/>
    </row>
    <row r="552" spans="1:2" x14ac:dyDescent="0.2">
      <c r="A552" s="54"/>
      <c r="B552" s="54"/>
    </row>
    <row r="553" spans="1:2" x14ac:dyDescent="0.2">
      <c r="A553" s="54"/>
      <c r="B553" s="54"/>
    </row>
    <row r="554" spans="1:2" x14ac:dyDescent="0.2">
      <c r="A554" s="54"/>
      <c r="B554" s="54"/>
    </row>
    <row r="555" spans="1:2" x14ac:dyDescent="0.2">
      <c r="A555" s="54"/>
      <c r="B555" s="54"/>
    </row>
    <row r="556" spans="1:2" x14ac:dyDescent="0.2">
      <c r="A556" s="54"/>
      <c r="B556" s="54"/>
    </row>
    <row r="557" spans="1:2" x14ac:dyDescent="0.2">
      <c r="A557" s="54"/>
      <c r="B557" s="54"/>
    </row>
    <row r="558" spans="1:2" x14ac:dyDescent="0.2">
      <c r="A558" s="54"/>
      <c r="B558" s="54"/>
    </row>
    <row r="559" spans="1:2" x14ac:dyDescent="0.2">
      <c r="A559" s="54"/>
      <c r="B559" s="54"/>
    </row>
    <row r="560" spans="1:2" x14ac:dyDescent="0.2">
      <c r="A560" s="54"/>
      <c r="B560" s="54"/>
    </row>
    <row r="561" spans="1:2" x14ac:dyDescent="0.2">
      <c r="A561" s="54"/>
      <c r="B561" s="54"/>
    </row>
    <row r="562" spans="1:2" x14ac:dyDescent="0.2">
      <c r="A562" s="54"/>
      <c r="B562" s="54"/>
    </row>
    <row r="563" spans="1:2" x14ac:dyDescent="0.2">
      <c r="A563" s="54"/>
      <c r="B563" s="54"/>
    </row>
    <row r="564" spans="1:2" x14ac:dyDescent="0.2">
      <c r="A564" s="54"/>
      <c r="B564" s="54"/>
    </row>
    <row r="565" spans="1:2" x14ac:dyDescent="0.2">
      <c r="A565" s="54"/>
      <c r="B565" s="54"/>
    </row>
    <row r="566" spans="1:2" x14ac:dyDescent="0.2">
      <c r="A566" s="54"/>
      <c r="B566" s="54"/>
    </row>
    <row r="567" spans="1:2" x14ac:dyDescent="0.2">
      <c r="A567" s="54"/>
      <c r="B567" s="54"/>
    </row>
    <row r="568" spans="1:2" x14ac:dyDescent="0.2">
      <c r="A568" s="54"/>
      <c r="B568" s="54"/>
    </row>
    <row r="569" spans="1:2" x14ac:dyDescent="0.2">
      <c r="A569" s="54"/>
      <c r="B569" s="54"/>
    </row>
    <row r="570" spans="1:2" x14ac:dyDescent="0.2">
      <c r="A570" s="54"/>
      <c r="B570" s="54"/>
    </row>
    <row r="571" spans="1:2" x14ac:dyDescent="0.2">
      <c r="A571" s="54"/>
      <c r="B571" s="54"/>
    </row>
    <row r="572" spans="1:2" x14ac:dyDescent="0.2">
      <c r="A572" s="54"/>
      <c r="B572" s="54"/>
    </row>
    <row r="573" spans="1:2" x14ac:dyDescent="0.2">
      <c r="A573" s="54"/>
      <c r="B573" s="54"/>
    </row>
    <row r="574" spans="1:2" x14ac:dyDescent="0.2">
      <c r="A574" s="54"/>
      <c r="B574" s="54"/>
    </row>
    <row r="575" spans="1:2" x14ac:dyDescent="0.2">
      <c r="A575" s="54"/>
      <c r="B575" s="54"/>
    </row>
    <row r="576" spans="1:2" x14ac:dyDescent="0.2">
      <c r="A576" s="54"/>
      <c r="B576" s="54"/>
    </row>
    <row r="577" spans="1:2" x14ac:dyDescent="0.2">
      <c r="A577" s="54"/>
      <c r="B577" s="54"/>
    </row>
    <row r="578" spans="1:2" x14ac:dyDescent="0.2">
      <c r="A578" s="54"/>
      <c r="B578" s="54"/>
    </row>
    <row r="579" spans="1:2" x14ac:dyDescent="0.2">
      <c r="A579" s="54"/>
      <c r="B579" s="54"/>
    </row>
    <row r="580" spans="1:2" x14ac:dyDescent="0.2">
      <c r="A580" s="54"/>
      <c r="B580" s="54"/>
    </row>
    <row r="581" spans="1:2" x14ac:dyDescent="0.2">
      <c r="A581" s="54"/>
      <c r="B581" s="54"/>
    </row>
    <row r="582" spans="1:2" x14ac:dyDescent="0.2">
      <c r="A582" s="54"/>
      <c r="B582" s="54"/>
    </row>
    <row r="583" spans="1:2" x14ac:dyDescent="0.2">
      <c r="A583" s="54"/>
      <c r="B583" s="54"/>
    </row>
    <row r="584" spans="1:2" x14ac:dyDescent="0.2">
      <c r="A584" s="54"/>
      <c r="B584" s="54"/>
    </row>
    <row r="585" spans="1:2" x14ac:dyDescent="0.2">
      <c r="A585" s="54"/>
      <c r="B585" s="54"/>
    </row>
    <row r="586" spans="1:2" x14ac:dyDescent="0.2">
      <c r="A586" s="54"/>
      <c r="B586" s="54"/>
    </row>
    <row r="587" spans="1:2" x14ac:dyDescent="0.2">
      <c r="A587" s="54"/>
      <c r="B587" s="54"/>
    </row>
    <row r="588" spans="1:2" x14ac:dyDescent="0.2">
      <c r="A588" s="54"/>
      <c r="B588" s="54"/>
    </row>
    <row r="589" spans="1:2" x14ac:dyDescent="0.2">
      <c r="A589" s="54"/>
      <c r="B589" s="54"/>
    </row>
    <row r="590" spans="1:2" x14ac:dyDescent="0.2">
      <c r="A590" s="54"/>
      <c r="B590" s="54"/>
    </row>
    <row r="591" spans="1:2" x14ac:dyDescent="0.2">
      <c r="A591" s="54"/>
      <c r="B591" s="54"/>
    </row>
    <row r="592" spans="1:2" x14ac:dyDescent="0.2">
      <c r="A592" s="54"/>
      <c r="B592" s="54"/>
    </row>
    <row r="593" spans="1:2" x14ac:dyDescent="0.2">
      <c r="A593" s="54"/>
      <c r="B593" s="54"/>
    </row>
    <row r="594" spans="1:2" x14ac:dyDescent="0.2">
      <c r="A594" s="54"/>
      <c r="B594" s="54"/>
    </row>
    <row r="595" spans="1:2" x14ac:dyDescent="0.2">
      <c r="A595" s="54"/>
      <c r="B595" s="54"/>
    </row>
    <row r="596" spans="1:2" x14ac:dyDescent="0.2">
      <c r="A596" s="54"/>
      <c r="B596" s="54"/>
    </row>
    <row r="597" spans="1:2" x14ac:dyDescent="0.2">
      <c r="A597" s="54"/>
      <c r="B597" s="54"/>
    </row>
    <row r="598" spans="1:2" x14ac:dyDescent="0.2">
      <c r="A598" s="54"/>
      <c r="B598" s="54"/>
    </row>
    <row r="599" spans="1:2" x14ac:dyDescent="0.2">
      <c r="A599" s="54"/>
      <c r="B599" s="54"/>
    </row>
    <row r="600" spans="1:2" x14ac:dyDescent="0.2">
      <c r="A600" s="54"/>
      <c r="B600" s="54"/>
    </row>
    <row r="601" spans="1:2" x14ac:dyDescent="0.2">
      <c r="A601" s="54"/>
      <c r="B601" s="54"/>
    </row>
    <row r="602" spans="1:2" x14ac:dyDescent="0.2">
      <c r="A602" s="54"/>
      <c r="B602" s="54"/>
    </row>
    <row r="603" spans="1:2" x14ac:dyDescent="0.2">
      <c r="A603" s="54"/>
      <c r="B603" s="54"/>
    </row>
    <row r="604" spans="1:2" x14ac:dyDescent="0.2">
      <c r="A604" s="54"/>
      <c r="B604" s="54"/>
    </row>
    <row r="605" spans="1:2" x14ac:dyDescent="0.2">
      <c r="A605" s="54"/>
      <c r="B605" s="54"/>
    </row>
    <row r="606" spans="1:2" x14ac:dyDescent="0.2">
      <c r="A606" s="54"/>
      <c r="B606" s="54"/>
    </row>
    <row r="607" spans="1:2" x14ac:dyDescent="0.2">
      <c r="A607" s="54"/>
      <c r="B607" s="54"/>
    </row>
    <row r="608" spans="1:2" x14ac:dyDescent="0.2">
      <c r="A608" s="54"/>
      <c r="B608" s="54"/>
    </row>
    <row r="609" spans="1:2" x14ac:dyDescent="0.2">
      <c r="A609" s="54"/>
      <c r="B609" s="54"/>
    </row>
    <row r="610" spans="1:2" x14ac:dyDescent="0.2">
      <c r="A610" s="54"/>
      <c r="B610" s="54"/>
    </row>
    <row r="611" spans="1:2" x14ac:dyDescent="0.2">
      <c r="A611" s="54"/>
      <c r="B611" s="54"/>
    </row>
    <row r="612" spans="1:2" x14ac:dyDescent="0.2">
      <c r="A612" s="54"/>
      <c r="B612" s="54"/>
    </row>
    <row r="613" spans="1:2" x14ac:dyDescent="0.2">
      <c r="A613" s="54"/>
      <c r="B613" s="54"/>
    </row>
    <row r="614" spans="1:2" x14ac:dyDescent="0.2">
      <c r="A614" s="54"/>
      <c r="B614" s="54"/>
    </row>
    <row r="615" spans="1:2" x14ac:dyDescent="0.2">
      <c r="A615" s="54"/>
      <c r="B615" s="54"/>
    </row>
    <row r="616" spans="1:2" x14ac:dyDescent="0.2">
      <c r="A616" s="54"/>
      <c r="B616" s="54"/>
    </row>
    <row r="617" spans="1:2" x14ac:dyDescent="0.2">
      <c r="A617" s="54"/>
      <c r="B617" s="54"/>
    </row>
    <row r="618" spans="1:2" x14ac:dyDescent="0.2">
      <c r="A618" s="54"/>
      <c r="B618" s="54"/>
    </row>
    <row r="619" spans="1:2" x14ac:dyDescent="0.2">
      <c r="A619" s="54"/>
      <c r="B619" s="54"/>
    </row>
    <row r="620" spans="1:2" x14ac:dyDescent="0.2">
      <c r="A620" s="54"/>
      <c r="B620" s="54"/>
    </row>
    <row r="621" spans="1:2" x14ac:dyDescent="0.2">
      <c r="A621" s="54"/>
      <c r="B621" s="54"/>
    </row>
    <row r="622" spans="1:2" x14ac:dyDescent="0.2">
      <c r="A622" s="54"/>
      <c r="B622" s="54"/>
    </row>
    <row r="623" spans="1:2" x14ac:dyDescent="0.2">
      <c r="A623" s="54"/>
      <c r="B623" s="54"/>
    </row>
    <row r="624" spans="1:2" x14ac:dyDescent="0.2">
      <c r="A624" s="54"/>
      <c r="B624" s="54"/>
    </row>
    <row r="625" spans="1:2" x14ac:dyDescent="0.2">
      <c r="A625" s="54"/>
      <c r="B625" s="54"/>
    </row>
    <row r="626" spans="1:2" x14ac:dyDescent="0.2">
      <c r="A626" s="54"/>
      <c r="B626" s="54"/>
    </row>
    <row r="627" spans="1:2" x14ac:dyDescent="0.2">
      <c r="A627" s="54"/>
      <c r="B627" s="54"/>
    </row>
    <row r="628" spans="1:2" x14ac:dyDescent="0.2">
      <c r="A628" s="54"/>
      <c r="B628" s="54"/>
    </row>
    <row r="629" spans="1:2" x14ac:dyDescent="0.2">
      <c r="A629" s="54"/>
      <c r="B629" s="54"/>
    </row>
    <row r="630" spans="1:2" x14ac:dyDescent="0.2">
      <c r="A630" s="54"/>
      <c r="B630" s="54"/>
    </row>
    <row r="631" spans="1:2" x14ac:dyDescent="0.2">
      <c r="A631" s="54"/>
      <c r="B631" s="54"/>
    </row>
    <row r="632" spans="1:2" x14ac:dyDescent="0.2">
      <c r="A632" s="54"/>
      <c r="B632" s="54"/>
    </row>
    <row r="633" spans="1:2" x14ac:dyDescent="0.2">
      <c r="A633" s="54"/>
      <c r="B633" s="54"/>
    </row>
    <row r="634" spans="1:2" x14ac:dyDescent="0.2">
      <c r="A634" s="54"/>
      <c r="B634" s="54"/>
    </row>
    <row r="635" spans="1:2" x14ac:dyDescent="0.2">
      <c r="A635" s="54"/>
      <c r="B635" s="54"/>
    </row>
    <row r="636" spans="1:2" x14ac:dyDescent="0.2">
      <c r="A636" s="54"/>
      <c r="B636" s="54"/>
    </row>
    <row r="637" spans="1:2" x14ac:dyDescent="0.2">
      <c r="A637" s="54"/>
      <c r="B637" s="54"/>
    </row>
    <row r="638" spans="1:2" x14ac:dyDescent="0.2">
      <c r="A638" s="54"/>
      <c r="B638" s="54"/>
    </row>
    <row r="639" spans="1:2" x14ac:dyDescent="0.2">
      <c r="A639" s="54"/>
      <c r="B639" s="54"/>
    </row>
    <row r="640" spans="1:2" x14ac:dyDescent="0.2">
      <c r="A640" s="54"/>
      <c r="B640" s="54"/>
    </row>
    <row r="641" spans="1:2" x14ac:dyDescent="0.2">
      <c r="A641" s="54"/>
      <c r="B641" s="54"/>
    </row>
    <row r="642" spans="1:2" x14ac:dyDescent="0.2">
      <c r="A642" s="54"/>
      <c r="B642" s="54"/>
    </row>
    <row r="643" spans="1:2" x14ac:dyDescent="0.2">
      <c r="A643" s="54"/>
      <c r="B643" s="54"/>
    </row>
    <row r="644" spans="1:2" x14ac:dyDescent="0.2">
      <c r="A644" s="54"/>
      <c r="B644" s="54"/>
    </row>
    <row r="645" spans="1:2" x14ac:dyDescent="0.2">
      <c r="A645" s="54"/>
      <c r="B645" s="54"/>
    </row>
    <row r="646" spans="1:2" x14ac:dyDescent="0.2">
      <c r="A646" s="54"/>
      <c r="B646" s="54"/>
    </row>
    <row r="647" spans="1:2" x14ac:dyDescent="0.2">
      <c r="A647" s="54"/>
      <c r="B647" s="54"/>
    </row>
    <row r="648" spans="1:2" x14ac:dyDescent="0.2">
      <c r="A648" s="54"/>
      <c r="B648" s="54"/>
    </row>
    <row r="649" spans="1:2" x14ac:dyDescent="0.2">
      <c r="A649" s="54"/>
      <c r="B649" s="54"/>
    </row>
    <row r="650" spans="1:2" x14ac:dyDescent="0.2">
      <c r="A650" s="54"/>
      <c r="B650" s="54"/>
    </row>
    <row r="651" spans="1:2" x14ac:dyDescent="0.2">
      <c r="A651" s="54"/>
      <c r="B651" s="54"/>
    </row>
    <row r="652" spans="1:2" x14ac:dyDescent="0.2">
      <c r="A652" s="54"/>
      <c r="B652" s="54"/>
    </row>
    <row r="653" spans="1:2" x14ac:dyDescent="0.2">
      <c r="A653" s="54"/>
      <c r="B653" s="54"/>
    </row>
    <row r="654" spans="1:2" x14ac:dyDescent="0.2">
      <c r="A654" s="54"/>
      <c r="B654" s="54"/>
    </row>
    <row r="655" spans="1:2" x14ac:dyDescent="0.2">
      <c r="A655" s="54"/>
      <c r="B655" s="54"/>
    </row>
    <row r="656" spans="1:2" x14ac:dyDescent="0.2">
      <c r="A656" s="54"/>
      <c r="B656" s="54"/>
    </row>
    <row r="657" spans="1:2" x14ac:dyDescent="0.2">
      <c r="A657" s="54"/>
      <c r="B657" s="54"/>
    </row>
    <row r="658" spans="1:2" x14ac:dyDescent="0.2">
      <c r="A658" s="54"/>
      <c r="B658" s="54"/>
    </row>
    <row r="659" spans="1:2" x14ac:dyDescent="0.2">
      <c r="A659" s="54"/>
      <c r="B659" s="54"/>
    </row>
    <row r="660" spans="1:2" x14ac:dyDescent="0.2">
      <c r="A660" s="54"/>
      <c r="B660" s="54"/>
    </row>
    <row r="661" spans="1:2" x14ac:dyDescent="0.2">
      <c r="A661" s="54"/>
      <c r="B661" s="54"/>
    </row>
    <row r="662" spans="1:2" x14ac:dyDescent="0.2">
      <c r="A662" s="54"/>
      <c r="B662" s="54"/>
    </row>
    <row r="663" spans="1:2" x14ac:dyDescent="0.2">
      <c r="A663" s="54"/>
      <c r="B663" s="54"/>
    </row>
    <row r="664" spans="1:2" x14ac:dyDescent="0.2">
      <c r="A664" s="54"/>
      <c r="B664" s="54"/>
    </row>
    <row r="665" spans="1:2" x14ac:dyDescent="0.2">
      <c r="A665" s="54"/>
      <c r="B665" s="54"/>
    </row>
    <row r="666" spans="1:2" x14ac:dyDescent="0.2">
      <c r="A666" s="54"/>
      <c r="B666" s="54"/>
    </row>
    <row r="667" spans="1:2" x14ac:dyDescent="0.2">
      <c r="A667" s="54"/>
      <c r="B667" s="54"/>
    </row>
    <row r="668" spans="1:2" x14ac:dyDescent="0.2">
      <c r="A668" s="54"/>
      <c r="B668" s="54"/>
    </row>
    <row r="669" spans="1:2" x14ac:dyDescent="0.2">
      <c r="A669" s="54"/>
      <c r="B669" s="54"/>
    </row>
    <row r="670" spans="1:2" x14ac:dyDescent="0.2">
      <c r="A670" s="54"/>
      <c r="B670" s="54"/>
    </row>
    <row r="671" spans="1:2" x14ac:dyDescent="0.2">
      <c r="A671" s="54"/>
      <c r="B671" s="54"/>
    </row>
    <row r="672" spans="1:2" x14ac:dyDescent="0.2">
      <c r="A672" s="54"/>
      <c r="B672" s="54"/>
    </row>
    <row r="673" spans="1:2" x14ac:dyDescent="0.2">
      <c r="A673" s="54"/>
      <c r="B673" s="54"/>
    </row>
    <row r="674" spans="1:2" x14ac:dyDescent="0.2">
      <c r="A674" s="54"/>
      <c r="B674" s="54"/>
    </row>
    <row r="675" spans="1:2" x14ac:dyDescent="0.2">
      <c r="A675" s="54"/>
      <c r="B675" s="54"/>
    </row>
    <row r="676" spans="1:2" x14ac:dyDescent="0.2">
      <c r="A676" s="54"/>
      <c r="B676" s="54"/>
    </row>
    <row r="677" spans="1:2" x14ac:dyDescent="0.2">
      <c r="A677" s="54"/>
      <c r="B677" s="54"/>
    </row>
    <row r="678" spans="1:2" x14ac:dyDescent="0.2">
      <c r="A678" s="54"/>
      <c r="B678" s="54"/>
    </row>
    <row r="679" spans="1:2" x14ac:dyDescent="0.2">
      <c r="A679" s="54"/>
      <c r="B679" s="54"/>
    </row>
    <row r="680" spans="1:2" x14ac:dyDescent="0.2">
      <c r="A680" s="54"/>
      <c r="B680" s="54"/>
    </row>
    <row r="681" spans="1:2" x14ac:dyDescent="0.2">
      <c r="A681" s="54"/>
      <c r="B681" s="54"/>
    </row>
    <row r="682" spans="1:2" x14ac:dyDescent="0.2">
      <c r="A682" s="54"/>
      <c r="B682" s="54"/>
    </row>
    <row r="683" spans="1:2" x14ac:dyDescent="0.2">
      <c r="A683" s="54"/>
      <c r="B683" s="54"/>
    </row>
    <row r="684" spans="1:2" x14ac:dyDescent="0.2">
      <c r="A684" s="54"/>
      <c r="B684" s="54"/>
    </row>
    <row r="685" spans="1:2" x14ac:dyDescent="0.2">
      <c r="A685" s="54"/>
      <c r="B685" s="54"/>
    </row>
    <row r="686" spans="1:2" x14ac:dyDescent="0.2">
      <c r="A686" s="54"/>
      <c r="B686" s="54"/>
    </row>
    <row r="687" spans="1:2" x14ac:dyDescent="0.2">
      <c r="A687" s="54"/>
      <c r="B687" s="54"/>
    </row>
    <row r="688" spans="1:2" x14ac:dyDescent="0.2">
      <c r="A688" s="54"/>
      <c r="B688" s="54"/>
    </row>
    <row r="689" spans="1:2" x14ac:dyDescent="0.2">
      <c r="A689" s="54"/>
      <c r="B689" s="54"/>
    </row>
    <row r="690" spans="1:2" x14ac:dyDescent="0.2">
      <c r="A690" s="54"/>
      <c r="B690" s="54"/>
    </row>
    <row r="691" spans="1:2" x14ac:dyDescent="0.2">
      <c r="A691" s="54"/>
      <c r="B691" s="54"/>
    </row>
    <row r="692" spans="1:2" x14ac:dyDescent="0.2">
      <c r="A692" s="54"/>
      <c r="B692" s="54"/>
    </row>
    <row r="693" spans="1:2" x14ac:dyDescent="0.2">
      <c r="A693" s="54"/>
      <c r="B693" s="54"/>
    </row>
    <row r="694" spans="1:2" x14ac:dyDescent="0.2">
      <c r="A694" s="54"/>
      <c r="B694" s="54"/>
    </row>
    <row r="695" spans="1:2" x14ac:dyDescent="0.2">
      <c r="A695" s="54"/>
      <c r="B695" s="54"/>
    </row>
    <row r="696" spans="1:2" x14ac:dyDescent="0.2">
      <c r="A696" s="54"/>
      <c r="B696" s="54"/>
    </row>
    <row r="697" spans="1:2" x14ac:dyDescent="0.2">
      <c r="A697" s="54"/>
      <c r="B697" s="54"/>
    </row>
    <row r="698" spans="1:2" x14ac:dyDescent="0.2">
      <c r="A698" s="54"/>
      <c r="B698" s="54"/>
    </row>
    <row r="699" spans="1:2" x14ac:dyDescent="0.2">
      <c r="A699" s="54"/>
      <c r="B699" s="54"/>
    </row>
    <row r="700" spans="1:2" x14ac:dyDescent="0.2">
      <c r="A700" s="54"/>
      <c r="B700" s="54"/>
    </row>
    <row r="701" spans="1:2" x14ac:dyDescent="0.2">
      <c r="A701" s="54"/>
      <c r="B701" s="54"/>
    </row>
    <row r="702" spans="1:2" x14ac:dyDescent="0.2">
      <c r="A702" s="54"/>
      <c r="B702" s="54"/>
    </row>
    <row r="703" spans="1:2" x14ac:dyDescent="0.2">
      <c r="A703" s="54"/>
      <c r="B703" s="54"/>
    </row>
    <row r="704" spans="1:2" x14ac:dyDescent="0.2">
      <c r="A704" s="54"/>
      <c r="B704" s="54"/>
    </row>
    <row r="705" spans="1:2" x14ac:dyDescent="0.2">
      <c r="A705" s="54"/>
      <c r="B705" s="54"/>
    </row>
    <row r="706" spans="1:2" x14ac:dyDescent="0.2">
      <c r="A706" s="54"/>
      <c r="B706" s="54"/>
    </row>
    <row r="707" spans="1:2" x14ac:dyDescent="0.2">
      <c r="A707" s="54"/>
      <c r="B707" s="54"/>
    </row>
    <row r="708" spans="1:2" x14ac:dyDescent="0.2">
      <c r="A708" s="54"/>
      <c r="B708" s="54"/>
    </row>
    <row r="709" spans="1:2" x14ac:dyDescent="0.2">
      <c r="A709" s="54"/>
      <c r="B709" s="54"/>
    </row>
    <row r="710" spans="1:2" x14ac:dyDescent="0.2">
      <c r="A710" s="54"/>
      <c r="B710" s="54"/>
    </row>
    <row r="711" spans="1:2" x14ac:dyDescent="0.2">
      <c r="A711" s="54"/>
      <c r="B711" s="54"/>
    </row>
    <row r="712" spans="1:2" x14ac:dyDescent="0.2">
      <c r="A712" s="54"/>
      <c r="B712" s="54"/>
    </row>
    <row r="713" spans="1:2" x14ac:dyDescent="0.2">
      <c r="A713" s="54"/>
      <c r="B713" s="54"/>
    </row>
    <row r="714" spans="1:2" x14ac:dyDescent="0.2">
      <c r="A714" s="54"/>
      <c r="B714" s="54"/>
    </row>
    <row r="715" spans="1:2" x14ac:dyDescent="0.2">
      <c r="A715" s="54"/>
      <c r="B715" s="54"/>
    </row>
    <row r="716" spans="1:2" x14ac:dyDescent="0.2">
      <c r="A716" s="54"/>
      <c r="B716" s="54"/>
    </row>
    <row r="717" spans="1:2" x14ac:dyDescent="0.2">
      <c r="A717" s="54"/>
      <c r="B717" s="54"/>
    </row>
    <row r="718" spans="1:2" x14ac:dyDescent="0.2">
      <c r="A718" s="54"/>
      <c r="B718" s="54"/>
    </row>
    <row r="719" spans="1:2" x14ac:dyDescent="0.2">
      <c r="A719" s="54"/>
      <c r="B719" s="54"/>
    </row>
    <row r="720" spans="1:2" x14ac:dyDescent="0.2">
      <c r="A720" s="54"/>
      <c r="B720" s="54"/>
    </row>
    <row r="721" spans="1:2" x14ac:dyDescent="0.2">
      <c r="A721" s="54"/>
      <c r="B721" s="54"/>
    </row>
    <row r="722" spans="1:2" x14ac:dyDescent="0.2">
      <c r="A722" s="54"/>
      <c r="B722" s="54"/>
    </row>
    <row r="723" spans="1:2" x14ac:dyDescent="0.2">
      <c r="A723" s="54"/>
      <c r="B723" s="54"/>
    </row>
    <row r="724" spans="1:2" x14ac:dyDescent="0.2">
      <c r="A724" s="54"/>
      <c r="B724" s="54"/>
    </row>
    <row r="725" spans="1:2" x14ac:dyDescent="0.2">
      <c r="A725" s="54"/>
      <c r="B725" s="54"/>
    </row>
    <row r="726" spans="1:2" x14ac:dyDescent="0.2">
      <c r="A726" s="54"/>
      <c r="B726" s="54"/>
    </row>
    <row r="727" spans="1:2" x14ac:dyDescent="0.2">
      <c r="A727" s="54"/>
      <c r="B727" s="54"/>
    </row>
    <row r="728" spans="1:2" x14ac:dyDescent="0.2">
      <c r="A728" s="54"/>
      <c r="B728" s="54"/>
    </row>
    <row r="729" spans="1:2" x14ac:dyDescent="0.2">
      <c r="A729" s="54"/>
      <c r="B729" s="54"/>
    </row>
    <row r="730" spans="1:2" x14ac:dyDescent="0.2">
      <c r="A730" s="54"/>
      <c r="B730" s="54"/>
    </row>
    <row r="731" spans="1:2" x14ac:dyDescent="0.2">
      <c r="A731" s="54"/>
      <c r="B731" s="54"/>
    </row>
    <row r="732" spans="1:2" x14ac:dyDescent="0.2">
      <c r="A732" s="54"/>
      <c r="B732" s="54"/>
    </row>
    <row r="733" spans="1:2" x14ac:dyDescent="0.2">
      <c r="A733" s="54"/>
      <c r="B733" s="54"/>
    </row>
    <row r="734" spans="1:2" x14ac:dyDescent="0.2">
      <c r="A734" s="54"/>
      <c r="B734" s="54"/>
    </row>
    <row r="735" spans="1:2" x14ac:dyDescent="0.2">
      <c r="A735" s="54"/>
      <c r="B735" s="54"/>
    </row>
    <row r="736" spans="1:2" x14ac:dyDescent="0.2">
      <c r="A736" s="54"/>
      <c r="B736" s="54"/>
    </row>
    <row r="737" spans="1:2" x14ac:dyDescent="0.2">
      <c r="A737" s="54"/>
      <c r="B737" s="54"/>
    </row>
    <row r="738" spans="1:2" x14ac:dyDescent="0.2">
      <c r="A738" s="54"/>
      <c r="B738" s="54"/>
    </row>
    <row r="739" spans="1:2" x14ac:dyDescent="0.2">
      <c r="A739" s="54"/>
      <c r="B739" s="54"/>
    </row>
    <row r="740" spans="1:2" x14ac:dyDescent="0.2">
      <c r="A740" s="54"/>
      <c r="B740" s="54"/>
    </row>
    <row r="741" spans="1:2" x14ac:dyDescent="0.2">
      <c r="A741" s="54"/>
      <c r="B741" s="54"/>
    </row>
    <row r="742" spans="1:2" x14ac:dyDescent="0.2">
      <c r="A742" s="54"/>
      <c r="B742" s="54"/>
    </row>
    <row r="743" spans="1:2" x14ac:dyDescent="0.2">
      <c r="A743" s="54"/>
      <c r="B743" s="54"/>
    </row>
    <row r="744" spans="1:2" x14ac:dyDescent="0.2">
      <c r="A744" s="54"/>
      <c r="B744" s="54"/>
    </row>
    <row r="745" spans="1:2" x14ac:dyDescent="0.2">
      <c r="A745" s="54"/>
      <c r="B745" s="54"/>
    </row>
    <row r="746" spans="1:2" x14ac:dyDescent="0.2">
      <c r="A746" s="54"/>
      <c r="B746" s="54"/>
    </row>
    <row r="747" spans="1:2" x14ac:dyDescent="0.2">
      <c r="A747" s="54"/>
      <c r="B747" s="54"/>
    </row>
    <row r="748" spans="1:2" x14ac:dyDescent="0.2">
      <c r="A748" s="54"/>
      <c r="B748" s="54"/>
    </row>
    <row r="749" spans="1:2" x14ac:dyDescent="0.2">
      <c r="A749" s="54"/>
      <c r="B749" s="54"/>
    </row>
    <row r="750" spans="1:2" x14ac:dyDescent="0.2">
      <c r="A750" s="54"/>
      <c r="B750" s="54"/>
    </row>
    <row r="751" spans="1:2" x14ac:dyDescent="0.2">
      <c r="A751" s="54"/>
      <c r="B751" s="54"/>
    </row>
    <row r="752" spans="1:2" x14ac:dyDescent="0.2">
      <c r="A752" s="54"/>
      <c r="B752" s="54"/>
    </row>
    <row r="753" spans="1:2" x14ac:dyDescent="0.2">
      <c r="A753" s="54"/>
      <c r="B753" s="54"/>
    </row>
    <row r="754" spans="1:2" x14ac:dyDescent="0.2">
      <c r="A754" s="54"/>
      <c r="B754" s="54"/>
    </row>
    <row r="755" spans="1:2" x14ac:dyDescent="0.2">
      <c r="A755" s="54"/>
      <c r="B755" s="54"/>
    </row>
    <row r="756" spans="1:2" x14ac:dyDescent="0.2">
      <c r="A756" s="54"/>
      <c r="B756" s="54"/>
    </row>
    <row r="757" spans="1:2" x14ac:dyDescent="0.2">
      <c r="A757" s="54"/>
      <c r="B757" s="54"/>
    </row>
    <row r="758" spans="1:2" x14ac:dyDescent="0.2">
      <c r="A758" s="54"/>
      <c r="B758" s="54"/>
    </row>
    <row r="759" spans="1:2" x14ac:dyDescent="0.2">
      <c r="A759" s="54"/>
      <c r="B759" s="54"/>
    </row>
    <row r="760" spans="1:2" x14ac:dyDescent="0.2">
      <c r="A760" s="54"/>
      <c r="B760" s="54"/>
    </row>
    <row r="761" spans="1:2" x14ac:dyDescent="0.2">
      <c r="A761" s="54"/>
      <c r="B761" s="54"/>
    </row>
    <row r="762" spans="1:2" x14ac:dyDescent="0.2">
      <c r="A762" s="54"/>
      <c r="B762" s="54"/>
    </row>
    <row r="763" spans="1:2" x14ac:dyDescent="0.2">
      <c r="A763" s="54"/>
      <c r="B763" s="54"/>
    </row>
    <row r="764" spans="1:2" x14ac:dyDescent="0.2">
      <c r="A764" s="54"/>
      <c r="B764" s="54"/>
    </row>
    <row r="765" spans="1:2" x14ac:dyDescent="0.2">
      <c r="A765" s="54"/>
      <c r="B765" s="54"/>
    </row>
    <row r="766" spans="1:2" x14ac:dyDescent="0.2">
      <c r="A766" s="54"/>
      <c r="B766" s="54"/>
    </row>
    <row r="767" spans="1:2" x14ac:dyDescent="0.2">
      <c r="A767" s="54"/>
      <c r="B767" s="54"/>
    </row>
    <row r="768" spans="1:2" x14ac:dyDescent="0.2">
      <c r="A768" s="54"/>
      <c r="B768" s="54"/>
    </row>
    <row r="769" spans="1:2" x14ac:dyDescent="0.2">
      <c r="A769" s="54"/>
      <c r="B769" s="54"/>
    </row>
    <row r="770" spans="1:2" x14ac:dyDescent="0.2">
      <c r="A770" s="54"/>
      <c r="B770" s="54"/>
    </row>
    <row r="771" spans="1:2" x14ac:dyDescent="0.2">
      <c r="A771" s="54"/>
      <c r="B771" s="54"/>
    </row>
    <row r="772" spans="1:2" x14ac:dyDescent="0.2">
      <c r="A772" s="54"/>
      <c r="B772" s="54"/>
    </row>
    <row r="773" spans="1:2" x14ac:dyDescent="0.2">
      <c r="A773" s="54"/>
      <c r="B773" s="54"/>
    </row>
    <row r="774" spans="1:2" x14ac:dyDescent="0.2">
      <c r="A774" s="54"/>
      <c r="B774" s="54"/>
    </row>
    <row r="775" spans="1:2" x14ac:dyDescent="0.2">
      <c r="A775" s="54"/>
      <c r="B775" s="54"/>
    </row>
    <row r="776" spans="1:2" x14ac:dyDescent="0.2">
      <c r="A776" s="54"/>
      <c r="B776" s="54"/>
    </row>
    <row r="777" spans="1:2" x14ac:dyDescent="0.2">
      <c r="A777" s="54"/>
      <c r="B777" s="54"/>
    </row>
    <row r="778" spans="1:2" x14ac:dyDescent="0.2">
      <c r="A778" s="54"/>
      <c r="B778" s="54"/>
    </row>
    <row r="779" spans="1:2" x14ac:dyDescent="0.2">
      <c r="A779" s="54"/>
      <c r="B779" s="54"/>
    </row>
    <row r="780" spans="1:2" x14ac:dyDescent="0.2">
      <c r="A780" s="54"/>
      <c r="B780" s="54"/>
    </row>
    <row r="781" spans="1:2" x14ac:dyDescent="0.2">
      <c r="A781" s="54"/>
      <c r="B781" s="54"/>
    </row>
    <row r="782" spans="1:2" x14ac:dyDescent="0.2">
      <c r="A782" s="54"/>
      <c r="B782" s="54"/>
    </row>
    <row r="783" spans="1:2" x14ac:dyDescent="0.2">
      <c r="A783" s="54"/>
      <c r="B783" s="54"/>
    </row>
    <row r="784" spans="1:2" x14ac:dyDescent="0.2">
      <c r="A784" s="54"/>
      <c r="B784" s="54"/>
    </row>
    <row r="785" spans="1:2" x14ac:dyDescent="0.2">
      <c r="A785" s="54"/>
      <c r="B785" s="54"/>
    </row>
    <row r="786" spans="1:2" x14ac:dyDescent="0.2">
      <c r="A786" s="54"/>
      <c r="B786" s="54"/>
    </row>
    <row r="787" spans="1:2" x14ac:dyDescent="0.2">
      <c r="A787" s="54"/>
      <c r="B787" s="54"/>
    </row>
    <row r="788" spans="1:2" x14ac:dyDescent="0.2">
      <c r="A788" s="54"/>
      <c r="B788" s="54"/>
    </row>
    <row r="789" spans="1:2" x14ac:dyDescent="0.2">
      <c r="A789" s="54"/>
      <c r="B789" s="54"/>
    </row>
    <row r="790" spans="1:2" x14ac:dyDescent="0.2">
      <c r="A790" s="54"/>
      <c r="B790" s="54"/>
    </row>
    <row r="791" spans="1:2" x14ac:dyDescent="0.2">
      <c r="A791" s="54"/>
      <c r="B791" s="54"/>
    </row>
    <row r="792" spans="1:2" x14ac:dyDescent="0.2">
      <c r="A792" s="54"/>
      <c r="B792" s="54"/>
    </row>
    <row r="793" spans="1:2" x14ac:dyDescent="0.2">
      <c r="A793" s="54"/>
      <c r="B793" s="54"/>
    </row>
    <row r="794" spans="1:2" x14ac:dyDescent="0.2">
      <c r="A794" s="54"/>
      <c r="B794" s="54"/>
    </row>
    <row r="795" spans="1:2" x14ac:dyDescent="0.2">
      <c r="A795" s="54"/>
      <c r="B795" s="54"/>
    </row>
    <row r="796" spans="1:2" x14ac:dyDescent="0.2">
      <c r="A796" s="54"/>
      <c r="B796" s="54"/>
    </row>
    <row r="797" spans="1:2" x14ac:dyDescent="0.2">
      <c r="A797" s="54"/>
      <c r="B797" s="54"/>
    </row>
    <row r="798" spans="1:2" x14ac:dyDescent="0.2">
      <c r="A798" s="54"/>
      <c r="B798" s="54"/>
    </row>
    <row r="799" spans="1:2" x14ac:dyDescent="0.2">
      <c r="A799" s="54"/>
      <c r="B799" s="54"/>
    </row>
    <row r="800" spans="1:2" x14ac:dyDescent="0.2">
      <c r="A800" s="54"/>
      <c r="B800" s="54"/>
    </row>
    <row r="801" spans="1:2" x14ac:dyDescent="0.2">
      <c r="A801" s="54"/>
      <c r="B801" s="54"/>
    </row>
    <row r="802" spans="1:2" x14ac:dyDescent="0.2">
      <c r="A802" s="54"/>
      <c r="B802" s="54"/>
    </row>
    <row r="803" spans="1:2" x14ac:dyDescent="0.2">
      <c r="A803" s="54"/>
      <c r="B803" s="54"/>
    </row>
    <row r="804" spans="1:2" x14ac:dyDescent="0.2">
      <c r="A804" s="54"/>
      <c r="B804" s="54"/>
    </row>
    <row r="805" spans="1:2" x14ac:dyDescent="0.2">
      <c r="A805" s="54"/>
      <c r="B805" s="54"/>
    </row>
    <row r="806" spans="1:2" x14ac:dyDescent="0.2">
      <c r="A806" s="54"/>
      <c r="B806" s="54"/>
    </row>
    <row r="807" spans="1:2" x14ac:dyDescent="0.2">
      <c r="A807" s="54"/>
      <c r="B807" s="54"/>
    </row>
    <row r="808" spans="1:2" x14ac:dyDescent="0.2">
      <c r="A808" s="54"/>
      <c r="B808" s="54"/>
    </row>
    <row r="809" spans="1:2" x14ac:dyDescent="0.2">
      <c r="A809" s="54"/>
      <c r="B809" s="54"/>
    </row>
    <row r="810" spans="1:2" x14ac:dyDescent="0.2">
      <c r="A810" s="54"/>
      <c r="B810" s="54"/>
    </row>
    <row r="811" spans="1:2" x14ac:dyDescent="0.2">
      <c r="A811" s="54"/>
      <c r="B811" s="54"/>
    </row>
    <row r="812" spans="1:2" x14ac:dyDescent="0.2">
      <c r="A812" s="54"/>
      <c r="B812" s="54"/>
    </row>
    <row r="813" spans="1:2" x14ac:dyDescent="0.2">
      <c r="A813" s="54"/>
      <c r="B813" s="54"/>
    </row>
    <row r="814" spans="1:2" x14ac:dyDescent="0.2">
      <c r="A814" s="54"/>
      <c r="B814" s="54"/>
    </row>
    <row r="815" spans="1:2" x14ac:dyDescent="0.2">
      <c r="A815" s="54"/>
      <c r="B815" s="54"/>
    </row>
    <row r="816" spans="1:2" x14ac:dyDescent="0.2">
      <c r="A816" s="54"/>
      <c r="B816" s="54"/>
    </row>
    <row r="817" spans="1:2" x14ac:dyDescent="0.2">
      <c r="A817" s="54"/>
      <c r="B817" s="54"/>
    </row>
    <row r="818" spans="1:2" x14ac:dyDescent="0.2">
      <c r="A818" s="54"/>
      <c r="B818" s="54"/>
    </row>
    <row r="819" spans="1:2" x14ac:dyDescent="0.2">
      <c r="A819" s="54"/>
      <c r="B819" s="54"/>
    </row>
    <row r="820" spans="1:2" x14ac:dyDescent="0.2">
      <c r="A820" s="54"/>
      <c r="B820" s="54"/>
    </row>
    <row r="821" spans="1:2" x14ac:dyDescent="0.2">
      <c r="A821" s="54"/>
      <c r="B821" s="54"/>
    </row>
    <row r="822" spans="1:2" x14ac:dyDescent="0.2">
      <c r="A822" s="54"/>
      <c r="B822" s="54"/>
    </row>
    <row r="823" spans="1:2" x14ac:dyDescent="0.2">
      <c r="A823" s="54"/>
      <c r="B823" s="54"/>
    </row>
    <row r="824" spans="1:2" x14ac:dyDescent="0.2">
      <c r="A824" s="54"/>
      <c r="B824" s="54"/>
    </row>
    <row r="825" spans="1:2" x14ac:dyDescent="0.2">
      <c r="A825" s="54"/>
      <c r="B825" s="54"/>
    </row>
    <row r="826" spans="1:2" x14ac:dyDescent="0.2">
      <c r="A826" s="54"/>
      <c r="B826" s="54"/>
    </row>
    <row r="827" spans="1:2" x14ac:dyDescent="0.2">
      <c r="A827" s="54"/>
      <c r="B827" s="54"/>
    </row>
    <row r="828" spans="1:2" x14ac:dyDescent="0.2">
      <c r="A828" s="54"/>
      <c r="B828" s="54"/>
    </row>
    <row r="829" spans="1:2" x14ac:dyDescent="0.2">
      <c r="A829" s="54"/>
      <c r="B829" s="54"/>
    </row>
    <row r="830" spans="1:2" x14ac:dyDescent="0.2">
      <c r="A830" s="54"/>
      <c r="B830" s="54"/>
    </row>
    <row r="831" spans="1:2" x14ac:dyDescent="0.2">
      <c r="A831" s="54"/>
      <c r="B831" s="54"/>
    </row>
    <row r="832" spans="1:2" x14ac:dyDescent="0.2">
      <c r="A832" s="54"/>
      <c r="B832" s="54"/>
    </row>
    <row r="833" spans="1:2" x14ac:dyDescent="0.2">
      <c r="A833" s="54"/>
      <c r="B833" s="54"/>
    </row>
    <row r="834" spans="1:2" x14ac:dyDescent="0.2">
      <c r="A834" s="54"/>
      <c r="B834" s="54"/>
    </row>
    <row r="835" spans="1:2" x14ac:dyDescent="0.2">
      <c r="A835" s="54"/>
      <c r="B835" s="54"/>
    </row>
    <row r="836" spans="1:2" x14ac:dyDescent="0.2">
      <c r="A836" s="54"/>
      <c r="B836" s="54"/>
    </row>
    <row r="837" spans="1:2" x14ac:dyDescent="0.2">
      <c r="A837" s="54"/>
      <c r="B837" s="54"/>
    </row>
    <row r="838" spans="1:2" x14ac:dyDescent="0.2">
      <c r="A838" s="54"/>
      <c r="B838" s="54"/>
    </row>
    <row r="839" spans="1:2" x14ac:dyDescent="0.2">
      <c r="A839" s="54"/>
      <c r="B839" s="54"/>
    </row>
    <row r="840" spans="1:2" x14ac:dyDescent="0.2">
      <c r="A840" s="54"/>
      <c r="B840" s="54"/>
    </row>
    <row r="841" spans="1:2" x14ac:dyDescent="0.2">
      <c r="A841" s="54"/>
      <c r="B841" s="54"/>
    </row>
    <row r="842" spans="1:2" x14ac:dyDescent="0.2">
      <c r="A842" s="54"/>
      <c r="B842" s="54"/>
    </row>
    <row r="843" spans="1:2" x14ac:dyDescent="0.2">
      <c r="A843" s="54"/>
      <c r="B843" s="54"/>
    </row>
    <row r="844" spans="1:2" x14ac:dyDescent="0.2">
      <c r="A844" s="54"/>
      <c r="B844" s="54"/>
    </row>
    <row r="845" spans="1:2" x14ac:dyDescent="0.2">
      <c r="A845" s="54"/>
      <c r="B845" s="54"/>
    </row>
    <row r="846" spans="1:2" x14ac:dyDescent="0.2">
      <c r="A846" s="54"/>
      <c r="B846" s="54"/>
    </row>
    <row r="847" spans="1:2" x14ac:dyDescent="0.2">
      <c r="A847" s="54"/>
      <c r="B847" s="54"/>
    </row>
    <row r="848" spans="1:2" x14ac:dyDescent="0.2">
      <c r="A848" s="54"/>
      <c r="B848" s="54"/>
    </row>
    <row r="849" spans="1:2" x14ac:dyDescent="0.2">
      <c r="A849" s="54"/>
      <c r="B849" s="54"/>
    </row>
    <row r="850" spans="1:2" x14ac:dyDescent="0.2">
      <c r="A850" s="54"/>
      <c r="B850" s="54"/>
    </row>
    <row r="851" spans="1:2" x14ac:dyDescent="0.2">
      <c r="A851" s="54"/>
      <c r="B851" s="54"/>
    </row>
    <row r="852" spans="1:2" x14ac:dyDescent="0.2">
      <c r="A852" s="54"/>
      <c r="B852" s="54"/>
    </row>
    <row r="853" spans="1:2" x14ac:dyDescent="0.2">
      <c r="A853" s="54"/>
      <c r="B853" s="54"/>
    </row>
    <row r="854" spans="1:2" x14ac:dyDescent="0.2">
      <c r="A854" s="54"/>
      <c r="B854" s="54"/>
    </row>
    <row r="855" spans="1:2" x14ac:dyDescent="0.2">
      <c r="A855" s="54"/>
      <c r="B855" s="54"/>
    </row>
    <row r="856" spans="1:2" x14ac:dyDescent="0.2">
      <c r="A856" s="54"/>
      <c r="B856" s="54"/>
    </row>
    <row r="857" spans="1:2" x14ac:dyDescent="0.2">
      <c r="A857" s="54"/>
      <c r="B857" s="54"/>
    </row>
    <row r="858" spans="1:2" x14ac:dyDescent="0.2">
      <c r="A858" s="54"/>
      <c r="B858" s="54"/>
    </row>
    <row r="859" spans="1:2" x14ac:dyDescent="0.2">
      <c r="A859" s="54"/>
      <c r="B859" s="54"/>
    </row>
    <row r="860" spans="1:2" x14ac:dyDescent="0.2">
      <c r="A860" s="54"/>
      <c r="B860" s="54"/>
    </row>
    <row r="861" spans="1:2" x14ac:dyDescent="0.2">
      <c r="A861" s="54"/>
      <c r="B861" s="54"/>
    </row>
    <row r="862" spans="1:2" x14ac:dyDescent="0.2">
      <c r="A862" s="54"/>
      <c r="B862" s="54"/>
    </row>
    <row r="863" spans="1:2" x14ac:dyDescent="0.2">
      <c r="A863" s="54"/>
      <c r="B863" s="54"/>
    </row>
    <row r="864" spans="1:2" x14ac:dyDescent="0.2">
      <c r="A864" s="54"/>
      <c r="B864" s="54"/>
    </row>
    <row r="865" spans="1:2" x14ac:dyDescent="0.2">
      <c r="A865" s="54"/>
      <c r="B865" s="54"/>
    </row>
    <row r="866" spans="1:2" x14ac:dyDescent="0.2">
      <c r="A866" s="54"/>
      <c r="B866" s="54"/>
    </row>
    <row r="867" spans="1:2" x14ac:dyDescent="0.2">
      <c r="A867" s="54"/>
      <c r="B867" s="54"/>
    </row>
    <row r="868" spans="1:2" x14ac:dyDescent="0.2">
      <c r="A868" s="54"/>
      <c r="B868" s="54"/>
    </row>
    <row r="869" spans="1:2" x14ac:dyDescent="0.2">
      <c r="A869" s="54"/>
      <c r="B869" s="54"/>
    </row>
    <row r="870" spans="1:2" x14ac:dyDescent="0.2">
      <c r="A870" s="54"/>
      <c r="B870" s="54"/>
    </row>
    <row r="871" spans="1:2" x14ac:dyDescent="0.2">
      <c r="A871" s="54"/>
      <c r="B871" s="54"/>
    </row>
    <row r="872" spans="1:2" x14ac:dyDescent="0.2">
      <c r="A872" s="54"/>
      <c r="B872" s="54"/>
    </row>
    <row r="873" spans="1:2" x14ac:dyDescent="0.2">
      <c r="A873" s="54"/>
      <c r="B873" s="54"/>
    </row>
    <row r="874" spans="1:2" x14ac:dyDescent="0.2">
      <c r="A874" s="54"/>
      <c r="B874" s="54"/>
    </row>
    <row r="875" spans="1:2" x14ac:dyDescent="0.2">
      <c r="A875" s="54"/>
      <c r="B875" s="54"/>
    </row>
    <row r="876" spans="1:2" x14ac:dyDescent="0.2">
      <c r="A876" s="54"/>
      <c r="B876" s="54"/>
    </row>
    <row r="877" spans="1:2" x14ac:dyDescent="0.2">
      <c r="A877" s="54"/>
      <c r="B877" s="54"/>
    </row>
    <row r="878" spans="1:2" x14ac:dyDescent="0.2">
      <c r="A878" s="54"/>
      <c r="B878" s="54"/>
    </row>
    <row r="879" spans="1:2" x14ac:dyDescent="0.2">
      <c r="A879" s="54"/>
      <c r="B879" s="54"/>
    </row>
    <row r="880" spans="1:2" x14ac:dyDescent="0.2">
      <c r="A880" s="54"/>
      <c r="B880" s="54"/>
    </row>
    <row r="881" spans="1:2" x14ac:dyDescent="0.2">
      <c r="A881" s="54"/>
      <c r="B881" s="54"/>
    </row>
    <row r="882" spans="1:2" x14ac:dyDescent="0.2">
      <c r="A882" s="54"/>
      <c r="B882" s="54"/>
    </row>
    <row r="883" spans="1:2" x14ac:dyDescent="0.2">
      <c r="A883" s="54"/>
      <c r="B883" s="54"/>
    </row>
    <row r="884" spans="1:2" x14ac:dyDescent="0.2">
      <c r="A884" s="54"/>
      <c r="B884" s="54"/>
    </row>
    <row r="885" spans="1:2" x14ac:dyDescent="0.2">
      <c r="A885" s="54"/>
      <c r="B885" s="54"/>
    </row>
    <row r="886" spans="1:2" x14ac:dyDescent="0.2">
      <c r="A886" s="54"/>
      <c r="B886" s="54"/>
    </row>
    <row r="887" spans="1:2" x14ac:dyDescent="0.2">
      <c r="A887" s="54"/>
      <c r="B887" s="54"/>
    </row>
    <row r="888" spans="1:2" x14ac:dyDescent="0.2">
      <c r="A888" s="54"/>
      <c r="B888" s="54"/>
    </row>
    <row r="889" spans="1:2" x14ac:dyDescent="0.2">
      <c r="A889" s="54"/>
      <c r="B889" s="54"/>
    </row>
    <row r="890" spans="1:2" x14ac:dyDescent="0.2">
      <c r="A890" s="54"/>
      <c r="B890" s="54"/>
    </row>
    <row r="891" spans="1:2" x14ac:dyDescent="0.2">
      <c r="A891" s="54"/>
      <c r="B891" s="54"/>
    </row>
    <row r="892" spans="1:2" x14ac:dyDescent="0.2">
      <c r="A892" s="54"/>
      <c r="B892" s="54"/>
    </row>
    <row r="893" spans="1:2" x14ac:dyDescent="0.2">
      <c r="A893" s="54"/>
      <c r="B893" s="54"/>
    </row>
    <row r="894" spans="1:2" x14ac:dyDescent="0.2">
      <c r="A894" s="54"/>
      <c r="B894" s="54"/>
    </row>
    <row r="895" spans="1:2" x14ac:dyDescent="0.2">
      <c r="A895" s="54"/>
      <c r="B895" s="54"/>
    </row>
    <row r="896" spans="1:2" x14ac:dyDescent="0.2">
      <c r="A896" s="54"/>
      <c r="B896" s="54"/>
    </row>
    <row r="897" spans="1:2" x14ac:dyDescent="0.2">
      <c r="A897" s="54"/>
      <c r="B897" s="54"/>
    </row>
    <row r="898" spans="1:2" x14ac:dyDescent="0.2">
      <c r="A898" s="54"/>
      <c r="B898" s="54"/>
    </row>
    <row r="899" spans="1:2" x14ac:dyDescent="0.2">
      <c r="A899" s="54"/>
      <c r="B899" s="54"/>
    </row>
    <row r="900" spans="1:2" x14ac:dyDescent="0.2">
      <c r="A900" s="54"/>
      <c r="B900" s="54"/>
    </row>
    <row r="901" spans="1:2" x14ac:dyDescent="0.2">
      <c r="A901" s="54"/>
      <c r="B901" s="54"/>
    </row>
    <row r="902" spans="1:2" x14ac:dyDescent="0.2">
      <c r="A902" s="54"/>
      <c r="B902" s="54"/>
    </row>
    <row r="903" spans="1:2" x14ac:dyDescent="0.2">
      <c r="A903" s="54"/>
      <c r="B903" s="54"/>
    </row>
    <row r="904" spans="1:2" x14ac:dyDescent="0.2">
      <c r="A904" s="54"/>
      <c r="B904" s="54"/>
    </row>
    <row r="905" spans="1:2" x14ac:dyDescent="0.2">
      <c r="A905" s="54"/>
      <c r="B905" s="54"/>
    </row>
    <row r="906" spans="1:2" x14ac:dyDescent="0.2">
      <c r="A906" s="54"/>
      <c r="B906" s="54"/>
    </row>
    <row r="907" spans="1:2" x14ac:dyDescent="0.2">
      <c r="A907" s="54"/>
      <c r="B907" s="54"/>
    </row>
    <row r="908" spans="1:2" x14ac:dyDescent="0.2">
      <c r="A908" s="54"/>
      <c r="B908" s="54"/>
    </row>
    <row r="909" spans="1:2" x14ac:dyDescent="0.2">
      <c r="A909" s="54"/>
      <c r="B909" s="54"/>
    </row>
    <row r="910" spans="1:2" x14ac:dyDescent="0.2">
      <c r="A910" s="54"/>
      <c r="B910" s="54"/>
    </row>
    <row r="911" spans="1:2" x14ac:dyDescent="0.2">
      <c r="A911" s="54"/>
      <c r="B911" s="54"/>
    </row>
    <row r="912" spans="1:2" x14ac:dyDescent="0.2">
      <c r="A912" s="54"/>
      <c r="B912" s="54"/>
    </row>
    <row r="913" spans="1:2" x14ac:dyDescent="0.2">
      <c r="A913" s="54"/>
      <c r="B913" s="54"/>
    </row>
    <row r="914" spans="1:2" x14ac:dyDescent="0.2">
      <c r="A914" s="54"/>
      <c r="B914" s="54"/>
    </row>
    <row r="915" spans="1:2" x14ac:dyDescent="0.2">
      <c r="A915" s="54"/>
      <c r="B915" s="54"/>
    </row>
    <row r="916" spans="1:2" x14ac:dyDescent="0.2">
      <c r="A916" s="54"/>
      <c r="B916" s="54"/>
    </row>
    <row r="917" spans="1:2" x14ac:dyDescent="0.2">
      <c r="A917" s="54"/>
      <c r="B917" s="54"/>
    </row>
    <row r="918" spans="1:2" x14ac:dyDescent="0.2">
      <c r="A918" s="54"/>
      <c r="B918" s="54"/>
    </row>
    <row r="919" spans="1:2" x14ac:dyDescent="0.2">
      <c r="A919" s="54"/>
      <c r="B919" s="54"/>
    </row>
    <row r="920" spans="1:2" x14ac:dyDescent="0.2">
      <c r="A920" s="54"/>
      <c r="B920" s="54"/>
    </row>
    <row r="921" spans="1:2" x14ac:dyDescent="0.2">
      <c r="A921" s="54"/>
      <c r="B921" s="54"/>
    </row>
    <row r="922" spans="1:2" x14ac:dyDescent="0.2">
      <c r="A922" s="54"/>
      <c r="B922" s="54"/>
    </row>
    <row r="923" spans="1:2" x14ac:dyDescent="0.2">
      <c r="A923" s="54"/>
      <c r="B923" s="54"/>
    </row>
    <row r="924" spans="1:2" x14ac:dyDescent="0.2">
      <c r="A924" s="54"/>
      <c r="B924" s="54"/>
    </row>
    <row r="925" spans="1:2" x14ac:dyDescent="0.2">
      <c r="A925" s="54"/>
      <c r="B925" s="54"/>
    </row>
    <row r="926" spans="1:2" x14ac:dyDescent="0.2">
      <c r="A926" s="54"/>
      <c r="B926" s="54"/>
    </row>
    <row r="927" spans="1:2" x14ac:dyDescent="0.2">
      <c r="A927" s="54"/>
      <c r="B927" s="54"/>
    </row>
    <row r="928" spans="1:2" x14ac:dyDescent="0.2">
      <c r="A928" s="54"/>
      <c r="B928" s="54"/>
    </row>
    <row r="929" spans="1:2" x14ac:dyDescent="0.2">
      <c r="A929" s="54"/>
      <c r="B929" s="54"/>
    </row>
    <row r="930" spans="1:2" x14ac:dyDescent="0.2">
      <c r="A930" s="54"/>
      <c r="B930" s="54"/>
    </row>
    <row r="931" spans="1:2" x14ac:dyDescent="0.2">
      <c r="A931" s="54"/>
      <c r="B931" s="54"/>
    </row>
    <row r="932" spans="1:2" x14ac:dyDescent="0.2">
      <c r="A932" s="54"/>
      <c r="B932" s="54"/>
    </row>
    <row r="933" spans="1:2" x14ac:dyDescent="0.2">
      <c r="A933" s="54"/>
      <c r="B933" s="54"/>
    </row>
    <row r="934" spans="1:2" x14ac:dyDescent="0.2">
      <c r="A934" s="54"/>
      <c r="B934" s="54"/>
    </row>
    <row r="935" spans="1:2" x14ac:dyDescent="0.2">
      <c r="A935" s="54"/>
      <c r="B935" s="54"/>
    </row>
    <row r="936" spans="1:2" x14ac:dyDescent="0.2">
      <c r="A936" s="54"/>
      <c r="B936" s="54"/>
    </row>
    <row r="937" spans="1:2" x14ac:dyDescent="0.2">
      <c r="A937" s="54"/>
      <c r="B937" s="54"/>
    </row>
    <row r="938" spans="1:2" x14ac:dyDescent="0.2">
      <c r="A938" s="54"/>
      <c r="B938" s="54"/>
    </row>
    <row r="939" spans="1:2" x14ac:dyDescent="0.2">
      <c r="A939" s="54"/>
      <c r="B939" s="54"/>
    </row>
    <row r="940" spans="1:2" x14ac:dyDescent="0.2">
      <c r="A940" s="54"/>
      <c r="B940" s="54"/>
    </row>
    <row r="941" spans="1:2" x14ac:dyDescent="0.2">
      <c r="A941" s="54"/>
      <c r="B941" s="54"/>
    </row>
    <row r="942" spans="1:2" x14ac:dyDescent="0.2">
      <c r="A942" s="54"/>
      <c r="B942" s="54"/>
    </row>
    <row r="943" spans="1:2" x14ac:dyDescent="0.2">
      <c r="A943" s="54"/>
      <c r="B943" s="54"/>
    </row>
    <row r="944" spans="1:2" x14ac:dyDescent="0.2">
      <c r="A944" s="54"/>
      <c r="B944" s="54"/>
    </row>
    <row r="945" spans="1:2" x14ac:dyDescent="0.2">
      <c r="A945" s="54"/>
      <c r="B945" s="54"/>
    </row>
    <row r="946" spans="1:2" x14ac:dyDescent="0.2">
      <c r="A946" s="54"/>
      <c r="B946" s="54"/>
    </row>
    <row r="947" spans="1:2" x14ac:dyDescent="0.2">
      <c r="A947" s="54"/>
      <c r="B947" s="54"/>
    </row>
    <row r="948" spans="1:2" x14ac:dyDescent="0.2">
      <c r="A948" s="54"/>
      <c r="B948" s="54"/>
    </row>
    <row r="949" spans="1:2" x14ac:dyDescent="0.2">
      <c r="A949" s="54"/>
      <c r="B949" s="54"/>
    </row>
    <row r="950" spans="1:2" x14ac:dyDescent="0.2">
      <c r="A950" s="54"/>
      <c r="B950" s="54"/>
    </row>
    <row r="951" spans="1:2" x14ac:dyDescent="0.2">
      <c r="A951" s="54"/>
      <c r="B951" s="54"/>
    </row>
    <row r="952" spans="1:2" x14ac:dyDescent="0.2">
      <c r="A952" s="54"/>
      <c r="B952" s="54"/>
    </row>
    <row r="953" spans="1:2" x14ac:dyDescent="0.2">
      <c r="A953" s="54"/>
      <c r="B953" s="54"/>
    </row>
    <row r="954" spans="1:2" x14ac:dyDescent="0.2">
      <c r="A954" s="54"/>
      <c r="B954" s="54"/>
    </row>
    <row r="955" spans="1:2" x14ac:dyDescent="0.2">
      <c r="A955" s="54"/>
      <c r="B955" s="54"/>
    </row>
    <row r="956" spans="1:2" x14ac:dyDescent="0.2">
      <c r="A956" s="54"/>
      <c r="B956" s="54"/>
    </row>
    <row r="957" spans="1:2" x14ac:dyDescent="0.2">
      <c r="A957" s="54"/>
      <c r="B957" s="54"/>
    </row>
    <row r="958" spans="1:2" x14ac:dyDescent="0.2">
      <c r="A958" s="54"/>
      <c r="B958" s="54"/>
    </row>
    <row r="959" spans="1:2" x14ac:dyDescent="0.2">
      <c r="A959" s="54"/>
      <c r="B959" s="54"/>
    </row>
    <row r="960" spans="1:2" x14ac:dyDescent="0.2">
      <c r="A960" s="54"/>
      <c r="B960" s="54"/>
    </row>
    <row r="961" spans="1:2" x14ac:dyDescent="0.2">
      <c r="A961" s="54"/>
      <c r="B961" s="54"/>
    </row>
    <row r="962" spans="1:2" x14ac:dyDescent="0.2">
      <c r="A962" s="54"/>
      <c r="B962" s="54"/>
    </row>
    <row r="963" spans="1:2" x14ac:dyDescent="0.2">
      <c r="A963" s="54"/>
      <c r="B963" s="54"/>
    </row>
    <row r="964" spans="1:2" x14ac:dyDescent="0.2">
      <c r="A964" s="54"/>
      <c r="B964" s="54"/>
    </row>
    <row r="965" spans="1:2" x14ac:dyDescent="0.2">
      <c r="A965" s="54"/>
      <c r="B965" s="54"/>
    </row>
    <row r="966" spans="1:2" x14ac:dyDescent="0.2">
      <c r="A966" s="54"/>
      <c r="B966" s="54"/>
    </row>
    <row r="967" spans="1:2" x14ac:dyDescent="0.2">
      <c r="A967" s="54"/>
      <c r="B967" s="54"/>
    </row>
    <row r="968" spans="1:2" x14ac:dyDescent="0.2">
      <c r="A968" s="54"/>
      <c r="B968" s="54"/>
    </row>
    <row r="969" spans="1:2" x14ac:dyDescent="0.2">
      <c r="A969" s="54"/>
      <c r="B969" s="54"/>
    </row>
    <row r="970" spans="1:2" x14ac:dyDescent="0.2">
      <c r="A970" s="54"/>
      <c r="B970" s="54"/>
    </row>
    <row r="971" spans="1:2" x14ac:dyDescent="0.2">
      <c r="A971" s="54"/>
      <c r="B971" s="54"/>
    </row>
    <row r="972" spans="1:2" x14ac:dyDescent="0.2">
      <c r="A972" s="54"/>
      <c r="B972" s="54"/>
    </row>
    <row r="973" spans="1:2" x14ac:dyDescent="0.2">
      <c r="A973" s="54"/>
      <c r="B973" s="54"/>
    </row>
    <row r="974" spans="1:2" x14ac:dyDescent="0.2">
      <c r="A974" s="54"/>
      <c r="B974" s="54"/>
    </row>
    <row r="975" spans="1:2" x14ac:dyDescent="0.2">
      <c r="A975" s="54"/>
      <c r="B975" s="54"/>
    </row>
    <row r="976" spans="1:2" x14ac:dyDescent="0.2">
      <c r="A976" s="54"/>
      <c r="B976" s="54"/>
    </row>
    <row r="977" spans="1:2" x14ac:dyDescent="0.2">
      <c r="A977" s="54"/>
      <c r="B977" s="54"/>
    </row>
    <row r="978" spans="1:2" x14ac:dyDescent="0.2">
      <c r="A978" s="54"/>
      <c r="B978" s="54"/>
    </row>
    <row r="979" spans="1:2" x14ac:dyDescent="0.2">
      <c r="A979" s="54"/>
      <c r="B979" s="54"/>
    </row>
    <row r="980" spans="1:2" x14ac:dyDescent="0.2">
      <c r="A980" s="54"/>
      <c r="B980" s="54"/>
    </row>
    <row r="981" spans="1:2" x14ac:dyDescent="0.2">
      <c r="A981" s="54"/>
      <c r="B981" s="54"/>
    </row>
    <row r="982" spans="1:2" x14ac:dyDescent="0.2">
      <c r="A982" s="54"/>
      <c r="B982" s="54"/>
    </row>
    <row r="983" spans="1:2" x14ac:dyDescent="0.2">
      <c r="A983" s="54"/>
      <c r="B983" s="54"/>
    </row>
    <row r="984" spans="1:2" x14ac:dyDescent="0.2">
      <c r="A984" s="54"/>
      <c r="B984" s="54"/>
    </row>
    <row r="985" spans="1:2" x14ac:dyDescent="0.2">
      <c r="A985" s="54"/>
      <c r="B985" s="54"/>
    </row>
    <row r="986" spans="1:2" x14ac:dyDescent="0.2">
      <c r="A986" s="54"/>
      <c r="B986" s="54"/>
    </row>
    <row r="987" spans="1:2" x14ac:dyDescent="0.2">
      <c r="A987" s="54"/>
      <c r="B987" s="54"/>
    </row>
    <row r="988" spans="1:2" x14ac:dyDescent="0.2">
      <c r="A988" s="54"/>
      <c r="B988" s="54"/>
    </row>
    <row r="989" spans="1:2" x14ac:dyDescent="0.2">
      <c r="A989" s="54"/>
      <c r="B989" s="54"/>
    </row>
    <row r="990" spans="1:2" x14ac:dyDescent="0.2">
      <c r="A990" s="54"/>
      <c r="B990" s="54"/>
    </row>
    <row r="991" spans="1:2" x14ac:dyDescent="0.2">
      <c r="A991" s="54"/>
      <c r="B991" s="54"/>
    </row>
    <row r="992" spans="1:2" x14ac:dyDescent="0.2">
      <c r="A992" s="54"/>
      <c r="B992" s="54"/>
    </row>
    <row r="993" spans="1:2" x14ac:dyDescent="0.2">
      <c r="A993" s="54"/>
      <c r="B993" s="54"/>
    </row>
    <row r="994" spans="1:2" x14ac:dyDescent="0.2">
      <c r="A994" s="54"/>
      <c r="B994" s="54"/>
    </row>
    <row r="995" spans="1:2" x14ac:dyDescent="0.2">
      <c r="A995" s="54"/>
      <c r="B995" s="54"/>
    </row>
    <row r="996" spans="1:2" x14ac:dyDescent="0.2">
      <c r="A996" s="54"/>
      <c r="B996" s="54"/>
    </row>
    <row r="997" spans="1:2" x14ac:dyDescent="0.2">
      <c r="A997" s="54"/>
      <c r="B997" s="54"/>
    </row>
    <row r="998" spans="1:2" x14ac:dyDescent="0.2">
      <c r="A998" s="54"/>
      <c r="B998" s="54"/>
    </row>
    <row r="999" spans="1:2" x14ac:dyDescent="0.2">
      <c r="A999" s="54"/>
      <c r="B999" s="54"/>
    </row>
    <row r="1000" spans="1:2" x14ac:dyDescent="0.2">
      <c r="A1000" s="54"/>
      <c r="B1000" s="54"/>
    </row>
    <row r="1001" spans="1:2" x14ac:dyDescent="0.2">
      <c r="A1001" s="54"/>
      <c r="B1001" s="54"/>
    </row>
    <row r="1002" spans="1:2" x14ac:dyDescent="0.2">
      <c r="A1002" s="54"/>
      <c r="B1002" s="54"/>
    </row>
    <row r="1003" spans="1:2" x14ac:dyDescent="0.2">
      <c r="A1003" s="54"/>
      <c r="B1003" s="54"/>
    </row>
    <row r="1004" spans="1:2" x14ac:dyDescent="0.2">
      <c r="A1004" s="54"/>
      <c r="B1004" s="54"/>
    </row>
    <row r="1005" spans="1:2" x14ac:dyDescent="0.2">
      <c r="A1005" s="54"/>
      <c r="B1005" s="54"/>
    </row>
    <row r="1006" spans="1:2" x14ac:dyDescent="0.2">
      <c r="A1006" s="54"/>
      <c r="B1006" s="54"/>
    </row>
    <row r="1007" spans="1:2" x14ac:dyDescent="0.2">
      <c r="A1007" s="54"/>
      <c r="B1007" s="54"/>
    </row>
    <row r="1008" spans="1:2" x14ac:dyDescent="0.2">
      <c r="A1008" s="54"/>
      <c r="B1008" s="54"/>
    </row>
    <row r="1009" spans="1:2" x14ac:dyDescent="0.2">
      <c r="A1009" s="54"/>
      <c r="B1009" s="54"/>
    </row>
    <row r="1010" spans="1:2" x14ac:dyDescent="0.2">
      <c r="A1010" s="54"/>
      <c r="B1010" s="54"/>
    </row>
    <row r="1011" spans="1:2" x14ac:dyDescent="0.2">
      <c r="A1011" s="54"/>
      <c r="B1011" s="54"/>
    </row>
    <row r="1012" spans="1:2" x14ac:dyDescent="0.2">
      <c r="A1012" s="54"/>
      <c r="B1012" s="54"/>
    </row>
    <row r="1013" spans="1:2" x14ac:dyDescent="0.2">
      <c r="A1013" s="54"/>
      <c r="B1013" s="54"/>
    </row>
    <row r="1014" spans="1:2" x14ac:dyDescent="0.2">
      <c r="A1014" s="54"/>
      <c r="B1014" s="54"/>
    </row>
    <row r="1015" spans="1:2" x14ac:dyDescent="0.2">
      <c r="A1015" s="54"/>
      <c r="B1015" s="54"/>
    </row>
    <row r="1016" spans="1:2" x14ac:dyDescent="0.2">
      <c r="A1016" s="54"/>
      <c r="B1016" s="54"/>
    </row>
    <row r="1017" spans="1:2" x14ac:dyDescent="0.2">
      <c r="A1017" s="54"/>
      <c r="B1017" s="54"/>
    </row>
    <row r="1018" spans="1:2" x14ac:dyDescent="0.2">
      <c r="A1018" s="54"/>
      <c r="B1018" s="54"/>
    </row>
    <row r="1019" spans="1:2" x14ac:dyDescent="0.2">
      <c r="A1019" s="54"/>
      <c r="B1019" s="54"/>
    </row>
    <row r="1020" spans="1:2" x14ac:dyDescent="0.2">
      <c r="A1020" s="54"/>
      <c r="B1020" s="54"/>
    </row>
    <row r="1021" spans="1:2" x14ac:dyDescent="0.2">
      <c r="A1021" s="54"/>
      <c r="B1021" s="54"/>
    </row>
    <row r="1022" spans="1:2" x14ac:dyDescent="0.2">
      <c r="A1022" s="54"/>
      <c r="B1022" s="54"/>
    </row>
    <row r="1023" spans="1:2" x14ac:dyDescent="0.2">
      <c r="A1023" s="54"/>
      <c r="B1023" s="54"/>
    </row>
    <row r="1024" spans="1:2" x14ac:dyDescent="0.2">
      <c r="A1024" s="54"/>
      <c r="B1024" s="54"/>
    </row>
    <row r="1025" spans="1:2" x14ac:dyDescent="0.2">
      <c r="A1025" s="54"/>
      <c r="B1025" s="54"/>
    </row>
    <row r="1026" spans="1:2" x14ac:dyDescent="0.2">
      <c r="A1026" s="54"/>
      <c r="B1026" s="54"/>
    </row>
    <row r="1027" spans="1:2" x14ac:dyDescent="0.2">
      <c r="A1027" s="54"/>
      <c r="B1027" s="54"/>
    </row>
    <row r="1028" spans="1:2" x14ac:dyDescent="0.2">
      <c r="A1028" s="54"/>
      <c r="B1028" s="54"/>
    </row>
    <row r="1029" spans="1:2" x14ac:dyDescent="0.2">
      <c r="A1029" s="54"/>
      <c r="B1029" s="54"/>
    </row>
    <row r="1030" spans="1:2" x14ac:dyDescent="0.2">
      <c r="A1030" s="54"/>
      <c r="B1030" s="54"/>
    </row>
    <row r="1031" spans="1:2" x14ac:dyDescent="0.2">
      <c r="A1031" s="54"/>
      <c r="B1031" s="54"/>
    </row>
    <row r="1032" spans="1:2" x14ac:dyDescent="0.2">
      <c r="A1032" s="54"/>
      <c r="B1032" s="54"/>
    </row>
    <row r="1033" spans="1:2" x14ac:dyDescent="0.2">
      <c r="A1033" s="54"/>
      <c r="B1033" s="54"/>
    </row>
    <row r="1034" spans="1:2" x14ac:dyDescent="0.2">
      <c r="A1034" s="54"/>
      <c r="B1034" s="54"/>
    </row>
    <row r="1035" spans="1:2" x14ac:dyDescent="0.2">
      <c r="A1035" s="54"/>
      <c r="B1035" s="54"/>
    </row>
    <row r="1036" spans="1:2" x14ac:dyDescent="0.2">
      <c r="A1036" s="54"/>
      <c r="B1036" s="54"/>
    </row>
    <row r="1037" spans="1:2" x14ac:dyDescent="0.2">
      <c r="A1037" s="54"/>
      <c r="B1037" s="54"/>
    </row>
    <row r="1038" spans="1:2" x14ac:dyDescent="0.2">
      <c r="A1038" s="54"/>
      <c r="B1038" s="54"/>
    </row>
    <row r="1039" spans="1:2" x14ac:dyDescent="0.2">
      <c r="A1039" s="54"/>
      <c r="B1039" s="54"/>
    </row>
    <row r="1040" spans="1:2" x14ac:dyDescent="0.2">
      <c r="A1040" s="54"/>
      <c r="B1040" s="54"/>
    </row>
    <row r="1041" spans="1:2" x14ac:dyDescent="0.2">
      <c r="A1041" s="54"/>
      <c r="B1041" s="54"/>
    </row>
    <row r="1042" spans="1:2" x14ac:dyDescent="0.2">
      <c r="A1042" s="54"/>
      <c r="B1042" s="54"/>
    </row>
    <row r="1043" spans="1:2" x14ac:dyDescent="0.2">
      <c r="A1043" s="54"/>
      <c r="B1043" s="54"/>
    </row>
    <row r="1044" spans="1:2" x14ac:dyDescent="0.2">
      <c r="A1044" s="54"/>
      <c r="B1044" s="54"/>
    </row>
    <row r="1045" spans="1:2" x14ac:dyDescent="0.2">
      <c r="A1045" s="54"/>
      <c r="B1045" s="54"/>
    </row>
    <row r="1046" spans="1:2" x14ac:dyDescent="0.2">
      <c r="A1046" s="54"/>
      <c r="B1046" s="54"/>
    </row>
    <row r="1047" spans="1:2" x14ac:dyDescent="0.2">
      <c r="A1047" s="54"/>
      <c r="B1047" s="54"/>
    </row>
    <row r="1048" spans="1:2" x14ac:dyDescent="0.2">
      <c r="A1048" s="54"/>
      <c r="B1048" s="54"/>
    </row>
    <row r="1049" spans="1:2" x14ac:dyDescent="0.2">
      <c r="A1049" s="54"/>
      <c r="B1049" s="54"/>
    </row>
    <row r="1050" spans="1:2" x14ac:dyDescent="0.2">
      <c r="A1050" s="54"/>
      <c r="B1050" s="54"/>
    </row>
    <row r="1051" spans="1:2" x14ac:dyDescent="0.2">
      <c r="A1051" s="54"/>
      <c r="B1051" s="54"/>
    </row>
    <row r="1052" spans="1:2" x14ac:dyDescent="0.2">
      <c r="A1052" s="54"/>
      <c r="B1052" s="54"/>
    </row>
    <row r="1053" spans="1:2" x14ac:dyDescent="0.2">
      <c r="A1053" s="54"/>
      <c r="B1053" s="54"/>
    </row>
    <row r="1054" spans="1:2" x14ac:dyDescent="0.2">
      <c r="A1054" s="54"/>
      <c r="B1054" s="54"/>
    </row>
    <row r="1055" spans="1:2" x14ac:dyDescent="0.2">
      <c r="A1055" s="54"/>
      <c r="B1055" s="54"/>
    </row>
    <row r="1056" spans="1:2" x14ac:dyDescent="0.2">
      <c r="A1056" s="54"/>
      <c r="B1056" s="54"/>
    </row>
    <row r="1057" spans="1:2" x14ac:dyDescent="0.2">
      <c r="A1057" s="54"/>
      <c r="B1057" s="54"/>
    </row>
    <row r="1058" spans="1:2" x14ac:dyDescent="0.2">
      <c r="A1058" s="54"/>
      <c r="B1058" s="54"/>
    </row>
    <row r="1059" spans="1:2" x14ac:dyDescent="0.2">
      <c r="A1059" s="54"/>
      <c r="B1059" s="54"/>
    </row>
    <row r="1060" spans="1:2" x14ac:dyDescent="0.2">
      <c r="A1060" s="54"/>
      <c r="B1060" s="54"/>
    </row>
    <row r="1061" spans="1:2" x14ac:dyDescent="0.2">
      <c r="A1061" s="54"/>
      <c r="B1061" s="54"/>
    </row>
    <row r="1062" spans="1:2" x14ac:dyDescent="0.2">
      <c r="A1062" s="54"/>
      <c r="B1062" s="54"/>
    </row>
    <row r="1063" spans="1:2" x14ac:dyDescent="0.2">
      <c r="A1063" s="54"/>
      <c r="B1063" s="54"/>
    </row>
    <row r="1064" spans="1:2" x14ac:dyDescent="0.2">
      <c r="A1064" s="54"/>
      <c r="B1064" s="54"/>
    </row>
    <row r="1065" spans="1:2" x14ac:dyDescent="0.2">
      <c r="A1065" s="54"/>
      <c r="B1065" s="54"/>
    </row>
    <row r="1066" spans="1:2" x14ac:dyDescent="0.2">
      <c r="A1066" s="54"/>
      <c r="B1066" s="54"/>
    </row>
    <row r="1067" spans="1:2" x14ac:dyDescent="0.2">
      <c r="A1067" s="54"/>
      <c r="B1067" s="54"/>
    </row>
    <row r="1068" spans="1:2" x14ac:dyDescent="0.2">
      <c r="A1068" s="54"/>
      <c r="B1068" s="54"/>
    </row>
    <row r="1069" spans="1:2" x14ac:dyDescent="0.2">
      <c r="A1069" s="54"/>
      <c r="B1069" s="54"/>
    </row>
    <row r="1070" spans="1:2" x14ac:dyDescent="0.2">
      <c r="A1070" s="54"/>
      <c r="B1070" s="54"/>
    </row>
    <row r="1071" spans="1:2" x14ac:dyDescent="0.2">
      <c r="A1071" s="54"/>
      <c r="B1071" s="54"/>
    </row>
    <row r="1072" spans="1:2" x14ac:dyDescent="0.2">
      <c r="A1072" s="54"/>
      <c r="B1072" s="54"/>
    </row>
    <row r="1073" spans="1:2" x14ac:dyDescent="0.2">
      <c r="A1073" s="54"/>
      <c r="B1073" s="54"/>
    </row>
    <row r="1074" spans="1:2" x14ac:dyDescent="0.2">
      <c r="A1074" s="54"/>
      <c r="B1074" s="54"/>
    </row>
    <row r="1075" spans="1:2" x14ac:dyDescent="0.2">
      <c r="A1075" s="54"/>
      <c r="B1075" s="54"/>
    </row>
    <row r="1076" spans="1:2" x14ac:dyDescent="0.2">
      <c r="A1076" s="54"/>
      <c r="B1076" s="54"/>
    </row>
    <row r="1077" spans="1:2" x14ac:dyDescent="0.2">
      <c r="A1077" s="54"/>
      <c r="B1077" s="54"/>
    </row>
    <row r="1078" spans="1:2" x14ac:dyDescent="0.2">
      <c r="A1078" s="54"/>
      <c r="B1078" s="54"/>
    </row>
    <row r="1079" spans="1:2" x14ac:dyDescent="0.2">
      <c r="A1079" s="54"/>
      <c r="B1079" s="54"/>
    </row>
    <row r="1080" spans="1:2" x14ac:dyDescent="0.2">
      <c r="A1080" s="54"/>
      <c r="B1080" s="54"/>
    </row>
    <row r="1081" spans="1:2" x14ac:dyDescent="0.2">
      <c r="A1081" s="54"/>
      <c r="B1081" s="54"/>
    </row>
    <row r="1082" spans="1:2" x14ac:dyDescent="0.2">
      <c r="A1082" s="54"/>
      <c r="B1082" s="54"/>
    </row>
    <row r="1083" spans="1:2" x14ac:dyDescent="0.2">
      <c r="A1083" s="54"/>
      <c r="B1083" s="54"/>
    </row>
    <row r="1084" spans="1:2" x14ac:dyDescent="0.2">
      <c r="A1084" s="54"/>
      <c r="B1084" s="54"/>
    </row>
    <row r="1085" spans="1:2" x14ac:dyDescent="0.2">
      <c r="A1085" s="54"/>
      <c r="B1085" s="54"/>
    </row>
    <row r="1086" spans="1:2" x14ac:dyDescent="0.2">
      <c r="A1086" s="54"/>
      <c r="B1086" s="54"/>
    </row>
    <row r="1087" spans="1:2" x14ac:dyDescent="0.2">
      <c r="A1087" s="54"/>
      <c r="B1087" s="54"/>
    </row>
    <row r="1088" spans="1:2" x14ac:dyDescent="0.2">
      <c r="A1088" s="54"/>
      <c r="B1088" s="54"/>
    </row>
    <row r="1089" spans="1:2" x14ac:dyDescent="0.2">
      <c r="A1089" s="54"/>
      <c r="B1089" s="54"/>
    </row>
    <row r="1090" spans="1:2" x14ac:dyDescent="0.2">
      <c r="A1090" s="54"/>
      <c r="B1090" s="54"/>
    </row>
    <row r="1091" spans="1:2" x14ac:dyDescent="0.2">
      <c r="A1091" s="54"/>
      <c r="B1091" s="54"/>
    </row>
    <row r="1092" spans="1:2" x14ac:dyDescent="0.2">
      <c r="A1092" s="54"/>
      <c r="B1092" s="54"/>
    </row>
    <row r="1093" spans="1:2" x14ac:dyDescent="0.2">
      <c r="A1093" s="54"/>
      <c r="B1093" s="54"/>
    </row>
    <row r="1094" spans="1:2" x14ac:dyDescent="0.2">
      <c r="A1094" s="54"/>
      <c r="B1094" s="54"/>
    </row>
    <row r="1095" spans="1:2" x14ac:dyDescent="0.2">
      <c r="A1095" s="54"/>
      <c r="B1095" s="54"/>
    </row>
    <row r="1096" spans="1:2" x14ac:dyDescent="0.2">
      <c r="A1096" s="54"/>
      <c r="B1096" s="54"/>
    </row>
    <row r="1097" spans="1:2" x14ac:dyDescent="0.2">
      <c r="A1097" s="54"/>
      <c r="B1097" s="54"/>
    </row>
    <row r="1098" spans="1:2" x14ac:dyDescent="0.2">
      <c r="A1098" s="54"/>
      <c r="B1098" s="54"/>
    </row>
    <row r="1099" spans="1:2" x14ac:dyDescent="0.2">
      <c r="A1099" s="54"/>
      <c r="B1099" s="54"/>
    </row>
    <row r="1100" spans="1:2" x14ac:dyDescent="0.2">
      <c r="A1100" s="54"/>
      <c r="B1100" s="54"/>
    </row>
    <row r="1101" spans="1:2" x14ac:dyDescent="0.2">
      <c r="A1101" s="54"/>
      <c r="B1101" s="54"/>
    </row>
    <row r="1102" spans="1:2" x14ac:dyDescent="0.2">
      <c r="A1102" s="54"/>
      <c r="B1102" s="54"/>
    </row>
    <row r="1103" spans="1:2" x14ac:dyDescent="0.2">
      <c r="A1103" s="54"/>
      <c r="B1103" s="54"/>
    </row>
    <row r="1104" spans="1:2" x14ac:dyDescent="0.2">
      <c r="A1104" s="54"/>
      <c r="B1104" s="54"/>
    </row>
    <row r="1105" spans="1:2" x14ac:dyDescent="0.2">
      <c r="A1105" s="54"/>
      <c r="B1105" s="54"/>
    </row>
    <row r="1106" spans="1:2" x14ac:dyDescent="0.2">
      <c r="A1106" s="54"/>
      <c r="B1106" s="54"/>
    </row>
    <row r="1107" spans="1:2" x14ac:dyDescent="0.2">
      <c r="A1107" s="54"/>
      <c r="B1107" s="54"/>
    </row>
    <row r="1108" spans="1:2" x14ac:dyDescent="0.2">
      <c r="A1108" s="54"/>
      <c r="B1108" s="54"/>
    </row>
    <row r="1109" spans="1:2" x14ac:dyDescent="0.2">
      <c r="A1109" s="54"/>
      <c r="B1109" s="54"/>
    </row>
    <row r="1110" spans="1:2" x14ac:dyDescent="0.2">
      <c r="A1110" s="54"/>
      <c r="B1110" s="54"/>
    </row>
    <row r="1111" spans="1:2" x14ac:dyDescent="0.2">
      <c r="A1111" s="54"/>
      <c r="B1111" s="54"/>
    </row>
    <row r="1112" spans="1:2" x14ac:dyDescent="0.2">
      <c r="A1112" s="54"/>
      <c r="B1112" s="54"/>
    </row>
    <row r="1113" spans="1:2" x14ac:dyDescent="0.2">
      <c r="A1113" s="54"/>
      <c r="B1113" s="54"/>
    </row>
    <row r="1114" spans="1:2" x14ac:dyDescent="0.2">
      <c r="A1114" s="54"/>
      <c r="B1114" s="54"/>
    </row>
    <row r="1115" spans="1:2" x14ac:dyDescent="0.2">
      <c r="A1115" s="54"/>
      <c r="B1115" s="54"/>
    </row>
    <row r="1116" spans="1:2" x14ac:dyDescent="0.2">
      <c r="A1116" s="54"/>
      <c r="B1116" s="54"/>
    </row>
    <row r="1117" spans="1:2" x14ac:dyDescent="0.2">
      <c r="A1117" s="54"/>
      <c r="B1117" s="54"/>
    </row>
    <row r="1118" spans="1:2" x14ac:dyDescent="0.2">
      <c r="A1118" s="54"/>
      <c r="B1118" s="54"/>
    </row>
    <row r="1119" spans="1:2" x14ac:dyDescent="0.2">
      <c r="A1119" s="54"/>
      <c r="B1119" s="54"/>
    </row>
  </sheetData>
  <autoFilter ref="A1:I563" xr:uid="{00000000-0009-0000-0000-000009000000}">
    <sortState xmlns:xlrd2="http://schemas.microsoft.com/office/spreadsheetml/2017/richdata2" ref="A2:I563">
      <sortCondition ref="B1:B563"/>
    </sortState>
  </autoFilter>
  <pageMargins left="0.7" right="0.7" top="0.75" bottom="0.75" header="0.3" footer="0.3"/>
  <pageSetup paperSize="9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>
    <pageSetUpPr fitToPage="1"/>
  </sheetPr>
  <dimension ref="A1:P9"/>
  <sheetViews>
    <sheetView topLeftCell="B1" workbookViewId="0">
      <selection activeCell="B7" sqref="A7:XFD7"/>
    </sheetView>
  </sheetViews>
  <sheetFormatPr defaultRowHeight="15" x14ac:dyDescent="0.25"/>
  <cols>
    <col min="1" max="1" width="22.5703125" customWidth="1"/>
    <col min="2" max="2" width="21.28515625" customWidth="1"/>
    <col min="4" max="4" width="23.5703125" customWidth="1"/>
  </cols>
  <sheetData>
    <row r="1" spans="1:16" x14ac:dyDescent="0.25">
      <c r="A1" s="67" t="s">
        <v>78</v>
      </c>
      <c r="B1" s="67" t="s">
        <v>79</v>
      </c>
      <c r="C1" s="67" t="s">
        <v>80</v>
      </c>
      <c r="D1" s="67" t="s">
        <v>81</v>
      </c>
      <c r="E1" s="122" t="s">
        <v>82</v>
      </c>
      <c r="F1" s="122"/>
      <c r="G1" s="122"/>
      <c r="H1" s="122"/>
      <c r="I1" s="122"/>
      <c r="J1" s="122"/>
      <c r="K1" s="122" t="s">
        <v>87</v>
      </c>
      <c r="L1" s="122"/>
      <c r="M1" s="122"/>
      <c r="N1" s="122"/>
      <c r="O1" s="122"/>
      <c r="P1" s="122"/>
    </row>
    <row r="2" spans="1:16" x14ac:dyDescent="0.25">
      <c r="E2" s="66" t="s">
        <v>83</v>
      </c>
      <c r="F2" s="66" t="s">
        <v>84</v>
      </c>
      <c r="G2" s="66" t="s">
        <v>18</v>
      </c>
      <c r="H2" s="66" t="s">
        <v>85</v>
      </c>
      <c r="I2" s="66" t="s">
        <v>86</v>
      </c>
      <c r="J2" s="66" t="s">
        <v>31</v>
      </c>
      <c r="K2" s="66" t="s">
        <v>83</v>
      </c>
      <c r="L2" s="66" t="s">
        <v>84</v>
      </c>
      <c r="M2" s="66" t="s">
        <v>18</v>
      </c>
      <c r="N2" s="66" t="s">
        <v>85</v>
      </c>
      <c r="O2" s="66" t="s">
        <v>86</v>
      </c>
      <c r="P2" s="66" t="s">
        <v>31</v>
      </c>
    </row>
    <row r="4" spans="1:16" x14ac:dyDescent="0.25">
      <c r="A4" t="s">
        <v>110</v>
      </c>
      <c r="B4" t="s">
        <v>91</v>
      </c>
      <c r="C4" t="s">
        <v>95</v>
      </c>
      <c r="D4" t="s">
        <v>109</v>
      </c>
      <c r="E4" s="68">
        <v>30316</v>
      </c>
      <c r="F4" s="69">
        <v>0.68</v>
      </c>
      <c r="G4">
        <v>1.19</v>
      </c>
      <c r="H4" s="69">
        <v>0.33</v>
      </c>
      <c r="K4" s="68">
        <v>33238</v>
      </c>
      <c r="L4" s="69">
        <v>0.55000000000000004</v>
      </c>
      <c r="M4">
        <v>0.33</v>
      </c>
      <c r="N4" s="69">
        <v>0.03</v>
      </c>
    </row>
    <row r="5" spans="1:16" x14ac:dyDescent="0.25">
      <c r="A5" t="s">
        <v>88</v>
      </c>
      <c r="B5" t="s">
        <v>92</v>
      </c>
      <c r="C5" t="s">
        <v>95</v>
      </c>
      <c r="D5" t="s">
        <v>96</v>
      </c>
      <c r="E5" s="68">
        <v>30316</v>
      </c>
      <c r="F5" s="69">
        <v>0.55000000000000004</v>
      </c>
      <c r="G5">
        <v>0.76</v>
      </c>
      <c r="H5" s="69">
        <v>0.15</v>
      </c>
      <c r="K5" s="68">
        <v>33238</v>
      </c>
      <c r="L5" s="69">
        <v>0.51</v>
      </c>
      <c r="M5">
        <v>-0.51</v>
      </c>
      <c r="N5" s="69">
        <v>-0.05</v>
      </c>
    </row>
    <row r="6" spans="1:16" x14ac:dyDescent="0.25">
      <c r="A6" t="s">
        <v>89</v>
      </c>
      <c r="B6" t="s">
        <v>91</v>
      </c>
      <c r="C6" t="s">
        <v>95</v>
      </c>
    </row>
    <row r="7" spans="1:16" x14ac:dyDescent="0.25">
      <c r="A7" t="s">
        <v>90</v>
      </c>
      <c r="B7" t="s">
        <v>94</v>
      </c>
      <c r="C7" t="s">
        <v>95</v>
      </c>
      <c r="E7" s="68">
        <v>33238</v>
      </c>
      <c r="K7" s="68">
        <v>37986</v>
      </c>
    </row>
    <row r="8" spans="1:16" x14ac:dyDescent="0.25">
      <c r="A8" t="s">
        <v>90</v>
      </c>
      <c r="B8" t="s">
        <v>93</v>
      </c>
      <c r="C8" t="s">
        <v>95</v>
      </c>
      <c r="D8" t="s">
        <v>132</v>
      </c>
      <c r="E8" s="68">
        <v>28490</v>
      </c>
      <c r="F8" s="69">
        <v>0.64</v>
      </c>
      <c r="G8">
        <v>5.33</v>
      </c>
      <c r="H8" s="69">
        <v>0.36</v>
      </c>
      <c r="J8" s="69">
        <v>0.28000000000000003</v>
      </c>
    </row>
    <row r="9" spans="1:16" x14ac:dyDescent="0.25">
      <c r="B9" t="s">
        <v>133</v>
      </c>
    </row>
  </sheetData>
  <mergeCells count="2">
    <mergeCell ref="E1:J1"/>
    <mergeCell ref="K1:P1"/>
  </mergeCells>
  <pageMargins left="0.7" right="0.7" top="0.75" bottom="0.75" header="0.3" footer="0.3"/>
  <pageSetup paperSize="9" scale="72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68D905-A474-4273-9852-7D70DA5BC9D5}">
  <dimension ref="A1:B40"/>
  <sheetViews>
    <sheetView workbookViewId="0">
      <selection activeCell="B2" sqref="B2"/>
    </sheetView>
  </sheetViews>
  <sheetFormatPr defaultRowHeight="15" x14ac:dyDescent="0.25"/>
  <cols>
    <col min="2" max="2" width="10.28515625" bestFit="1" customWidth="1"/>
  </cols>
  <sheetData>
    <row r="1" spans="1:2" x14ac:dyDescent="0.25">
      <c r="A1" t="s">
        <v>134</v>
      </c>
      <c r="B1" t="s">
        <v>30</v>
      </c>
    </row>
    <row r="2" spans="1:2" x14ac:dyDescent="0.25">
      <c r="A2">
        <v>10</v>
      </c>
      <c r="B2" s="119">
        <v>0</v>
      </c>
    </row>
    <row r="3" spans="1:2" x14ac:dyDescent="0.25">
      <c r="A3">
        <v>11</v>
      </c>
      <c r="B3" s="119">
        <f t="shared" ref="B3:B39" si="0">B2+(A3-A2)</f>
        <v>1</v>
      </c>
    </row>
    <row r="4" spans="1:2" x14ac:dyDescent="0.25">
      <c r="A4">
        <v>12</v>
      </c>
      <c r="B4" s="119">
        <f t="shared" si="0"/>
        <v>2</v>
      </c>
    </row>
    <row r="5" spans="1:2" x14ac:dyDescent="0.25">
      <c r="A5">
        <v>13</v>
      </c>
      <c r="B5" s="119">
        <f t="shared" si="0"/>
        <v>3</v>
      </c>
    </row>
    <row r="6" spans="1:2" x14ac:dyDescent="0.25">
      <c r="A6">
        <v>14</v>
      </c>
      <c r="B6" s="119">
        <f t="shared" si="0"/>
        <v>4</v>
      </c>
    </row>
    <row r="7" spans="1:2" x14ac:dyDescent="0.25">
      <c r="A7">
        <v>15</v>
      </c>
      <c r="B7" s="119">
        <f t="shared" si="0"/>
        <v>5</v>
      </c>
    </row>
    <row r="8" spans="1:2" x14ac:dyDescent="0.25">
      <c r="A8">
        <v>16</v>
      </c>
      <c r="B8" s="119">
        <f t="shared" si="0"/>
        <v>6</v>
      </c>
    </row>
    <row r="9" spans="1:2" x14ac:dyDescent="0.25">
      <c r="A9">
        <v>17</v>
      </c>
      <c r="B9" s="119">
        <f t="shared" si="0"/>
        <v>7</v>
      </c>
    </row>
    <row r="10" spans="1:2" x14ac:dyDescent="0.25">
      <c r="A10">
        <v>18</v>
      </c>
      <c r="B10" s="119">
        <f t="shared" si="0"/>
        <v>8</v>
      </c>
    </row>
    <row r="11" spans="1:2" x14ac:dyDescent="0.25">
      <c r="A11">
        <v>19</v>
      </c>
      <c r="B11" s="119">
        <f t="shared" si="0"/>
        <v>9</v>
      </c>
    </row>
    <row r="12" spans="1:2" x14ac:dyDescent="0.25">
      <c r="A12">
        <v>20</v>
      </c>
      <c r="B12" s="119">
        <f t="shared" si="0"/>
        <v>10</v>
      </c>
    </row>
    <row r="13" spans="1:2" x14ac:dyDescent="0.25">
      <c r="A13">
        <v>19</v>
      </c>
      <c r="B13" s="119">
        <f t="shared" si="0"/>
        <v>9</v>
      </c>
    </row>
    <row r="14" spans="1:2" x14ac:dyDescent="0.25">
      <c r="A14">
        <v>18</v>
      </c>
      <c r="B14" s="119">
        <f t="shared" si="0"/>
        <v>8</v>
      </c>
    </row>
    <row r="15" spans="1:2" x14ac:dyDescent="0.25">
      <c r="A15">
        <v>17</v>
      </c>
      <c r="B15" s="119">
        <f t="shared" si="0"/>
        <v>7</v>
      </c>
    </row>
    <row r="16" spans="1:2" x14ac:dyDescent="0.25">
      <c r="A16">
        <v>16</v>
      </c>
      <c r="B16" s="119">
        <f t="shared" si="0"/>
        <v>6</v>
      </c>
    </row>
    <row r="17" spans="1:2" x14ac:dyDescent="0.25">
      <c r="A17">
        <v>15</v>
      </c>
      <c r="B17" s="119">
        <f t="shared" si="0"/>
        <v>5</v>
      </c>
    </row>
    <row r="18" spans="1:2" x14ac:dyDescent="0.25">
      <c r="A18">
        <v>14</v>
      </c>
      <c r="B18" s="119">
        <f t="shared" si="0"/>
        <v>4</v>
      </c>
    </row>
    <row r="19" spans="1:2" x14ac:dyDescent="0.25">
      <c r="A19">
        <v>13</v>
      </c>
      <c r="B19" s="119">
        <f t="shared" si="0"/>
        <v>3</v>
      </c>
    </row>
    <row r="20" spans="1:2" x14ac:dyDescent="0.25">
      <c r="A20">
        <v>12</v>
      </c>
      <c r="B20" s="119">
        <f t="shared" si="0"/>
        <v>2</v>
      </c>
    </row>
    <row r="21" spans="1:2" x14ac:dyDescent="0.25">
      <c r="A21">
        <v>11</v>
      </c>
      <c r="B21" s="119">
        <f t="shared" si="0"/>
        <v>1</v>
      </c>
    </row>
    <row r="22" spans="1:2" x14ac:dyDescent="0.25">
      <c r="A22">
        <v>10</v>
      </c>
      <c r="B22" s="119">
        <f t="shared" si="0"/>
        <v>0</v>
      </c>
    </row>
    <row r="23" spans="1:2" x14ac:dyDescent="0.25">
      <c r="A23">
        <v>9</v>
      </c>
      <c r="B23" s="119">
        <f t="shared" si="0"/>
        <v>-1</v>
      </c>
    </row>
    <row r="24" spans="1:2" x14ac:dyDescent="0.25">
      <c r="A24">
        <v>8</v>
      </c>
      <c r="B24" s="119">
        <f t="shared" si="0"/>
        <v>-2</v>
      </c>
    </row>
    <row r="25" spans="1:2" x14ac:dyDescent="0.25">
      <c r="A25">
        <v>7</v>
      </c>
      <c r="B25" s="119">
        <f t="shared" si="0"/>
        <v>-3</v>
      </c>
    </row>
    <row r="26" spans="1:2" x14ac:dyDescent="0.25">
      <c r="A26">
        <v>6</v>
      </c>
      <c r="B26" s="119">
        <f t="shared" si="0"/>
        <v>-4</v>
      </c>
    </row>
    <row r="27" spans="1:2" x14ac:dyDescent="0.25">
      <c r="A27">
        <v>5</v>
      </c>
      <c r="B27" s="119">
        <f t="shared" si="0"/>
        <v>-5</v>
      </c>
    </row>
    <row r="28" spans="1:2" x14ac:dyDescent="0.25">
      <c r="A28">
        <v>4</v>
      </c>
      <c r="B28" s="119">
        <f t="shared" si="0"/>
        <v>-6</v>
      </c>
    </row>
    <row r="29" spans="1:2" x14ac:dyDescent="0.25">
      <c r="A29">
        <v>3</v>
      </c>
      <c r="B29" s="119">
        <f t="shared" si="0"/>
        <v>-7</v>
      </c>
    </row>
    <row r="30" spans="1:2" x14ac:dyDescent="0.25">
      <c r="A30">
        <v>2</v>
      </c>
      <c r="B30" s="119">
        <f t="shared" si="0"/>
        <v>-8</v>
      </c>
    </row>
    <row r="31" spans="1:2" x14ac:dyDescent="0.25">
      <c r="A31">
        <v>1</v>
      </c>
      <c r="B31" s="119">
        <f t="shared" si="0"/>
        <v>-9</v>
      </c>
    </row>
    <row r="32" spans="1:2" x14ac:dyDescent="0.25">
      <c r="A32">
        <v>2</v>
      </c>
      <c r="B32" s="119">
        <f t="shared" si="0"/>
        <v>-8</v>
      </c>
    </row>
    <row r="33" spans="1:2" x14ac:dyDescent="0.25">
      <c r="A33">
        <v>3</v>
      </c>
      <c r="B33" s="119">
        <f t="shared" si="0"/>
        <v>-7</v>
      </c>
    </row>
    <row r="34" spans="1:2" x14ac:dyDescent="0.25">
      <c r="A34">
        <v>4</v>
      </c>
      <c r="B34" s="119">
        <f t="shared" si="0"/>
        <v>-6</v>
      </c>
    </row>
    <row r="35" spans="1:2" x14ac:dyDescent="0.25">
      <c r="A35">
        <v>5</v>
      </c>
      <c r="B35" s="119">
        <f t="shared" si="0"/>
        <v>-5</v>
      </c>
    </row>
    <row r="36" spans="1:2" x14ac:dyDescent="0.25">
      <c r="A36">
        <v>6</v>
      </c>
      <c r="B36" s="119">
        <f t="shared" si="0"/>
        <v>-4</v>
      </c>
    </row>
    <row r="37" spans="1:2" x14ac:dyDescent="0.25">
      <c r="A37">
        <v>7</v>
      </c>
      <c r="B37" s="119">
        <f t="shared" si="0"/>
        <v>-3</v>
      </c>
    </row>
    <row r="38" spans="1:2" x14ac:dyDescent="0.25">
      <c r="A38">
        <v>8</v>
      </c>
      <c r="B38" s="119">
        <f t="shared" si="0"/>
        <v>-2</v>
      </c>
    </row>
    <row r="39" spans="1:2" x14ac:dyDescent="0.25">
      <c r="A39">
        <v>9</v>
      </c>
      <c r="B39" s="119">
        <f t="shared" si="0"/>
        <v>-1</v>
      </c>
    </row>
    <row r="40" spans="1:2" x14ac:dyDescent="0.25">
      <c r="A40">
        <v>10</v>
      </c>
      <c r="B40" s="119">
        <f>B39+(A40-A39)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ABM</vt:lpstr>
      <vt:lpstr>Regression</vt:lpstr>
      <vt:lpstr>NN 1995</vt:lpstr>
      <vt:lpstr>NN 1998</vt:lpstr>
      <vt:lpstr>Kernel</vt:lpstr>
      <vt:lpstr>Grunddaten Kernel</vt:lpstr>
      <vt:lpstr>Skalierte Daten Kernel</vt:lpstr>
      <vt:lpstr>Prices Monthly</vt:lpstr>
      <vt:lpstr>Version</vt:lpstr>
      <vt:lpstr>Solution</vt:lpstr>
      <vt:lpstr>Results</vt:lpstr>
      <vt:lpstr>Profit Calculation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2021-07-24T16:22:23Z</dcterms:modified>
</cp:coreProperties>
</file>