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1155" windowWidth="20640" windowHeight="5355"/>
  </bookViews>
  <sheets>
    <sheet name="FY 1112" sheetId="4" r:id="rId1"/>
    <sheet name="write of for annual plan" sheetId="1" r:id="rId2"/>
    <sheet name="sql" sheetId="3" state="hidden" r:id="rId3"/>
  </sheets>
  <definedNames>
    <definedName name="_xlnm.Print_Area" localSheetId="0">'FY 1112'!$A:$G</definedName>
  </definedNames>
  <calcPr calcId="125725"/>
</workbook>
</file>

<file path=xl/calcChain.xml><?xml version="1.0" encoding="utf-8"?>
<calcChain xmlns="http://schemas.openxmlformats.org/spreadsheetml/2006/main">
  <c r="A11" i="3"/>
  <c r="A12"/>
  <c r="A20"/>
  <c r="A46"/>
  <c r="A50"/>
  <c r="A63"/>
  <c r="A69"/>
  <c r="A86"/>
  <c r="A91"/>
  <c r="A194"/>
  <c r="A326"/>
  <c r="A386"/>
  <c r="A398"/>
  <c r="A400"/>
  <c r="A405"/>
  <c r="A455"/>
  <c r="A535"/>
  <c r="A700"/>
  <c r="G29" i="4"/>
  <c r="G28"/>
  <c r="G27"/>
  <c r="G25"/>
  <c r="G24"/>
  <c r="G23"/>
  <c r="G22"/>
  <c r="G21"/>
  <c r="G20"/>
  <c r="G19"/>
  <c r="G18"/>
  <c r="G17"/>
  <c r="G14"/>
  <c r="G13"/>
  <c r="G12"/>
  <c r="G11"/>
  <c r="H10"/>
  <c r="G9"/>
  <c r="G7"/>
</calcChain>
</file>

<file path=xl/sharedStrings.xml><?xml version="1.0" encoding="utf-8"?>
<sst xmlns="http://schemas.openxmlformats.org/spreadsheetml/2006/main" count="767" uniqueCount="557">
  <si>
    <t>Hospital Prescreen</t>
  </si>
  <si>
    <t>Psychiatric Evaluation</t>
  </si>
  <si>
    <t>Screen For Services</t>
  </si>
  <si>
    <t>Acute Services Pre-Screen</t>
  </si>
  <si>
    <t>PreScreen</t>
  </si>
  <si>
    <t>Assessment</t>
  </si>
  <si>
    <t>Custom Prescreens</t>
  </si>
  <si>
    <t>Assessment - Provider</t>
  </si>
  <si>
    <t>Crisis Plan</t>
  </si>
  <si>
    <t>Pre Admission Screening (Legacy)</t>
  </si>
  <si>
    <t>start with documents named:</t>
  </si>
  <si>
    <t>custominquiries</t>
  </si>
  <si>
    <t>customhrmassessments</t>
  </si>
  <si>
    <t>customacuteservicesprescreens</t>
  </si>
  <si>
    <t>providerauths like 'h0031%'</t>
  </si>
  <si>
    <t xml:space="preserve">update clientid for any inquiries that match on name </t>
  </si>
  <si>
    <t xml:space="preserve">delete clientid named </t>
  </si>
  <si>
    <t>last or first name</t>
  </si>
  <si>
    <t>last  name</t>
  </si>
  <si>
    <t>%test%'</t>
  </si>
  <si>
    <t>fictitious%'</t>
  </si>
  <si>
    <t>retrieve disposition by documentversionid or inquiryid</t>
  </si>
  <si>
    <t>retrieve referraltype from custominquiries</t>
  </si>
  <si>
    <t>delete duplicate documentversionid :</t>
  </si>
  <si>
    <t>from customhrmassessments and assessment documents</t>
  </si>
  <si>
    <t>delete custom inquiry if</t>
  </si>
  <si>
    <t>assessment screen betweeen inquiry date or inquirydate +1</t>
  </si>
  <si>
    <t>retrieve services</t>
  </si>
  <si>
    <t>both smartcare(direct operated)</t>
  </si>
  <si>
    <t>care management(providers)</t>
  </si>
  <si>
    <t>get min date of service  and count of services by clientid</t>
  </si>
  <si>
    <t xml:space="preserve"> where date of service &gt;= '06/15/2012' (date started streamline data entry live)</t>
  </si>
  <si>
    <t>and min date of service &gt;= '06/15/2012'</t>
  </si>
  <si>
    <t>client count of service = 1</t>
  </si>
  <si>
    <t>service which = effective date of document by client</t>
  </si>
  <si>
    <t xml:space="preserve">create table </t>
  </si>
  <si>
    <t>add in all null clientid from documents</t>
  </si>
  <si>
    <t>this table equals new consumers</t>
  </si>
  <si>
    <t>update table with age and population</t>
  </si>
  <si>
    <t>row 1 = this table</t>
  </si>
  <si>
    <t>'No Referral/Information Only',</t>
  </si>
  <si>
    <t>'Referral:  Community, Non Treatment')</t>
  </si>
  <si>
    <t>'Admit/Refer to Funded KCMHSAS Non-Mental Health Provider',</t>
  </si>
  <si>
    <t>'Admit/Refer to Non-KCMHSAS Funded Non MH Treatment Provider')</t>
  </si>
  <si>
    <t>row 6 = row5 and disposition in (</t>
  </si>
  <si>
    <t>'Denied/Ineligible for KCMHSAS Funded Services',</t>
  </si>
  <si>
    <t>'Admit/Refer to Non-KCMHSAS Funded MH, DD, or Co-Occurring Treatment Providerl')</t>
  </si>
  <si>
    <t>row 3 = this table where disposition in (</t>
  </si>
  <si>
    <t>'Individual refused referral or service offered',</t>
  </si>
  <si>
    <t>'KCMHSAS Waiting List',</t>
  </si>
  <si>
    <t>row 9 = row 7 where referraltype in (</t>
  </si>
  <si>
    <t>'self','family')</t>
  </si>
  <si>
    <t>and insurance = medicaid but not hmo</t>
  </si>
  <si>
    <t>and referraltype in (</t>
  </si>
  <si>
    <t>'Emergency Room',</t>
  </si>
  <si>
    <t>'Hosptial/ER',</t>
  </si>
  <si>
    <t>'Other Mental Health',</t>
  </si>
  <si>
    <t>'Other treatment provider',</t>
  </si>
  <si>
    <t>'Physician/PSP',</t>
  </si>
  <si>
    <t>'Psychiatrist',</t>
  </si>
  <si>
    <t>'School')</t>
  </si>
  <si>
    <t>row 4 = row 1  where disposition in (</t>
  </si>
  <si>
    <t>row 5 = row1 minus row4</t>
  </si>
  <si>
    <t>row 8 =  row5  where disposition in (</t>
  </si>
  <si>
    <t>'Pending/Need Infromation')</t>
  </si>
  <si>
    <t>Pending/Need Infromation')</t>
  </si>
  <si>
    <t xml:space="preserve">row 7 = row 5 </t>
  </si>
  <si>
    <t xml:space="preserve">row 10 = row 7 </t>
  </si>
  <si>
    <t>row 11 = row 7 minus where</t>
  </si>
  <si>
    <t xml:space="preserve"> insurance not medicaid but hmo</t>
  </si>
  <si>
    <t xml:space="preserve">row 12 = row 7 </t>
  </si>
  <si>
    <t xml:space="preserve">and insurance = gf or block grant and </t>
  </si>
  <si>
    <t>consumer does not have caid or hmo</t>
  </si>
  <si>
    <t>Admit/Refer to Non-KCMHSAS Funded MH, DD, or Co-Occurring Treatment Providerl',--12--12a</t>
  </si>
  <si>
    <t>'Admit/Refer to Non-KCMHSAS Funded Non MH Treatment Provider',--12 --12a</t>
  </si>
  <si>
    <t>'Denied/Ineligible for KCMHSAS Funded Services',--12</t>
  </si>
  <si>
    <t>'Individual refused referral or service offered',--12</t>
  </si>
  <si>
    <t>'Referral:  Community, Non Treatment')--12</t>
  </si>
  <si>
    <t>and  disposition in (</t>
  </si>
  <si>
    <t xml:space="preserve">row12a =  row 12 </t>
  </si>
  <si>
    <t>and disposition in (</t>
  </si>
  <si>
    <t>Admit/Refer to Non-KCMHSAS Funded MH, DD, or Co-Occurring Treatment Providerl')</t>
  </si>
  <si>
    <t>row 12 b = row 12</t>
  </si>
  <si>
    <t xml:space="preserve">and dipsosition in </t>
  </si>
  <si>
    <t>row 13 = row7</t>
  </si>
  <si>
    <t>'Admit/Refer to Funded KCMHSAS MH, DD, or Co-Occurring Provider',--13</t>
  </si>
  <si>
    <t>'Admit/Refer to Funded KCMHSAS Non-Mental Health Provider')</t>
  </si>
  <si>
    <t>row 14 = row 13</t>
  </si>
  <si>
    <t>and urgencylevel in (</t>
  </si>
  <si>
    <t>('urgent','emergent')</t>
  </si>
  <si>
    <t>OR  REFERRALTYPE IN ('HOSPITAL/ER','Emergency Room'))</t>
  </si>
  <si>
    <t>row15 = row 13 with a service</t>
  </si>
  <si>
    <t>within 3 days of document</t>
  </si>
  <si>
    <t>add from tables</t>
  </si>
  <si>
    <t>CMHSP:</t>
  </si>
  <si>
    <t>Period:  October 1, 2011 to September 30, 2012</t>
  </si>
  <si>
    <t>Contact person and e mail:</t>
  </si>
  <si>
    <t>Report on the Requests for Services and Disposition of Requests</t>
  </si>
  <si>
    <t>FY 10-11 TOTALS</t>
  </si>
  <si>
    <t>CMHSP Point of Entry-Screening</t>
  </si>
  <si>
    <t>DD All Ages</t>
  </si>
  <si>
    <t>Adults with MI</t>
  </si>
  <si>
    <t>Children with SED</t>
  </si>
  <si>
    <t>Unknown and All Others</t>
  </si>
  <si>
    <t>Total</t>
  </si>
  <si>
    <t>Total # of people who telephoned or walked in</t>
  </si>
  <si>
    <t xml:space="preserve">  Is Info on row 1 an unduplicated count? (yes/no)</t>
  </si>
  <si>
    <t>no</t>
  </si>
  <si>
    <t># referred out due to non MH needs (of row 1)</t>
  </si>
  <si>
    <t># seeking substance abuse services (of row 1)</t>
  </si>
  <si>
    <t>Total # who requested services the CMHSP provides (of row1)</t>
  </si>
  <si>
    <t>Of the # in Row 5 - How many people did not meet eligibility through phone or other screen</t>
  </si>
  <si>
    <t>Of the # in Row 5 - How many people were scheduled for assessment</t>
  </si>
  <si>
    <t xml:space="preserve">other--describe </t>
  </si>
  <si>
    <t xml:space="preserve">CMHSP ASSESSMENT </t>
  </si>
  <si>
    <t xml:space="preserve">Of the # in Row 7 - How many did not receive eligibility determination (dropped out, no show, etc.) 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</si>
  <si>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</si>
  <si>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</si>
  <si>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</si>
  <si>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12a</t>
  </si>
  <si>
    <t xml:space="preserve">     Of the # in row 12 - How many were referred out to other mental health providers</t>
  </si>
  <si>
    <t>12b</t>
  </si>
  <si>
    <t xml:space="preserve">     Of the # in row 12 - How many were not referred out to other mental health providers</t>
  </si>
  <si>
    <t>Of the # in Row 7 - How many people met the cmhsp eligibility criteria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</si>
  <si>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</si>
  <si>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</si>
  <si>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</si>
  <si>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>16a</t>
  </si>
  <si>
    <t xml:space="preserve">     Of the # in row 16 - How many received some cmhsp services, but wait listed for other services</t>
  </si>
  <si>
    <t>16b</t>
  </si>
  <si>
    <t xml:space="preserve">       Of the # in row 16 - How many were wait listed for all cmhsp services</t>
  </si>
  <si>
    <t>Other - explain</t>
  </si>
  <si>
    <t>USE PRODSMARTCARE</t>
  </si>
  <si>
    <t>drop table #all</t>
  </si>
  <si>
    <t>SELECT  C.DOCUMENTCODEID,C.DOCUMENTNAME,assessmenttype= ' ', servicenote,</t>
  </si>
  <si>
    <t>m.documentid,v.documentversionid,m.status,convert(varchar(12),m.effectivedate,101)effectivedate,m.clientid,m.serviceid</t>
  </si>
  <si>
    <t>into #all</t>
  </si>
  <si>
    <t xml:space="preserve">from DOCUMENTS M  JOIN   DOCUMENTVERSIONS V ON V.DocumentVERSIONId = M.CURRENTDOCUMENTVERSIONID </t>
  </si>
  <si>
    <t xml:space="preserve"> AND  ISNULL(M.RecordDeleted, 'N') = 'N' </t>
  </si>
  <si>
    <t xml:space="preserve"> aND  ISNULL(v.RecordDeleted, 'N') = 'N'</t>
  </si>
  <si>
    <t>LEFT JOIN  DOCUMENTCODES C ON C.DocumentCodeId = M.DOCUMENTCODEID</t>
  </si>
  <si>
    <t xml:space="preserve"> AND  ISNULL(c.RecordDeleted, 'N') = 'N'</t>
  </si>
  <si>
    <t>WHERE cast(convert(varchar(10),M.EFFECTIVEDATE,101) as datetime) BETWEEN '06/15/2012' AND '09/30/2012'</t>
  </si>
  <si>
    <t>AND M.DOCUMENTCODEID IN (10489,10470,10401,1469,124,121,1500,1048,122,119)</t>
  </si>
  <si>
    <t>ORDER BY m.ClientId,m.effectivedate</t>
  </si>
  <si>
    <t>SELECT * FROM DocumentCodes WHERE DOCUMENTCODEID IN (10489,10470,10401,1469,124,121,1500,1048,122,119)</t>
  </si>
  <si>
    <t>drop table #partial</t>
  </si>
  <si>
    <t>select distinct source = 'documents      ',documentname,assessmenttype ,ClientId,documentversionid,EffectiveDate</t>
  </si>
  <si>
    <t>into #partial</t>
  </si>
  <si>
    <t xml:space="preserve"> From #all</t>
  </si>
  <si>
    <t xml:space="preserve"> drop table #inq</t>
  </si>
  <si>
    <t>select source = 'cstminquiry',documentname =  'inquiries', assessmenttype = ' ',ClientId,InquiryId,convert(varchar(12),InquiryStartDateTime,101)effectivedate</t>
  </si>
  <si>
    <t>into #inq</t>
  </si>
  <si>
    <t xml:space="preserve"> from CustomInquiries ci</t>
  </si>
  <si>
    <t xml:space="preserve"> WHERE ISNULL(CI.RecordDeleted,'N')='N'  </t>
  </si>
  <si>
    <t xml:space="preserve">  and  cast(convert(varchar(10),CI.InquiryStartDateTime,101) as datetime)between '10/01/2011' and '09/30/2012'</t>
  </si>
  <si>
    <t xml:space="preserve">  order by ci.clientid,ci.inquirystartdatetime</t>
  </si>
  <si>
    <t xml:space="preserve"> --add to table </t>
  </si>
  <si>
    <t>insert into #partial</t>
  </si>
  <si>
    <t>select distinct * from #Inq</t>
  </si>
  <si>
    <t>drop table #customassess</t>
  </si>
  <si>
    <t>select  Source = 'cstmhrma',documentname = 'hrmaassess',assessmenttype,clientid,DocumentVersionId,convert(varchar(12),currentassessmentdate ,101)currentassessmentdate</t>
  </si>
  <si>
    <t>into #customassess</t>
  </si>
  <si>
    <t xml:space="preserve"> from CustomHRMAssessments h join documents d  </t>
  </si>
  <si>
    <t xml:space="preserve">on h.DocumentVersionId = d.currentdocumentversionid </t>
  </si>
  <si>
    <t>where CurrentAssessmentDate between '06/15/2012' and '10/20/2012'</t>
  </si>
  <si>
    <t xml:space="preserve">and ISNULL(h.RecordDeleted,'N')='N' </t>
  </si>
  <si>
    <t xml:space="preserve">and ISNULL(d.RecordDeleted,'N')='N' </t>
  </si>
  <si>
    <t>select distinct * from #customassess</t>
  </si>
  <si>
    <t>drop table #pre</t>
  </si>
  <si>
    <t xml:space="preserve"> SELECT source = 'cstmpresc',documentname = 'prescreen',assessmenttype = ' ',clientid,dv.documentversionid, convert(varchar(12),DateOfPrescreen ,101) DateOfPrescreen</t>
  </si>
  <si>
    <t xml:space="preserve"> into #pre</t>
  </si>
  <si>
    <t xml:space="preserve"> FROM </t>
  </si>
  <si>
    <t xml:space="preserve">CustomAcuteServicesPrescreens P </t>
  </si>
  <si>
    <t>join   Documentversions              dv  on P.DocumentVersionId = dv.DocumentVersionId</t>
  </si>
  <si>
    <t>join    documents                     d   on d.CURRENTdocumentVERSIONid          = dv.DocumentVERSIONId</t>
  </si>
  <si>
    <t>WHERE DateOfPrescreen BETWEEN '06/15/2012' AND '09/30/2012'</t>
  </si>
  <si>
    <t>and ISNULL(dv.RecordDeleted,'N')='N'</t>
  </si>
  <si>
    <t xml:space="preserve">and ISNULL(p.RecordDeleted,'N')='N'  </t>
  </si>
  <si>
    <t>select distinct * from #pre</t>
  </si>
  <si>
    <t xml:space="preserve"> drop table #provider</t>
  </si>
  <si>
    <t xml:space="preserve"> select source= 'provauths',documentname= 'provider',assessmenttype = ' ', COALESCE(PC.CLIENTID,A.ClientId) CLIENTID,providerauthorizationid, convert(varchar(12),startdate ,101)startdate</t>
  </si>
  <si>
    <t xml:space="preserve"> --((rtrim(ltrim (b2.billingcode)))+coalesce(rtrim(ltrim(b.Modifier1)),''))+coalesce(rtrim(ltrim(b.Modifier2)),'')+coalesce(rtrim(ltrim(b.Modifier3)),'')+coalesce(rtrim(ltrim(b.Modifier4)),'')</t>
  </si>
  <si>
    <t>Into #provider</t>
  </si>
  <si>
    <t xml:space="preserve">  from prodpcm..providerauthorizations a  join  prodpcm..BillingCodeModifiers b</t>
  </si>
  <si>
    <t>on ((rtrim(ltrim (a.billingcodeid)))+coalesce(rtrim(ltrim(a.Modifier1)),''))+coalesce(rtrim(ltrim(a.Modifier2)),'')+coalesce(rtrim(ltrim(a.Modifier3)),'')+coalesce(rtrim(ltrim(a.Modifier4)),'')</t>
  </si>
  <si>
    <t>=((rtrim(ltrim (b.billingcodeid)))+coalesce(rtrim(ltrim(b.Modifier1)),''))+coalesce(rtrim(ltrim(b.Modifier2)),'')+coalesce(rtrim(ltrim(b.Modifier3)),'')+coalesce(rtrim(ltrim(b.Modifier4)),'')</t>
  </si>
  <si>
    <t>join billingcodes b2 on b.billingcodeid = b2.billingcodeid</t>
  </si>
  <si>
    <t>JOIN   CLIENTS PC ON  PC.CAREMANAGEMENTID = A.CLIENTID</t>
  </si>
  <si>
    <t>where StartDate &gt;= '06/01/2012'</t>
  </si>
  <si>
    <t>and EndDate &lt;= '09/30/2012'</t>
  </si>
  <si>
    <t>and BillingCode LIKE 'h0031%'--ADD 90801:AF</t>
  </si>
  <si>
    <t xml:space="preserve">and ISNULL(a.recorddeleted,'n') = 'n' </t>
  </si>
  <si>
    <t>AND ISNULL(PC.RECORDDELETED,'N') = 'N'</t>
  </si>
  <si>
    <t>select distinct * from #provider</t>
  </si>
  <si>
    <t>DROP TABLE #UPDATES</t>
  </si>
  <si>
    <t xml:space="preserve"> SELECT InquiryId,ClientId,(MEMBERLASTNAME+','+MEMBERFIRSTNAME)MEMBER</t>
  </si>
  <si>
    <t xml:space="preserve"> INTO #UPDATES</t>
  </si>
  <si>
    <t xml:space="preserve">  FROM  CustomInquiries T</t>
  </si>
  <si>
    <t xml:space="preserve">WHERE (MEMBERLASTNAME+','+MEMBERFIRSTNAME) IN ( </t>
  </si>
  <si>
    <t>SELECT (MEMBERLASTNAME+','+MEMBERFIRSTNAME)</t>
  </si>
  <si>
    <t xml:space="preserve">FROM  CustomInquiries R </t>
  </si>
  <si>
    <t>WHERE clientid IS NOT NULL</t>
  </si>
  <si>
    <t>AND EXISTS  (SELECT (MEMBERLASTNAME+','+MEMBERFIRSTNAME)</t>
  </si>
  <si>
    <t>FROM  CustomInquiries S</t>
  </si>
  <si>
    <t xml:space="preserve"> WHERE (S.MEMBERLASTNAME+','+R.MEMBERFIRSTNAME) = (R.MEMBERLASTNAME+','+R.MEMBERFIRSTNAME)</t>
  </si>
  <si>
    <t xml:space="preserve"> AND S.clientid IS NULL))</t>
  </si>
  <si>
    <t>ORDER BY (T.MEMBERLASTNAME+','+T.MEMBERFIRSTNAME),T.InquiryStartDateTime</t>
  </si>
  <si>
    <t>drop table #Update2</t>
  </si>
  <si>
    <t>SELECT D.INQUIRYID,U.CLIENTID</t>
  </si>
  <si>
    <t>INTO #UPDATE2</t>
  </si>
  <si>
    <t>FROM #UPDATES D JOIN #UPDATES U</t>
  </si>
  <si>
    <t>ON D.MEMBER = U.MEMBER</t>
  </si>
  <si>
    <t>AND D.CLIENTID IS NULL AND U.CLIENTID IS NOT NULL</t>
  </si>
  <si>
    <t xml:space="preserve">UPDATE #partial  </t>
  </si>
  <si>
    <t>SET #PARTIAL.ClientId = U.ClientId</t>
  </si>
  <si>
    <t>FROM #UPDATE2 U</t>
  </si>
  <si>
    <t>WHERE #PARTIAL.DOCUMENTVERSIONID =U. INQUIRYID</t>
  </si>
  <si>
    <t>delete from #PARTIAL where ClientId in (</t>
  </si>
  <si>
    <t>SELECT  DISTINCT F.CLIENTID</t>
  </si>
  <si>
    <t>--,LASTNAME,FIRSTNAME</t>
  </si>
  <si>
    <t>FROM #PARTIAL F JOIN Clients C</t>
  </si>
  <si>
    <t>ON F.ClientId = C.CLIENTID</t>
  </si>
  <si>
    <t>where (DeletedDate is Not null</t>
  </si>
  <si>
    <t>OR LastName like '%test%'</t>
  </si>
  <si>
    <t xml:space="preserve"> OR FirstName LIKE '%TEST%'</t>
  </si>
  <si>
    <t>OR LASTNAME LIKE 'FICTITIOUS%'))</t>
  </si>
  <si>
    <t>SELECT * INTO #TEST</t>
  </si>
  <si>
    <t>FROM #partial</t>
  </si>
  <si>
    <t>drop table #disp</t>
  </si>
  <si>
    <t xml:space="preserve"> select distinct s.*,c.disposition </t>
  </si>
  <si>
    <t xml:space="preserve"> into #disp</t>
  </si>
  <si>
    <t xml:space="preserve"> from #TEST s left join CustomDispositions c</t>
  </si>
  <si>
    <t xml:space="preserve"> on s.documentversionid  = c.DocumentVersionId</t>
  </si>
  <si>
    <t xml:space="preserve"> WHERE effectivedate BETWEEN '06/15/2012' AND '09/30/2012'</t>
  </si>
  <si>
    <t xml:space="preserve"> </t>
  </si>
  <si>
    <t xml:space="preserve"> drop table #update5</t>
  </si>
  <si>
    <t xml:space="preserve"> select s.documentversionid,c.disposition</t>
  </si>
  <si>
    <t xml:space="preserve"> into #update5</t>
  </si>
  <si>
    <t xml:space="preserve"> from #disp s  join CustomDispositions c</t>
  </si>
  <si>
    <t xml:space="preserve"> on s.documentversionid  = c.inquiryid</t>
  </si>
  <si>
    <t xml:space="preserve"> where s.disposition is null</t>
  </si>
  <si>
    <t xml:space="preserve"> update #disp set Disposition = d.disposition</t>
  </si>
  <si>
    <t xml:space="preserve"> from #update5 d</t>
  </si>
  <si>
    <t xml:space="preserve"> where #disp.DocumentVersionId = d.DocumentVersionId</t>
  </si>
  <si>
    <t xml:space="preserve"> DROP TABLE #DISP2</t>
  </si>
  <si>
    <t xml:space="preserve">  SELECT  RTC.CODENAME REFERRALTYPE,ULC.CodeName URGENCYLEVEL,L.*</t>
  </si>
  <si>
    <t>INTO #DISP2</t>
  </si>
  <si>
    <t>FROM #DISP L LEFT JOIN   CustomInquiries CIE ON L.DOCUMENTVERSIONID =CIE.INQUIRYID</t>
  </si>
  <si>
    <t>LEFT OUTER JOIN [dbo].[GlobalCodes] ULC ON CIE.UrgencyLevel = ULC.GlobalCodeId</t>
  </si>
  <si>
    <t>LEFT OUTER JOIN [dbo].[GlobalCodes] ITC ON CIE.InquiryType = ITC.GlobalCodeId</t>
  </si>
  <si>
    <t>LEFT OUTER JOIN [dbo].[GlobalCodes] CTC ON CIE.ContactType = CTC.GlobalCodeId</t>
  </si>
  <si>
    <t>LEFT OUTER JOIN [dbo].[GlobalCodes] SATC ON CIE.SAType = SATC.GlobalCodeId</t>
  </si>
  <si>
    <t>LEFT OUTER JOIN [dbo].[GlobalCodes] PPC ON CIE.PresentingPopulation = PPC.GlobalCodeId</t>
  </si>
  <si>
    <t>LEFT OUTER JOIN [dbo].[GlobalCodes] RTC ON CIE.ReferralType = RTC.GlobalCodeId</t>
  </si>
  <si>
    <t>LEFT OUTER JOIN [dbo].[GlobalCodes] RSTC ON CIE.ReferralSubtype = RSTC.GlobalCodeId</t>
  </si>
  <si>
    <t xml:space="preserve">UPDATE #DISP2 SET REFERRALTYPE =  RTC.CODENAME  </t>
  </si>
  <si>
    <t>FROM #DISP L JOIN   CustomHRMAssessments CIE ON L.DOCUMENTVERSIONID =CIE.DOCUMENTVERSIONID</t>
  </si>
  <si>
    <t>WHERE #DISP2.DocumentVersionId = L.DocumentVersionId</t>
  </si>
  <si>
    <t>AND #DISP2.REFERRALTYPE IS NULL</t>
  </si>
  <si>
    <t xml:space="preserve">  </t>
  </si>
  <si>
    <t xml:space="preserve"> drop table #orders</t>
  </si>
  <si>
    <t xml:space="preserve">select my_order = </t>
  </si>
  <si>
    <t>case  when source = 'cstminquiry' then 1</t>
  </si>
  <si>
    <t>when source = 'documents'  and documentname = 'Psychiatric Evaluation' then 2</t>
  </si>
  <si>
    <t>when source = 'documents'  and documentname = 'Crisis Plan' then 3</t>
  </si>
  <si>
    <t>when source = 'cstmpresc' then 4</t>
  </si>
  <si>
    <t>when source = 'documents'  and documentname = 'Acute Services Pre-Screen' then 5</t>
  </si>
  <si>
    <t>when source ='provauths' then 6</t>
  </si>
  <si>
    <t>when source = 'documents'  and documentname = 'Assessment - Provider' then 7</t>
  </si>
  <si>
    <t>when source = 'cstmhrma' then 8</t>
  </si>
  <si>
    <t>when source = 'documents'  and DocumentName = 'Assessment' then 9</t>
  </si>
  <si>
    <t>else 9999</t>
  </si>
  <si>
    <t>end,</t>
  </si>
  <si>
    <t>*</t>
  </si>
  <si>
    <t>into #orders</t>
  </si>
  <si>
    <t xml:space="preserve"> from #DISP2</t>
  </si>
  <si>
    <t xml:space="preserve"> order by clientid,1</t>
  </si>
  <si>
    <t>SELECT  M.DocumentVersionId,F.ASSESSMENTTYPE</t>
  </si>
  <si>
    <t>INTO #UP</t>
  </si>
  <si>
    <t>FROM #oRDERS F  JOIN #oRDERS M</t>
  </si>
  <si>
    <t>ON M.CLIENTID = F.CLIENTID</t>
  </si>
  <si>
    <t>AND M.my_order = 9 AND F.MY_ORDER = 8</t>
  </si>
  <si>
    <t xml:space="preserve">      </t>
  </si>
  <si>
    <t xml:space="preserve"> UPDATE #orders SET #ORDERS.assessmenttype = F.assessmenttype </t>
  </si>
  <si>
    <t xml:space="preserve"> FROM #UP F</t>
  </si>
  <si>
    <t xml:space="preserve"> WHERE #ORDERS.DocumentVersionId = F.DocumentVersionId</t>
  </si>
  <si>
    <t xml:space="preserve"> DROP TABLE #DUPS</t>
  </si>
  <si>
    <t xml:space="preserve">  SELECT * </t>
  </si>
  <si>
    <t xml:space="preserve">  INTO #DUPS</t>
  </si>
  <si>
    <t xml:space="preserve">  FROM #ORDERS WHERE DocumentVersionId IN (</t>
  </si>
  <si>
    <t xml:space="preserve">  SELECT DOCUMENTVERSIONID</t>
  </si>
  <si>
    <t xml:space="preserve">   FROM #ORDERS D</t>
  </si>
  <si>
    <t xml:space="preserve">   GROUP BY DocumentVersionId,DISPOSITION</t>
  </si>
  <si>
    <t xml:space="preserve">   HAVING Count(*) &gt; 1)</t>
  </si>
  <si>
    <t xml:space="preserve">   ORDER BY CLIENTID,EFFECTIVEDATE</t>
  </si>
  <si>
    <t xml:space="preserve">   </t>
  </si>
  <si>
    <t xml:space="preserve">   DROP TABLE #TODELETE</t>
  </si>
  <si>
    <t xml:space="preserve">    SELECT CLIENTID,DOCUMENTVERSIONID,MIN(MY_ORDER)MY_ORDER</t>
  </si>
  <si>
    <t xml:space="preserve">    INTO #TODELETE</t>
  </si>
  <si>
    <t xml:space="preserve"> FROM #DUPS D</t>
  </si>
  <si>
    <t xml:space="preserve">   GROUP BY ClientId,DOCUMENTVERSIONID</t>
  </si>
  <si>
    <t xml:space="preserve">    </t>
  </si>
  <si>
    <t xml:space="preserve">   DELETE FROM #orders </t>
  </si>
  <si>
    <t xml:space="preserve">   FROM #TODELETE D</t>
  </si>
  <si>
    <t xml:space="preserve"> WHERE  #ORDERS.ClientId = D.ClientId </t>
  </si>
  <si>
    <t xml:space="preserve">   AND #ORDERS.DocumentVersionId =D. DocumentVersionId</t>
  </si>
  <si>
    <t xml:space="preserve">   AND #ORDERS.my_order = D.MY_ORDER</t>
  </si>
  <si>
    <t>drop table #orders2</t>
  </si>
  <si>
    <t>select * into #orders2 from #orders</t>
  </si>
  <si>
    <t>--ELIMINATE INQUIRY WITHIN 1 DAY OF SCREEN</t>
  </si>
  <si>
    <t>DELETE FROM #orders2</t>
  </si>
  <si>
    <t>WHERE DocumentVersionId IN (</t>
  </si>
  <si>
    <t>SELECT R.DOCUMENTVERSIONID</t>
  </si>
  <si>
    <t>--,M.effectivedate,CONVERT(VARCHAR(12),(DATEADD(DD,1,M.effectivedate)),101),*</t>
  </si>
  <si>
    <t xml:space="preserve"> FROM #orders2 R JOIN #orders2 M</t>
  </si>
  <si>
    <t>ON  R.ClientId = M.CLIENTID</t>
  </si>
  <si>
    <t>WHERE R.DocumentName = 'INQUIRIES'</t>
  </si>
  <si>
    <t>AND M.assessmenttype = 'S'</t>
  </si>
  <si>
    <t>AND R.effectivedate BETWEEN M.effectivedate AND CONVERT(VARCHAR(12),(DATEADD(DD,1,M.effectivedate)),101))</t>
  </si>
  <si>
    <t xml:space="preserve"> --USE THIS</t>
  </si>
  <si>
    <t xml:space="preserve"> SELECT * INTO #ORDERS3</t>
  </si>
  <si>
    <t xml:space="preserve"> FROM #oRDERS2</t>
  </si>
  <si>
    <t xml:space="preserve"> drop table #svc</t>
  </si>
  <si>
    <t xml:space="preserve">select </t>
  </si>
  <si>
    <t>distinct ClientId,convert(varchar(12),DateOfService,101) dos,locationname,serviceid</t>
  </si>
  <si>
    <t>into #svc</t>
  </si>
  <si>
    <t xml:space="preserve"> from Services s  left join Locations l</t>
  </si>
  <si>
    <t xml:space="preserve"> on s.locationid = l.LocationId</t>
  </si>
  <si>
    <t xml:space="preserve"> where ClientId in (select ClientId from #ORDERS3 where ClientId is not null)</t>
  </si>
  <si>
    <t xml:space="preserve"> and DateOfService &gt;='10/01/2011'</t>
  </si>
  <si>
    <t xml:space="preserve"> insert into #svc</t>
  </si>
  <si>
    <t xml:space="preserve"> select distinct clientid,convert(varchar(12),fromdate,101) dos,codename,l.claimlineid</t>
  </si>
  <si>
    <t xml:space="preserve"> from prodpcm..claims c join prodpcm..claimlines l</t>
  </si>
  <si>
    <t xml:space="preserve"> on c.claimid = l.claimid</t>
  </si>
  <si>
    <t xml:space="preserve"> left join GlobalCodes on GlobalCodeid = placeofservice</t>
  </si>
  <si>
    <t xml:space="preserve"> and FromDate &gt;= '10/01/2011'</t>
  </si>
  <si>
    <t xml:space="preserve"> drop table #served</t>
  </si>
  <si>
    <t xml:space="preserve"> select clientid,min(dos)min_date,count(dos)ct</t>
  </si>
  <si>
    <t xml:space="preserve"> into #served</t>
  </si>
  <si>
    <t xml:space="preserve"> from #svc</t>
  </si>
  <si>
    <t xml:space="preserve"> group by clientid</t>
  </si>
  <si>
    <t xml:space="preserve"> order by ClientId,2</t>
  </si>
  <si>
    <t>drop table #list</t>
  </si>
  <si>
    <t xml:space="preserve">  SELECT  O.*</t>
  </si>
  <si>
    <t>INTO #LIST</t>
  </si>
  <si>
    <t xml:space="preserve">   FROM CLIENTS C JOIN #ORDERS3 O</t>
  </si>
  <si>
    <t xml:space="preserve">   ON C.ClientId = O.ClientId</t>
  </si>
  <si>
    <t xml:space="preserve">   WHERE convert(varchar(12),createddate,101) &gt;= '06/12/2012'</t>
  </si>
  <si>
    <t xml:space="preserve"> insert into #list</t>
  </si>
  <si>
    <t xml:space="preserve"> SELECT o.* FROM #ORDERS3 o join #served s</t>
  </si>
  <si>
    <t xml:space="preserve"> on o.clientid = s.ClientId</t>
  </si>
  <si>
    <t xml:space="preserve">  WHERE  min_date &gt;= '06/12/2012'</t>
  </si>
  <si>
    <t xml:space="preserve">  --and EffectiveDate &lt;= min_date</t>
  </si>
  <si>
    <t xml:space="preserve">  and o.ClientId NOT IN (SELECT ClientId FROM #list)</t>
  </si>
  <si>
    <t xml:space="preserve">  insert into #lIST</t>
  </si>
  <si>
    <t xml:space="preserve">  select * from #ORDERS3</t>
  </si>
  <si>
    <t xml:space="preserve">  where ClientId in (</t>
  </si>
  <si>
    <t xml:space="preserve">  select clientid from #served where ct = 1</t>
  </si>
  <si>
    <t xml:space="preserve">  and ClientId not in (select ClientId from #list))</t>
  </si>
  <si>
    <t xml:space="preserve">   insert into #list</t>
  </si>
  <si>
    <t>select o.*</t>
  </si>
  <si>
    <t xml:space="preserve"> from ClientEpisodes  e   join #ORDERS3 o</t>
  </si>
  <si>
    <t>on e.ClientId = o.ClientId</t>
  </si>
  <si>
    <t>where initialrequestdate between '06/15/2012' and '10/15/2012'</t>
  </si>
  <si>
    <t>and o.ClientId not in (select ClientId from #list)</t>
  </si>
  <si>
    <t xml:space="preserve">  INSERT INTO #LIST</t>
  </si>
  <si>
    <t xml:space="preserve">  select O.* </t>
  </si>
  <si>
    <t xml:space="preserve">  from #ORDERS3 o join #served s</t>
  </si>
  <si>
    <t xml:space="preserve">   on o.clientid = s.ClientId</t>
  </si>
  <si>
    <t xml:space="preserve">  WHERE EffectiveDate= min_date</t>
  </si>
  <si>
    <t xml:space="preserve"> and o.ClientId NOT IN (SELECT ClientId FROM #list)</t>
  </si>
  <si>
    <t xml:space="preserve"> insert into #LIST</t>
  </si>
  <si>
    <t>select * from #ORDERS3 where clientid is  null</t>
  </si>
  <si>
    <t xml:space="preserve"> SELECT * FROM #ORDERS3 WHERE ClientId NOT IN (SELECT ClientId from #lIST WHERE ClientId IS Not NULL)</t>
  </si>
  <si>
    <t xml:space="preserve"> order by clientid</t>
  </si>
  <si>
    <t>drop table #List2</t>
  </si>
  <si>
    <t xml:space="preserve">select l.*,gc.CodeName disposition_reason </t>
  </si>
  <si>
    <t>into #list2</t>
  </si>
  <si>
    <t xml:space="preserve">from #LIST l left JOIN GlobalCodes GC ON GC.GlobalCodeId = l.DISPOSITION </t>
  </si>
  <si>
    <t>where effectivedate between '06/15/2012' and '09/30/2012'</t>
  </si>
  <si>
    <t xml:space="preserve"> order by clientid </t>
  </si>
  <si>
    <t xml:space="preserve"> select source,DocumentName,count(*)disp_missing</t>
  </si>
  <si>
    <t xml:space="preserve">  from #list2 where disposition is null</t>
  </si>
  <si>
    <t xml:space="preserve">  group by source,documentname</t>
  </si>
  <si>
    <t xml:space="preserve">  ORDER BY DOCUMENTNAME</t>
  </si>
  <si>
    <t xml:space="preserve">  select source,DocumentName,count(*)referral_missing</t>
  </si>
  <si>
    <t xml:space="preserve">  from #list2 where REFERRALTYPE is null</t>
  </si>
  <si>
    <t xml:space="preserve">   select source,DocumentName,count(*)disp_and_referral_missing</t>
  </si>
  <si>
    <t xml:space="preserve">  AND DISPOSITION_REASON IS NULL</t>
  </si>
  <si>
    <t xml:space="preserve">    select source,DocumentName,count(*)CT</t>
  </si>
  <si>
    <t xml:space="preserve">  from #list2 </t>
  </si>
  <si>
    <t xml:space="preserve">  --4388</t>
  </si>
  <si>
    <t xml:space="preserve">  SELECT Count(*)</t>
  </si>
  <si>
    <t xml:space="preserve">  FROM #lIST2</t>
  </si>
  <si>
    <t xml:space="preserve">  drop table #final</t>
  </si>
  <si>
    <t>SELECT DISTINCT population = coalesce(g.codename,'unknown'),AGE = .DBO.YEARSBETWEEN(C.DOB,'09/30/2012'),</t>
  </si>
  <si>
    <t>status = case</t>
  </si>
  <si>
    <t>when dbo.yearsbetween(C.dob,getdate()) &lt;18 then 'child'</t>
  </si>
  <si>
    <t>when dbo.yearsbetween(C.dob,getdate()) &gt;= 18 then 'adult'</t>
  </si>
  <si>
    <t xml:space="preserve">else 'unknown' </t>
  </si>
  <si>
    <t>end,C.SSN client_ssn,R.*</t>
  </si>
  <si>
    <t>into #final</t>
  </si>
  <si>
    <t xml:space="preserve">  FROM #LIST2 R</t>
  </si>
  <si>
    <t xml:space="preserve">  LEFT JOIN CLIENTS C</t>
  </si>
  <si>
    <t>ON R.clientId = C.ClientId</t>
  </si>
  <si>
    <t xml:space="preserve"> AND ISNULL(C.RecordDeleted,'N')='N' </t>
  </si>
  <si>
    <t xml:space="preserve"> left join  CustomFieldsData f </t>
  </si>
  <si>
    <t>on f.primarykey1 = r.clientid</t>
  </si>
  <si>
    <t>and f.DocumentType = 4941</t>
  </si>
  <si>
    <t>left JOIN GLOBALCODES g ON GLOBALCODEID = F.COLUMNGLOBALCODE7</t>
  </si>
  <si>
    <t>drop table #final5</t>
  </si>
  <si>
    <t xml:space="preserve"> select newpop = Case</t>
  </si>
  <si>
    <t xml:space="preserve"> when population like '%sa%' then 'unknown'</t>
  </si>
  <si>
    <t xml:space="preserve"> when population IS null then 'unknown'</t>
  </si>
  <si>
    <t xml:space="preserve"> when population like '%dd%' then 'dd'</t>
  </si>
  <si>
    <t xml:space="preserve"> else population</t>
  </si>
  <si>
    <t xml:space="preserve"> end,* </t>
  </si>
  <si>
    <t xml:space="preserve"> into #final5</t>
  </si>
  <si>
    <t xml:space="preserve"> from #FINAL</t>
  </si>
  <si>
    <t xml:space="preserve"> --WHERE CONTACTTYPE IN (24424,25658,24426)</t>
  </si>
  <si>
    <t xml:space="preserve">-- SELECT * </t>
  </si>
  <si>
    <t>-- from #final5</t>
  </si>
  <si>
    <t xml:space="preserve">--drop table #final5 </t>
  </si>
  <si>
    <t>-- select * into #final5</t>
  </si>
  <si>
    <t xml:space="preserve"> -----------------------------------------------------------------------------------------------------------------</t>
  </si>
  <si>
    <t xml:space="preserve"> --start with contact type of :</t>
  </si>
  <si>
    <t xml:space="preserve"> -- Face to Face</t>
  </si>
  <si>
    <t xml:space="preserve"> -- Walk-In</t>
  </si>
  <si>
    <t xml:space="preserve"> -- Call</t>
  </si>
  <si>
    <t xml:space="preserve"> --SHOULD BE ALL PER KIM</t>
  </si>
  <si>
    <t xml:space="preserve"> SELECT newpop,COUNT(*)row1</t>
  </si>
  <si>
    <t xml:space="preserve">  FROM #final5</t>
  </si>
  <si>
    <t>group by newpop</t>
  </si>
  <si>
    <t>select newpop,COUNT(*)row3</t>
  </si>
  <si>
    <t>from #final5</t>
  </si>
  <si>
    <t>where Disposition_reason in (</t>
  </si>
  <si>
    <t>--delete from #final5 where documentversionid in (select documentversionid</t>
  </si>
  <si>
    <t>--where Disposition_reason in (</t>
  </si>
  <si>
    <t>--'No Referral/Information Only',</t>
  </si>
  <si>
    <t>--'Referral:  Community, Non Treatment'))</t>
  </si>
  <si>
    <t>select newpop,COUNT(*)row4--= SA</t>
  </si>
  <si>
    <t>where disposition_reason in ('Admit/Refer to Funded KCMHSAS Non-Mental Health Provider',</t>
  </si>
  <si>
    <t>delete from #final5 where DocumentVersionId in (select documentversionid</t>
  </si>
  <si>
    <t>'Admit/Refer to Non-KCMHSAS Funded Non MH Treatment Provider'))</t>
  </si>
  <si>
    <t>select newpop,COUNT(*)row5</t>
  </si>
  <si>
    <t>select newpop,COUNT(*)row6</t>
  </si>
  <si>
    <t>where Disposition_reason in ('Denied/Ineligible for KCMHSAS Funded Services',</t>
  </si>
  <si>
    <t>--delete from #final5 where documentversionid in (</t>
  </si>
  <si>
    <t>--from #final5</t>
  </si>
  <si>
    <t>--where Disposition_reason in ('Denied/Ineligible for KCMHSAS Funded Services',</t>
  </si>
  <si>
    <t>--'Admit/Refer to Non-KCMHSAS Funded MH, DD, or Co-Occurring Treatment Providerl'))</t>
  </si>
  <si>
    <t>--do 8 first then 7</t>
  </si>
  <si>
    <t>select newpop,COUNT(*)row8--SEE ABOVE</t>
  </si>
  <si>
    <t xml:space="preserve"> from #final5</t>
  </si>
  <si>
    <t>where disposition_reason in ('Individual refused referral or service offered',</t>
  </si>
  <si>
    <t>--delete from #final5  where DocumentVersionId in (</t>
  </si>
  <si>
    <t>--select DocumentVersionId from #final5</t>
  </si>
  <si>
    <t>--where disposition_reason in ('Individual refused referral or service offered',</t>
  </si>
  <si>
    <t>--'KCMHSAS Waiting List',</t>
  </si>
  <si>
    <t>--'Pending/Need Infromation'))</t>
  </si>
  <si>
    <t>select newpop,COUNT(*)row7</t>
  </si>
  <si>
    <t>DROP TABLE #ROW7</t>
  </si>
  <si>
    <t xml:space="preserve">SELECT * INTO #ROW7 </t>
  </si>
  <si>
    <t>FROM #FINAL5</t>
  </si>
  <si>
    <t>--new row 9</t>
  </si>
  <si>
    <t>select newpop,count(*)row9</t>
  </si>
  <si>
    <t xml:space="preserve"> from #ROW7</t>
  </si>
  <si>
    <t xml:space="preserve">  where disposition_reason is null and REFERRALTYPE in ('self','family')</t>
  </si>
  <si>
    <t xml:space="preserve">  group by newpop</t>
  </si>
  <si>
    <t>--delete from #ROW7 where DocumentVersionId in (</t>
  </si>
  <si>
    <t>-- select documentversionid from #ROW7</t>
  </si>
  <si>
    <t>--  where disposition_reason is null and REFERRALTYPE in ('self','family'))</t>
  </si>
  <si>
    <t>SELECT * FROM CoveragePlanS WHERE CoveragePlanId IN (32,268,10,270,16)</t>
  </si>
  <si>
    <t>--do row 11 first all hmos have caid also</t>
  </si>
  <si>
    <t>select NEWPOP,Count(DISTINCT DOCUMENTVERSIONID)ROW11</t>
  </si>
  <si>
    <t>from #ROW7 r</t>
  </si>
  <si>
    <t xml:space="preserve"> JOIN CLIENTCOVERAGEPLANS P</t>
  </si>
  <si>
    <t>ON R.ClientId = P.CLIENTID</t>
  </si>
  <si>
    <t xml:space="preserve">JOIN ClientCoverageHistory S </t>
  </si>
  <si>
    <t>ON S.ClientCOVERAGEPLANId = P.CLIENTCOVERAGEPLANID</t>
  </si>
  <si>
    <t>WHERE EffectiveDate BETWEEN S.STARTDATE AND COALESCE(S.ENDDATE,GETDATE())--AND CoveragePlanId not IN (1)</t>
  </si>
  <si>
    <t>AND CoveragePlanId  IN (32,268,10,270,16)</t>
  </si>
  <si>
    <t>and REFERRALTYPE in ('Emergency Room',</t>
  </si>
  <si>
    <t>SELECT newpop,count(DISTINCT DOCUMENTVERSIONID) row10</t>
  </si>
  <si>
    <t>FROM #ROW7 R</t>
  </si>
  <si>
    <t>JOIN CLIENTCOVERAGEPLANS P</t>
  </si>
  <si>
    <t>WHERE EffectiveDate BETWEEN S.STARTDATE AND COALESCE(S.ENDDATE,GETDATE())AND CoveragePlanId  IN (1)</t>
  </si>
  <si>
    <t>AND CoveragePlanId NOT  IN (32,268,10,270,16)</t>
  </si>
  <si>
    <t>select newpop,CounT(DISTINCT DOCUMENTVERSIONID)ROW12</t>
  </si>
  <si>
    <t xml:space="preserve"> from #ROW7 r</t>
  </si>
  <si>
    <t>join CoveragePlanS g</t>
  </si>
  <si>
    <t>on p.CoveragePlanId = g.CoveragePlanId</t>
  </si>
  <si>
    <t>join payers y on g.payerid = y.payerid</t>
  </si>
  <si>
    <t>WHERE EffectiveDate BETWEEN S.STARTDATE AND COALESCE(S.ENDDATE,GETDATE())</t>
  </si>
  <si>
    <t>and g. PAYERID IN (28,19)</t>
  </si>
  <si>
    <t>AND DocumentVersionId NOT IN</t>
  </si>
  <si>
    <t>(</t>
  </si>
  <si>
    <t xml:space="preserve">SELECT DocumentVersionId </t>
  </si>
  <si>
    <t xml:space="preserve">WHERE EffectiveDate BETWEEN S.STARTDATE AND COALESCE(S.ENDDATE,GETDATE()) </t>
  </si>
  <si>
    <t>AND G.PAYERID NOT IN (28,19,10,21))</t>
  </si>
  <si>
    <t>AND DISPOSITION_REASON IN ('Admit/Refer to Non-KCMHSAS Funded MH, DD, or Co-Occurring Treatment Providerl',--12--12a</t>
  </si>
  <si>
    <t>GROUP BY NEWPOP</t>
  </si>
  <si>
    <t>-----</t>
  </si>
  <si>
    <t>select R.*</t>
  </si>
  <si>
    <t>INTO #ROW12</t>
  </si>
  <si>
    <t xml:space="preserve"> select newpop,CounT(DISTINCT DOCUMENTVERSIONID)ROW12A</t>
  </si>
  <si>
    <t xml:space="preserve"> from #ROW12 r</t>
  </si>
  <si>
    <t>AND DISPOSITION_REASON IN ('Admit/Refer to Non-KCMHSAS Funded MH, DD, or Co-Occurring Treatment Providerl')--12--12a</t>
  </si>
  <si>
    <t xml:space="preserve"> select newpop,CounT(DISTINCT DOCUMENTVERSIONID)ROW12B</t>
  </si>
  <si>
    <t>--AND DISPOSITION_REASON IN ('Admit/Refer to Non-KCMHSAS Funded Non MH Treatment Provider')--12--12B</t>
  </si>
  <si>
    <t>AND DISPOSITION_REASON IN ('Denied/Ineligible for KCMHSAS Funded Services',--12</t>
  </si>
  <si>
    <t>--AND REFERRALTYPE IN (</t>
  </si>
  <si>
    <t xml:space="preserve">  --605</t>
  </si>
  <si>
    <t xml:space="preserve"> --row 13</t>
  </si>
  <si>
    <t xml:space="preserve"> select NEWPOP,--,Disposition,</t>
  </si>
  <si>
    <t xml:space="preserve"> COUNT(*)row13</t>
  </si>
  <si>
    <t xml:space="preserve">  from #row7</t>
  </si>
  <si>
    <t xml:space="preserve"> WHERE disposition_reason IN ('Admit/Refer to Funded KCMHSAS MH, DD, or Co-Occurring Provider',--13</t>
  </si>
  <si>
    <t>'Admit/Refer to Funded KCMHSAS Non-Mental Health Provider')--13</t>
  </si>
  <si>
    <t>group by NEWPOP--,disposition</t>
  </si>
  <si>
    <t xml:space="preserve"> select *</t>
  </si>
  <si>
    <t xml:space="preserve"> into #row13</t>
  </si>
  <si>
    <t>--row 14</t>
  </si>
  <si>
    <t>select NEWPOP,count(*)row14</t>
  </si>
  <si>
    <t xml:space="preserve"> from #row13</t>
  </si>
  <si>
    <t>where (UrgencyLevel in ('urgent','emergent')</t>
  </si>
  <si>
    <t>group by NEWPOP</t>
  </si>
  <si>
    <t>--service with 3 days</t>
  </si>
  <si>
    <t>SELECT  newpop,Count(DISTINCT DocumentVersionId)ROW15</t>
  </si>
  <si>
    <t>from #row13 R JOIN #svc S</t>
  </si>
  <si>
    <t>ON R.ClientId = S.CLIENTID</t>
  </si>
  <si>
    <t>JOIN  Services V ON V.CLIENTID = R.ClientId</t>
  </si>
  <si>
    <t>AND S.SERVICEID = V.SERVICEID</t>
  </si>
  <si>
    <t>JOIN ProcedureCodeS P ON V.ProcedureCodeId = P.PROCEDURECODEID</t>
  </si>
  <si>
    <t>WHERE V.DeletedDate IS NULL</t>
  </si>
  <si>
    <t>AND V.Billable != 'N'</t>
  </si>
  <si>
    <t>AND DateOfService between EFFECTIVEDATE and dateadd(dd,3,effectivedate)</t>
  </si>
  <si>
    <t>AND ProcedureCodeName NOT LIKE '%ASSESSM%'</t>
  </si>
  <si>
    <t>AND ProcedureCodeName NOT LIKE '%CRISIS%'</t>
  </si>
  <si>
    <t>AND ProcedureCodeName NOT LIKE '%SCREEN%'</t>
  </si>
  <si>
    <t>---------------------------------------------------------------------------------------------------------------------------------------------------------------------------------------</t>
  </si>
  <si>
    <t>SELECT  PROVIDERNAME,</t>
  </si>
  <si>
    <t>T.EVENTTYPEID,T.EVENTNAME,</t>
  </si>
  <si>
    <t xml:space="preserve">C.ClientId,C.MasterClientId,S.* </t>
  </si>
  <si>
    <t>FROM EventS S JOIN Providers P</t>
  </si>
  <si>
    <t>ON S.ProviderId = P.PROVIDERID</t>
  </si>
  <si>
    <t>JOIN ProviderClients C</t>
  </si>
  <si>
    <t>ON S.CLIENTID = C.MASTERCLIENTID</t>
  </si>
  <si>
    <t>JOIN EVENTTYPES T ON S.EVENTTYPEID = T.EVENTTYPEID</t>
  </si>
  <si>
    <t>WHERE S.CREATEDDATE &gt;= '06/15/2012'</t>
  </si>
  <si>
    <t>AND S.RECORDDELETED IS NULL</t>
  </si>
  <si>
    <t>AND S.ProviderId IN (2)</t>
  </si>
  <si>
    <t>AND T.EventTypeId IN (1090)</t>
  </si>
  <si>
    <t>ORDER BY P.PROVIDERNAME</t>
  </si>
  <si>
    <t>Kalamazoo Community Mental Health and Substance abuse Services</t>
  </si>
  <si>
    <t>Kimi Rychener 269-553-8000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</si>
</sst>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8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1" applyAlignment="1" applyProtection="1">
      <alignment horizontal="right"/>
      <protection locked="0"/>
    </xf>
    <xf numFmtId="0" fontId="4" fillId="0" borderId="0" xfId="1" applyFont="1" applyFill="1" applyBorder="1" applyProtection="1"/>
    <xf numFmtId="0" fontId="3" fillId="0" borderId="0" xfId="1" applyBorder="1" applyProtection="1"/>
    <xf numFmtId="0" fontId="3" fillId="0" borderId="0" xfId="1" applyBorder="1" applyAlignment="1" applyProtection="1">
      <alignment horizontal="right"/>
    </xf>
    <xf numFmtId="0" fontId="3" fillId="0" borderId="0" xfId="1" applyFill="1" applyProtection="1">
      <protection locked="0"/>
    </xf>
    <xf numFmtId="14" fontId="3" fillId="0" borderId="0" xfId="1" applyNumberFormat="1" applyFill="1" applyProtection="1">
      <protection locked="0"/>
    </xf>
    <xf numFmtId="0" fontId="3" fillId="0" borderId="0" xfId="1" applyProtection="1">
      <protection locked="0"/>
    </xf>
    <xf numFmtId="0" fontId="6" fillId="0" borderId="0" xfId="1" applyFont="1" applyFill="1" applyBorder="1" applyAlignment="1" applyProtection="1">
      <alignment horizontal="center" wrapText="1"/>
    </xf>
    <xf numFmtId="0" fontId="3" fillId="0" borderId="0" xfId="1" applyAlignment="1" applyProtection="1">
      <alignment wrapText="1"/>
    </xf>
    <xf numFmtId="0" fontId="3" fillId="0" borderId="0" xfId="1" applyProtection="1"/>
    <xf numFmtId="0" fontId="3" fillId="0" borderId="0" xfId="1" applyBorder="1" applyProtection="1">
      <protection locked="0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Protection="1">
      <protection locked="0"/>
    </xf>
    <xf numFmtId="0" fontId="8" fillId="0" borderId="0" xfId="1" applyFont="1" applyAlignment="1" applyProtection="1">
      <alignment horizontal="center"/>
      <protection locked="0"/>
    </xf>
    <xf numFmtId="0" fontId="3" fillId="0" borderId="0" xfId="1" applyFill="1" applyBorder="1" applyAlignment="1" applyProtection="1">
      <alignment horizontal="right"/>
      <protection locked="0"/>
    </xf>
    <xf numFmtId="0" fontId="7" fillId="0" borderId="0" xfId="1" applyFont="1" applyFill="1" applyBorder="1" applyProtection="1"/>
    <xf numFmtId="0" fontId="9" fillId="0" borderId="0" xfId="1" applyFont="1" applyFill="1" applyBorder="1" applyAlignment="1" applyProtection="1">
      <alignment horizontal="center" wrapText="1"/>
    </xf>
    <xf numFmtId="0" fontId="9" fillId="0" borderId="0" xfId="1" applyFont="1" applyFill="1" applyBorder="1" applyAlignment="1" applyProtection="1">
      <alignment horizontal="center" vertical="center" wrapText="1"/>
    </xf>
    <xf numFmtId="0" fontId="3" fillId="0" borderId="0" xfId="1" applyFill="1" applyBorder="1" applyProtection="1">
      <protection locked="0"/>
    </xf>
    <xf numFmtId="0" fontId="3" fillId="0" borderId="1" xfId="1" applyBorder="1" applyAlignment="1" applyProtection="1">
      <alignment horizontal="right"/>
    </xf>
    <xf numFmtId="0" fontId="6" fillId="0" borderId="2" xfId="1" applyFont="1" applyBorder="1" applyAlignment="1" applyProtection="1">
      <alignment vertical="center" wrapText="1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1" xfId="1" applyFont="1" applyBorder="1" applyAlignment="1" applyProtection="1">
      <alignment wrapText="1"/>
      <protection locked="0"/>
    </xf>
    <xf numFmtId="0" fontId="3" fillId="3" borderId="1" xfId="1" applyFill="1" applyBorder="1" applyAlignment="1" applyProtection="1">
      <alignment horizontal="right"/>
      <protection locked="0"/>
    </xf>
    <xf numFmtId="0" fontId="3" fillId="0" borderId="1" xfId="1" applyBorder="1" applyAlignment="1" applyProtection="1">
      <alignment horizontal="right"/>
      <protection locked="0"/>
    </xf>
    <xf numFmtId="0" fontId="6" fillId="0" borderId="1" xfId="1" applyFont="1" applyBorder="1" applyAlignment="1" applyProtection="1">
      <alignment vertical="center" wrapText="1"/>
      <protection locked="0"/>
    </xf>
    <xf numFmtId="0" fontId="3" fillId="0" borderId="0" xfId="1" applyBorder="1" applyAlignment="1" applyProtection="1">
      <alignment horizontal="right"/>
      <protection locked="0"/>
    </xf>
    <xf numFmtId="0" fontId="9" fillId="0" borderId="0" xfId="1" applyFont="1" applyBorder="1" applyAlignment="1" applyProtection="1">
      <alignment horizontal="center" vertical="center" wrapText="1"/>
      <protection locked="0"/>
    </xf>
    <xf numFmtId="0" fontId="6" fillId="0" borderId="0" xfId="1" applyFont="1" applyBorder="1" applyAlignment="1" applyProtection="1">
      <alignment horizontal="center" wrapText="1"/>
      <protection locked="0"/>
    </xf>
    <xf numFmtId="0" fontId="6" fillId="0" borderId="3" xfId="1" applyFont="1" applyBorder="1" applyAlignment="1" applyProtection="1">
      <alignment horizontal="center" wrapText="1"/>
      <protection locked="0"/>
    </xf>
    <xf numFmtId="0" fontId="3" fillId="0" borderId="3" xfId="1" applyBorder="1" applyProtection="1"/>
    <xf numFmtId="0" fontId="8" fillId="0" borderId="0" xfId="1" applyFont="1" applyFill="1" applyBorder="1" applyProtection="1">
      <protection locked="0"/>
    </xf>
    <xf numFmtId="0" fontId="6" fillId="0" borderId="2" xfId="1" applyFont="1" applyBorder="1" applyAlignment="1" applyProtection="1">
      <alignment horizontal="left" wrapText="1"/>
    </xf>
    <xf numFmtId="0" fontId="8" fillId="0" borderId="1" xfId="1" applyFont="1" applyBorder="1" applyAlignment="1" applyProtection="1">
      <alignment wrapText="1"/>
      <protection locked="0"/>
    </xf>
    <xf numFmtId="0" fontId="8" fillId="3" borderId="1" xfId="1" applyFont="1" applyFill="1" applyBorder="1" applyAlignment="1" applyProtection="1">
      <alignment horizontal="right" wrapText="1"/>
      <protection locked="0"/>
    </xf>
    <xf numFmtId="0" fontId="8" fillId="0" borderId="0" xfId="1" applyFont="1" applyFill="1" applyBorder="1" applyAlignment="1" applyProtection="1">
      <alignment wrapText="1"/>
      <protection locked="0"/>
    </xf>
    <xf numFmtId="0" fontId="6" fillId="0" borderId="1" xfId="1" applyFont="1" applyBorder="1" applyAlignment="1" applyProtection="1">
      <alignment horizontal="right"/>
    </xf>
    <xf numFmtId="0" fontId="6" fillId="0" borderId="2" xfId="1" applyFont="1" applyBorder="1" applyAlignment="1" applyProtection="1">
      <alignment horizontal="left" vertical="center" wrapText="1"/>
    </xf>
    <xf numFmtId="0" fontId="6" fillId="3" borderId="1" xfId="1" applyFont="1" applyFill="1" applyBorder="1" applyProtection="1">
      <protection locked="0"/>
    </xf>
    <xf numFmtId="0" fontId="6" fillId="0" borderId="0" xfId="1" applyFont="1" applyProtection="1">
      <protection locked="0"/>
    </xf>
    <xf numFmtId="0" fontId="6" fillId="0" borderId="1" xfId="1" applyFont="1" applyFill="1" applyBorder="1" applyAlignment="1" applyProtection="1">
      <protection locked="0"/>
    </xf>
    <xf numFmtId="0" fontId="6" fillId="0" borderId="1" xfId="1" applyFont="1" applyBorder="1" applyAlignment="1" applyProtection="1">
      <protection locked="0"/>
    </xf>
    <xf numFmtId="0" fontId="6" fillId="3" borderId="1" xfId="1" applyFont="1" applyFill="1" applyBorder="1" applyAlignment="1" applyProtection="1">
      <protection locked="0"/>
    </xf>
    <xf numFmtId="0" fontId="6" fillId="3" borderId="1" xfId="1" applyFont="1" applyFill="1" applyBorder="1" applyAlignment="1" applyProtection="1">
      <alignment horizontal="right"/>
      <protection locked="0"/>
    </xf>
    <xf numFmtId="0" fontId="6" fillId="0" borderId="2" xfId="1" applyFont="1" applyBorder="1" applyAlignment="1" applyProtection="1">
      <alignment horizontal="left" vertical="center" wrapText="1"/>
      <protection locked="0"/>
    </xf>
    <xf numFmtId="0" fontId="6" fillId="0" borderId="0" xfId="1" applyFont="1" applyFill="1" applyBorder="1" applyProtection="1">
      <protection locked="0"/>
    </xf>
    <xf numFmtId="0" fontId="10" fillId="0" borderId="0" xfId="1" applyFont="1" applyFill="1" applyBorder="1" applyProtection="1">
      <protection locked="0"/>
    </xf>
    <xf numFmtId="0" fontId="3" fillId="0" borderId="0" xfId="1" applyAlignment="1" applyProtection="1">
      <alignment wrapText="1"/>
      <protection locked="0"/>
    </xf>
    <xf numFmtId="0" fontId="6" fillId="0" borderId="0" xfId="1" applyFont="1" applyFill="1" applyBorder="1" applyAlignment="1" applyProtection="1">
      <alignment horizontal="center" wrapText="1"/>
      <protection locked="0"/>
    </xf>
    <xf numFmtId="0" fontId="7" fillId="0" borderId="0" xfId="1" applyFont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0" xfId="1" applyFont="1" applyBorder="1" applyAlignment="1" applyProtection="1">
      <protection locked="0"/>
    </xf>
    <xf numFmtId="0" fontId="3" fillId="0" borderId="0" xfId="1" applyBorder="1" applyAlignment="1" applyProtection="1">
      <protection locked="0"/>
    </xf>
    <xf numFmtId="0" fontId="3" fillId="0" borderId="0" xfId="1" applyAlignment="1" applyProtection="1"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9" fillId="0" borderId="0" xfId="1" applyFont="1" applyFill="1" applyBorder="1" applyAlignment="1" applyProtection="1">
      <alignment horizontal="left" vertical="center"/>
      <protection locked="0"/>
    </xf>
    <xf numFmtId="0" fontId="9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ill="1" applyBorder="1" applyAlignment="1" applyProtection="1"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9" fillId="0" borderId="0" xfId="1" applyFont="1" applyFill="1" applyBorder="1" applyAlignment="1" applyProtection="1">
      <alignment horizontal="center" vertical="top"/>
      <protection locked="0"/>
    </xf>
    <xf numFmtId="0" fontId="6" fillId="0" borderId="0" xfId="1" applyFont="1" applyFill="1" applyBorder="1" applyAlignment="1" applyProtection="1">
      <alignment horizontal="center" vertical="top"/>
      <protection locked="0"/>
    </xf>
    <xf numFmtId="0" fontId="11" fillId="0" borderId="0" xfId="1" applyFont="1" applyAlignment="1" applyProtection="1">
      <alignment horizontal="left" indent="2"/>
      <protection locked="0"/>
    </xf>
    <xf numFmtId="0" fontId="12" fillId="0" borderId="0" xfId="1" applyFont="1" applyAlignment="1" applyProtection="1">
      <alignment horizontal="left" indent="6"/>
      <protection locked="0"/>
    </xf>
    <xf numFmtId="0" fontId="8" fillId="0" borderId="0" xfId="1" applyFont="1" applyFill="1" applyProtection="1">
      <protection locked="0"/>
    </xf>
    <xf numFmtId="0" fontId="9" fillId="0" borderId="0" xfId="1" applyFont="1" applyBorder="1" applyAlignment="1" applyProtection="1">
      <alignment horizontal="left" vertical="center" wrapText="1"/>
      <protection locked="0"/>
    </xf>
    <xf numFmtId="0" fontId="3" fillId="0" borderId="0" xfId="1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0" fontId="5" fillId="2" borderId="0" xfId="1" applyFont="1" applyFill="1" applyBorder="1" applyAlignment="1" applyProtection="1">
      <alignment wrapText="1"/>
      <protection locked="0"/>
    </xf>
    <xf numFmtId="0" fontId="5" fillId="0" borderId="0" xfId="1" applyFont="1" applyAlignment="1" applyProtection="1">
      <alignment wrapText="1"/>
      <protection locked="0"/>
    </xf>
    <xf numFmtId="0" fontId="6" fillId="0" borderId="0" xfId="1" applyFont="1" applyFill="1" applyBorder="1" applyAlignment="1" applyProtection="1">
      <alignment horizontal="left" wrapText="1"/>
    </xf>
    <xf numFmtId="0" fontId="3" fillId="0" borderId="0" xfId="1" applyAlignment="1" applyProtection="1">
      <alignment horizontal="left" wrapText="1"/>
    </xf>
    <xf numFmtId="0" fontId="3" fillId="0" borderId="0" xfId="1" applyBorder="1" applyAlignment="1" applyProtection="1">
      <alignment horizontal="right" wrapText="1"/>
    </xf>
    <xf numFmtId="0" fontId="3" fillId="0" borderId="0" xfId="1" applyAlignment="1" applyProtection="1">
      <alignment horizontal="right" wrapText="1"/>
    </xf>
    <xf numFmtId="0" fontId="7" fillId="0" borderId="3" xfId="1" applyFont="1" applyFill="1" applyBorder="1" applyAlignment="1" applyProtection="1">
      <alignment horizontal="center" wrapText="1"/>
    </xf>
    <xf numFmtId="0" fontId="3" fillId="0" borderId="3" xfId="1" applyBorder="1" applyAlignment="1" applyProtection="1">
      <alignment horizontal="center" wrapText="1"/>
    </xf>
    <xf numFmtId="0" fontId="9" fillId="0" borderId="0" xfId="1" applyFont="1" applyFill="1" applyBorder="1" applyAlignment="1" applyProtection="1">
      <alignment wrapText="1"/>
      <protection locked="0"/>
    </xf>
    <xf numFmtId="0" fontId="6" fillId="0" borderId="0" xfId="1" applyFont="1" applyAlignment="1" applyProtection="1">
      <alignment wrapText="1"/>
      <protection locked="0"/>
    </xf>
  </cellXfs>
  <cellStyles count="5">
    <cellStyle name="Normal" xfId="0" builtinId="0"/>
    <cellStyle name="Normal 2" xfId="1"/>
    <cellStyle name="Normal 2 2" xfId="2"/>
    <cellStyle name="Normal 2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2"/>
  <sheetViews>
    <sheetView tabSelected="1" workbookViewId="0">
      <selection activeCell="F2" sqref="F2:G2"/>
    </sheetView>
  </sheetViews>
  <sheetFormatPr defaultRowHeight="12.75"/>
  <cols>
    <col min="1" max="1" width="4.42578125" style="3" customWidth="1"/>
    <col min="2" max="2" width="36.5703125" style="9" customWidth="1"/>
    <col min="3" max="6" width="15.7109375" style="9" customWidth="1"/>
    <col min="7" max="7" width="18.7109375" style="9" customWidth="1"/>
    <col min="8" max="8" width="31.28515625" style="9" customWidth="1"/>
    <col min="9" max="16384" width="9.140625" style="9"/>
  </cols>
  <sheetData>
    <row r="1" spans="1:12">
      <c r="B1" s="4"/>
      <c r="C1" s="5"/>
      <c r="D1" s="5"/>
      <c r="E1" s="6" t="s">
        <v>94</v>
      </c>
      <c r="F1" s="70" t="s">
        <v>555</v>
      </c>
      <c r="G1" s="71"/>
      <c r="H1" s="7"/>
      <c r="I1" s="8"/>
    </row>
    <row r="2" spans="1:12">
      <c r="B2" s="72" t="s">
        <v>95</v>
      </c>
      <c r="C2" s="73"/>
      <c r="D2" s="74" t="s">
        <v>96</v>
      </c>
      <c r="E2" s="75"/>
      <c r="F2" s="70" t="s">
        <v>556</v>
      </c>
      <c r="G2" s="70"/>
    </row>
    <row r="3" spans="1:12">
      <c r="B3" s="10"/>
      <c r="C3" s="11"/>
      <c r="D3" s="12"/>
      <c r="E3" s="5"/>
      <c r="F3" s="13"/>
      <c r="G3" s="13"/>
    </row>
    <row r="4" spans="1:12">
      <c r="B4" s="14" t="s">
        <v>97</v>
      </c>
      <c r="C4" s="12"/>
      <c r="D4" s="5"/>
      <c r="E4" s="5"/>
      <c r="F4" s="13"/>
      <c r="G4" s="13"/>
      <c r="J4" s="15"/>
    </row>
    <row r="5" spans="1:12">
      <c r="B5" s="14"/>
      <c r="C5" s="12"/>
      <c r="D5" s="5"/>
      <c r="E5" s="5"/>
      <c r="F5" s="13"/>
      <c r="G5" s="13"/>
      <c r="H5" s="16" t="s">
        <v>98</v>
      </c>
      <c r="K5" s="15"/>
    </row>
    <row r="6" spans="1:12" s="21" customFormat="1" ht="24">
      <c r="A6" s="17"/>
      <c r="B6" s="18" t="s">
        <v>99</v>
      </c>
      <c r="C6" s="19" t="s">
        <v>100</v>
      </c>
      <c r="D6" s="19" t="s">
        <v>101</v>
      </c>
      <c r="E6" s="19" t="s">
        <v>102</v>
      </c>
      <c r="F6" s="19" t="s">
        <v>103</v>
      </c>
      <c r="G6" s="20" t="s">
        <v>104</v>
      </c>
    </row>
    <row r="7" spans="1:12" ht="24">
      <c r="A7" s="22">
        <v>1</v>
      </c>
      <c r="B7" s="23" t="s">
        <v>105</v>
      </c>
      <c r="C7" s="24">
        <v>247</v>
      </c>
      <c r="D7" s="25">
        <v>3472</v>
      </c>
      <c r="E7" s="25">
        <v>2981</v>
      </c>
      <c r="F7" s="25">
        <v>8676</v>
      </c>
      <c r="G7" s="26">
        <f>C7+D7+E7+F7</f>
        <v>15376</v>
      </c>
      <c r="H7" s="9">
        <v>16677</v>
      </c>
    </row>
    <row r="8" spans="1:12" ht="24">
      <c r="A8" s="22">
        <v>2</v>
      </c>
      <c r="B8" s="23" t="s">
        <v>106</v>
      </c>
      <c r="C8" s="24" t="s">
        <v>107</v>
      </c>
      <c r="D8" s="25" t="s">
        <v>107</v>
      </c>
      <c r="E8" s="25" t="s">
        <v>107</v>
      </c>
      <c r="F8" s="25" t="s">
        <v>107</v>
      </c>
      <c r="G8" s="27"/>
    </row>
    <row r="9" spans="1:12" ht="24">
      <c r="A9" s="22">
        <v>3</v>
      </c>
      <c r="B9" s="23" t="s">
        <v>108</v>
      </c>
      <c r="C9" s="24">
        <v>60</v>
      </c>
      <c r="D9" s="25">
        <v>558</v>
      </c>
      <c r="E9" s="25">
        <v>1445</v>
      </c>
      <c r="F9" s="25">
        <v>989</v>
      </c>
      <c r="G9" s="26">
        <f>C9+D9+E9+F9</f>
        <v>3052</v>
      </c>
      <c r="H9" s="9">
        <v>2730</v>
      </c>
    </row>
    <row r="10" spans="1:12" ht="24">
      <c r="A10" s="22">
        <v>4</v>
      </c>
      <c r="B10" s="23" t="s">
        <v>109</v>
      </c>
      <c r="C10" s="25">
        <v>3</v>
      </c>
      <c r="D10" s="25">
        <v>185</v>
      </c>
      <c r="E10" s="25">
        <v>33</v>
      </c>
      <c r="F10" s="25">
        <v>3076</v>
      </c>
      <c r="G10" s="27"/>
      <c r="H10" s="9">
        <f>SUM(C10:F10)</f>
        <v>3297</v>
      </c>
      <c r="I10" s="9">
        <v>5723</v>
      </c>
    </row>
    <row r="11" spans="1:12" ht="24">
      <c r="A11" s="22">
        <v>5</v>
      </c>
      <c r="B11" s="23" t="s">
        <v>110</v>
      </c>
      <c r="C11" s="25">
        <v>222</v>
      </c>
      <c r="D11" s="25">
        <v>3319</v>
      </c>
      <c r="E11" s="25">
        <v>1572</v>
      </c>
      <c r="F11" s="25">
        <v>6321</v>
      </c>
      <c r="G11" s="26">
        <f>C11+D11+E11+F11</f>
        <v>11434</v>
      </c>
      <c r="H11" s="9">
        <v>11124</v>
      </c>
    </row>
    <row r="12" spans="1:12" ht="36">
      <c r="A12" s="22">
        <v>6</v>
      </c>
      <c r="B12" s="23" t="s">
        <v>111</v>
      </c>
      <c r="C12" s="25">
        <v>9</v>
      </c>
      <c r="D12" s="25">
        <v>178</v>
      </c>
      <c r="E12" s="25">
        <v>60</v>
      </c>
      <c r="F12" s="25">
        <v>759</v>
      </c>
      <c r="G12" s="26">
        <f>C12+D12+E12+F12</f>
        <v>1006</v>
      </c>
      <c r="H12" s="9">
        <v>593</v>
      </c>
    </row>
    <row r="13" spans="1:12" ht="24">
      <c r="A13" s="22">
        <v>7</v>
      </c>
      <c r="B13" s="23" t="s">
        <v>112</v>
      </c>
      <c r="C13" s="25">
        <v>195</v>
      </c>
      <c r="D13" s="25">
        <v>2692</v>
      </c>
      <c r="E13" s="25">
        <v>1307</v>
      </c>
      <c r="F13" s="25">
        <v>3320</v>
      </c>
      <c r="G13" s="26">
        <f>C13+D13+E13+F13</f>
        <v>7514</v>
      </c>
      <c r="H13" s="9">
        <v>5946</v>
      </c>
    </row>
    <row r="14" spans="1:12" ht="24" customHeight="1">
      <c r="A14" s="22">
        <v>8</v>
      </c>
      <c r="B14" s="28" t="s">
        <v>113</v>
      </c>
      <c r="C14" s="25">
        <v>29</v>
      </c>
      <c r="D14" s="25">
        <v>763</v>
      </c>
      <c r="E14" s="25">
        <v>643</v>
      </c>
      <c r="F14" s="25">
        <v>3088</v>
      </c>
      <c r="G14" s="26">
        <f>C14+D14+E14+F14</f>
        <v>4523</v>
      </c>
      <c r="H14" s="9">
        <v>7105</v>
      </c>
    </row>
    <row r="15" spans="1:12">
      <c r="A15" s="29"/>
      <c r="B15" s="30"/>
      <c r="C15" s="31"/>
      <c r="D15" s="31"/>
      <c r="E15" s="31"/>
      <c r="F15" s="31"/>
      <c r="G15" s="5"/>
    </row>
    <row r="16" spans="1:12">
      <c r="A16" s="76" t="s">
        <v>114</v>
      </c>
      <c r="B16" s="77"/>
      <c r="C16" s="32"/>
      <c r="D16" s="32"/>
      <c r="E16" s="32"/>
      <c r="F16" s="32"/>
      <c r="G16" s="33"/>
      <c r="H16" s="34"/>
      <c r="I16" s="21"/>
      <c r="J16" s="21"/>
      <c r="K16" s="21"/>
      <c r="L16" s="21"/>
    </row>
    <row r="17" spans="1:12" ht="36">
      <c r="A17" s="22">
        <v>9</v>
      </c>
      <c r="B17" s="35" t="s">
        <v>115</v>
      </c>
      <c r="C17" s="36">
        <v>5</v>
      </c>
      <c r="D17" s="36">
        <v>261</v>
      </c>
      <c r="E17" s="36">
        <v>222</v>
      </c>
      <c r="F17" s="36">
        <v>931</v>
      </c>
      <c r="G17" s="37">
        <f t="shared" ref="G17:G29" si="0">C17+D17+E17+F17</f>
        <v>1419</v>
      </c>
      <c r="H17" s="21">
        <v>889</v>
      </c>
      <c r="I17" s="38"/>
      <c r="J17" s="38"/>
      <c r="K17" s="38"/>
      <c r="L17" s="38"/>
    </row>
    <row r="18" spans="1:12" s="42" customFormat="1" ht="54" customHeight="1">
      <c r="A18" s="39">
        <v>10</v>
      </c>
      <c r="B18" s="40" t="s">
        <v>116</v>
      </c>
      <c r="C18" s="24">
        <v>10</v>
      </c>
      <c r="D18" s="24">
        <v>198</v>
      </c>
      <c r="E18" s="24">
        <v>55</v>
      </c>
      <c r="F18" s="25">
        <v>256</v>
      </c>
      <c r="G18" s="41">
        <f t="shared" si="0"/>
        <v>519</v>
      </c>
      <c r="H18" s="42">
        <v>681</v>
      </c>
    </row>
    <row r="19" spans="1:12" s="42" customFormat="1" ht="36">
      <c r="A19" s="39">
        <v>11</v>
      </c>
      <c r="B19" s="40" t="s">
        <v>117</v>
      </c>
      <c r="C19" s="24">
        <v>1</v>
      </c>
      <c r="D19" s="24">
        <v>35</v>
      </c>
      <c r="E19" s="24">
        <v>71</v>
      </c>
      <c r="F19" s="25">
        <v>47</v>
      </c>
      <c r="G19" s="41">
        <f t="shared" si="0"/>
        <v>154</v>
      </c>
      <c r="H19" s="42">
        <v>195</v>
      </c>
    </row>
    <row r="20" spans="1:12" s="42" customFormat="1" ht="41.25" customHeight="1">
      <c r="A20" s="39">
        <v>12</v>
      </c>
      <c r="B20" s="40" t="s">
        <v>118</v>
      </c>
      <c r="C20" s="43">
        <v>9</v>
      </c>
      <c r="D20" s="43">
        <v>153</v>
      </c>
      <c r="E20" s="43">
        <v>64</v>
      </c>
      <c r="F20" s="44">
        <v>69</v>
      </c>
      <c r="G20" s="45">
        <f t="shared" si="0"/>
        <v>295</v>
      </c>
      <c r="H20" s="42">
        <v>26</v>
      </c>
    </row>
    <row r="21" spans="1:12" s="42" customFormat="1" ht="24">
      <c r="A21" s="39" t="s">
        <v>119</v>
      </c>
      <c r="B21" s="40" t="s">
        <v>120</v>
      </c>
      <c r="C21" s="43">
        <v>3</v>
      </c>
      <c r="D21" s="43">
        <v>93</v>
      </c>
      <c r="E21" s="43">
        <v>39</v>
      </c>
      <c r="F21" s="44">
        <v>64</v>
      </c>
      <c r="G21" s="45">
        <f t="shared" si="0"/>
        <v>199</v>
      </c>
      <c r="H21" s="42">
        <v>26</v>
      </c>
    </row>
    <row r="22" spans="1:12" s="42" customFormat="1" ht="24">
      <c r="A22" s="39" t="s">
        <v>121</v>
      </c>
      <c r="B22" s="40" t="s">
        <v>122</v>
      </c>
      <c r="C22" s="43">
        <v>6</v>
      </c>
      <c r="D22" s="43">
        <v>74</v>
      </c>
      <c r="E22" s="43">
        <v>30</v>
      </c>
      <c r="F22" s="44">
        <v>34</v>
      </c>
      <c r="G22" s="45">
        <f t="shared" si="0"/>
        <v>144</v>
      </c>
      <c r="H22" s="42">
        <v>21</v>
      </c>
    </row>
    <row r="23" spans="1:12" s="42" customFormat="1" ht="30.75" customHeight="1">
      <c r="A23" s="39">
        <v>13</v>
      </c>
      <c r="B23" s="40" t="s">
        <v>123</v>
      </c>
      <c r="C23" s="43">
        <v>92</v>
      </c>
      <c r="D23" s="43">
        <v>963</v>
      </c>
      <c r="E23" s="43">
        <v>680</v>
      </c>
      <c r="F23" s="44">
        <v>1774</v>
      </c>
      <c r="G23" s="45">
        <f t="shared" si="0"/>
        <v>3509</v>
      </c>
      <c r="H23" s="42">
        <v>4181</v>
      </c>
    </row>
    <row r="24" spans="1:12" s="42" customFormat="1" ht="30.75" customHeight="1">
      <c r="A24" s="39">
        <v>14</v>
      </c>
      <c r="B24" s="40" t="s">
        <v>124</v>
      </c>
      <c r="C24" s="43">
        <v>10</v>
      </c>
      <c r="D24" s="43">
        <v>212</v>
      </c>
      <c r="E24" s="43">
        <v>186</v>
      </c>
      <c r="F24" s="44">
        <v>180</v>
      </c>
      <c r="G24" s="45">
        <f t="shared" si="0"/>
        <v>588</v>
      </c>
      <c r="H24" s="42">
        <v>225</v>
      </c>
    </row>
    <row r="25" spans="1:12" s="42" customFormat="1" ht="29.25" customHeight="1">
      <c r="A25" s="39">
        <v>15</v>
      </c>
      <c r="B25" s="35" t="s">
        <v>125</v>
      </c>
      <c r="C25" s="43">
        <v>11</v>
      </c>
      <c r="D25" s="43">
        <v>223</v>
      </c>
      <c r="E25" s="43">
        <v>104</v>
      </c>
      <c r="F25" s="44">
        <v>145</v>
      </c>
      <c r="G25" s="46">
        <f t="shared" si="0"/>
        <v>483</v>
      </c>
      <c r="H25" s="42">
        <v>737</v>
      </c>
    </row>
    <row r="26" spans="1:12" s="42" customFormat="1" ht="32.25" customHeight="1">
      <c r="A26" s="39">
        <v>16</v>
      </c>
      <c r="B26" s="40" t="s">
        <v>126</v>
      </c>
      <c r="C26" s="43">
        <v>0</v>
      </c>
      <c r="D26" s="43">
        <v>0</v>
      </c>
      <c r="E26" s="43">
        <v>0</v>
      </c>
      <c r="F26" s="44">
        <v>0</v>
      </c>
      <c r="G26" s="46">
        <v>0</v>
      </c>
      <c r="H26" s="42">
        <v>0</v>
      </c>
    </row>
    <row r="27" spans="1:12" s="42" customFormat="1" ht="36">
      <c r="A27" s="39" t="s">
        <v>127</v>
      </c>
      <c r="B27" s="40" t="s">
        <v>128</v>
      </c>
      <c r="C27" s="43">
        <v>0</v>
      </c>
      <c r="D27" s="43">
        <v>0</v>
      </c>
      <c r="E27" s="43">
        <v>0</v>
      </c>
      <c r="F27" s="44">
        <v>0</v>
      </c>
      <c r="G27" s="46">
        <f t="shared" si="0"/>
        <v>0</v>
      </c>
      <c r="H27" s="42">
        <v>0</v>
      </c>
    </row>
    <row r="28" spans="1:12" s="42" customFormat="1" ht="35.450000000000003" customHeight="1">
      <c r="A28" s="39" t="s">
        <v>129</v>
      </c>
      <c r="B28" s="40" t="s">
        <v>130</v>
      </c>
      <c r="C28" s="25">
        <v>0</v>
      </c>
      <c r="D28" s="25">
        <v>0</v>
      </c>
      <c r="E28" s="25">
        <v>0</v>
      </c>
      <c r="F28" s="25">
        <v>0</v>
      </c>
      <c r="G28" s="46">
        <f t="shared" si="0"/>
        <v>0</v>
      </c>
      <c r="H28" s="42">
        <v>0</v>
      </c>
    </row>
    <row r="29" spans="1:12" s="42" customFormat="1" ht="30.75" customHeight="1">
      <c r="A29" s="39">
        <v>17</v>
      </c>
      <c r="B29" s="47" t="s">
        <v>131</v>
      </c>
      <c r="C29" s="25">
        <v>0</v>
      </c>
      <c r="D29" s="25">
        <v>0</v>
      </c>
      <c r="E29" s="25">
        <v>0</v>
      </c>
      <c r="F29" s="25">
        <v>0</v>
      </c>
      <c r="G29" s="46">
        <f t="shared" si="0"/>
        <v>0</v>
      </c>
      <c r="H29" s="42">
        <v>0</v>
      </c>
    </row>
    <row r="30" spans="1:12">
      <c r="B30" s="30"/>
      <c r="C30" s="31"/>
      <c r="D30" s="31"/>
      <c r="E30" s="31"/>
      <c r="F30" s="31"/>
      <c r="G30" s="13"/>
    </row>
    <row r="31" spans="1:12">
      <c r="B31" s="42"/>
      <c r="C31" s="42"/>
      <c r="D31" s="42"/>
      <c r="E31" s="42"/>
      <c r="F31" s="42"/>
      <c r="G31" s="13"/>
    </row>
    <row r="32" spans="1:12">
      <c r="B32" s="42"/>
      <c r="C32" s="42"/>
      <c r="D32" s="42"/>
      <c r="F32" s="42"/>
      <c r="G32" s="13"/>
    </row>
    <row r="33" spans="1:8">
      <c r="B33" s="48"/>
      <c r="C33" s="42"/>
      <c r="D33" s="42"/>
      <c r="E33" s="42"/>
      <c r="F33" s="42"/>
      <c r="G33" s="13"/>
    </row>
    <row r="34" spans="1:8">
      <c r="B34" s="48"/>
      <c r="C34" s="42"/>
      <c r="D34" s="42"/>
      <c r="E34" s="42"/>
      <c r="F34" s="42"/>
      <c r="G34" s="13"/>
    </row>
    <row r="35" spans="1:8" ht="15.75">
      <c r="B35" s="49"/>
      <c r="C35" s="42"/>
      <c r="D35" s="42"/>
      <c r="E35" s="42"/>
      <c r="F35" s="42"/>
      <c r="G35" s="13"/>
    </row>
    <row r="36" spans="1:8" ht="26.45" customHeight="1">
      <c r="B36" s="78"/>
      <c r="C36" s="79"/>
      <c r="D36" s="79"/>
      <c r="E36" s="79"/>
      <c r="F36" s="79"/>
      <c r="G36" s="79"/>
    </row>
    <row r="37" spans="1:8" ht="15.75">
      <c r="B37" s="49"/>
      <c r="C37" s="42"/>
      <c r="D37" s="42"/>
      <c r="E37" s="42"/>
      <c r="F37" s="42"/>
      <c r="G37" s="13"/>
    </row>
    <row r="38" spans="1:8" ht="23.1" customHeight="1">
      <c r="B38" s="67"/>
      <c r="C38" s="68"/>
      <c r="D38" s="68"/>
      <c r="E38" s="68"/>
      <c r="F38" s="68"/>
      <c r="G38" s="68"/>
    </row>
    <row r="39" spans="1:8">
      <c r="B39" s="50"/>
      <c r="C39" s="50"/>
      <c r="D39" s="50"/>
      <c r="E39" s="50"/>
      <c r="F39" s="50"/>
      <c r="G39" s="50"/>
    </row>
    <row r="40" spans="1:8" ht="31.5" customHeight="1">
      <c r="B40" s="69"/>
      <c r="C40" s="68"/>
      <c r="D40" s="68"/>
      <c r="E40" s="68"/>
      <c r="F40" s="68"/>
      <c r="G40" s="68"/>
    </row>
    <row r="44" spans="1:8">
      <c r="A44" s="29"/>
      <c r="B44" s="13"/>
      <c r="C44" s="13"/>
      <c r="D44" s="13"/>
      <c r="E44" s="13"/>
      <c r="F44" s="13"/>
      <c r="G44" s="13"/>
      <c r="H44" s="13"/>
    </row>
    <row r="45" spans="1:8" ht="17.100000000000001" customHeight="1">
      <c r="A45" s="29"/>
      <c r="B45" s="13"/>
      <c r="C45" s="13"/>
      <c r="D45" s="13"/>
      <c r="E45" s="13"/>
      <c r="F45" s="13"/>
      <c r="G45" s="13"/>
      <c r="H45" s="13"/>
    </row>
    <row r="46" spans="1:8">
      <c r="A46" s="29"/>
      <c r="B46" s="13"/>
      <c r="C46" s="13"/>
      <c r="D46" s="13"/>
      <c r="E46" s="13"/>
      <c r="F46" s="13"/>
      <c r="G46" s="13"/>
      <c r="H46" s="13"/>
    </row>
    <row r="47" spans="1:8" ht="18" customHeight="1">
      <c r="A47" s="29"/>
      <c r="B47" s="30"/>
      <c r="C47" s="51"/>
      <c r="D47" s="51"/>
      <c r="E47" s="51"/>
      <c r="F47" s="51"/>
      <c r="G47" s="48"/>
      <c r="H47" s="13"/>
    </row>
    <row r="48" spans="1:8" s="56" customFormat="1" ht="15" customHeight="1">
      <c r="A48" s="29"/>
      <c r="B48" s="52"/>
      <c r="C48" s="53"/>
      <c r="D48" s="53"/>
      <c r="E48" s="53"/>
      <c r="F48" s="53"/>
      <c r="G48" s="54"/>
      <c r="H48" s="55"/>
    </row>
    <row r="49" spans="1:8" ht="21.75" customHeight="1">
      <c r="A49" s="29"/>
      <c r="B49" s="13"/>
      <c r="C49" s="57"/>
      <c r="D49" s="57"/>
      <c r="E49" s="57"/>
      <c r="F49" s="57"/>
      <c r="G49" s="58"/>
      <c r="H49" s="13"/>
    </row>
    <row r="50" spans="1:8" ht="43.5" customHeight="1">
      <c r="A50" s="29"/>
      <c r="B50" s="59"/>
      <c r="C50" s="60"/>
      <c r="D50" s="60"/>
      <c r="E50" s="60"/>
      <c r="F50" s="60"/>
      <c r="G50" s="53"/>
      <c r="H50" s="60"/>
    </row>
    <row r="51" spans="1:8" ht="34.5" customHeight="1">
      <c r="B51" s="59"/>
      <c r="C51" s="60"/>
      <c r="D51" s="60"/>
      <c r="E51" s="60"/>
      <c r="F51" s="60"/>
      <c r="G51" s="53"/>
      <c r="H51" s="60"/>
    </row>
    <row r="52" spans="1:8" ht="12.75" hidden="1" customHeight="1">
      <c r="B52" s="59"/>
      <c r="C52" s="61"/>
      <c r="D52" s="53"/>
      <c r="E52" s="53"/>
      <c r="F52" s="53"/>
      <c r="G52" s="53"/>
      <c r="H52" s="60"/>
    </row>
    <row r="53" spans="1:8" ht="30.2" customHeight="1">
      <c r="B53" s="59"/>
      <c r="C53" s="61"/>
      <c r="D53" s="53"/>
      <c r="E53" s="53"/>
      <c r="F53" s="53"/>
      <c r="G53" s="53"/>
      <c r="H53" s="60"/>
    </row>
    <row r="54" spans="1:8" ht="35.450000000000003" customHeight="1">
      <c r="B54" s="59"/>
      <c r="C54" s="61"/>
      <c r="D54" s="61"/>
      <c r="E54" s="61"/>
      <c r="F54" s="61"/>
      <c r="G54" s="53"/>
      <c r="H54" s="60"/>
    </row>
    <row r="55" spans="1:8">
      <c r="B55" s="62"/>
      <c r="C55" s="53"/>
      <c r="D55" s="53"/>
      <c r="E55" s="60"/>
      <c r="F55" s="53"/>
      <c r="G55" s="60"/>
      <c r="H55" s="60"/>
    </row>
    <row r="56" spans="1:8">
      <c r="B56" s="63"/>
      <c r="C56" s="53"/>
      <c r="D56" s="53"/>
      <c r="E56" s="60"/>
      <c r="F56" s="53"/>
      <c r="G56" s="60"/>
      <c r="H56" s="60"/>
    </row>
    <row r="57" spans="1:8">
      <c r="B57" s="42"/>
      <c r="C57" s="42"/>
      <c r="D57" s="42"/>
      <c r="E57" s="42"/>
      <c r="F57" s="42"/>
    </row>
    <row r="58" spans="1:8">
      <c r="B58" s="42"/>
      <c r="C58" s="42"/>
      <c r="D58" s="42"/>
      <c r="F58" s="42"/>
    </row>
    <row r="59" spans="1:8">
      <c r="B59" s="48"/>
      <c r="D59" s="64"/>
      <c r="E59" s="42"/>
    </row>
    <row r="60" spans="1:8">
      <c r="D60" s="64"/>
    </row>
    <row r="61" spans="1:8" ht="13.5">
      <c r="C61" s="65"/>
    </row>
    <row r="62" spans="1:8">
      <c r="B62" s="66"/>
    </row>
  </sheetData>
  <sheetProtection selectLockedCells="1"/>
  <mergeCells count="8">
    <mergeCell ref="B38:G38"/>
    <mergeCell ref="B40:G40"/>
    <mergeCell ref="F1:G1"/>
    <mergeCell ref="B2:C2"/>
    <mergeCell ref="D2:E2"/>
    <mergeCell ref="F2:G2"/>
    <mergeCell ref="A16:B16"/>
    <mergeCell ref="B36:G36"/>
  </mergeCells>
  <pageMargins left="0.25" right="0.25" top="0.25" bottom="0.25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1"/>
  <sheetViews>
    <sheetView topLeftCell="A67" workbookViewId="0">
      <selection activeCell="L73" sqref="L73"/>
    </sheetView>
  </sheetViews>
  <sheetFormatPr defaultRowHeight="15"/>
  <sheetData>
    <row r="1" spans="1:1">
      <c r="A1" s="1" t="s">
        <v>10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4" spans="1:1">
      <c r="A14" s="1" t="s">
        <v>93</v>
      </c>
    </row>
    <row r="15" spans="1:1">
      <c r="A15" t="s">
        <v>11</v>
      </c>
    </row>
    <row r="16" spans="1:1">
      <c r="A16" t="s">
        <v>12</v>
      </c>
    </row>
    <row r="17" spans="1:2">
      <c r="A17" t="s">
        <v>13</v>
      </c>
    </row>
    <row r="18" spans="1:2">
      <c r="A18" t="s">
        <v>14</v>
      </c>
    </row>
    <row r="21" spans="1:2">
      <c r="A21" s="1" t="s">
        <v>15</v>
      </c>
    </row>
    <row r="23" spans="1:2">
      <c r="A23" s="1" t="s">
        <v>16</v>
      </c>
    </row>
    <row r="24" spans="1:2">
      <c r="A24" s="2" t="s">
        <v>19</v>
      </c>
      <c r="B24" t="s">
        <v>17</v>
      </c>
    </row>
    <row r="25" spans="1:2">
      <c r="A25" s="2" t="s">
        <v>20</v>
      </c>
      <c r="B25" t="s">
        <v>18</v>
      </c>
    </row>
    <row r="27" spans="1:2">
      <c r="A27" s="1" t="s">
        <v>21</v>
      </c>
    </row>
    <row r="29" spans="1:2">
      <c r="A29" s="1" t="s">
        <v>22</v>
      </c>
    </row>
    <row r="31" spans="1:2">
      <c r="A31" s="1" t="s">
        <v>23</v>
      </c>
    </row>
    <row r="32" spans="1:2">
      <c r="A32" t="s">
        <v>24</v>
      </c>
    </row>
    <row r="34" spans="1:3">
      <c r="A34" s="1" t="s">
        <v>25</v>
      </c>
    </row>
    <row r="35" spans="1:3">
      <c r="A35" t="s">
        <v>26</v>
      </c>
    </row>
    <row r="37" spans="1:3">
      <c r="A37" s="1" t="s">
        <v>27</v>
      </c>
    </row>
    <row r="38" spans="1:3">
      <c r="A38" t="s">
        <v>28</v>
      </c>
    </row>
    <row r="39" spans="1:3">
      <c r="A39" t="s">
        <v>29</v>
      </c>
    </row>
    <row r="41" spans="1:3">
      <c r="A41" s="1" t="s">
        <v>30</v>
      </c>
    </row>
    <row r="43" spans="1:3">
      <c r="A43" s="1" t="s">
        <v>35</v>
      </c>
      <c r="C43" s="1" t="s">
        <v>37</v>
      </c>
    </row>
    <row r="44" spans="1:3">
      <c r="A44" t="s">
        <v>31</v>
      </c>
    </row>
    <row r="45" spans="1:3">
      <c r="A45" t="s">
        <v>32</v>
      </c>
    </row>
    <row r="46" spans="1:3">
      <c r="A46" t="s">
        <v>33</v>
      </c>
    </row>
    <row r="47" spans="1:3">
      <c r="A47" t="s">
        <v>34</v>
      </c>
    </row>
    <row r="48" spans="1:3">
      <c r="A48" t="s">
        <v>36</v>
      </c>
    </row>
    <row r="50" spans="1:1">
      <c r="A50" s="1" t="s">
        <v>38</v>
      </c>
    </row>
    <row r="52" spans="1:1">
      <c r="A52" t="s">
        <v>39</v>
      </c>
    </row>
    <row r="54" spans="1:1">
      <c r="A54" t="s">
        <v>47</v>
      </c>
    </row>
    <row r="55" spans="1:1">
      <c r="A55" t="s">
        <v>40</v>
      </c>
    </row>
    <row r="56" spans="1:1">
      <c r="A56" t="s">
        <v>41</v>
      </c>
    </row>
    <row r="58" spans="1:1">
      <c r="A58" t="s">
        <v>61</v>
      </c>
    </row>
    <row r="59" spans="1:1">
      <c r="A59" t="s">
        <v>42</v>
      </c>
    </row>
    <row r="60" spans="1:1">
      <c r="A60" t="s">
        <v>43</v>
      </c>
    </row>
    <row r="62" spans="1:1">
      <c r="A62" t="s">
        <v>62</v>
      </c>
    </row>
    <row r="64" spans="1:1">
      <c r="A64" t="s">
        <v>44</v>
      </c>
    </row>
    <row r="65" spans="1:1">
      <c r="A65" t="s">
        <v>45</v>
      </c>
    </row>
    <row r="66" spans="1:1">
      <c r="A66" t="s">
        <v>46</v>
      </c>
    </row>
    <row r="68" spans="1:1">
      <c r="A68" t="s">
        <v>66</v>
      </c>
    </row>
    <row r="70" spans="1:1">
      <c r="A70" t="s">
        <v>63</v>
      </c>
    </row>
    <row r="71" spans="1:1">
      <c r="A71" t="s">
        <v>48</v>
      </c>
    </row>
    <row r="72" spans="1:1">
      <c r="A72" t="s">
        <v>49</v>
      </c>
    </row>
    <row r="73" spans="1:1">
      <c r="A73" s="2" t="s">
        <v>65</v>
      </c>
    </row>
    <row r="75" spans="1:1">
      <c r="A75" t="s">
        <v>50</v>
      </c>
    </row>
    <row r="76" spans="1:1">
      <c r="A76" t="s">
        <v>51</v>
      </c>
    </row>
    <row r="78" spans="1:1">
      <c r="A78" t="s">
        <v>67</v>
      </c>
    </row>
    <row r="79" spans="1:1">
      <c r="A79" t="s">
        <v>52</v>
      </c>
    </row>
    <row r="80" spans="1:1">
      <c r="A80" t="s">
        <v>53</v>
      </c>
    </row>
    <row r="81" spans="1:1">
      <c r="A81" t="s">
        <v>54</v>
      </c>
    </row>
    <row r="82" spans="1:1">
      <c r="A82" t="s">
        <v>55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9" spans="1:1">
      <c r="A89" t="s">
        <v>68</v>
      </c>
    </row>
    <row r="90" spans="1:1">
      <c r="A90" t="s">
        <v>69</v>
      </c>
    </row>
    <row r="91" spans="1:1">
      <c r="A91" t="s">
        <v>53</v>
      </c>
    </row>
    <row r="92" spans="1:1">
      <c r="A92" t="s">
        <v>54</v>
      </c>
    </row>
    <row r="93" spans="1:1">
      <c r="A93" t="s">
        <v>55</v>
      </c>
    </row>
    <row r="94" spans="1:1">
      <c r="A94" t="s">
        <v>56</v>
      </c>
    </row>
    <row r="95" spans="1:1">
      <c r="A95" t="s">
        <v>57</v>
      </c>
    </row>
    <row r="96" spans="1:1">
      <c r="A96" t="s">
        <v>58</v>
      </c>
    </row>
    <row r="97" spans="1:1">
      <c r="A97" t="s">
        <v>59</v>
      </c>
    </row>
    <row r="98" spans="1:1">
      <c r="A98" t="s">
        <v>60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78</v>
      </c>
    </row>
    <row r="104" spans="1:1">
      <c r="A104" t="s">
        <v>73</v>
      </c>
    </row>
    <row r="105" spans="1:1">
      <c r="A105" t="s">
        <v>74</v>
      </c>
    </row>
    <row r="106" spans="1:1">
      <c r="A106" t="s">
        <v>75</v>
      </c>
    </row>
    <row r="107" spans="1:1">
      <c r="A107" t="s">
        <v>76</v>
      </c>
    </row>
    <row r="108" spans="1:1">
      <c r="A108" t="s">
        <v>77</v>
      </c>
    </row>
    <row r="110" spans="1:1">
      <c r="A110" t="s">
        <v>79</v>
      </c>
    </row>
    <row r="111" spans="1:1">
      <c r="A111" t="s">
        <v>80</v>
      </c>
    </row>
    <row r="112" spans="1:1">
      <c r="A112" s="2" t="s">
        <v>81</v>
      </c>
    </row>
    <row r="114" spans="1:1">
      <c r="A114" t="s">
        <v>82</v>
      </c>
    </row>
    <row r="115" spans="1:1">
      <c r="A115" t="s">
        <v>83</v>
      </c>
    </row>
    <row r="116" spans="1:1">
      <c r="A116" t="s">
        <v>75</v>
      </c>
    </row>
    <row r="117" spans="1:1">
      <c r="A117" t="s">
        <v>76</v>
      </c>
    </row>
    <row r="118" spans="1:1">
      <c r="A118" t="s">
        <v>41</v>
      </c>
    </row>
    <row r="120" spans="1:1">
      <c r="A120" t="s">
        <v>84</v>
      </c>
    </row>
    <row r="121" spans="1:1">
      <c r="A121" t="s">
        <v>80</v>
      </c>
    </row>
    <row r="122" spans="1:1">
      <c r="A122" t="s">
        <v>85</v>
      </c>
    </row>
    <row r="123" spans="1:1">
      <c r="A123" t="s">
        <v>86</v>
      </c>
    </row>
    <row r="125" spans="1:1">
      <c r="A125" t="s">
        <v>87</v>
      </c>
    </row>
    <row r="126" spans="1:1">
      <c r="A126" t="s">
        <v>88</v>
      </c>
    </row>
    <row r="127" spans="1:1">
      <c r="A127" t="s">
        <v>89</v>
      </c>
    </row>
    <row r="128" spans="1:1">
      <c r="A128" t="s">
        <v>90</v>
      </c>
    </row>
    <row r="130" spans="1:1">
      <c r="A130" t="s">
        <v>91</v>
      </c>
    </row>
    <row r="131" spans="1:1">
      <c r="A13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3"/>
  <sheetViews>
    <sheetView workbookViewId="0">
      <selection activeCell="I9" sqref="I9"/>
    </sheetView>
  </sheetViews>
  <sheetFormatPr defaultRowHeight="15"/>
  <sheetData>
    <row r="1" spans="1:1">
      <c r="A1" t="s">
        <v>132</v>
      </c>
    </row>
    <row r="2" spans="1:1">
      <c r="A2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e">
        <f>--LEFT JOIN CustomDispositions D1 ON D1.DOCUMENTVERSIONID = V.DOCUMENTVERSIONID</f>
        <v>#NAME?</v>
      </c>
    </row>
    <row r="12" spans="1:1">
      <c r="A12" t="e">
        <f>--LEFT JOIN GlobalCodes ON GlobalCodeId = D1.DISPOSITION</f>
        <v>#NAME?</v>
      </c>
    </row>
    <row r="13" spans="1:1">
      <c r="A13" t="s">
        <v>142</v>
      </c>
    </row>
    <row r="14" spans="1:1">
      <c r="A14" t="s">
        <v>143</v>
      </c>
    </row>
    <row r="15" spans="1:1">
      <c r="A15" t="s">
        <v>144</v>
      </c>
    </row>
    <row r="17" spans="1:1">
      <c r="A17" t="s">
        <v>145</v>
      </c>
    </row>
    <row r="20" spans="1:1">
      <c r="A20" t="e">
        <f>--start table</f>
        <v>#NAME?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150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154</v>
      </c>
    </row>
    <row r="30" spans="1:1">
      <c r="A30" t="s">
        <v>155</v>
      </c>
    </row>
    <row r="31" spans="1:1">
      <c r="A31" t="s">
        <v>156</v>
      </c>
    </row>
    <row r="33" spans="1:1">
      <c r="A33" t="s">
        <v>157</v>
      </c>
    </row>
    <row r="34" spans="1:1">
      <c r="A34" t="s">
        <v>158</v>
      </c>
    </row>
    <row r="35" spans="1:1">
      <c r="A35" t="s">
        <v>159</v>
      </c>
    </row>
    <row r="37" spans="1:1">
      <c r="A37" t="s">
        <v>160</v>
      </c>
    </row>
    <row r="38" spans="1:1">
      <c r="A38" t="s">
        <v>161</v>
      </c>
    </row>
    <row r="39" spans="1:1">
      <c r="A39" t="s">
        <v>162</v>
      </c>
    </row>
    <row r="40" spans="1:1">
      <c r="A40" t="s">
        <v>163</v>
      </c>
    </row>
    <row r="41" spans="1:1">
      <c r="A41" t="s">
        <v>164</v>
      </c>
    </row>
    <row r="42" spans="1:1">
      <c r="A42" t="s">
        <v>165</v>
      </c>
    </row>
    <row r="43" spans="1:1">
      <c r="A43" t="s">
        <v>166</v>
      </c>
    </row>
    <row r="44" spans="1:1">
      <c r="A44" t="s">
        <v>167</v>
      </c>
    </row>
    <row r="46" spans="1:1">
      <c r="A46" t="e">
        <f>--add to table</f>
        <v>#NAME?</v>
      </c>
    </row>
    <row r="47" spans="1:1">
      <c r="A47" t="s">
        <v>158</v>
      </c>
    </row>
    <row r="48" spans="1:1">
      <c r="A48" t="s">
        <v>168</v>
      </c>
    </row>
    <row r="50" spans="1:2">
      <c r="A50" t="e">
        <f>--prescreens</f>
        <v>#NAME?</v>
      </c>
    </row>
    <row r="51" spans="1:2">
      <c r="A51" t="s">
        <v>169</v>
      </c>
    </row>
    <row r="52" spans="1:2">
      <c r="A52" t="s">
        <v>170</v>
      </c>
    </row>
    <row r="53" spans="1:2">
      <c r="A53" t="s">
        <v>171</v>
      </c>
    </row>
    <row r="54" spans="1:2">
      <c r="A54" t="s">
        <v>172</v>
      </c>
    </row>
    <row r="55" spans="1:2">
      <c r="A55" t="s">
        <v>173</v>
      </c>
    </row>
    <row r="56" spans="1:2">
      <c r="B56" t="s">
        <v>174</v>
      </c>
    </row>
    <row r="57" spans="1:2">
      <c r="B57" t="s">
        <v>175</v>
      </c>
    </row>
    <row r="58" spans="1:2">
      <c r="B58" t="s">
        <v>176</v>
      </c>
    </row>
    <row r="59" spans="1:2">
      <c r="B59" t="s">
        <v>167</v>
      </c>
    </row>
    <row r="60" spans="1:2">
      <c r="B60" t="s">
        <v>177</v>
      </c>
    </row>
    <row r="61" spans="1:2">
      <c r="B61" t="s">
        <v>178</v>
      </c>
    </row>
    <row r="63" spans="1:2">
      <c r="A63" t="e">
        <f>--add to table</f>
        <v>#NAME?</v>
      </c>
    </row>
    <row r="64" spans="1:2">
      <c r="A64" t="s">
        <v>158</v>
      </c>
    </row>
    <row r="65" spans="1:1">
      <c r="A65" t="s">
        <v>179</v>
      </c>
    </row>
    <row r="69" spans="1:1">
      <c r="A69" t="e">
        <f>--provider auths</f>
        <v>#NAME?</v>
      </c>
    </row>
    <row r="70" spans="1:1">
      <c r="A70" t="s">
        <v>180</v>
      </c>
    </row>
    <row r="72" spans="1:1">
      <c r="A72" t="s">
        <v>181</v>
      </c>
    </row>
    <row r="73" spans="1:1">
      <c r="A73" t="s">
        <v>182</v>
      </c>
    </row>
    <row r="74" spans="1:1">
      <c r="A74" t="s">
        <v>183</v>
      </c>
    </row>
    <row r="75" spans="1:1">
      <c r="A75" t="s">
        <v>184</v>
      </c>
    </row>
    <row r="76" spans="1:1">
      <c r="A76" t="s">
        <v>185</v>
      </c>
    </row>
    <row r="77" spans="1:1">
      <c r="A77" t="s">
        <v>186</v>
      </c>
    </row>
    <row r="78" spans="1:1">
      <c r="A78" t="s">
        <v>187</v>
      </c>
    </row>
    <row r="79" spans="1:1">
      <c r="A79" t="s">
        <v>188</v>
      </c>
    </row>
    <row r="80" spans="1:1">
      <c r="A80" t="s">
        <v>189</v>
      </c>
    </row>
    <row r="81" spans="1:1">
      <c r="A81" t="s">
        <v>190</v>
      </c>
    </row>
    <row r="82" spans="1:1">
      <c r="A82" t="s">
        <v>191</v>
      </c>
    </row>
    <row r="83" spans="1:1">
      <c r="A83" t="s">
        <v>192</v>
      </c>
    </row>
    <row r="84" spans="1:1">
      <c r="A84" t="s">
        <v>193</v>
      </c>
    </row>
    <row r="86" spans="1:1">
      <c r="A86" t="e">
        <f>--add to table</f>
        <v>#NAME?</v>
      </c>
    </row>
    <row r="87" spans="1:1">
      <c r="A87" t="s">
        <v>158</v>
      </c>
    </row>
    <row r="88" spans="1:1">
      <c r="A88" t="s">
        <v>194</v>
      </c>
    </row>
    <row r="91" spans="1:1">
      <c r="A91" t="e">
        <f>--UPDATE NULL CLIENTIDS IF POSSIBLE</f>
        <v>#NAME?</v>
      </c>
    </row>
    <row r="93" spans="1:1">
      <c r="A93" t="s">
        <v>195</v>
      </c>
    </row>
    <row r="94" spans="1:1">
      <c r="A94" t="s">
        <v>196</v>
      </c>
    </row>
    <row r="95" spans="1:1">
      <c r="A95" t="s">
        <v>197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200</v>
      </c>
    </row>
    <row r="99" spans="1:1">
      <c r="A99" t="s">
        <v>201</v>
      </c>
    </row>
    <row r="100" spans="1:1">
      <c r="A100" t="s">
        <v>202</v>
      </c>
    </row>
    <row r="101" spans="1:1">
      <c r="A101" t="s">
        <v>203</v>
      </c>
    </row>
    <row r="102" spans="1:1">
      <c r="A102" t="s">
        <v>204</v>
      </c>
    </row>
    <row r="103" spans="1:1">
      <c r="A103" t="s">
        <v>205</v>
      </c>
    </row>
    <row r="104" spans="1:1">
      <c r="A104" t="s">
        <v>206</v>
      </c>
    </row>
    <row r="105" spans="1:1">
      <c r="A105" t="s">
        <v>207</v>
      </c>
    </row>
    <row r="107" spans="1:1">
      <c r="A107" t="s">
        <v>208</v>
      </c>
    </row>
    <row r="108" spans="1:1">
      <c r="A108" t="s">
        <v>209</v>
      </c>
    </row>
    <row r="109" spans="1:1">
      <c r="A109" t="s">
        <v>210</v>
      </c>
    </row>
    <row r="110" spans="1:1">
      <c r="A110" t="s">
        <v>211</v>
      </c>
    </row>
    <row r="111" spans="1:1">
      <c r="A111" t="s">
        <v>212</v>
      </c>
    </row>
    <row r="112" spans="1:1">
      <c r="A112" t="s">
        <v>213</v>
      </c>
    </row>
    <row r="114" spans="1:1">
      <c r="A114" t="s">
        <v>214</v>
      </c>
    </row>
    <row r="115" spans="1:1">
      <c r="A115" t="s">
        <v>215</v>
      </c>
    </row>
    <row r="116" spans="1:1">
      <c r="A116" t="s">
        <v>216</v>
      </c>
    </row>
    <row r="117" spans="1:1">
      <c r="A117" t="s">
        <v>217</v>
      </c>
    </row>
    <row r="119" spans="1:1">
      <c r="A119" t="s">
        <v>218</v>
      </c>
    </row>
    <row r="120" spans="1:1">
      <c r="A120" t="s">
        <v>219</v>
      </c>
    </row>
    <row r="121" spans="1:1">
      <c r="A121" t="s">
        <v>220</v>
      </c>
    </row>
    <row r="122" spans="1:1">
      <c r="A122" t="s">
        <v>221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9" spans="1:1">
      <c r="A129" t="s">
        <v>227</v>
      </c>
    </row>
    <row r="130" spans="1:1">
      <c r="A130" t="s">
        <v>228</v>
      </c>
    </row>
    <row r="135" spans="1:1">
      <c r="A135" t="s">
        <v>229</v>
      </c>
    </row>
    <row r="136" spans="1:1">
      <c r="A136" t="s">
        <v>230</v>
      </c>
    </row>
    <row r="137" spans="1:1">
      <c r="A137" t="s">
        <v>231</v>
      </c>
    </row>
    <row r="138" spans="1:1">
      <c r="A138" t="s">
        <v>232</v>
      </c>
    </row>
    <row r="139" spans="1:1">
      <c r="A139" t="s">
        <v>233</v>
      </c>
    </row>
    <row r="140" spans="1:1">
      <c r="A140" t="s">
        <v>234</v>
      </c>
    </row>
    <row r="141" spans="1:1">
      <c r="A141" t="s">
        <v>235</v>
      </c>
    </row>
    <row r="142" spans="1:1">
      <c r="A142" t="s">
        <v>235</v>
      </c>
    </row>
    <row r="143" spans="1:1">
      <c r="A143" t="s">
        <v>236</v>
      </c>
    </row>
    <row r="144" spans="1:1">
      <c r="A144" t="s">
        <v>237</v>
      </c>
    </row>
    <row r="145" spans="1:3">
      <c r="A145" t="s">
        <v>238</v>
      </c>
    </row>
    <row r="146" spans="1:3">
      <c r="A146" t="s">
        <v>239</v>
      </c>
    </row>
    <row r="147" spans="1:3">
      <c r="A147" t="s">
        <v>240</v>
      </c>
    </row>
    <row r="148" spans="1:3">
      <c r="A148" t="s">
        <v>241</v>
      </c>
    </row>
    <row r="149" spans="1:3">
      <c r="A149" t="s">
        <v>235</v>
      </c>
    </row>
    <row r="150" spans="1:3">
      <c r="A150" t="s">
        <v>242</v>
      </c>
    </row>
    <row r="151" spans="1:3">
      <c r="A151" t="s">
        <v>243</v>
      </c>
    </row>
    <row r="152" spans="1:3">
      <c r="A152" t="s">
        <v>244</v>
      </c>
    </row>
    <row r="153" spans="1:3">
      <c r="A153" t="s">
        <v>235</v>
      </c>
    </row>
    <row r="154" spans="1:3">
      <c r="A154" t="s">
        <v>245</v>
      </c>
    </row>
    <row r="155" spans="1:3">
      <c r="A155" t="s">
        <v>246</v>
      </c>
    </row>
    <row r="156" spans="1:3">
      <c r="A156" t="s">
        <v>247</v>
      </c>
    </row>
    <row r="157" spans="1:3">
      <c r="B157" t="s">
        <v>248</v>
      </c>
    </row>
    <row r="158" spans="1:3">
      <c r="C158" t="s">
        <v>249</v>
      </c>
    </row>
    <row r="159" spans="1:3">
      <c r="C159" t="s">
        <v>250</v>
      </c>
    </row>
    <row r="160" spans="1:3">
      <c r="C160" t="s">
        <v>251</v>
      </c>
    </row>
    <row r="161" spans="1:3">
      <c r="C161" t="s">
        <v>252</v>
      </c>
    </row>
    <row r="162" spans="1:3">
      <c r="C162" t="s">
        <v>253</v>
      </c>
    </row>
    <row r="163" spans="1:3">
      <c r="C163" t="s">
        <v>254</v>
      </c>
    </row>
    <row r="164" spans="1:3">
      <c r="C164" t="s">
        <v>255</v>
      </c>
    </row>
    <row r="166" spans="1:3">
      <c r="A166" t="s">
        <v>256</v>
      </c>
    </row>
    <row r="167" spans="1:3">
      <c r="B167" t="s">
        <v>257</v>
      </c>
    </row>
    <row r="168" spans="1:3">
      <c r="C168" t="s">
        <v>254</v>
      </c>
    </row>
    <row r="169" spans="1:3">
      <c r="C169" t="s">
        <v>258</v>
      </c>
    </row>
    <row r="170" spans="1:3">
      <c r="C170" t="s">
        <v>259</v>
      </c>
    </row>
    <row r="171" spans="1:3">
      <c r="A171" t="s">
        <v>235</v>
      </c>
    </row>
    <row r="172" spans="1:3">
      <c r="A172" t="s">
        <v>235</v>
      </c>
    </row>
    <row r="173" spans="1:3">
      <c r="A173" t="s">
        <v>260</v>
      </c>
    </row>
    <row r="174" spans="1:3">
      <c r="A174" t="s">
        <v>261</v>
      </c>
    </row>
    <row r="175" spans="1:3">
      <c r="A175" t="s">
        <v>262</v>
      </c>
    </row>
    <row r="176" spans="1:3">
      <c r="A176" t="s">
        <v>263</v>
      </c>
    </row>
    <row r="177" spans="1:1">
      <c r="A177" t="s">
        <v>264</v>
      </c>
    </row>
    <row r="178" spans="1:1">
      <c r="A178" t="s">
        <v>265</v>
      </c>
    </row>
    <row r="179" spans="1:1">
      <c r="A179" t="s">
        <v>266</v>
      </c>
    </row>
    <row r="180" spans="1:1">
      <c r="A180" t="s">
        <v>267</v>
      </c>
    </row>
    <row r="182" spans="1:1">
      <c r="A182" t="s">
        <v>268</v>
      </c>
    </row>
    <row r="183" spans="1:1">
      <c r="A183" t="s">
        <v>269</v>
      </c>
    </row>
    <row r="184" spans="1:1">
      <c r="A184" t="s">
        <v>270</v>
      </c>
    </row>
    <row r="185" spans="1:1">
      <c r="A185" t="s">
        <v>271</v>
      </c>
    </row>
    <row r="186" spans="1:1">
      <c r="A186" t="s">
        <v>272</v>
      </c>
    </row>
    <row r="187" spans="1:1">
      <c r="A187" t="s">
        <v>273</v>
      </c>
    </row>
    <row r="188" spans="1:1">
      <c r="A188" t="s">
        <v>274</v>
      </c>
    </row>
    <row r="189" spans="1:1">
      <c r="A189" t="s">
        <v>275</v>
      </c>
    </row>
    <row r="190" spans="1:1">
      <c r="A190" t="s">
        <v>276</v>
      </c>
    </row>
    <row r="191" spans="1:1">
      <c r="A191" t="s">
        <v>277</v>
      </c>
    </row>
    <row r="192" spans="1:1">
      <c r="A192" t="s">
        <v>235</v>
      </c>
    </row>
    <row r="194" spans="1:1">
      <c r="A194" t="e">
        <f>--UPDATE ASSESSMENTTYPE</f>
        <v>#NAME?</v>
      </c>
    </row>
    <row r="195" spans="1:1">
      <c r="A195" t="s">
        <v>278</v>
      </c>
    </row>
    <row r="196" spans="1:1">
      <c r="A196" t="s">
        <v>279</v>
      </c>
    </row>
    <row r="197" spans="1:1">
      <c r="A197" t="s">
        <v>280</v>
      </c>
    </row>
    <row r="198" spans="1:1">
      <c r="A198" t="s">
        <v>281</v>
      </c>
    </row>
    <row r="199" spans="1:1">
      <c r="A199" t="s">
        <v>282</v>
      </c>
    </row>
    <row r="200" spans="1:1">
      <c r="A200" t="s">
        <v>283</v>
      </c>
    </row>
    <row r="201" spans="1:1">
      <c r="A201" t="s">
        <v>284</v>
      </c>
    </row>
    <row r="202" spans="1:1">
      <c r="A202" t="s">
        <v>285</v>
      </c>
    </row>
    <row r="203" spans="1:1">
      <c r="A203" t="s">
        <v>286</v>
      </c>
    </row>
    <row r="204" spans="1:1">
      <c r="A204" t="s">
        <v>283</v>
      </c>
    </row>
    <row r="206" spans="1:1">
      <c r="A206" t="s">
        <v>235</v>
      </c>
    </row>
    <row r="207" spans="1:1">
      <c r="A207" t="s">
        <v>287</v>
      </c>
    </row>
    <row r="208" spans="1:1">
      <c r="A208" t="s">
        <v>288</v>
      </c>
    </row>
    <row r="209" spans="1:1">
      <c r="A209" t="s">
        <v>289</v>
      </c>
    </row>
    <row r="210" spans="1:1">
      <c r="A210" t="s">
        <v>290</v>
      </c>
    </row>
    <row r="211" spans="1:1">
      <c r="A211" t="s">
        <v>291</v>
      </c>
    </row>
    <row r="212" spans="1:1">
      <c r="A212" t="s">
        <v>292</v>
      </c>
    </row>
    <row r="213" spans="1:1">
      <c r="A213" t="s">
        <v>293</v>
      </c>
    </row>
    <row r="214" spans="1:1">
      <c r="A214" t="s">
        <v>294</v>
      </c>
    </row>
    <row r="215" spans="1:1">
      <c r="A215" t="s">
        <v>295</v>
      </c>
    </row>
    <row r="216" spans="1:1">
      <c r="A216" t="s">
        <v>296</v>
      </c>
    </row>
    <row r="217" spans="1:1">
      <c r="A217" t="s">
        <v>296</v>
      </c>
    </row>
    <row r="218" spans="1:1">
      <c r="A218" t="s">
        <v>296</v>
      </c>
    </row>
    <row r="219" spans="1:1">
      <c r="A219" t="s">
        <v>297</v>
      </c>
    </row>
    <row r="220" spans="1:1">
      <c r="A220" t="s">
        <v>298</v>
      </c>
    </row>
    <row r="221" spans="1:1">
      <c r="A221" t="s">
        <v>299</v>
      </c>
    </row>
    <row r="222" spans="1:1">
      <c r="A222" t="s">
        <v>300</v>
      </c>
    </row>
    <row r="223" spans="1:1">
      <c r="A223" t="s">
        <v>301</v>
      </c>
    </row>
    <row r="224" spans="1:1">
      <c r="A224" t="s">
        <v>296</v>
      </c>
    </row>
    <row r="225" spans="1:1">
      <c r="A225" t="s">
        <v>302</v>
      </c>
    </row>
    <row r="226" spans="1:1">
      <c r="A226" t="s">
        <v>283</v>
      </c>
    </row>
    <row r="227" spans="1:1">
      <c r="A227" t="s">
        <v>303</v>
      </c>
    </row>
    <row r="228" spans="1:1">
      <c r="A228" t="s">
        <v>304</v>
      </c>
    </row>
    <row r="229" spans="1:1">
      <c r="A229" t="s">
        <v>305</v>
      </c>
    </row>
    <row r="230" spans="1:1">
      <c r="A230" t="s">
        <v>306</v>
      </c>
    </row>
    <row r="231" spans="1:1">
      <c r="A231" t="s">
        <v>307</v>
      </c>
    </row>
    <row r="233" spans="1:1">
      <c r="A233" t="s">
        <v>308</v>
      </c>
    </row>
    <row r="234" spans="1:1">
      <c r="A234" t="s">
        <v>309</v>
      </c>
    </row>
    <row r="238" spans="1:1">
      <c r="A238" t="s">
        <v>310</v>
      </c>
    </row>
    <row r="239" spans="1:1">
      <c r="A239" t="s">
        <v>311</v>
      </c>
    </row>
    <row r="240" spans="1:1">
      <c r="A240" t="s">
        <v>312</v>
      </c>
    </row>
    <row r="241" spans="1:1">
      <c r="A241" t="s">
        <v>313</v>
      </c>
    </row>
    <row r="242" spans="1:1">
      <c r="A242" t="s">
        <v>314</v>
      </c>
    </row>
    <row r="243" spans="1:1">
      <c r="A243" t="s">
        <v>315</v>
      </c>
    </row>
    <row r="244" spans="1:1">
      <c r="A244" t="s">
        <v>316</v>
      </c>
    </row>
    <row r="245" spans="1:1">
      <c r="A245" t="s">
        <v>317</v>
      </c>
    </row>
    <row r="246" spans="1:1">
      <c r="A246" t="s">
        <v>318</v>
      </c>
    </row>
    <row r="247" spans="1:1">
      <c r="A247" t="s">
        <v>319</v>
      </c>
    </row>
    <row r="248" spans="1:1">
      <c r="A248" t="s">
        <v>235</v>
      </c>
    </row>
    <row r="249" spans="1:1">
      <c r="A249" t="s">
        <v>320</v>
      </c>
    </row>
    <row r="250" spans="1:1">
      <c r="A250" t="s">
        <v>321</v>
      </c>
    </row>
    <row r="251" spans="1:1">
      <c r="A251" t="s">
        <v>322</v>
      </c>
    </row>
    <row r="252" spans="1:1">
      <c r="A252" t="s">
        <v>235</v>
      </c>
    </row>
    <row r="253" spans="1:1">
      <c r="A253" t="s">
        <v>235</v>
      </c>
    </row>
    <row r="254" spans="1:1">
      <c r="A254" t="s">
        <v>235</v>
      </c>
    </row>
    <row r="255" spans="1:1">
      <c r="A255" t="s">
        <v>323</v>
      </c>
    </row>
    <row r="256" spans="1:1">
      <c r="A256" t="s">
        <v>324</v>
      </c>
    </row>
    <row r="257" spans="1:1">
      <c r="A257" t="s">
        <v>325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330</v>
      </c>
    </row>
    <row r="263" spans="1:1">
      <c r="A263" t="s">
        <v>235</v>
      </c>
    </row>
    <row r="264" spans="1:1">
      <c r="A264" t="s">
        <v>331</v>
      </c>
    </row>
    <row r="265" spans="1:1">
      <c r="A265" t="s">
        <v>332</v>
      </c>
    </row>
    <row r="266" spans="1:1">
      <c r="A266" t="s">
        <v>333</v>
      </c>
    </row>
    <row r="267" spans="1:1">
      <c r="A267" t="s">
        <v>334</v>
      </c>
    </row>
    <row r="268" spans="1:1">
      <c r="A268" t="s">
        <v>335</v>
      </c>
    </row>
    <row r="269" spans="1:1">
      <c r="A269" t="s">
        <v>329</v>
      </c>
    </row>
    <row r="270" spans="1:1">
      <c r="A270" t="s">
        <v>336</v>
      </c>
    </row>
    <row r="271" spans="1:1">
      <c r="A271" t="s">
        <v>235</v>
      </c>
    </row>
    <row r="272" spans="1:1">
      <c r="A272" t="s">
        <v>235</v>
      </c>
    </row>
    <row r="273" spans="1:1">
      <c r="A273" t="s">
        <v>337</v>
      </c>
    </row>
    <row r="274" spans="1:1">
      <c r="A274" t="s">
        <v>338</v>
      </c>
    </row>
    <row r="275" spans="1:1">
      <c r="A275" t="s">
        <v>339</v>
      </c>
    </row>
    <row r="276" spans="1:1">
      <c r="A276" t="s">
        <v>340</v>
      </c>
    </row>
    <row r="277" spans="1:1">
      <c r="A277" t="s">
        <v>341</v>
      </c>
    </row>
    <row r="278" spans="1:1">
      <c r="A278" t="s">
        <v>342</v>
      </c>
    </row>
    <row r="279" spans="1:1">
      <c r="A279" t="s">
        <v>235</v>
      </c>
    </row>
    <row r="280" spans="1:1">
      <c r="A280" t="s">
        <v>235</v>
      </c>
    </row>
    <row r="281" spans="1:1">
      <c r="A281" t="s">
        <v>343</v>
      </c>
    </row>
    <row r="282" spans="1:1">
      <c r="A282" t="s">
        <v>344</v>
      </c>
    </row>
    <row r="283" spans="1:1">
      <c r="A283" t="s">
        <v>345</v>
      </c>
    </row>
    <row r="284" spans="1:1">
      <c r="A284" t="s">
        <v>346</v>
      </c>
    </row>
    <row r="285" spans="1:1">
      <c r="A285" t="s">
        <v>347</v>
      </c>
    </row>
    <row r="286" spans="1:1">
      <c r="A286" t="s">
        <v>348</v>
      </c>
    </row>
    <row r="287" spans="1:1">
      <c r="A287" t="s">
        <v>296</v>
      </c>
    </row>
    <row r="288" spans="1:1">
      <c r="A288" t="s">
        <v>260</v>
      </c>
    </row>
    <row r="289" spans="1:1">
      <c r="A289" t="s">
        <v>349</v>
      </c>
    </row>
    <row r="290" spans="1:1">
      <c r="A290" t="s">
        <v>350</v>
      </c>
    </row>
    <row r="291" spans="1:1">
      <c r="A291" t="s">
        <v>351</v>
      </c>
    </row>
    <row r="292" spans="1:1">
      <c r="A292" t="s">
        <v>352</v>
      </c>
    </row>
    <row r="293" spans="1:1">
      <c r="A293" t="s">
        <v>353</v>
      </c>
    </row>
    <row r="294" spans="1:1">
      <c r="A294" t="s">
        <v>354</v>
      </c>
    </row>
    <row r="295" spans="1:1">
      <c r="A295" t="s">
        <v>260</v>
      </c>
    </row>
    <row r="296" spans="1:1">
      <c r="A296" t="s">
        <v>260</v>
      </c>
    </row>
    <row r="297" spans="1:1">
      <c r="A297" t="s">
        <v>260</v>
      </c>
    </row>
    <row r="298" spans="1:1">
      <c r="A298" t="s">
        <v>355</v>
      </c>
    </row>
    <row r="299" spans="1:1">
      <c r="A299" t="s">
        <v>356</v>
      </c>
    </row>
    <row r="300" spans="1:1">
      <c r="A300" t="s">
        <v>357</v>
      </c>
    </row>
    <row r="301" spans="1:1">
      <c r="A301" t="s">
        <v>358</v>
      </c>
    </row>
    <row r="302" spans="1:1">
      <c r="A302" t="s">
        <v>359</v>
      </c>
    </row>
    <row r="303" spans="1:1">
      <c r="A303" t="s">
        <v>260</v>
      </c>
    </row>
    <row r="304" spans="1:1">
      <c r="A304" t="s">
        <v>260</v>
      </c>
    </row>
    <row r="305" spans="1:1">
      <c r="A305" t="s">
        <v>360</v>
      </c>
    </row>
    <row r="306" spans="1:1">
      <c r="A306" t="s">
        <v>361</v>
      </c>
    </row>
    <row r="307" spans="1:1">
      <c r="A307" t="s">
        <v>362</v>
      </c>
    </row>
    <row r="308" spans="1:1">
      <c r="A308" t="s">
        <v>363</v>
      </c>
    </row>
    <row r="309" spans="1:1">
      <c r="A309" t="s">
        <v>364</v>
      </c>
    </row>
    <row r="310" spans="1:1">
      <c r="A310" t="s">
        <v>365</v>
      </c>
    </row>
    <row r="311" spans="1:1">
      <c r="A311" t="s">
        <v>260</v>
      </c>
    </row>
    <row r="312" spans="1:1">
      <c r="A312" t="s">
        <v>260</v>
      </c>
    </row>
    <row r="313" spans="1:1">
      <c r="A313" t="s">
        <v>366</v>
      </c>
    </row>
    <row r="314" spans="1:1">
      <c r="A314" t="s">
        <v>367</v>
      </c>
    </row>
    <row r="315" spans="1:1">
      <c r="A315" t="s">
        <v>368</v>
      </c>
    </row>
    <row r="316" spans="1:1">
      <c r="A316" t="s">
        <v>369</v>
      </c>
    </row>
    <row r="317" spans="1:1">
      <c r="A317" t="s">
        <v>370</v>
      </c>
    </row>
    <row r="318" spans="1:1">
      <c r="A318" t="s">
        <v>371</v>
      </c>
    </row>
    <row r="319" spans="1:1">
      <c r="A319" t="s">
        <v>235</v>
      </c>
    </row>
    <row r="320" spans="1:1">
      <c r="A320" t="s">
        <v>372</v>
      </c>
    </row>
    <row r="321" spans="1:1">
      <c r="A321" t="s">
        <v>373</v>
      </c>
    </row>
    <row r="323" spans="1:1">
      <c r="A323" t="s">
        <v>235</v>
      </c>
    </row>
    <row r="324" spans="1:1">
      <c r="A324" t="s">
        <v>235</v>
      </c>
    </row>
    <row r="326" spans="1:1">
      <c r="A326" t="e">
        <f>--EXISTING CONSUMERS</f>
        <v>#NAME?</v>
      </c>
    </row>
    <row r="327" spans="1:1">
      <c r="A327" t="s">
        <v>374</v>
      </c>
    </row>
    <row r="328" spans="1:1">
      <c r="A328" t="s">
        <v>375</v>
      </c>
    </row>
    <row r="331" spans="1:1">
      <c r="A331" t="s">
        <v>376</v>
      </c>
    </row>
    <row r="332" spans="1:1">
      <c r="A332" t="s">
        <v>377</v>
      </c>
    </row>
    <row r="333" spans="1:1">
      <c r="A333" t="s">
        <v>378</v>
      </c>
    </row>
    <row r="334" spans="1:1">
      <c r="A334" t="s">
        <v>379</v>
      </c>
    </row>
    <row r="335" spans="1:1">
      <c r="A335" t="s">
        <v>380</v>
      </c>
    </row>
    <row r="336" spans="1:1">
      <c r="A336" t="s">
        <v>381</v>
      </c>
    </row>
    <row r="337" spans="1:1">
      <c r="A337" t="s">
        <v>235</v>
      </c>
    </row>
    <row r="338" spans="1:1">
      <c r="A338" t="s">
        <v>235</v>
      </c>
    </row>
    <row r="339" spans="1:1">
      <c r="A339" t="s">
        <v>235</v>
      </c>
    </row>
    <row r="340" spans="1:1">
      <c r="A340" t="s">
        <v>382</v>
      </c>
    </row>
    <row r="341" spans="1:1">
      <c r="A341" t="s">
        <v>383</v>
      </c>
    </row>
    <row r="342" spans="1:1">
      <c r="A342" t="s">
        <v>384</v>
      </c>
    </row>
    <row r="343" spans="1:1">
      <c r="A343" t="s">
        <v>385</v>
      </c>
    </row>
    <row r="344" spans="1:1">
      <c r="A344" t="s">
        <v>260</v>
      </c>
    </row>
    <row r="345" spans="1:1">
      <c r="A345" t="s">
        <v>386</v>
      </c>
    </row>
    <row r="346" spans="1:1">
      <c r="A346" t="s">
        <v>387</v>
      </c>
    </row>
    <row r="347" spans="1:1">
      <c r="A347" t="s">
        <v>384</v>
      </c>
    </row>
    <row r="348" spans="1:1">
      <c r="A348" t="s">
        <v>385</v>
      </c>
    </row>
    <row r="349" spans="1:1">
      <c r="A349" t="s">
        <v>260</v>
      </c>
    </row>
    <row r="350" spans="1:1">
      <c r="A350" t="s">
        <v>388</v>
      </c>
    </row>
    <row r="351" spans="1:1">
      <c r="A351" t="s">
        <v>387</v>
      </c>
    </row>
    <row r="352" spans="1:1">
      <c r="A352" t="s">
        <v>389</v>
      </c>
    </row>
    <row r="353" spans="1:1">
      <c r="A353" t="s">
        <v>384</v>
      </c>
    </row>
    <row r="354" spans="1:1">
      <c r="A354" t="s">
        <v>385</v>
      </c>
    </row>
    <row r="355" spans="1:1">
      <c r="A355" t="s">
        <v>260</v>
      </c>
    </row>
    <row r="356" spans="1:1">
      <c r="A356" t="s">
        <v>390</v>
      </c>
    </row>
    <row r="357" spans="1:1">
      <c r="A357" t="s">
        <v>391</v>
      </c>
    </row>
    <row r="358" spans="1:1">
      <c r="A358" t="s">
        <v>384</v>
      </c>
    </row>
    <row r="359" spans="1:1">
      <c r="A359" t="s">
        <v>385</v>
      </c>
    </row>
    <row r="360" spans="1:1">
      <c r="A360" t="s">
        <v>260</v>
      </c>
    </row>
    <row r="361" spans="1:1">
      <c r="A361" t="s">
        <v>392</v>
      </c>
    </row>
    <row r="362" spans="1:1">
      <c r="A362" t="s">
        <v>393</v>
      </c>
    </row>
    <row r="363" spans="1:1">
      <c r="A363" t="s">
        <v>394</v>
      </c>
    </row>
    <row r="364" spans="1:1">
      <c r="A364" t="s">
        <v>260</v>
      </c>
    </row>
    <row r="365" spans="1:1">
      <c r="A365" t="s">
        <v>260</v>
      </c>
    </row>
    <row r="366" spans="1:1">
      <c r="A366" t="s">
        <v>395</v>
      </c>
    </row>
    <row r="367" spans="1:1">
      <c r="A367" t="s">
        <v>396</v>
      </c>
    </row>
    <row r="368" spans="1:1">
      <c r="A368" t="s">
        <v>397</v>
      </c>
    </row>
    <row r="369" spans="1:3">
      <c r="C369" t="s">
        <v>398</v>
      </c>
    </row>
    <row r="370" spans="1:3">
      <c r="C370" t="s">
        <v>399</v>
      </c>
    </row>
    <row r="371" spans="1:3">
      <c r="C371" t="s">
        <v>400</v>
      </c>
    </row>
    <row r="372" spans="1:3">
      <c r="B372" t="s">
        <v>401</v>
      </c>
    </row>
    <row r="373" spans="1:3">
      <c r="B373" t="s">
        <v>402</v>
      </c>
    </row>
    <row r="374" spans="1:3">
      <c r="A374" t="s">
        <v>403</v>
      </c>
    </row>
    <row r="375" spans="1:3">
      <c r="A375" t="s">
        <v>404</v>
      </c>
    </row>
    <row r="376" spans="1:3">
      <c r="A376" t="s">
        <v>405</v>
      </c>
    </row>
    <row r="377" spans="1:3">
      <c r="A377" t="s">
        <v>406</v>
      </c>
    </row>
    <row r="378" spans="1:3">
      <c r="A378" t="s">
        <v>407</v>
      </c>
    </row>
    <row r="379" spans="1:3">
      <c r="B379" t="s">
        <v>408</v>
      </c>
    </row>
    <row r="380" spans="1:3">
      <c r="B380" t="s">
        <v>409</v>
      </c>
    </row>
    <row r="381" spans="1:3">
      <c r="B381" t="s">
        <v>410</v>
      </c>
    </row>
    <row r="386" spans="1:1">
      <c r="A386">
        <f>--4389</f>
        <v>4389</v>
      </c>
    </row>
    <row r="387" spans="1:1">
      <c r="A387" t="s">
        <v>411</v>
      </c>
    </row>
    <row r="388" spans="1:1">
      <c r="A388" t="s">
        <v>412</v>
      </c>
    </row>
    <row r="389" spans="1:1">
      <c r="A389" t="s">
        <v>413</v>
      </c>
    </row>
    <row r="390" spans="1:1">
      <c r="A390" t="s">
        <v>414</v>
      </c>
    </row>
    <row r="391" spans="1:1">
      <c r="A391" t="s">
        <v>415</v>
      </c>
    </row>
    <row r="392" spans="1:1">
      <c r="A392" t="s">
        <v>416</v>
      </c>
    </row>
    <row r="393" spans="1:1">
      <c r="A393" t="s">
        <v>417</v>
      </c>
    </row>
    <row r="394" spans="1:1">
      <c r="A394" t="s">
        <v>418</v>
      </c>
    </row>
    <row r="395" spans="1:1">
      <c r="A395" t="s">
        <v>419</v>
      </c>
    </row>
    <row r="396" spans="1:1">
      <c r="A396" t="s">
        <v>420</v>
      </c>
    </row>
    <row r="397" spans="1:1">
      <c r="A397" t="s">
        <v>235</v>
      </c>
    </row>
    <row r="398" spans="1:1">
      <c r="A398" t="e">
        <f>--drop table temp_cs_annualplan1112</f>
        <v>#NAME?</v>
      </c>
    </row>
    <row r="399" spans="1:1">
      <c r="A399" t="s">
        <v>421</v>
      </c>
    </row>
    <row r="400" spans="1:1">
      <c r="A400" t="e">
        <f>-- INTO temp_cs_annualplan1112</f>
        <v>#NAME?</v>
      </c>
    </row>
    <row r="401" spans="1:1">
      <c r="A401" t="s">
        <v>422</v>
      </c>
    </row>
    <row r="403" spans="1:1">
      <c r="A403" t="s">
        <v>423</v>
      </c>
    </row>
    <row r="404" spans="1:1">
      <c r="A404" t="s">
        <v>424</v>
      </c>
    </row>
    <row r="405" spans="1:1">
      <c r="A405" t="e">
        <f>-- from temp_cs_annualplan1112</f>
        <v>#NAME?</v>
      </c>
    </row>
    <row r="406" spans="1:1">
      <c r="A406" t="s">
        <v>235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427</v>
      </c>
    </row>
    <row r="410" spans="1:1">
      <c r="A410" t="s">
        <v>428</v>
      </c>
    </row>
    <row r="411" spans="1:1">
      <c r="A411" t="s">
        <v>429</v>
      </c>
    </row>
    <row r="412" spans="1:1">
      <c r="A412" t="s">
        <v>430</v>
      </c>
    </row>
    <row r="413" spans="1:1">
      <c r="A413" t="s">
        <v>260</v>
      </c>
    </row>
    <row r="414" spans="1:1">
      <c r="A414" t="s">
        <v>431</v>
      </c>
    </row>
    <row r="415" spans="1:1">
      <c r="A415" t="s">
        <v>432</v>
      </c>
    </row>
    <row r="416" spans="1:1">
      <c r="A416" t="s">
        <v>433</v>
      </c>
    </row>
    <row r="418" spans="1:1">
      <c r="A418" t="s">
        <v>434</v>
      </c>
    </row>
    <row r="419" spans="1:1">
      <c r="A419" t="s">
        <v>435</v>
      </c>
    </row>
    <row r="420" spans="1:1">
      <c r="A420" t="s">
        <v>436</v>
      </c>
    </row>
    <row r="421" spans="1:1">
      <c r="A421" t="s">
        <v>40</v>
      </c>
    </row>
    <row r="422" spans="1:1">
      <c r="A422" t="s">
        <v>41</v>
      </c>
    </row>
    <row r="423" spans="1:1">
      <c r="A423" t="s">
        <v>433</v>
      </c>
    </row>
    <row r="425" spans="1:1">
      <c r="A425" t="s">
        <v>437</v>
      </c>
    </row>
    <row r="426" spans="1:1">
      <c r="A426" t="s">
        <v>422</v>
      </c>
    </row>
    <row r="427" spans="1:1">
      <c r="A427" t="s">
        <v>438</v>
      </c>
    </row>
    <row r="428" spans="1:1">
      <c r="A428" t="s">
        <v>439</v>
      </c>
    </row>
    <row r="429" spans="1:1">
      <c r="A429" t="s">
        <v>440</v>
      </c>
    </row>
    <row r="431" spans="1:1">
      <c r="A431" t="s">
        <v>441</v>
      </c>
    </row>
    <row r="432" spans="1:1">
      <c r="A432" t="s">
        <v>435</v>
      </c>
    </row>
    <row r="433" spans="1:1">
      <c r="A433" t="s">
        <v>442</v>
      </c>
    </row>
    <row r="434" spans="1:1">
      <c r="A434" t="s">
        <v>43</v>
      </c>
    </row>
    <row r="435" spans="1:1">
      <c r="A435" t="s">
        <v>433</v>
      </c>
    </row>
    <row r="437" spans="1:1">
      <c r="A437" t="s">
        <v>443</v>
      </c>
    </row>
    <row r="438" spans="1:1">
      <c r="A438" t="s">
        <v>435</v>
      </c>
    </row>
    <row r="439" spans="1:1">
      <c r="A439" t="s">
        <v>442</v>
      </c>
    </row>
    <row r="440" spans="1:1">
      <c r="A440" t="s">
        <v>444</v>
      </c>
    </row>
    <row r="442" spans="1:1">
      <c r="A442" t="s">
        <v>445</v>
      </c>
    </row>
    <row r="443" spans="1:1">
      <c r="A443" t="s">
        <v>435</v>
      </c>
    </row>
    <row r="444" spans="1:1">
      <c r="A444" t="s">
        <v>433</v>
      </c>
    </row>
    <row r="448" spans="1:1">
      <c r="A448" t="s">
        <v>446</v>
      </c>
    </row>
    <row r="449" spans="1:1">
      <c r="A449" t="s">
        <v>435</v>
      </c>
    </row>
    <row r="450" spans="1:1">
      <c r="A450" t="s">
        <v>447</v>
      </c>
    </row>
    <row r="451" spans="1:1">
      <c r="A451" t="s">
        <v>46</v>
      </c>
    </row>
    <row r="452" spans="1:1">
      <c r="A452" t="s">
        <v>433</v>
      </c>
    </row>
    <row r="454" spans="1:1">
      <c r="A454" t="s">
        <v>448</v>
      </c>
    </row>
    <row r="455" spans="1:1">
      <c r="A455" t="e">
        <f>--SELECT DocumentVersionId</f>
        <v>#NAME?</v>
      </c>
    </row>
    <row r="456" spans="1:1">
      <c r="A456" t="s">
        <v>449</v>
      </c>
    </row>
    <row r="457" spans="1:1">
      <c r="A457" t="s">
        <v>450</v>
      </c>
    </row>
    <row r="458" spans="1:1">
      <c r="A458" t="s">
        <v>451</v>
      </c>
    </row>
    <row r="460" spans="1:1">
      <c r="A460" t="s">
        <v>452</v>
      </c>
    </row>
    <row r="462" spans="1:1">
      <c r="A462" t="s">
        <v>453</v>
      </c>
    </row>
    <row r="463" spans="1:1">
      <c r="A463" t="s">
        <v>454</v>
      </c>
    </row>
    <row r="464" spans="1:1">
      <c r="A464" t="s">
        <v>455</v>
      </c>
    </row>
    <row r="465" spans="1:1">
      <c r="A465" t="s">
        <v>49</v>
      </c>
    </row>
    <row r="466" spans="1:1">
      <c r="A466" t="s">
        <v>64</v>
      </c>
    </row>
    <row r="467" spans="1:1">
      <c r="A467" t="s">
        <v>433</v>
      </c>
    </row>
    <row r="469" spans="1:1">
      <c r="A469" t="s">
        <v>456</v>
      </c>
    </row>
    <row r="470" spans="1:1">
      <c r="A470" t="s">
        <v>457</v>
      </c>
    </row>
    <row r="471" spans="1:1">
      <c r="A471" t="s">
        <v>458</v>
      </c>
    </row>
    <row r="472" spans="1:1">
      <c r="A472" t="s">
        <v>459</v>
      </c>
    </row>
    <row r="473" spans="1:1">
      <c r="A473" t="s">
        <v>460</v>
      </c>
    </row>
    <row r="475" spans="1:1">
      <c r="A475" t="s">
        <v>461</v>
      </c>
    </row>
    <row r="476" spans="1:1">
      <c r="A476" t="s">
        <v>454</v>
      </c>
    </row>
    <row r="477" spans="1:1">
      <c r="A477" t="s">
        <v>433</v>
      </c>
    </row>
    <row r="479" spans="1:1">
      <c r="A479" t="s">
        <v>462</v>
      </c>
    </row>
    <row r="480" spans="1:1">
      <c r="A480" t="s">
        <v>463</v>
      </c>
    </row>
    <row r="481" spans="1:1">
      <c r="A481" t="s">
        <v>464</v>
      </c>
    </row>
    <row r="485" spans="1:1">
      <c r="A485" t="s">
        <v>465</v>
      </c>
    </row>
    <row r="486" spans="1:1">
      <c r="A486" t="s">
        <v>466</v>
      </c>
    </row>
    <row r="487" spans="1:1">
      <c r="A487" t="s">
        <v>467</v>
      </c>
    </row>
    <row r="488" spans="1:1">
      <c r="A488" t="s">
        <v>468</v>
      </c>
    </row>
    <row r="489" spans="1:1">
      <c r="A489" t="s">
        <v>469</v>
      </c>
    </row>
    <row r="491" spans="1:1">
      <c r="A491" t="s">
        <v>470</v>
      </c>
    </row>
    <row r="492" spans="1:1">
      <c r="A492" t="s">
        <v>471</v>
      </c>
    </row>
    <row r="493" spans="1:1">
      <c r="A493" t="s">
        <v>472</v>
      </c>
    </row>
    <row r="495" spans="1:1">
      <c r="A495" t="s">
        <v>473</v>
      </c>
    </row>
    <row r="497" spans="1:1">
      <c r="A497" t="s">
        <v>474</v>
      </c>
    </row>
    <row r="498" spans="1:1">
      <c r="A498" t="s">
        <v>475</v>
      </c>
    </row>
    <row r="499" spans="1:1">
      <c r="A499" t="s">
        <v>476</v>
      </c>
    </row>
    <row r="500" spans="1:1">
      <c r="A500" t="s">
        <v>477</v>
      </c>
    </row>
    <row r="501" spans="1:1">
      <c r="A501" t="s">
        <v>478</v>
      </c>
    </row>
    <row r="502" spans="1:1">
      <c r="A502" t="s">
        <v>479</v>
      </c>
    </row>
    <row r="503" spans="1:1">
      <c r="A503" t="s">
        <v>480</v>
      </c>
    </row>
    <row r="504" spans="1:1">
      <c r="A504" t="s">
        <v>481</v>
      </c>
    </row>
    <row r="505" spans="1:1">
      <c r="A505" t="s">
        <v>482</v>
      </c>
    </row>
    <row r="506" spans="1:1">
      <c r="A506" t="s">
        <v>483</v>
      </c>
    </row>
    <row r="507" spans="1:1">
      <c r="A507" t="s">
        <v>55</v>
      </c>
    </row>
    <row r="508" spans="1:1">
      <c r="A508" t="s">
        <v>56</v>
      </c>
    </row>
    <row r="509" spans="1:1">
      <c r="A509" t="s">
        <v>57</v>
      </c>
    </row>
    <row r="510" spans="1:1">
      <c r="A510" t="s">
        <v>58</v>
      </c>
    </row>
    <row r="511" spans="1:1">
      <c r="A511" t="s">
        <v>59</v>
      </c>
    </row>
    <row r="512" spans="1:1">
      <c r="A512" t="s">
        <v>60</v>
      </c>
    </row>
    <row r="513" spans="1:1">
      <c r="A513" t="s">
        <v>433</v>
      </c>
    </row>
    <row r="517" spans="1:1">
      <c r="A517" t="s">
        <v>484</v>
      </c>
    </row>
    <row r="518" spans="1:1">
      <c r="A518" t="s">
        <v>485</v>
      </c>
    </row>
    <row r="519" spans="1:1">
      <c r="A519" t="s">
        <v>486</v>
      </c>
    </row>
    <row r="520" spans="1:1">
      <c r="A520" t="s">
        <v>478</v>
      </c>
    </row>
    <row r="521" spans="1:1">
      <c r="A521" t="s">
        <v>479</v>
      </c>
    </row>
    <row r="522" spans="1:1">
      <c r="A522" t="s">
        <v>480</v>
      </c>
    </row>
    <row r="523" spans="1:1">
      <c r="A523" t="s">
        <v>487</v>
      </c>
    </row>
    <row r="524" spans="1:1">
      <c r="A524" t="s">
        <v>488</v>
      </c>
    </row>
    <row r="525" spans="1:1">
      <c r="A525" t="s">
        <v>483</v>
      </c>
    </row>
    <row r="526" spans="1:1">
      <c r="A526" t="s">
        <v>55</v>
      </c>
    </row>
    <row r="527" spans="1:1">
      <c r="A527" t="s">
        <v>56</v>
      </c>
    </row>
    <row r="528" spans="1:1">
      <c r="A528" t="s">
        <v>57</v>
      </c>
    </row>
    <row r="529" spans="1:1">
      <c r="A529" t="s">
        <v>58</v>
      </c>
    </row>
    <row r="530" spans="1:1">
      <c r="A530" t="s">
        <v>59</v>
      </c>
    </row>
    <row r="531" spans="1:1">
      <c r="A531" t="s">
        <v>60</v>
      </c>
    </row>
    <row r="532" spans="1:1">
      <c r="A532" t="s">
        <v>433</v>
      </c>
    </row>
    <row r="535" spans="1:1">
      <c r="A535" t="e">
        <f>--GF OR BLOCK GRANT</f>
        <v>#NAME?</v>
      </c>
    </row>
    <row r="536" spans="1:1">
      <c r="A536" t="s">
        <v>489</v>
      </c>
    </row>
    <row r="537" spans="1:1">
      <c r="A537" t="s">
        <v>490</v>
      </c>
    </row>
    <row r="538" spans="1:1">
      <c r="A538" t="s">
        <v>486</v>
      </c>
    </row>
    <row r="539" spans="1:1">
      <c r="A539" t="s">
        <v>478</v>
      </c>
    </row>
    <row r="540" spans="1:1">
      <c r="A540" t="s">
        <v>479</v>
      </c>
    </row>
    <row r="541" spans="1:1">
      <c r="A541" t="s">
        <v>480</v>
      </c>
    </row>
    <row r="542" spans="1:1">
      <c r="A542" t="s">
        <v>491</v>
      </c>
    </row>
    <row r="543" spans="1:1">
      <c r="A543" t="s">
        <v>492</v>
      </c>
    </row>
    <row r="544" spans="1:1">
      <c r="A544" t="s">
        <v>493</v>
      </c>
    </row>
    <row r="545" spans="1:1">
      <c r="A545" t="s">
        <v>494</v>
      </c>
    </row>
    <row r="546" spans="1:1">
      <c r="A546" t="s">
        <v>495</v>
      </c>
    </row>
    <row r="547" spans="1:1">
      <c r="A547" t="s">
        <v>496</v>
      </c>
    </row>
    <row r="548" spans="1:1">
      <c r="A548" t="s">
        <v>497</v>
      </c>
    </row>
    <row r="549" spans="1:1">
      <c r="A549" t="s">
        <v>498</v>
      </c>
    </row>
    <row r="550" spans="1:1">
      <c r="A550" t="s">
        <v>490</v>
      </c>
    </row>
    <row r="551" spans="1:1">
      <c r="A551" t="s">
        <v>486</v>
      </c>
    </row>
    <row r="552" spans="1:1">
      <c r="A552" t="s">
        <v>478</v>
      </c>
    </row>
    <row r="553" spans="1:1">
      <c r="A553" t="s">
        <v>479</v>
      </c>
    </row>
    <row r="554" spans="1:1">
      <c r="A554" t="s">
        <v>480</v>
      </c>
    </row>
    <row r="555" spans="1:1">
      <c r="A555" t="s">
        <v>491</v>
      </c>
    </row>
    <row r="556" spans="1:1">
      <c r="A556" t="s">
        <v>492</v>
      </c>
    </row>
    <row r="557" spans="1:1">
      <c r="A557" t="s">
        <v>493</v>
      </c>
    </row>
    <row r="558" spans="1:1">
      <c r="A558" t="s">
        <v>499</v>
      </c>
    </row>
    <row r="559" spans="1:1">
      <c r="A559" t="s">
        <v>500</v>
      </c>
    </row>
    <row r="560" spans="1:1">
      <c r="A560" t="s">
        <v>501</v>
      </c>
    </row>
    <row r="561" spans="1:1">
      <c r="A561" t="s">
        <v>74</v>
      </c>
    </row>
    <row r="562" spans="1:1">
      <c r="A562" t="s">
        <v>75</v>
      </c>
    </row>
    <row r="563" spans="1:1">
      <c r="A563" t="s">
        <v>76</v>
      </c>
    </row>
    <row r="564" spans="1:1">
      <c r="A564" t="s">
        <v>77</v>
      </c>
    </row>
    <row r="565" spans="1:1">
      <c r="A565" t="s">
        <v>502</v>
      </c>
    </row>
    <row r="567" spans="1:1">
      <c r="A567" t="s">
        <v>503</v>
      </c>
    </row>
    <row r="568" spans="1:1">
      <c r="A568" t="s">
        <v>504</v>
      </c>
    </row>
    <row r="569" spans="1:1">
      <c r="A569" t="s">
        <v>505</v>
      </c>
    </row>
    <row r="570" spans="1:1">
      <c r="A570" t="s">
        <v>490</v>
      </c>
    </row>
    <row r="571" spans="1:1">
      <c r="A571" t="s">
        <v>486</v>
      </c>
    </row>
    <row r="572" spans="1:1">
      <c r="A572" t="s">
        <v>478</v>
      </c>
    </row>
    <row r="573" spans="1:1">
      <c r="A573" t="s">
        <v>479</v>
      </c>
    </row>
    <row r="574" spans="1:1">
      <c r="A574" t="s">
        <v>480</v>
      </c>
    </row>
    <row r="575" spans="1:1">
      <c r="A575" t="s">
        <v>491</v>
      </c>
    </row>
    <row r="576" spans="1:1">
      <c r="A576" t="s">
        <v>492</v>
      </c>
    </row>
    <row r="577" spans="1:1">
      <c r="A577" t="s">
        <v>493</v>
      </c>
    </row>
    <row r="578" spans="1:1">
      <c r="A578" t="s">
        <v>494</v>
      </c>
    </row>
    <row r="579" spans="1:1">
      <c r="A579" t="s">
        <v>495</v>
      </c>
    </row>
    <row r="580" spans="1:1">
      <c r="A580" t="s">
        <v>496</v>
      </c>
    </row>
    <row r="581" spans="1:1">
      <c r="A581" t="s">
        <v>497</v>
      </c>
    </row>
    <row r="582" spans="1:1">
      <c r="A582" t="s">
        <v>498</v>
      </c>
    </row>
    <row r="583" spans="1:1">
      <c r="A583" t="s">
        <v>490</v>
      </c>
    </row>
    <row r="584" spans="1:1">
      <c r="A584" t="s">
        <v>486</v>
      </c>
    </row>
    <row r="585" spans="1:1">
      <c r="A585" t="s">
        <v>478</v>
      </c>
    </row>
    <row r="586" spans="1:1">
      <c r="A586" t="s">
        <v>479</v>
      </c>
    </row>
    <row r="587" spans="1:1">
      <c r="A587" t="s">
        <v>480</v>
      </c>
    </row>
    <row r="588" spans="1:1">
      <c r="A588" t="s">
        <v>491</v>
      </c>
    </row>
    <row r="589" spans="1:1">
      <c r="A589" t="s">
        <v>492</v>
      </c>
    </row>
    <row r="590" spans="1:1">
      <c r="A590" t="s">
        <v>493</v>
      </c>
    </row>
    <row r="591" spans="1:1">
      <c r="A591" t="s">
        <v>499</v>
      </c>
    </row>
    <row r="592" spans="1:1">
      <c r="A592" t="s">
        <v>500</v>
      </c>
    </row>
    <row r="593" spans="1:1">
      <c r="A593" t="s">
        <v>501</v>
      </c>
    </row>
    <row r="594" spans="1:1">
      <c r="A594" t="s">
        <v>74</v>
      </c>
    </row>
    <row r="595" spans="1:1">
      <c r="A595" t="s">
        <v>75</v>
      </c>
    </row>
    <row r="596" spans="1:1">
      <c r="A596" t="s">
        <v>76</v>
      </c>
    </row>
    <row r="597" spans="1:1">
      <c r="A597" t="s">
        <v>77</v>
      </c>
    </row>
    <row r="602" spans="1:1">
      <c r="A602" t="s">
        <v>506</v>
      </c>
    </row>
    <row r="603" spans="1:1">
      <c r="A603" t="s">
        <v>507</v>
      </c>
    </row>
    <row r="604" spans="1:1">
      <c r="A604" t="s">
        <v>486</v>
      </c>
    </row>
    <row r="605" spans="1:1">
      <c r="A605" t="s">
        <v>478</v>
      </c>
    </row>
    <row r="606" spans="1:1">
      <c r="A606" t="s">
        <v>479</v>
      </c>
    </row>
    <row r="607" spans="1:1">
      <c r="A607" t="s">
        <v>480</v>
      </c>
    </row>
    <row r="608" spans="1:1">
      <c r="A608" t="s">
        <v>491</v>
      </c>
    </row>
    <row r="609" spans="1:1">
      <c r="A609" t="s">
        <v>492</v>
      </c>
    </row>
    <row r="610" spans="1:1">
      <c r="A610" t="s">
        <v>493</v>
      </c>
    </row>
    <row r="611" spans="1:1">
      <c r="A611" t="s">
        <v>494</v>
      </c>
    </row>
    <row r="612" spans="1:1">
      <c r="A612" t="s">
        <v>495</v>
      </c>
    </row>
    <row r="613" spans="1:1">
      <c r="A613" t="s">
        <v>508</v>
      </c>
    </row>
    <row r="614" spans="1:1">
      <c r="A614" t="s">
        <v>496</v>
      </c>
    </row>
    <row r="615" spans="1:1">
      <c r="A615" t="s">
        <v>497</v>
      </c>
    </row>
    <row r="616" spans="1:1">
      <c r="A616" t="s">
        <v>498</v>
      </c>
    </row>
    <row r="617" spans="1:1">
      <c r="A617" t="s">
        <v>507</v>
      </c>
    </row>
    <row r="618" spans="1:1">
      <c r="A618" t="s">
        <v>486</v>
      </c>
    </row>
    <row r="619" spans="1:1">
      <c r="A619" t="s">
        <v>478</v>
      </c>
    </row>
    <row r="620" spans="1:1">
      <c r="A620" t="s">
        <v>479</v>
      </c>
    </row>
    <row r="621" spans="1:1">
      <c r="A621" t="s">
        <v>480</v>
      </c>
    </row>
    <row r="622" spans="1:1">
      <c r="A622" t="s">
        <v>491</v>
      </c>
    </row>
    <row r="623" spans="1:1">
      <c r="A623" t="s">
        <v>492</v>
      </c>
    </row>
    <row r="624" spans="1:1">
      <c r="A624" t="s">
        <v>493</v>
      </c>
    </row>
    <row r="625" spans="1:1">
      <c r="A625" t="s">
        <v>499</v>
      </c>
    </row>
    <row r="626" spans="1:1">
      <c r="A626" t="s">
        <v>500</v>
      </c>
    </row>
    <row r="627" spans="1:1">
      <c r="A627" t="s">
        <v>502</v>
      </c>
    </row>
    <row r="628" spans="1:1">
      <c r="A628" t="s">
        <v>235</v>
      </c>
    </row>
    <row r="629" spans="1:1">
      <c r="A629" t="s">
        <v>235</v>
      </c>
    </row>
    <row r="630" spans="1:1">
      <c r="A630" t="s">
        <v>509</v>
      </c>
    </row>
    <row r="631" spans="1:1">
      <c r="A631" t="s">
        <v>507</v>
      </c>
    </row>
    <row r="632" spans="1:1">
      <c r="A632" t="s">
        <v>486</v>
      </c>
    </row>
    <row r="633" spans="1:1">
      <c r="A633" t="s">
        <v>478</v>
      </c>
    </row>
    <row r="634" spans="1:1">
      <c r="A634" t="s">
        <v>479</v>
      </c>
    </row>
    <row r="635" spans="1:1">
      <c r="A635" t="s">
        <v>480</v>
      </c>
    </row>
    <row r="636" spans="1:1">
      <c r="A636" t="s">
        <v>491</v>
      </c>
    </row>
    <row r="637" spans="1:1">
      <c r="A637" t="s">
        <v>492</v>
      </c>
    </row>
    <row r="638" spans="1:1">
      <c r="A638" t="s">
        <v>493</v>
      </c>
    </row>
    <row r="639" spans="1:1">
      <c r="A639" t="s">
        <v>494</v>
      </c>
    </row>
    <row r="640" spans="1:1">
      <c r="A640" t="s">
        <v>495</v>
      </c>
    </row>
    <row r="641" spans="1:1">
      <c r="A641" t="s">
        <v>496</v>
      </c>
    </row>
    <row r="642" spans="1:1">
      <c r="A642" t="s">
        <v>497</v>
      </c>
    </row>
    <row r="643" spans="1:1">
      <c r="A643" t="s">
        <v>498</v>
      </c>
    </row>
    <row r="644" spans="1:1">
      <c r="A644" t="s">
        <v>507</v>
      </c>
    </row>
    <row r="645" spans="1:1">
      <c r="A645" t="s">
        <v>486</v>
      </c>
    </row>
    <row r="646" spans="1:1">
      <c r="A646" t="s">
        <v>478</v>
      </c>
    </row>
    <row r="647" spans="1:1">
      <c r="A647" t="s">
        <v>479</v>
      </c>
    </row>
    <row r="648" spans="1:1">
      <c r="A648" t="s">
        <v>480</v>
      </c>
    </row>
    <row r="649" spans="1:1">
      <c r="A649" t="s">
        <v>491</v>
      </c>
    </row>
    <row r="650" spans="1:1">
      <c r="A650" t="s">
        <v>492</v>
      </c>
    </row>
    <row r="651" spans="1:1">
      <c r="A651" t="s">
        <v>493</v>
      </c>
    </row>
    <row r="652" spans="1:1">
      <c r="A652" t="s">
        <v>499</v>
      </c>
    </row>
    <row r="653" spans="1:1">
      <c r="A653" t="s">
        <v>500</v>
      </c>
    </row>
    <row r="654" spans="1:1">
      <c r="A654" t="s">
        <v>510</v>
      </c>
    </row>
    <row r="655" spans="1:1">
      <c r="A655" t="s">
        <v>511</v>
      </c>
    </row>
    <row r="656" spans="1:1">
      <c r="A656" t="s">
        <v>76</v>
      </c>
    </row>
    <row r="657" spans="1:1">
      <c r="A657" t="s">
        <v>41</v>
      </c>
    </row>
    <row r="658" spans="1:1">
      <c r="A658" t="s">
        <v>512</v>
      </c>
    </row>
    <row r="659" spans="1:1">
      <c r="A659" t="s">
        <v>502</v>
      </c>
    </row>
    <row r="660" spans="1:1">
      <c r="A660" t="s">
        <v>235</v>
      </c>
    </row>
    <row r="661" spans="1:1">
      <c r="A661" t="s">
        <v>513</v>
      </c>
    </row>
    <row r="662" spans="1:1">
      <c r="A662" t="s">
        <v>514</v>
      </c>
    </row>
    <row r="663" spans="1:1">
      <c r="A663" t="s">
        <v>515</v>
      </c>
    </row>
    <row r="664" spans="1:1">
      <c r="A664" t="s">
        <v>516</v>
      </c>
    </row>
    <row r="665" spans="1:1">
      <c r="A665" t="s">
        <v>517</v>
      </c>
    </row>
    <row r="666" spans="1:1">
      <c r="A666" t="s">
        <v>518</v>
      </c>
    </row>
    <row r="667" spans="1:1">
      <c r="A667" t="s">
        <v>519</v>
      </c>
    </row>
    <row r="668" spans="1:1">
      <c r="A668" t="s">
        <v>520</v>
      </c>
    </row>
    <row r="670" spans="1:1">
      <c r="A670" t="s">
        <v>521</v>
      </c>
    </row>
    <row r="671" spans="1:1">
      <c r="A671" t="s">
        <v>522</v>
      </c>
    </row>
    <row r="672" spans="1:1">
      <c r="A672" t="s">
        <v>517</v>
      </c>
    </row>
    <row r="673" spans="1:1">
      <c r="A673" t="s">
        <v>518</v>
      </c>
    </row>
    <row r="674" spans="1:1">
      <c r="A674" t="s">
        <v>519</v>
      </c>
    </row>
    <row r="677" spans="1:1">
      <c r="A677" t="s">
        <v>523</v>
      </c>
    </row>
    <row r="678" spans="1:1">
      <c r="A678" t="s">
        <v>524</v>
      </c>
    </row>
    <row r="679" spans="1:1">
      <c r="A679" t="s">
        <v>525</v>
      </c>
    </row>
    <row r="680" spans="1:1">
      <c r="A680" t="s">
        <v>526</v>
      </c>
    </row>
    <row r="681" spans="1:1">
      <c r="A681" t="s">
        <v>90</v>
      </c>
    </row>
    <row r="682" spans="1:1">
      <c r="A682" t="s">
        <v>527</v>
      </c>
    </row>
    <row r="684" spans="1:1">
      <c r="A684" t="s">
        <v>528</v>
      </c>
    </row>
    <row r="685" spans="1:1">
      <c r="A685" t="s">
        <v>529</v>
      </c>
    </row>
    <row r="686" spans="1:1">
      <c r="A686" t="s">
        <v>530</v>
      </c>
    </row>
    <row r="687" spans="1:1">
      <c r="A687" t="s">
        <v>531</v>
      </c>
    </row>
    <row r="688" spans="1:1">
      <c r="A688" t="s">
        <v>532</v>
      </c>
    </row>
    <row r="689" spans="1:1">
      <c r="A689" t="s">
        <v>533</v>
      </c>
    </row>
    <row r="690" spans="1:1">
      <c r="A690" t="s">
        <v>534</v>
      </c>
    </row>
    <row r="691" spans="1:1">
      <c r="A691" t="s">
        <v>535</v>
      </c>
    </row>
    <row r="692" spans="1:1">
      <c r="A692" t="s">
        <v>536</v>
      </c>
    </row>
    <row r="693" spans="1:1">
      <c r="A693" t="s">
        <v>537</v>
      </c>
    </row>
    <row r="694" spans="1:1">
      <c r="A694" t="s">
        <v>538</v>
      </c>
    </row>
    <row r="695" spans="1:1">
      <c r="A695" t="s">
        <v>539</v>
      </c>
    </row>
    <row r="696" spans="1:1">
      <c r="A696" t="s">
        <v>540</v>
      </c>
    </row>
    <row r="697" spans="1:1">
      <c r="A697" t="s">
        <v>433</v>
      </c>
    </row>
    <row r="699" spans="1:1">
      <c r="A699" t="s">
        <v>541</v>
      </c>
    </row>
    <row r="700" spans="1:1">
      <c r="A700" t="e">
        <f>--NOTHING new</f>
        <v>#NAME?</v>
      </c>
    </row>
    <row r="701" spans="1:1">
      <c r="A701" t="s">
        <v>542</v>
      </c>
    </row>
    <row r="702" spans="1:1">
      <c r="A702" t="s">
        <v>543</v>
      </c>
    </row>
    <row r="703" spans="1:1">
      <c r="A703" t="s">
        <v>544</v>
      </c>
    </row>
    <row r="704" spans="1:1">
      <c r="A704" t="s">
        <v>545</v>
      </c>
    </row>
    <row r="705" spans="1:1">
      <c r="A705" t="s">
        <v>546</v>
      </c>
    </row>
    <row r="706" spans="1:1">
      <c r="A706" t="s">
        <v>547</v>
      </c>
    </row>
    <row r="707" spans="1:1">
      <c r="A707" t="s">
        <v>548</v>
      </c>
    </row>
    <row r="708" spans="1:1">
      <c r="A708" t="s">
        <v>549</v>
      </c>
    </row>
    <row r="709" spans="1:1">
      <c r="A709" t="s">
        <v>550</v>
      </c>
    </row>
    <row r="710" spans="1:1">
      <c r="A710" t="s">
        <v>551</v>
      </c>
    </row>
    <row r="711" spans="1:1">
      <c r="A711" t="s">
        <v>552</v>
      </c>
    </row>
    <row r="712" spans="1:1">
      <c r="A712" t="s">
        <v>553</v>
      </c>
    </row>
    <row r="713" spans="1:1">
      <c r="A713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FY 1112</vt:lpstr>
      <vt:lpstr>write of for annual plan</vt:lpstr>
      <vt:lpstr>sql</vt:lpstr>
      <vt:lpstr>'FY 1112'!Print_Area</vt:lpstr>
    </vt:vector>
  </TitlesOfParts>
  <Company>KCMHSAS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csantman</dc:creator>
  <cp:lastModifiedBy>klentz</cp:lastModifiedBy>
  <dcterms:created xsi:type="dcterms:W3CDTF">2013-02-13T13:45:16Z</dcterms:created>
  <dcterms:modified xsi:type="dcterms:W3CDTF">2013-02-26T17:46:48Z</dcterms:modified>
</cp:coreProperties>
</file>