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s\Desktop\SSE\Turing college\3rd module\"/>
    </mc:Choice>
  </mc:AlternateContent>
  <xr:revisionPtr revIDLastSave="0" documentId="13_ncr:1_{A8CA703A-FFF6-4D6B-8A51-A8FA75D1D0B1}" xr6:coauthVersionLast="47" xr6:coauthVersionMax="47" xr10:uidLastSave="{00000000-0000-0000-0000-000000000000}"/>
  <bookViews>
    <workbookView xWindow="-120" yWindow="-16320" windowWidth="29040" windowHeight="16440" firstSheet="1" activeTab="3" xr2:uid="{4EE3CE54-0F23-4904-B3A2-AE9FEDE40D3F}"/>
  </bookViews>
  <sheets>
    <sheet name="Monthly payments | installments" sheetId="4" r:id="rId1"/>
    <sheet name="Seller state analysis" sheetId="7" r:id="rId2"/>
    <sheet name="Seller city analysis" sheetId="6" r:id="rId3"/>
    <sheet name="Shipping time + reviews" sheetId="9" r:id="rId4"/>
    <sheet name="States top categories" sheetId="8" r:id="rId5"/>
    <sheet name="Revenue table" sheetId="13" r:id="rId6"/>
  </sheets>
  <definedNames>
    <definedName name="_xlchart.v1.0" hidden="1">'Revenue table'!$A$2:$A$72</definedName>
    <definedName name="_xlchart.v1.1" hidden="1">'Revenue table'!$B$1</definedName>
    <definedName name="_xlchart.v1.2" hidden="1">'Revenue table'!$B$2:$B$72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8" l="1"/>
  <c r="AC18" i="8"/>
  <c r="AC17" i="8"/>
  <c r="AC16" i="8"/>
  <c r="AC15" i="8"/>
  <c r="AC14" i="8"/>
  <c r="AC13" i="8"/>
  <c r="AC12" i="8"/>
  <c r="AC11" i="8"/>
  <c r="AC10" i="8"/>
  <c r="AC9" i="8"/>
  <c r="AC8" i="8"/>
  <c r="AC7" i="8"/>
  <c r="AC20" i="8"/>
  <c r="AC21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G48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G22" i="8"/>
  <c r="AA83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78" i="8"/>
  <c r="AA79" i="8"/>
  <c r="AA80" i="8"/>
  <c r="AA81" i="8"/>
  <c r="AA82" i="8"/>
  <c r="AA84" i="8"/>
  <c r="AA85" i="8"/>
  <c r="AA86" i="8"/>
  <c r="AA87" i="8"/>
  <c r="AA88" i="8"/>
  <c r="AA89" i="8"/>
  <c r="AA90" i="8"/>
  <c r="AA91" i="8"/>
  <c r="AA92" i="8"/>
  <c r="AA93" i="8"/>
  <c r="AA78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55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6" i="8"/>
</calcChain>
</file>

<file path=xl/sharedStrings.xml><?xml version="1.0" encoding="utf-8"?>
<sst xmlns="http://schemas.openxmlformats.org/spreadsheetml/2006/main" count="2258" uniqueCount="396">
  <si>
    <t>Row Labels</t>
  </si>
  <si>
    <t>Column Labels</t>
  </si>
  <si>
    <t>Payment installments</t>
  </si>
  <si>
    <t>AVG purchase</t>
  </si>
  <si>
    <t>Average monthly payment from installments</t>
  </si>
  <si>
    <t>Average payment</t>
  </si>
  <si>
    <t>seller_state</t>
  </si>
  <si>
    <t>seller_city</t>
  </si>
  <si>
    <t>SC</t>
  </si>
  <si>
    <t>lages - sc</t>
  </si>
  <si>
    <t>sao francisco do sul</t>
  </si>
  <si>
    <t>PR</t>
  </si>
  <si>
    <t>california</t>
  </si>
  <si>
    <t>sao  jose dos pinhais</t>
  </si>
  <si>
    <t>SP</t>
  </si>
  <si>
    <t>bofete</t>
  </si>
  <si>
    <t>MG</t>
  </si>
  <si>
    <t>cataguases</t>
  </si>
  <si>
    <t>sombrio</t>
  </si>
  <si>
    <t>londrina</t>
  </si>
  <si>
    <t>CE</t>
  </si>
  <si>
    <t>sao paluo</t>
  </si>
  <si>
    <t>mandaguari</t>
  </si>
  <si>
    <t>paincandu</t>
  </si>
  <si>
    <t>MT</t>
  </si>
  <si>
    <t>BA</t>
  </si>
  <si>
    <t>sao paulo sp</t>
  </si>
  <si>
    <t>fortaleza</t>
  </si>
  <si>
    <t>RS</t>
  </si>
  <si>
    <t>cachoeirinha</t>
  </si>
  <si>
    <t>luiz alves</t>
  </si>
  <si>
    <t>PB</t>
  </si>
  <si>
    <t>guanambi</t>
  </si>
  <si>
    <t>RO</t>
  </si>
  <si>
    <t>ES</t>
  </si>
  <si>
    <t>vicosa</t>
  </si>
  <si>
    <t>pinhais</t>
  </si>
  <si>
    <t>porto velho</t>
  </si>
  <si>
    <t>GO</t>
  </si>
  <si>
    <t>mamanguape</t>
  </si>
  <si>
    <t>pinhalzinho</t>
  </si>
  <si>
    <t>PE</t>
  </si>
  <si>
    <t>vitoria de santo antao</t>
  </si>
  <si>
    <t>sinop</t>
  </si>
  <si>
    <t>ivoti</t>
  </si>
  <si>
    <t>SE</t>
  </si>
  <si>
    <t>amparo</t>
  </si>
  <si>
    <t>PI</t>
  </si>
  <si>
    <t>paulo lopes</t>
  </si>
  <si>
    <t>itajobi</t>
  </si>
  <si>
    <t>bombinhas</t>
  </si>
  <si>
    <t>claudio</t>
  </si>
  <si>
    <t>lauro de freitas</t>
  </si>
  <si>
    <t>RN</t>
  </si>
  <si>
    <t>MA</t>
  </si>
  <si>
    <t>sao luis</t>
  </si>
  <si>
    <t>RJ</t>
  </si>
  <si>
    <t>nova friburgo</t>
  </si>
  <si>
    <t>francisco beltrao</t>
  </si>
  <si>
    <t>serrana</t>
  </si>
  <si>
    <t>suzano</t>
  </si>
  <si>
    <t>teresopolis</t>
  </si>
  <si>
    <t>laranjeiras do sul</t>
  </si>
  <si>
    <t>dores de campos</t>
  </si>
  <si>
    <t>rio bonito</t>
  </si>
  <si>
    <t>carazinho</t>
  </si>
  <si>
    <t>itajai</t>
  </si>
  <si>
    <t>jaboticabal</t>
  </si>
  <si>
    <t>uberlandia</t>
  </si>
  <si>
    <t>AM</t>
  </si>
  <si>
    <t>recife</t>
  </si>
  <si>
    <t>mesquita</t>
  </si>
  <si>
    <t>MS</t>
  </si>
  <si>
    <t>juiz de fora</t>
  </si>
  <si>
    <t>barretos</t>
  </si>
  <si>
    <t>montenegro</t>
  </si>
  <si>
    <t>campo bom</t>
  </si>
  <si>
    <t>canoas</t>
  </si>
  <si>
    <t>porto ferreira</t>
  </si>
  <si>
    <t>macae</t>
  </si>
  <si>
    <t>campo mourao</t>
  </si>
  <si>
    <t>rio de janeiro</t>
  </si>
  <si>
    <t>montes claros</t>
  </si>
  <si>
    <t>fazenda rio grande</t>
  </si>
  <si>
    <t>itatiba</t>
  </si>
  <si>
    <t>mirandopolis</t>
  </si>
  <si>
    <t>jarinu</t>
  </si>
  <si>
    <t>niteroi</t>
  </si>
  <si>
    <t>sao jose dos pinhais</t>
  </si>
  <si>
    <t>foz do iguacu</t>
  </si>
  <si>
    <t>novo hamburgo</t>
  </si>
  <si>
    <t>votuporanga</t>
  </si>
  <si>
    <t>scao jose do rio pardo</t>
  </si>
  <si>
    <t>resende</t>
  </si>
  <si>
    <t>florianopolis</t>
  </si>
  <si>
    <t>pirituba</t>
  </si>
  <si>
    <t>DF</t>
  </si>
  <si>
    <t>blumenau</t>
  </si>
  <si>
    <t>timbo</t>
  </si>
  <si>
    <t>aparecida de goiania</t>
  </si>
  <si>
    <t>formiga</t>
  </si>
  <si>
    <t>osasco</t>
  </si>
  <si>
    <t>ponte nova</t>
  </si>
  <si>
    <t>americana</t>
  </si>
  <si>
    <t>lajeado</t>
  </si>
  <si>
    <t>colombo</t>
  </si>
  <si>
    <t>salvador</t>
  </si>
  <si>
    <t>sao roque</t>
  </si>
  <si>
    <t>navegantes</t>
  </si>
  <si>
    <t>guaruja</t>
  </si>
  <si>
    <t>cordeiropolis</t>
  </si>
  <si>
    <t>andradas</t>
  </si>
  <si>
    <t>registro</t>
  </si>
  <si>
    <t>icara</t>
  </si>
  <si>
    <t>entre rios do oeste</t>
  </si>
  <si>
    <t>mogi das cruzes</t>
  </si>
  <si>
    <t>queimados</t>
  </si>
  <si>
    <t>canoinhas</t>
  </si>
  <si>
    <t>umuarama</t>
  </si>
  <si>
    <t>limeira</t>
  </si>
  <si>
    <t>jau</t>
  </si>
  <si>
    <t>guara</t>
  </si>
  <si>
    <t>PA</t>
  </si>
  <si>
    <t>marechal candido rondon</t>
  </si>
  <si>
    <t>borda da mata</t>
  </si>
  <si>
    <t>rio do sul</t>
  </si>
  <si>
    <t>patos de minas</t>
  </si>
  <si>
    <t>jussara</t>
  </si>
  <si>
    <t>sao caetano do sul</t>
  </si>
  <si>
    <t>santa rita do sapucai</t>
  </si>
  <si>
    <t>congonhal</t>
  </si>
  <si>
    <t>sao paulo - sp</t>
  </si>
  <si>
    <t>teixeira soares</t>
  </si>
  <si>
    <t>viamao</t>
  </si>
  <si>
    <t>braganca paulista</t>
  </si>
  <si>
    <t>votorantim</t>
  </si>
  <si>
    <t>laranjal paulista</t>
  </si>
  <si>
    <t>são paulo</t>
  </si>
  <si>
    <t>condor</t>
  </si>
  <si>
    <t>palotina</t>
  </si>
  <si>
    <t>echapora</t>
  </si>
  <si>
    <t>indaiatuba</t>
  </si>
  <si>
    <t>tatui</t>
  </si>
  <si>
    <t>pradopolis</t>
  </si>
  <si>
    <t>pelotas</t>
  </si>
  <si>
    <t>mage</t>
  </si>
  <si>
    <t>ibitinga</t>
  </si>
  <si>
    <t>franca</t>
  </si>
  <si>
    <t>sao carlos</t>
  </si>
  <si>
    <t>petropolis</t>
  </si>
  <si>
    <t>guariba</t>
  </si>
  <si>
    <t>birigui</t>
  </si>
  <si>
    <t>cornelio procopio</t>
  </si>
  <si>
    <t>barrinha</t>
  </si>
  <si>
    <t>fernandopolis</t>
  </si>
  <si>
    <t>sarandi</t>
  </si>
  <si>
    <t>ribeirao preto</t>
  </si>
  <si>
    <t>sumare</t>
  </si>
  <si>
    <t>betim</t>
  </si>
  <si>
    <t>sao goncalo</t>
  </si>
  <si>
    <t>jales</t>
  </si>
  <si>
    <t>taubate</t>
  </si>
  <si>
    <t>tres rios</t>
  </si>
  <si>
    <t>poa</t>
  </si>
  <si>
    <t>jacarei</t>
  </si>
  <si>
    <t>sao  paulo</t>
  </si>
  <si>
    <t>floranopolis</t>
  </si>
  <si>
    <t>alambari</t>
  </si>
  <si>
    <t>sete lagoas</t>
  </si>
  <si>
    <t>embu das artes</t>
  </si>
  <si>
    <t>atibaia</t>
  </si>
  <si>
    <t>pato branco</t>
  </si>
  <si>
    <t>andira-pr</t>
  </si>
  <si>
    <t>itaborai</t>
  </si>
  <si>
    <t>garulhos</t>
  </si>
  <si>
    <t>sao jose dos campos</t>
  </si>
  <si>
    <t>oliveira</t>
  </si>
  <si>
    <t>cascavael</t>
  </si>
  <si>
    <t>varzea paulista</t>
  </si>
  <si>
    <t>itabira</t>
  </si>
  <si>
    <t>aparecida</t>
  </si>
  <si>
    <t>dracena</t>
  </si>
  <si>
    <t>santana de parnaiba</t>
  </si>
  <si>
    <t>maua</t>
  </si>
  <si>
    <t>itapema</t>
  </si>
  <si>
    <t>bertioga</t>
  </si>
  <si>
    <t>saquarema</t>
  </si>
  <si>
    <t>santo andre/sao paulo</t>
  </si>
  <si>
    <t>embu guacu</t>
  </si>
  <si>
    <t>alvares machado</t>
  </si>
  <si>
    <t>fernando prestes</t>
  </si>
  <si>
    <t>taboao da serra</t>
  </si>
  <si>
    <t>macatuba</t>
  </si>
  <si>
    <t>tambau</t>
  </si>
  <si>
    <t>francisco morato</t>
  </si>
  <si>
    <t>vicente de carvalho</t>
  </si>
  <si>
    <t>brotas</t>
  </si>
  <si>
    <t>jacarei / sao paulo</t>
  </si>
  <si>
    <t>Seller state</t>
  </si>
  <si>
    <t>Low top 10</t>
  </si>
  <si>
    <t>Average revenue by states</t>
  </si>
  <si>
    <t>Average revenue by cities</t>
  </si>
  <si>
    <t>Median revenue by states</t>
  </si>
  <si>
    <t>median_revenue</t>
  </si>
  <si>
    <t>Red - needs attention</t>
  </si>
  <si>
    <t>Green - best performers. Business needs to focus more on that</t>
  </si>
  <si>
    <t>AVG revenue by states code</t>
  </si>
  <si>
    <t>Median revenue by states code</t>
  </si>
  <si>
    <t>Code:</t>
  </si>
  <si>
    <t>Median revenue</t>
  </si>
  <si>
    <t>Top 10 revenue producers</t>
  </si>
  <si>
    <t xml:space="preserve"> Top 10 worst revenue producers</t>
  </si>
  <si>
    <t>average_value</t>
  </si>
  <si>
    <t>In which state each item is more popular ==&gt; Where the items should be allocated to for faster shipping. Maybe those who have shipping problem.</t>
  </si>
  <si>
    <t>product_category_name</t>
  </si>
  <si>
    <t>office_furniture</t>
  </si>
  <si>
    <t>christmas_supplies</t>
  </si>
  <si>
    <t>security_and_services</t>
  </si>
  <si>
    <t>fashion_shoes</t>
  </si>
  <si>
    <t>home_comfort_2</t>
  </si>
  <si>
    <t>furniture_mattress_and_upholstery</t>
  </si>
  <si>
    <t>home_appliances_2</t>
  </si>
  <si>
    <t>furniture_living_room</t>
  </si>
  <si>
    <t>fashion_underwear_beach</t>
  </si>
  <si>
    <t>garden_tools</t>
  </si>
  <si>
    <t>consoles_games</t>
  </si>
  <si>
    <t>computers</t>
  </si>
  <si>
    <t>home_confort</t>
  </si>
  <si>
    <t>audio</t>
  </si>
  <si>
    <t>computers_accessories</t>
  </si>
  <si>
    <t>home_construction</t>
  </si>
  <si>
    <t>furniture_bedroom</t>
  </si>
  <si>
    <t>tablets_printing_image</t>
  </si>
  <si>
    <t>dvds_blu_ray</t>
  </si>
  <si>
    <t>musical_instruments</t>
  </si>
  <si>
    <t>fashion_male_clothing</t>
  </si>
  <si>
    <t>electronics</t>
  </si>
  <si>
    <t>furniture_decor</t>
  </si>
  <si>
    <t>telephony</t>
  </si>
  <si>
    <t>bed_bath_table</t>
  </si>
  <si>
    <t>stationery</t>
  </si>
  <si>
    <t>fixed_telephony</t>
  </si>
  <si>
    <t>watches_gifts</t>
  </si>
  <si>
    <t>baby</t>
  </si>
  <si>
    <t>cool_stuff</t>
  </si>
  <si>
    <t>air_conditioning</t>
  </si>
  <si>
    <t>auto</t>
  </si>
  <si>
    <t>sports_leisure</t>
  </si>
  <si>
    <t>market_place</t>
  </si>
  <si>
    <t>costruction_tools_tools</t>
  </si>
  <si>
    <t>health_beauty</t>
  </si>
  <si>
    <t>fashio_female_clothing</t>
  </si>
  <si>
    <t>kitchen_dining_laundry_garden_furniture</t>
  </si>
  <si>
    <t>costruction_tools_garden</t>
  </si>
  <si>
    <t>construction_tools_safety</t>
  </si>
  <si>
    <t>fashion_sport</t>
  </si>
  <si>
    <t>perfumery</t>
  </si>
  <si>
    <t>toys</t>
  </si>
  <si>
    <t>agro_industry_and_commerce</t>
  </si>
  <si>
    <t>books_general_interest</t>
  </si>
  <si>
    <t>music</t>
  </si>
  <si>
    <t>art</t>
  </si>
  <si>
    <t>home_appliances</t>
  </si>
  <si>
    <t>pet_shop</t>
  </si>
  <si>
    <t>flowers</t>
  </si>
  <si>
    <t>fashion_bags_accessories</t>
  </si>
  <si>
    <t>housewares</t>
  </si>
  <si>
    <t>food_drink</t>
  </si>
  <si>
    <t>cds_dvds_musicals</t>
  </si>
  <si>
    <t>small_appliances</t>
  </si>
  <si>
    <t>industry_commerce_and_business</t>
  </si>
  <si>
    <t>construction_tools_construction</t>
  </si>
  <si>
    <t>diapers_and_hygiene</t>
  </si>
  <si>
    <t>books_technical</t>
  </si>
  <si>
    <t>luggage_accessories</t>
  </si>
  <si>
    <t>cine_photo</t>
  </si>
  <si>
    <t>drinks</t>
  </si>
  <si>
    <t>signaling_and_security</t>
  </si>
  <si>
    <t>small_appliances_home_oven_and_coffee</t>
  </si>
  <si>
    <t>construction_tools_lights</t>
  </si>
  <si>
    <t>food</t>
  </si>
  <si>
    <t>party_supplies</t>
  </si>
  <si>
    <t>fashion_childrens_clothes</t>
  </si>
  <si>
    <t>books_imported</t>
  </si>
  <si>
    <t>la_cuisine</t>
  </si>
  <si>
    <t>arts_and_craftmanship</t>
  </si>
  <si>
    <t>Average shipping time for each category</t>
  </si>
  <si>
    <t>-</t>
  </si>
  <si>
    <t>Estimated shipping time needs to be reduced</t>
  </si>
  <si>
    <t>Product category</t>
  </si>
  <si>
    <t>Days to deliver</t>
  </si>
  <si>
    <t>Estimated days to deliver</t>
  </si>
  <si>
    <t>Late deliveries</t>
  </si>
  <si>
    <t>% late deliveries in category</t>
  </si>
  <si>
    <t>% of all late deliveries</t>
  </si>
  <si>
    <t>% late deliveries / total deliveries</t>
  </si>
  <si>
    <t>Deliveries</t>
  </si>
  <si>
    <t>Prepare in advance</t>
  </si>
  <si>
    <t>Prep in advance</t>
  </si>
  <si>
    <t>Average review</t>
  </si>
  <si>
    <t>4.04 (average)</t>
  </si>
  <si>
    <t>STATES</t>
  </si>
  <si>
    <t>CATEGORY</t>
  </si>
  <si>
    <t>Seller City</t>
  </si>
  <si>
    <t>Median revenue by cities</t>
  </si>
  <si>
    <t>revenue</t>
  </si>
  <si>
    <t>Revenue</t>
  </si>
  <si>
    <t>Worst % of late deliveries over 50 purchases</t>
  </si>
  <si>
    <t>Best % of late deliveries over 50 purchases</t>
  </si>
  <si>
    <t>AVG_review</t>
  </si>
  <si>
    <t>AVG review</t>
  </si>
  <si>
    <t>Late delivery ratio</t>
  </si>
  <si>
    <t>Total deliveries</t>
  </si>
  <si>
    <t>Seller State</t>
  </si>
  <si>
    <t>Category</t>
  </si>
  <si>
    <t>Purchases</t>
  </si>
  <si>
    <t xml:space="preserve">Purchases </t>
  </si>
  <si>
    <t>Reviews</t>
  </si>
  <si>
    <t>Late shipments</t>
  </si>
  <si>
    <t>Sum of Revenue</t>
  </si>
  <si>
    <t>State</t>
  </si>
  <si>
    <t>Best in category</t>
  </si>
  <si>
    <t>Worst in category</t>
  </si>
  <si>
    <t>ssd</t>
  </si>
  <si>
    <t>sdsd</t>
  </si>
  <si>
    <t>best in state</t>
  </si>
  <si>
    <t>worst in state</t>
  </si>
  <si>
    <t>sold in 4 states</t>
  </si>
  <si>
    <t>Red</t>
  </si>
  <si>
    <t>Green</t>
  </si>
  <si>
    <t xml:space="preserve">Sum of Purchases </t>
  </si>
  <si>
    <t>Sum of AVG_review</t>
  </si>
  <si>
    <t>Sum of Late shipments</t>
  </si>
  <si>
    <t>Median purchase</t>
  </si>
  <si>
    <t>Median payment</t>
  </si>
  <si>
    <t>AVG revenue</t>
  </si>
  <si>
    <t>Profitability</t>
  </si>
  <si>
    <t>Code for table the most to the left</t>
  </si>
  <si>
    <t>Code for table to the right</t>
  </si>
  <si>
    <t>Customers</t>
  </si>
  <si>
    <t>health beauty</t>
  </si>
  <si>
    <t>bed bath table</t>
  </si>
  <si>
    <t>furniture decor</t>
  </si>
  <si>
    <t>sports leisure</t>
  </si>
  <si>
    <t>computers accessories</t>
  </si>
  <si>
    <t>watches gifts</t>
  </si>
  <si>
    <t>garden tools</t>
  </si>
  <si>
    <t>cool stuff</t>
  </si>
  <si>
    <t>office furniture</t>
  </si>
  <si>
    <t>fashion bags accessories</t>
  </si>
  <si>
    <t>pet shop</t>
  </si>
  <si>
    <t>consoles games</t>
  </si>
  <si>
    <t>construction tools construction</t>
  </si>
  <si>
    <t>luggage accessories</t>
  </si>
  <si>
    <t>musical instruments</t>
  </si>
  <si>
    <t>home appliances</t>
  </si>
  <si>
    <t>home construction</t>
  </si>
  <si>
    <t>home confort</t>
  </si>
  <si>
    <t>furniture living room</t>
  </si>
  <si>
    <t>small appliances</t>
  </si>
  <si>
    <t>books general interest</t>
  </si>
  <si>
    <t>construction tools lights</t>
  </si>
  <si>
    <t>books technical</t>
  </si>
  <si>
    <t>industry commerce and business</t>
  </si>
  <si>
    <t>christmas supplies</t>
  </si>
  <si>
    <t>costruction tools garden</t>
  </si>
  <si>
    <t>food drink</t>
  </si>
  <si>
    <t>fashion underwear beach</t>
  </si>
  <si>
    <t>home appliances 2</t>
  </si>
  <si>
    <t>fashion shoes</t>
  </si>
  <si>
    <t>market place</t>
  </si>
  <si>
    <t>kitchen dining laundry garden furniture</t>
  </si>
  <si>
    <t>fixed telephony</t>
  </si>
  <si>
    <t>air conditioning</t>
  </si>
  <si>
    <t>construction tools safety</t>
  </si>
  <si>
    <t>signaling and security</t>
  </si>
  <si>
    <t>agro industry and commerce</t>
  </si>
  <si>
    <t>furniture bedroom</t>
  </si>
  <si>
    <t>fashion male clothing</t>
  </si>
  <si>
    <t>tablets printing image</t>
  </si>
  <si>
    <t>costruction tools tools</t>
  </si>
  <si>
    <t>home comfort 2</t>
  </si>
  <si>
    <t>furniture mattress and upholstery</t>
  </si>
  <si>
    <t>cine photo</t>
  </si>
  <si>
    <t>small appliances home oven and coffee</t>
  </si>
  <si>
    <t>dvds blu ray</t>
  </si>
  <si>
    <t>fashio female clothing</t>
  </si>
  <si>
    <t>arts and craftmanship</t>
  </si>
  <si>
    <t>fashion sport</t>
  </si>
  <si>
    <t>party supplies</t>
  </si>
  <si>
    <t>books imported</t>
  </si>
  <si>
    <t>diapers and hygiene</t>
  </si>
  <si>
    <t>security and services</t>
  </si>
  <si>
    <t>fashion childrens clothes</t>
  </si>
  <si>
    <t>la cuisine</t>
  </si>
  <si>
    <t>cds dvds musicals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</si>
</sst>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%"/>
    <numFmt numFmtId="167" formatCode="0.00000"/>
  </numFmts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  <font>
      <sz val="11"/>
      <color rgb="FF92D050"/>
      <name val="Calibri"/>
      <family val="2"/>
      <charset val="186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theme="1"/>
      <name val="Calibri"/>
      <family val="2"/>
      <charset val="186"/>
      <scheme val="minor"/>
    </font>
    <font>
      <sz val="11"/>
      <color rgb="FFFFC000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6" borderId="0" xfId="0" applyFill="1"/>
    <xf numFmtId="0" fontId="6" fillId="3" borderId="1" xfId="0" applyFont="1" applyFill="1" applyBorder="1"/>
    <xf numFmtId="0" fontId="0" fillId="3" borderId="0" xfId="0" applyFill="1"/>
    <xf numFmtId="0" fontId="4" fillId="4" borderId="0" xfId="0" applyFont="1" applyFill="1"/>
    <xf numFmtId="0" fontId="4" fillId="4" borderId="15" xfId="0" applyFont="1" applyFill="1" applyBorder="1"/>
    <xf numFmtId="0" fontId="4" fillId="4" borderId="16" xfId="0" applyFont="1" applyFill="1" applyBorder="1"/>
    <xf numFmtId="0" fontId="4" fillId="2" borderId="17" xfId="0" applyFont="1" applyFill="1" applyBorder="1"/>
    <xf numFmtId="0" fontId="5" fillId="2" borderId="17" xfId="0" applyFont="1" applyFill="1" applyBorder="1"/>
    <xf numFmtId="0" fontId="7" fillId="2" borderId="17" xfId="0" applyFont="1" applyFill="1" applyBorder="1"/>
    <xf numFmtId="0" fontId="0" fillId="4" borderId="17" xfId="0" applyFill="1" applyBorder="1"/>
    <xf numFmtId="0" fontId="5" fillId="4" borderId="17" xfId="0" applyFont="1" applyFill="1" applyBorder="1"/>
    <xf numFmtId="0" fontId="0" fillId="3" borderId="17" xfId="0" applyFill="1" applyBorder="1"/>
    <xf numFmtId="0" fontId="2" fillId="4" borderId="17" xfId="0" applyFont="1" applyFill="1" applyBorder="1"/>
    <xf numFmtId="0" fontId="6" fillId="3" borderId="17" xfId="0" applyFont="1" applyFill="1" applyBorder="1"/>
    <xf numFmtId="0" fontId="0" fillId="3" borderId="19" xfId="0" applyFill="1" applyBorder="1"/>
    <xf numFmtId="0" fontId="7" fillId="4" borderId="17" xfId="0" applyFont="1" applyFill="1" applyBorder="1"/>
    <xf numFmtId="0" fontId="4" fillId="4" borderId="0" xfId="0" applyFont="1" applyFill="1" applyAlignment="1">
      <alignment horizontal="center" vertical="center"/>
    </xf>
    <xf numFmtId="0" fontId="0" fillId="4" borderId="8" xfId="0" applyFill="1" applyBorder="1"/>
    <xf numFmtId="0" fontId="0" fillId="10" borderId="8" xfId="0" applyFill="1" applyBorder="1"/>
    <xf numFmtId="0" fontId="0" fillId="10" borderId="0" xfId="0" applyFill="1"/>
    <xf numFmtId="0" fontId="0" fillId="10" borderId="1" xfId="0" applyFill="1" applyBorder="1"/>
    <xf numFmtId="2" fontId="0" fillId="0" borderId="1" xfId="0" applyNumberFormat="1" applyBorder="1"/>
    <xf numFmtId="0" fontId="0" fillId="0" borderId="26" xfId="0" applyBorder="1"/>
    <xf numFmtId="0" fontId="0" fillId="6" borderId="3" xfId="0" applyFill="1" applyBorder="1"/>
    <xf numFmtId="2" fontId="0" fillId="0" borderId="26" xfId="0" applyNumberFormat="1" applyBorder="1"/>
    <xf numFmtId="0" fontId="0" fillId="10" borderId="3" xfId="0" applyFill="1" applyBorder="1"/>
    <xf numFmtId="2" fontId="0" fillId="10" borderId="3" xfId="0" applyNumberFormat="1" applyFill="1" applyBorder="1"/>
    <xf numFmtId="2" fontId="0" fillId="10" borderId="0" xfId="0" applyNumberFormat="1" applyFill="1"/>
    <xf numFmtId="0" fontId="0" fillId="6" borderId="27" xfId="0" applyFill="1" applyBorder="1"/>
    <xf numFmtId="0" fontId="6" fillId="0" borderId="1" xfId="0" applyFont="1" applyBorder="1"/>
    <xf numFmtId="2" fontId="6" fillId="0" borderId="1" xfId="0" applyNumberFormat="1" applyFont="1" applyBorder="1"/>
    <xf numFmtId="0" fontId="0" fillId="14" borderId="1" xfId="0" applyFill="1" applyBorder="1"/>
    <xf numFmtId="0" fontId="4" fillId="0" borderId="27" xfId="0" applyFont="1" applyBorder="1"/>
    <xf numFmtId="11" fontId="0" fillId="0" borderId="0" xfId="0" applyNumberFormat="1"/>
    <xf numFmtId="10" fontId="0" fillId="0" borderId="0" xfId="1" applyNumberFormat="1" applyFont="1"/>
    <xf numFmtId="0" fontId="2" fillId="0" borderId="1" xfId="0" applyFont="1" applyBorder="1"/>
    <xf numFmtId="0" fontId="2" fillId="0" borderId="0" xfId="0" applyFont="1"/>
    <xf numFmtId="0" fontId="11" fillId="0" borderId="1" xfId="0" applyFont="1" applyBorder="1"/>
    <xf numFmtId="10" fontId="0" fillId="0" borderId="1" xfId="1" applyNumberFormat="1" applyFont="1" applyBorder="1"/>
    <xf numFmtId="166" fontId="0" fillId="0" borderId="1" xfId="1" applyNumberFormat="1" applyFont="1" applyBorder="1"/>
    <xf numFmtId="10" fontId="0" fillId="3" borderId="1" xfId="1" applyNumberFormat="1" applyFont="1" applyFill="1" applyBorder="1"/>
    <xf numFmtId="0" fontId="7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10" fontId="0" fillId="0" borderId="0" xfId="0" applyNumberFormat="1"/>
    <xf numFmtId="0" fontId="0" fillId="0" borderId="2" xfId="0" applyBorder="1"/>
    <xf numFmtId="0" fontId="12" fillId="0" borderId="0" xfId="0" applyFont="1"/>
    <xf numFmtId="10" fontId="12" fillId="0" borderId="0" xfId="1" applyNumberFormat="1" applyFont="1"/>
    <xf numFmtId="10" fontId="7" fillId="0" borderId="1" xfId="1" applyNumberFormat="1" applyFont="1" applyBorder="1"/>
    <xf numFmtId="167" fontId="0" fillId="0" borderId="0" xfId="0" applyNumberFormat="1"/>
    <xf numFmtId="2" fontId="0" fillId="0" borderId="0" xfId="0" applyNumberFormat="1"/>
    <xf numFmtId="167" fontId="0" fillId="0" borderId="1" xfId="0" applyNumberFormat="1" applyBorder="1"/>
    <xf numFmtId="167" fontId="7" fillId="0" borderId="1" xfId="0" applyNumberFormat="1" applyFont="1" applyBorder="1"/>
    <xf numFmtId="165" fontId="0" fillId="0" borderId="1" xfId="0" applyNumberFormat="1" applyBorder="1"/>
    <xf numFmtId="165" fontId="7" fillId="0" borderId="1" xfId="0" applyNumberFormat="1" applyFont="1" applyBorder="1"/>
    <xf numFmtId="167" fontId="14" fillId="0" borderId="1" xfId="0" applyNumberFormat="1" applyFont="1" applyBorder="1"/>
    <xf numFmtId="167" fontId="11" fillId="0" borderId="1" xfId="0" applyNumberFormat="1" applyFont="1" applyBorder="1"/>
    <xf numFmtId="167" fontId="4" fillId="0" borderId="1" xfId="0" applyNumberFormat="1" applyFont="1" applyBorder="1"/>
    <xf numFmtId="167" fontId="15" fillId="0" borderId="1" xfId="0" applyNumberFormat="1" applyFont="1" applyBorder="1"/>
    <xf numFmtId="2" fontId="0" fillId="14" borderId="1" xfId="0" applyNumberFormat="1" applyFill="1" applyBorder="1"/>
    <xf numFmtId="2" fontId="0" fillId="4" borderId="18" xfId="0" applyNumberFormat="1" applyFill="1" applyBorder="1"/>
    <xf numFmtId="2" fontId="0" fillId="4" borderId="20" xfId="0" applyNumberFormat="1" applyFill="1" applyBorder="1"/>
    <xf numFmtId="2" fontId="0" fillId="2" borderId="18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14" borderId="0" xfId="0" applyFill="1"/>
    <xf numFmtId="3" fontId="0" fillId="0" borderId="0" xfId="0" applyNumberFormat="1"/>
    <xf numFmtId="3" fontId="2" fillId="3" borderId="0" xfId="0" applyNumberFormat="1" applyFont="1" applyFill="1"/>
    <xf numFmtId="3" fontId="2" fillId="0" borderId="0" xfId="0" applyNumberFormat="1" applyFont="1"/>
    <xf numFmtId="3" fontId="12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0" fontId="4" fillId="0" borderId="0" xfId="0" applyNumberFormat="1" applyFont="1"/>
    <xf numFmtId="0" fontId="2" fillId="9" borderId="0" xfId="0" applyFont="1" applyFill="1" applyAlignment="1">
      <alignment horizontal="left"/>
    </xf>
    <xf numFmtId="10" fontId="0" fillId="9" borderId="0" xfId="0" applyNumberFormat="1" applyFill="1"/>
    <xf numFmtId="3" fontId="0" fillId="2" borderId="0" xfId="0" applyNumberFormat="1" applyFill="1"/>
    <xf numFmtId="3" fontId="12" fillId="2" borderId="0" xfId="0" applyNumberFormat="1" applyFont="1" applyFill="1"/>
    <xf numFmtId="3" fontId="2" fillId="2" borderId="0" xfId="0" applyNumberFormat="1" applyFont="1" applyFill="1"/>
    <xf numFmtId="0" fontId="6" fillId="14" borderId="1" xfId="0" applyFont="1" applyFill="1" applyBorder="1"/>
    <xf numFmtId="2" fontId="0" fillId="0" borderId="2" xfId="0" applyNumberFormat="1" applyBorder="1"/>
    <xf numFmtId="0" fontId="0" fillId="6" borderId="4" xfId="0" applyFill="1" applyBorder="1"/>
    <xf numFmtId="0" fontId="0" fillId="10" borderId="7" xfId="0" applyFill="1" applyBorder="1"/>
    <xf numFmtId="0" fontId="0" fillId="10" borderId="4" xfId="0" applyFill="1" applyBorder="1"/>
    <xf numFmtId="3" fontId="0" fillId="0" borderId="3" xfId="0" applyNumberFormat="1" applyBorder="1"/>
    <xf numFmtId="165" fontId="11" fillId="0" borderId="1" xfId="0" applyNumberFormat="1" applyFont="1" applyBorder="1"/>
    <xf numFmtId="165" fontId="12" fillId="0" borderId="1" xfId="0" applyNumberFormat="1" applyFont="1" applyBorder="1"/>
    <xf numFmtId="0" fontId="0" fillId="12" borderId="0" xfId="0" applyFill="1"/>
    <xf numFmtId="0" fontId="4" fillId="0" borderId="0" xfId="0" applyFont="1" applyAlignment="1">
      <alignment horizontal="center" vertical="center" wrapText="1"/>
    </xf>
    <xf numFmtId="0" fontId="0" fillId="7" borderId="9" xfId="0" applyFill="1" applyBorder="1" applyAlignment="1">
      <alignment horizontal="center" vertical="top"/>
    </xf>
    <xf numFmtId="0" fontId="0" fillId="7" borderId="11" xfId="0" applyFill="1" applyBorder="1" applyAlignment="1">
      <alignment horizontal="center" vertical="top"/>
    </xf>
    <xf numFmtId="0" fontId="0" fillId="7" borderId="21" xfId="0" applyFill="1" applyBorder="1" applyAlignment="1">
      <alignment horizontal="center" vertical="top"/>
    </xf>
    <xf numFmtId="0" fontId="0" fillId="7" borderId="22" xfId="0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14" xfId="0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top"/>
    </xf>
    <xf numFmtId="0" fontId="0" fillId="12" borderId="10" xfId="0" applyFill="1" applyBorder="1" applyAlignment="1">
      <alignment horizontal="center" vertical="top"/>
    </xf>
    <xf numFmtId="0" fontId="0" fillId="12" borderId="11" xfId="0" applyFill="1" applyBorder="1" applyAlignment="1">
      <alignment horizontal="center" vertical="top"/>
    </xf>
    <xf numFmtId="0" fontId="0" fillId="12" borderId="21" xfId="0" applyFill="1" applyBorder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0" fillId="12" borderId="22" xfId="0" applyFill="1" applyBorder="1" applyAlignment="1">
      <alignment horizontal="center" vertical="top"/>
    </xf>
    <xf numFmtId="0" fontId="0" fillId="12" borderId="12" xfId="0" applyFill="1" applyBorder="1" applyAlignment="1">
      <alignment horizontal="center" vertical="top"/>
    </xf>
    <xf numFmtId="0" fontId="0" fillId="12" borderId="13" xfId="0" applyFill="1" applyBorder="1" applyAlignment="1">
      <alignment horizontal="center" vertical="top"/>
    </xf>
    <xf numFmtId="0" fontId="0" fillId="12" borderId="14" xfId="0" applyFill="1" applyBorder="1" applyAlignment="1">
      <alignment horizontal="center" vertical="top"/>
    </xf>
    <xf numFmtId="0" fontId="10" fillId="15" borderId="1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9" xfId="0" applyFill="1" applyBorder="1" applyAlignment="1">
      <alignment horizontal="center" vertical="top"/>
    </xf>
    <xf numFmtId="0" fontId="0" fillId="11" borderId="10" xfId="0" applyFill="1" applyBorder="1" applyAlignment="1">
      <alignment horizontal="center" vertical="top"/>
    </xf>
    <xf numFmtId="0" fontId="0" fillId="11" borderId="11" xfId="0" applyFill="1" applyBorder="1" applyAlignment="1">
      <alignment horizontal="center" vertical="top"/>
    </xf>
    <xf numFmtId="0" fontId="0" fillId="11" borderId="21" xfId="0" applyFill="1" applyBorder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0" fillId="11" borderId="22" xfId="0" applyFill="1" applyBorder="1" applyAlignment="1">
      <alignment horizontal="center" vertical="top"/>
    </xf>
    <xf numFmtId="0" fontId="0" fillId="11" borderId="12" xfId="0" applyFill="1" applyBorder="1" applyAlignment="1">
      <alignment horizontal="center" vertical="top"/>
    </xf>
    <xf numFmtId="0" fontId="0" fillId="11" borderId="13" xfId="0" applyFill="1" applyBorder="1" applyAlignment="1">
      <alignment horizontal="center" vertical="top"/>
    </xf>
    <xf numFmtId="0" fontId="0" fillId="11" borderId="14" xfId="0" applyFill="1" applyBorder="1" applyAlignment="1">
      <alignment horizontal="center" vertical="top"/>
    </xf>
    <xf numFmtId="0" fontId="10" fillId="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74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numFmt numFmtId="14" formatCode="0.00%"/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168" formatCode="0.0000000"/>
    </dxf>
    <dxf>
      <font>
        <b/>
      </font>
    </dxf>
    <dxf>
      <fill>
        <patternFill>
          <bgColor theme="9" tint="0.59999389629810485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9999"/>
        </patternFill>
      </fill>
    </dxf>
    <dxf>
      <fill>
        <patternFill patternType="solid">
          <bgColor theme="9" tint="0.39997558519241921"/>
        </patternFill>
      </fill>
    </dxf>
    <dxf>
      <numFmt numFmtId="3" formatCode="#,##0"/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11672321447626E-2"/>
          <c:y val="0.10850175232857306"/>
          <c:w val="0.91421628937007871"/>
          <c:h val="0.7129048505209945"/>
        </c:manualLayout>
      </c:layout>
      <c:lineChart>
        <c:grouping val="standard"/>
        <c:varyColors val="0"/>
        <c:ser>
          <c:idx val="0"/>
          <c:order val="0"/>
          <c:tx>
            <c:strRef>
              <c:f>'Monthly payments | installments'!$B$1</c:f>
              <c:strCache>
                <c:ptCount val="1"/>
                <c:pt idx="0">
                  <c:v>AVG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'Monthly payments | installments'!$A$2:$A$24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'Monthly payments | installments'!$B$2:$B$24</c:f>
              <c:numCache>
                <c:formatCode>0.00</c:formatCode>
                <c:ptCount val="23"/>
                <c:pt idx="0">
                  <c:v>95.872929876244996</c:v>
                </c:pt>
                <c:pt idx="1">
                  <c:v>127.228150326274</c:v>
                </c:pt>
                <c:pt idx="2">
                  <c:v>142.539317464872</c:v>
                </c:pt>
                <c:pt idx="3">
                  <c:v>163.97683995492</c:v>
                </c:pt>
                <c:pt idx="4">
                  <c:v>183.465222370681</c:v>
                </c:pt>
                <c:pt idx="5">
                  <c:v>209.849951530612</c:v>
                </c:pt>
                <c:pt idx="6">
                  <c:v>187.67367158671499</c:v>
                </c:pt>
                <c:pt idx="7">
                  <c:v>307.73742736644903</c:v>
                </c:pt>
                <c:pt idx="8">
                  <c:v>203.44086956521701</c:v>
                </c:pt>
                <c:pt idx="9">
                  <c:v>415.08583708709</c:v>
                </c:pt>
                <c:pt idx="10">
                  <c:v>124.932173913043</c:v>
                </c:pt>
                <c:pt idx="11">
                  <c:v>321.67849624060102</c:v>
                </c:pt>
                <c:pt idx="12">
                  <c:v>150.46250000000001</c:v>
                </c:pt>
                <c:pt idx="13">
                  <c:v>167.962666666666</c:v>
                </c:pt>
                <c:pt idx="14">
                  <c:v>445.55310810810801</c:v>
                </c:pt>
                <c:pt idx="15">
                  <c:v>292.69399999999899</c:v>
                </c:pt>
                <c:pt idx="16">
                  <c:v>174.60249999999999</c:v>
                </c:pt>
                <c:pt idx="17">
                  <c:v>486.48333333333301</c:v>
                </c:pt>
                <c:pt idx="18">
                  <c:v>615.80176470588196</c:v>
                </c:pt>
                <c:pt idx="19">
                  <c:v>243.7</c:v>
                </c:pt>
                <c:pt idx="20">
                  <c:v>228.71</c:v>
                </c:pt>
                <c:pt idx="21">
                  <c:v>236.48</c:v>
                </c:pt>
                <c:pt idx="22">
                  <c:v>610.048888888889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8-44EB-8622-47D5E31BA7D2}"/>
            </c:ext>
          </c:extLst>
        </c:ser>
        <c:ser>
          <c:idx val="1"/>
          <c:order val="1"/>
          <c:tx>
            <c:strRef>
              <c:f>'Monthly payments | installments'!$C$1</c:f>
              <c:strCache>
                <c:ptCount val="1"/>
                <c:pt idx="0">
                  <c:v>Median purchase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'Monthly payments | installments'!$A$2:$A$24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'Monthly payments | installments'!$C$2:$C$24</c:f>
              <c:numCache>
                <c:formatCode>0.00</c:formatCode>
                <c:ptCount val="23"/>
                <c:pt idx="0">
                  <c:v>67.87</c:v>
                </c:pt>
                <c:pt idx="1">
                  <c:v>109.42</c:v>
                </c:pt>
                <c:pt idx="2">
                  <c:v>110.42</c:v>
                </c:pt>
                <c:pt idx="3">
                  <c:v>117.175</c:v>
                </c:pt>
                <c:pt idx="4">
                  <c:v>125.97</c:v>
                </c:pt>
                <c:pt idx="5">
                  <c:v>138.55000000000001</c:v>
                </c:pt>
                <c:pt idx="6">
                  <c:v>140.07499999999999</c:v>
                </c:pt>
                <c:pt idx="7">
                  <c:v>212.69499999999999</c:v>
                </c:pt>
                <c:pt idx="8">
                  <c:v>99.92</c:v>
                </c:pt>
                <c:pt idx="9">
                  <c:v>239.74</c:v>
                </c:pt>
                <c:pt idx="10">
                  <c:v>116.51</c:v>
                </c:pt>
                <c:pt idx="11">
                  <c:v>198.41</c:v>
                </c:pt>
                <c:pt idx="12">
                  <c:v>136.20499999999899</c:v>
                </c:pt>
                <c:pt idx="13">
                  <c:v>147.07</c:v>
                </c:pt>
                <c:pt idx="14">
                  <c:v>255.85</c:v>
                </c:pt>
                <c:pt idx="15">
                  <c:v>167.37</c:v>
                </c:pt>
                <c:pt idx="16">
                  <c:v>175.1</c:v>
                </c:pt>
                <c:pt idx="17">
                  <c:v>335.89</c:v>
                </c:pt>
                <c:pt idx="18">
                  <c:v>458.31</c:v>
                </c:pt>
                <c:pt idx="19">
                  <c:v>216.05</c:v>
                </c:pt>
                <c:pt idx="20">
                  <c:v>228.71</c:v>
                </c:pt>
                <c:pt idx="21">
                  <c:v>236.48</c:v>
                </c:pt>
                <c:pt idx="22">
                  <c:v>593.88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E8-44EB-8622-47D5E31B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88975"/>
        <c:axId val="576997295"/>
      </c:lineChart>
      <c:catAx>
        <c:axId val="5769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97295"/>
        <c:crosses val="autoZero"/>
        <c:auto val="1"/>
        <c:lblAlgn val="ctr"/>
        <c:lblOffset val="100"/>
        <c:noMultiLvlLbl val="0"/>
      </c:catAx>
      <c:valAx>
        <c:axId val="5769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8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Monthly</a:t>
            </a:r>
            <a:r>
              <a:rPr lang="lv-LV" baseline="0"/>
              <a:t> payment</a:t>
            </a:r>
            <a:r>
              <a:rPr lang="en-US" baseline="0"/>
              <a:t> ammount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0284539492921E-2"/>
          <c:y val="0.12085369940015435"/>
          <c:w val="0.85963253404598428"/>
          <c:h val="0.7290211798293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payments | installments'!$B$28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payments | installments'!$A$29:$A$51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'Monthly payments | installments'!$B$29:$B$51</c:f>
              <c:numCache>
                <c:formatCode>General</c:formatCode>
                <c:ptCount val="23"/>
                <c:pt idx="0">
                  <c:v>25455</c:v>
                </c:pt>
                <c:pt idx="1">
                  <c:v>12413</c:v>
                </c:pt>
                <c:pt idx="2">
                  <c:v>10461</c:v>
                </c:pt>
                <c:pt idx="3">
                  <c:v>7098</c:v>
                </c:pt>
                <c:pt idx="4">
                  <c:v>5239</c:v>
                </c:pt>
                <c:pt idx="5">
                  <c:v>3920</c:v>
                </c:pt>
                <c:pt idx="6">
                  <c:v>1626</c:v>
                </c:pt>
                <c:pt idx="7">
                  <c:v>4268</c:v>
                </c:pt>
                <c:pt idx="8">
                  <c:v>644</c:v>
                </c:pt>
                <c:pt idx="9">
                  <c:v>5328</c:v>
                </c:pt>
                <c:pt idx="10">
                  <c:v>23</c:v>
                </c:pt>
                <c:pt idx="11">
                  <c:v>133</c:v>
                </c:pt>
                <c:pt idx="12">
                  <c:v>16</c:v>
                </c:pt>
                <c:pt idx="13">
                  <c:v>15</c:v>
                </c:pt>
                <c:pt idx="14">
                  <c:v>74</c:v>
                </c:pt>
                <c:pt idx="15">
                  <c:v>5</c:v>
                </c:pt>
                <c:pt idx="16">
                  <c:v>8</c:v>
                </c:pt>
                <c:pt idx="17">
                  <c:v>27</c:v>
                </c:pt>
                <c:pt idx="18">
                  <c:v>17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4C93-975D-EA34B175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476559"/>
        <c:axId val="425476975"/>
      </c:barChart>
      <c:lineChart>
        <c:grouping val="standard"/>
        <c:varyColors val="0"/>
        <c:ser>
          <c:idx val="1"/>
          <c:order val="1"/>
          <c:tx>
            <c:strRef>
              <c:f>'Monthly payments | installments'!$C$28</c:f>
              <c:strCache>
                <c:ptCount val="1"/>
                <c:pt idx="0">
                  <c:v>Average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payments | installments'!$A$29:$A$51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'Monthly payments | installments'!$C$29:$C$51</c:f>
              <c:numCache>
                <c:formatCode>0.00</c:formatCode>
                <c:ptCount val="23"/>
                <c:pt idx="0">
                  <c:v>95.872929876244996</c:v>
                </c:pt>
                <c:pt idx="1">
                  <c:v>63.614075163137102</c:v>
                </c:pt>
                <c:pt idx="2">
                  <c:v>47.513105821624201</c:v>
                </c:pt>
                <c:pt idx="3">
                  <c:v>40.994209988729999</c:v>
                </c:pt>
                <c:pt idx="4">
                  <c:v>36.693044474136201</c:v>
                </c:pt>
                <c:pt idx="5">
                  <c:v>34.974991921768698</c:v>
                </c:pt>
                <c:pt idx="6">
                  <c:v>26.8105245123879</c:v>
                </c:pt>
                <c:pt idx="7">
                  <c:v>38.4671784208061</c:v>
                </c:pt>
                <c:pt idx="8">
                  <c:v>22.6045410628018</c:v>
                </c:pt>
                <c:pt idx="9">
                  <c:v>41.508583708708997</c:v>
                </c:pt>
                <c:pt idx="10">
                  <c:v>11.3574703557312</c:v>
                </c:pt>
                <c:pt idx="11">
                  <c:v>26.806541353383398</c:v>
                </c:pt>
                <c:pt idx="12">
                  <c:v>11.5740384615384</c:v>
                </c:pt>
                <c:pt idx="13">
                  <c:v>11.9973333333333</c:v>
                </c:pt>
                <c:pt idx="14">
                  <c:v>29.703540540540502</c:v>
                </c:pt>
                <c:pt idx="15">
                  <c:v>18.293374999999902</c:v>
                </c:pt>
                <c:pt idx="16">
                  <c:v>10.2707352941176</c:v>
                </c:pt>
                <c:pt idx="17">
                  <c:v>27.026851851851799</c:v>
                </c:pt>
                <c:pt idx="18">
                  <c:v>30.7900882352941</c:v>
                </c:pt>
                <c:pt idx="19">
                  <c:v>11.604761904761901</c:v>
                </c:pt>
                <c:pt idx="20">
                  <c:v>10.395909090909001</c:v>
                </c:pt>
                <c:pt idx="21">
                  <c:v>10.281739130434699</c:v>
                </c:pt>
                <c:pt idx="22">
                  <c:v>25.418703703703699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5B4-4C93-975D-EA34B17593E2}"/>
            </c:ext>
          </c:extLst>
        </c:ser>
        <c:ser>
          <c:idx val="2"/>
          <c:order val="2"/>
          <c:tx>
            <c:strRef>
              <c:f>'Monthly payments | installments'!$D$28</c:f>
              <c:strCache>
                <c:ptCount val="1"/>
                <c:pt idx="0">
                  <c:v>Median payment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payments | installments'!$A$29:$A$51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'Monthly payments | installments'!$D$29:$D$51</c:f>
              <c:numCache>
                <c:formatCode>0.00</c:formatCode>
                <c:ptCount val="23"/>
                <c:pt idx="0">
                  <c:v>67.87</c:v>
                </c:pt>
                <c:pt idx="1">
                  <c:v>54.71</c:v>
                </c:pt>
                <c:pt idx="2">
                  <c:v>36.806666666666601</c:v>
                </c:pt>
                <c:pt idx="3">
                  <c:v>29.293749999999999</c:v>
                </c:pt>
                <c:pt idx="4">
                  <c:v>25.193999999999999</c:v>
                </c:pt>
                <c:pt idx="5">
                  <c:v>23.091666666666601</c:v>
                </c:pt>
                <c:pt idx="6">
                  <c:v>20.010714285714201</c:v>
                </c:pt>
                <c:pt idx="7">
                  <c:v>26.586874999999999</c:v>
                </c:pt>
                <c:pt idx="8">
                  <c:v>11.102222222222199</c:v>
                </c:pt>
                <c:pt idx="9">
                  <c:v>23.974</c:v>
                </c:pt>
                <c:pt idx="10">
                  <c:v>10.5918181818181</c:v>
                </c:pt>
                <c:pt idx="11">
                  <c:v>16.5341666666666</c:v>
                </c:pt>
                <c:pt idx="12">
                  <c:v>10.477307692307599</c:v>
                </c:pt>
                <c:pt idx="13">
                  <c:v>10.5049999999999</c:v>
                </c:pt>
                <c:pt idx="14">
                  <c:v>17.056666666666601</c:v>
                </c:pt>
                <c:pt idx="15">
                  <c:v>10.460625</c:v>
                </c:pt>
                <c:pt idx="16">
                  <c:v>10.299999999999899</c:v>
                </c:pt>
                <c:pt idx="17">
                  <c:v>18.660555555555501</c:v>
                </c:pt>
                <c:pt idx="18">
                  <c:v>22.915500000000002</c:v>
                </c:pt>
                <c:pt idx="19">
                  <c:v>10.288095238095201</c:v>
                </c:pt>
                <c:pt idx="20">
                  <c:v>10.395909090909001</c:v>
                </c:pt>
                <c:pt idx="21">
                  <c:v>10.281739130434699</c:v>
                </c:pt>
                <c:pt idx="22">
                  <c:v>24.745000000000001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5B4-4C93-975D-EA34B175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342799"/>
        <c:axId val="770336975"/>
      </c:lineChart>
      <c:catAx>
        <c:axId val="425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6975"/>
        <c:crosses val="autoZero"/>
        <c:auto val="1"/>
        <c:lblAlgn val="ctr"/>
        <c:lblOffset val="100"/>
        <c:noMultiLvlLbl val="0"/>
      </c:catAx>
      <c:valAx>
        <c:axId val="425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Customer ammount</a:t>
                </a:r>
              </a:p>
            </c:rich>
          </c:tx>
          <c:layout>
            <c:manualLayout>
              <c:xMode val="edge"/>
              <c:yMode val="edge"/>
              <c:x val="9.1670962974076901E-3"/>
              <c:y val="0.3384042684803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655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681177810729435E-2"/>
                <c:y val="0.1007530828016505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7033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Monthly</a:t>
                </a:r>
                <a:r>
                  <a:rPr lang="en-US" baseline="0"/>
                  <a:t> price paid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7434073941786714"/>
              <c:y val="0.33730933176240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42799"/>
        <c:crosses val="max"/>
        <c:crossBetween val="between"/>
      </c:valAx>
      <c:catAx>
        <c:axId val="77034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33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1064214058911"/>
          <c:y val="0.92664281578108643"/>
          <c:w val="0.48285906355927927"/>
          <c:h val="5.6533044083133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24980E6-E577-4A10-A157-411A0962B58A}">
          <cx:tx>
            <cx:txData>
              <cx:f>_xlchart.v1.1</cx:f>
              <cx:v>revenue</cx:v>
            </cx:txData>
          </cx:tx>
          <cx:spPr>
            <a:solidFill>
              <a:schemeClr val="tx2">
                <a:lumMod val="60000"/>
                <a:lumOff val="40000"/>
              </a:schemeClr>
            </a:solidFill>
          </cx:spPr>
          <cx:dataPt idx="0">
            <cx:spPr>
              <a:solidFill>
                <a:srgbClr val="0070C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rgbClr val="0070C0"/>
              </a:solidFill>
            </cx:spPr>
          </cx:dataPt>
          <cx:dataPt idx="3">
            <cx:spPr>
              <a:solidFill>
                <a:srgbClr val="0070C0"/>
              </a:solidFill>
            </cx:spPr>
          </cx:dataPt>
          <cx:dataPt idx="4">
            <cx:spPr>
              <a:solidFill>
                <a:srgbClr val="0070C0"/>
              </a:solidFill>
            </cx:spPr>
          </cx:dataPt>
          <cx:dataPt idx="5">
            <cx:spPr>
              <a:solidFill>
                <a:srgbClr val="0070C0"/>
              </a:solidFill>
            </cx:spPr>
          </cx:dataPt>
          <cx:dataPt idx="6">
            <cx:spPr>
              <a:solidFill>
                <a:srgbClr val="0070C0"/>
              </a:solidFill>
            </cx:spPr>
          </cx:dataPt>
          <cx:dataPt idx="7">
            <cx:spPr>
              <a:solidFill>
                <a:srgbClr val="0070C0"/>
              </a:solidFill>
            </cx:spPr>
          </cx:dataPt>
          <cx:dataPt idx="8">
            <cx:spPr>
              <a:solidFill>
                <a:srgbClr val="0070C0"/>
              </a:solidFill>
            </cx:spPr>
          </cx:dataPt>
          <cx:dataPt idx="9">
            <cx:spPr>
              <a:solidFill>
                <a:srgbClr val="0070C0"/>
              </a:solidFill>
            </cx:spPr>
          </cx:dataPt>
          <cx:dataPt idx="10">
            <cx:spPr>
              <a:solidFill>
                <a:srgbClr val="0070C0"/>
              </a:solidFill>
            </cx:spPr>
          </cx:dataPt>
          <cx:dataPt idx="11">
            <cx:spPr>
              <a:solidFill>
                <a:srgbClr val="0070C0"/>
              </a:solidFill>
            </cx:spPr>
          </cx:dataPt>
          <cx:dataPt idx="12">
            <cx:spPr>
              <a:solidFill>
                <a:srgbClr val="0070C0"/>
              </a:solidFill>
            </cx:spPr>
          </cx:dataPt>
          <cx:dataPt idx="13">
            <cx:spPr>
              <a:solidFill>
                <a:srgbClr val="0070C0"/>
              </a:solidFill>
            </cx:spPr>
          </cx:dataPt>
          <cx:dataPt idx="14">
            <cx:spPr>
              <a:solidFill>
                <a:srgbClr val="0070C0"/>
              </a:solidFill>
            </cx:spPr>
          </cx:dataPt>
          <cx:dataPt idx="15">
            <cx:spPr>
              <a:solidFill>
                <a:srgbClr val="0070C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C7B44F6-9254-4B56-ABA5-BB7302245A7E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Revenue</cx:v>
            </cx:txData>
          </cx:tx>
          <cx:spPr>
            <a:noFill/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>
                      <a:lumMod val="65000"/>
                      <a:lumOff val="35000"/>
                    </a:sysClr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units unit="tenThousands">
          <cx:unitsLabel/>
        </cx:units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144780</xdr:rowOff>
    </xdr:from>
    <xdr:to>
      <xdr:col>13</xdr:col>
      <xdr:colOff>449580</xdr:colOff>
      <xdr:row>20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02FCD-3116-4501-E464-6FAB41AA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246696</xdr:colOff>
      <xdr:row>28</xdr:row>
      <xdr:rowOff>66674</xdr:rowOff>
    </xdr:from>
    <xdr:to>
      <xdr:col>17</xdr:col>
      <xdr:colOff>453390</xdr:colOff>
      <xdr:row>49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1CBFA-FCC0-106F-B412-BE1ABC6C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551007</xdr:colOff>
      <xdr:row>60</xdr:row>
      <xdr:rowOff>139187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D0A263-66D2-492E-A8E7-77EF4A63F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591675"/>
          <a:ext cx="5326842" cy="1409822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2</xdr:row>
      <xdr:rowOff>85725</xdr:rowOff>
    </xdr:from>
    <xdr:to>
      <xdr:col>22</xdr:col>
      <xdr:colOff>409956</xdr:colOff>
      <xdr:row>9</xdr:row>
      <xdr:rowOff>179188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0F4697-A483-6124-0138-562518EC9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53850" y="447675"/>
          <a:ext cx="4400931" cy="1360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93344</xdr:colOff>
      <xdr:row>8</xdr:row>
      <xdr:rowOff>54519</xdr:rowOff>
    </xdr:from>
    <xdr:ext cx="4885611" cy="1136106"/>
    <xdr:pic>
      <xdr:nvPicPr>
        <xdr:cNvPr id="2" name="Picture 1">
          <a:extLst>
            <a:ext uri="{FF2B5EF4-FFF2-40B4-BE49-F238E27FC236}">
              <a16:creationId xmlns:a16="http://schemas.microsoft.com/office/drawing/2014/main" id="{DAD70FFF-D5CB-4BAB-8A2A-739DD51F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5544" y="1530894"/>
          <a:ext cx="4885611" cy="1136106"/>
        </a:xfrm>
        <a:prstGeom prst="rect">
          <a:avLst/>
        </a:prstGeom>
      </xdr:spPr>
    </xdr:pic>
    <xdr:clientData/>
  </xdr:oneCellAnchor>
  <xdr:twoCellAnchor editAs="oneCell">
    <xdr:from>
      <xdr:col>9</xdr:col>
      <xdr:colOff>53340</xdr:colOff>
      <xdr:row>18</xdr:row>
      <xdr:rowOff>45720</xdr:rowOff>
    </xdr:from>
    <xdr:to>
      <xdr:col>10</xdr:col>
      <xdr:colOff>1235408</xdr:colOff>
      <xdr:row>24</xdr:row>
      <xdr:rowOff>110490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EF33A-C8F5-DEC8-82CF-AB28335C26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7366"/>
        <a:stretch/>
      </xdr:blipFill>
      <xdr:spPr>
        <a:xfrm>
          <a:off x="6225540" y="3350895"/>
          <a:ext cx="5030168" cy="1150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255271</xdr:colOff>
      <xdr:row>37</xdr:row>
      <xdr:rowOff>87631</xdr:rowOff>
    </xdr:from>
    <xdr:to>
      <xdr:col>14</xdr:col>
      <xdr:colOff>516255</xdr:colOff>
      <xdr:row>48</xdr:row>
      <xdr:rowOff>37513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20116F-A882-7933-C8B7-720C7F7A8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1" y="6812281"/>
          <a:ext cx="4878704" cy="1950132"/>
        </a:xfrm>
        <a:prstGeom prst="rect">
          <a:avLst/>
        </a:prstGeom>
      </xdr:spPr>
    </xdr:pic>
    <xdr:clientData/>
  </xdr:twoCellAnchor>
  <xdr:twoCellAnchor editAs="oneCell">
    <xdr:from>
      <xdr:col>1</xdr:col>
      <xdr:colOff>293370</xdr:colOff>
      <xdr:row>37</xdr:row>
      <xdr:rowOff>158590</xdr:rowOff>
    </xdr:from>
    <xdr:to>
      <xdr:col>6</xdr:col>
      <xdr:colOff>817721</xdr:colOff>
      <xdr:row>44</xdr:row>
      <xdr:rowOff>129925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135434-A234-46E6-1673-DEA5B1685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589" y="6802278"/>
          <a:ext cx="5282565" cy="1215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105</xdr:row>
      <xdr:rowOff>129541</xdr:rowOff>
    </xdr:from>
    <xdr:to>
      <xdr:col>4</xdr:col>
      <xdr:colOff>1010458</xdr:colOff>
      <xdr:row>122</xdr:row>
      <xdr:rowOff>91441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2763C-7A0A-3108-2C63-987D3F836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350991"/>
          <a:ext cx="6649258" cy="30327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12</xdr:col>
      <xdr:colOff>591377</xdr:colOff>
      <xdr:row>217</xdr:row>
      <xdr:rowOff>173762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DC3BF-E477-4EB4-AA7E-2BFD1D038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34966275"/>
          <a:ext cx="9548687" cy="4694327"/>
        </a:xfrm>
        <a:prstGeom prst="rect">
          <a:avLst/>
        </a:prstGeom>
      </xdr:spPr>
    </xdr:pic>
    <xdr:clientData/>
  </xdr:twoCellAnchor>
  <xdr:twoCellAnchor editAs="oneCell">
    <xdr:from>
      <xdr:col>14</xdr:col>
      <xdr:colOff>152876</xdr:colOff>
      <xdr:row>23</xdr:row>
      <xdr:rowOff>127158</xdr:rowOff>
    </xdr:from>
    <xdr:to>
      <xdr:col>30</xdr:col>
      <xdr:colOff>92753</xdr:colOff>
      <xdr:row>49</xdr:row>
      <xdr:rowOff>54211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14367-B3EA-2E0F-AEEA-7FDAB277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4345" y="1960721"/>
          <a:ext cx="9662997" cy="4578111"/>
        </a:xfrm>
        <a:prstGeom prst="rect">
          <a:avLst/>
        </a:prstGeom>
      </xdr:spPr>
    </xdr:pic>
    <xdr:clientData/>
  </xdr:twoCellAnchor>
  <xdr:twoCellAnchor editAs="oneCell">
    <xdr:from>
      <xdr:col>14</xdr:col>
      <xdr:colOff>166688</xdr:colOff>
      <xdr:row>7</xdr:row>
      <xdr:rowOff>119063</xdr:rowOff>
    </xdr:from>
    <xdr:to>
      <xdr:col>28</xdr:col>
      <xdr:colOff>353179</xdr:colOff>
      <xdr:row>16</xdr:row>
      <xdr:rowOff>159687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2070F3-DC42-2B12-7C6E-0FACE9FA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38157" y="1595438"/>
          <a:ext cx="8685648" cy="1646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196645</xdr:colOff>
      <xdr:row>76</xdr:row>
      <xdr:rowOff>103928</xdr:rowOff>
    </xdr:from>
    <xdr:to>
      <xdr:col>49</xdr:col>
      <xdr:colOff>173049</xdr:colOff>
      <xdr:row>89</xdr:row>
      <xdr:rowOff>93346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3DF00-F1FB-0EB9-16CD-86C757A0E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06978" y="1003511"/>
          <a:ext cx="12333928" cy="23378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857113</xdr:colOff>
      <xdr:row>5</xdr:row>
      <xdr:rowOff>44632</xdr:rowOff>
    </xdr:from>
    <xdr:to>
      <xdr:col>17</xdr:col>
      <xdr:colOff>123824</xdr:colOff>
      <xdr:row>27</xdr:row>
      <xdr:rowOff>87902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5BE7CB-A334-57B7-19B2-9494F5E85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0853" y="959032"/>
              <a:ext cx="9347971" cy="4066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s" refreshedDate="44829.704441898146" createdVersion="8" refreshedVersion="8" minRefreshableVersion="3" recordCount="185" xr:uid="{9CDCD539-CAAF-4090-BFAE-15814570C109}">
  <cacheSource type="worksheet">
    <worksheetSource ref="A4:C189" sheet="States top categories"/>
  </cacheSource>
  <cacheFields count="3">
    <cacheField name="Seller State" numFmtId="0">
      <sharedItems count="22">
        <s v="SP"/>
        <s v="MG"/>
        <s v="PR"/>
        <s v="RS"/>
        <s v="DF"/>
        <s v="SC"/>
        <s v="ES"/>
        <s v="RJ"/>
        <s v="PA"/>
        <s v="GO"/>
        <s v="RN"/>
        <s v="CE"/>
        <s v="BA"/>
        <s v="PI"/>
        <s v="PE"/>
        <s v="MT"/>
        <s v="PB"/>
        <s v="MS"/>
        <s v="RO"/>
        <s v="AM"/>
        <s v="SE"/>
        <s v="MA"/>
      </sharedItems>
    </cacheField>
    <cacheField name="Category" numFmtId="0">
      <sharedItems count="16">
        <s v="auto"/>
        <s v="sports_leisure"/>
        <s v="health_beauty"/>
        <s v="telephony"/>
        <s v="housewares"/>
        <s v="perfumery"/>
        <s v="computers_accessories"/>
        <s v="furniture_decor"/>
        <s v="cool_stuff"/>
        <s v="bed_bath_table"/>
        <s v="stationery"/>
        <s v="baby"/>
        <s v="garden_tools"/>
        <s v="toys"/>
        <s v="office_furniture"/>
        <s v="watches_gifts"/>
      </sharedItems>
    </cacheField>
    <cacheField name="Revenue" numFmtId="164">
      <sharedItems containsSemiMixedTypes="0" containsString="0" containsNumber="1" minValue="32.1" maxValue="1069781.9300000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s" refreshedDate="44829.737121759259" createdVersion="8" refreshedVersion="8" minRefreshableVersion="3" recordCount="185" xr:uid="{BAAB5913-2E04-4527-939A-A6A710540D1B}">
  <cacheSource type="worksheet">
    <worksheetSource ref="A195:C380" sheet="States top categories"/>
  </cacheSource>
  <cacheFields count="3">
    <cacheField name="Seller State" numFmtId="0">
      <sharedItems count="22">
        <s v="SP"/>
        <s v="MG"/>
        <s v="PR"/>
        <s v="RS"/>
        <s v="DF"/>
        <s v="SC"/>
        <s v="ES"/>
        <s v="RJ"/>
        <s v="PA"/>
        <s v="GO"/>
        <s v="RN"/>
        <s v="CE"/>
        <s v="BA"/>
        <s v="PI"/>
        <s v="PE"/>
        <s v="MT"/>
        <s v="PB"/>
        <s v="MS"/>
        <s v="RO"/>
        <s v="AM"/>
        <s v="SE"/>
        <s v="MA"/>
      </sharedItems>
    </cacheField>
    <cacheField name="Category" numFmtId="0">
      <sharedItems count="16">
        <s v="auto"/>
        <s v="sports_leisure"/>
        <s v="health_beauty"/>
        <s v="telephony"/>
        <s v="housewares"/>
        <s v="perfumery"/>
        <s v="computers_accessories"/>
        <s v="furniture_decor"/>
        <s v="cool_stuff"/>
        <s v="bed_bath_table"/>
        <s v="stationery"/>
        <s v="baby"/>
        <s v="garden_tools"/>
        <s v="toys"/>
        <s v="office_furniture"/>
        <s v="watches_gifts"/>
      </sharedItems>
    </cacheField>
    <cacheField name="Purchases " numFmtId="0">
      <sharedItems containsSemiMixedTypes="0" containsString="0" containsNumber="1" containsInteger="1" minValue="1" maxValue="9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s" refreshedDate="44829.742749421297" createdVersion="8" refreshedVersion="8" minRefreshableVersion="3" recordCount="185" xr:uid="{F585C557-79E5-43D6-82B3-C37C9D396067}">
  <cacheSource type="worksheet">
    <worksheetSource ref="A386:C571" sheet="States top categories"/>
  </cacheSource>
  <cacheFields count="3">
    <cacheField name="Seller State" numFmtId="0">
      <sharedItems count="22">
        <s v="ES"/>
        <s v="RN"/>
        <s v="GO"/>
        <s v="PB"/>
        <s v="BA"/>
        <s v="PE"/>
        <s v="CE"/>
        <s v="MS"/>
        <s v="MG"/>
        <s v="DF"/>
        <s v="RS"/>
        <s v="RJ"/>
        <s v="SE"/>
        <s v="PA"/>
        <s v="SC"/>
        <s v="PR"/>
        <s v="PI"/>
        <s v="MT"/>
        <s v="SP"/>
        <s v="MA"/>
        <s v="RO"/>
        <s v="AM"/>
      </sharedItems>
    </cacheField>
    <cacheField name="Category" numFmtId="0">
      <sharedItems count="16">
        <s v="telephony"/>
        <s v="auto"/>
        <s v="furniture_decor"/>
        <s v="sports_leisure"/>
        <s v="toys"/>
        <s v="health_beauty"/>
        <s v="housewares"/>
        <s v="cool_stuff"/>
        <s v="office_furniture"/>
        <s v="baby"/>
        <s v="stationery"/>
        <s v="computers_accessories"/>
        <s v="perfumery"/>
        <s v="watches_gifts"/>
        <s v="bed_bath_table"/>
        <s v="garden_tools"/>
      </sharedItems>
    </cacheField>
    <cacheField name="AVG_review" numFmtId="2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s" refreshedDate="44829.747437847225" createdVersion="8" refreshedVersion="8" minRefreshableVersion="3" recordCount="132" xr:uid="{CFEA271F-A22A-4782-9965-1077B1AA5E6E}">
  <cacheSource type="worksheet">
    <worksheetSource ref="A577:C709" sheet="States top categories"/>
  </cacheSource>
  <cacheFields count="3">
    <cacheField name="Seller State" numFmtId="0">
      <sharedItems count="19">
        <s v="RN"/>
        <s v="PR"/>
        <s v="MA"/>
        <s v="MG"/>
        <s v="DF"/>
        <s v="SC"/>
        <s v="BA"/>
        <s v="PE"/>
        <s v="RJ"/>
        <s v="MS"/>
        <s v="PB"/>
        <s v="MT"/>
        <s v="SP"/>
        <s v="GO"/>
        <s v="RS"/>
        <s v="ES"/>
        <s v="CE"/>
        <s v="PI"/>
        <s v="RO"/>
      </sharedItems>
    </cacheField>
    <cacheField name="Category" numFmtId="0">
      <sharedItems count="16">
        <s v="furniture_decor"/>
        <s v="bed_bath_table"/>
        <s v="health_beauty"/>
        <s v="telephony"/>
        <s v="auto"/>
        <s v="sports_leisure"/>
        <s v="garden_tools"/>
        <s v="watches_gifts"/>
        <s v="housewares"/>
        <s v="cool_stuff"/>
        <s v="baby"/>
        <s v="computers_accessories"/>
        <s v="office_furniture"/>
        <s v="stationery"/>
        <s v="perfumery"/>
        <s v="toys"/>
      </sharedItems>
    </cacheField>
    <cacheField name="Late shipments" numFmtId="10">
      <sharedItems containsSemiMixedTypes="0" containsString="0" containsNumber="1" minValue="0" maxValue="0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  <n v="437873.79000000202"/>
  </r>
  <r>
    <x v="1"/>
    <x v="1"/>
    <n v="47295.6"/>
  </r>
  <r>
    <x v="0"/>
    <x v="2"/>
    <n v="788848.09000000905"/>
  </r>
  <r>
    <x v="0"/>
    <x v="3"/>
    <n v="241753.71999999601"/>
  </r>
  <r>
    <x v="0"/>
    <x v="4"/>
    <n v="470377.18999999901"/>
  </r>
  <r>
    <x v="2"/>
    <x v="4"/>
    <n v="42251.869999999901"/>
  </r>
  <r>
    <x v="0"/>
    <x v="5"/>
    <n v="253781.549999999"/>
  </r>
  <r>
    <x v="0"/>
    <x v="6"/>
    <n v="388153.19999999797"/>
  </r>
  <r>
    <x v="0"/>
    <x v="7"/>
    <n v="600532.15000000806"/>
  </r>
  <r>
    <x v="1"/>
    <x v="5"/>
    <n v="14366.39"/>
  </r>
  <r>
    <x v="3"/>
    <x v="4"/>
    <n v="31349.9899999999"/>
  </r>
  <r>
    <x v="3"/>
    <x v="6"/>
    <n v="62285"/>
  </r>
  <r>
    <x v="4"/>
    <x v="4"/>
    <n v="2340.1399999999899"/>
  </r>
  <r>
    <x v="0"/>
    <x v="8"/>
    <n v="483634.11000000098"/>
  </r>
  <r>
    <x v="2"/>
    <x v="9"/>
    <n v="17833.560000000001"/>
  </r>
  <r>
    <x v="0"/>
    <x v="10"/>
    <n v="204106.920000001"/>
  </r>
  <r>
    <x v="5"/>
    <x v="10"/>
    <n v="3017.68"/>
  </r>
  <r>
    <x v="2"/>
    <x v="5"/>
    <n v="37189.129999999997"/>
  </r>
  <r>
    <x v="0"/>
    <x v="1"/>
    <n v="678336.64000000095"/>
  </r>
  <r>
    <x v="0"/>
    <x v="11"/>
    <n v="338703.61"/>
  </r>
  <r>
    <x v="1"/>
    <x v="4"/>
    <n v="101740.789999999"/>
  </r>
  <r>
    <x v="1"/>
    <x v="0"/>
    <n v="65442.86"/>
  </r>
  <r>
    <x v="0"/>
    <x v="12"/>
    <n v="313708.06999999902"/>
  </r>
  <r>
    <x v="6"/>
    <x v="12"/>
    <n v="31959.75"/>
  </r>
  <r>
    <x v="3"/>
    <x v="11"/>
    <n v="6438.85"/>
  </r>
  <r>
    <x v="4"/>
    <x v="5"/>
    <n v="2961.95"/>
  </r>
  <r>
    <x v="3"/>
    <x v="2"/>
    <n v="35449.4399999999"/>
  </r>
  <r>
    <x v="2"/>
    <x v="12"/>
    <n v="48890.099999999897"/>
  </r>
  <r>
    <x v="7"/>
    <x v="4"/>
    <n v="13790.4099999999"/>
  </r>
  <r>
    <x v="0"/>
    <x v="9"/>
    <n v="1069781.9300000099"/>
  </r>
  <r>
    <x v="7"/>
    <x v="2"/>
    <n v="199474.19999999899"/>
  </r>
  <r>
    <x v="5"/>
    <x v="13"/>
    <n v="17340.37"/>
  </r>
  <r>
    <x v="2"/>
    <x v="11"/>
    <n v="45088.639999999999"/>
  </r>
  <r>
    <x v="5"/>
    <x v="1"/>
    <n v="76004.739999999903"/>
  </r>
  <r>
    <x v="1"/>
    <x v="12"/>
    <n v="88056.350000000093"/>
  </r>
  <r>
    <x v="7"/>
    <x v="5"/>
    <n v="95118.6899999999"/>
  </r>
  <r>
    <x v="5"/>
    <x v="6"/>
    <n v="14246.379999999899"/>
  </r>
  <r>
    <x v="7"/>
    <x v="1"/>
    <n v="63949.169999999896"/>
  </r>
  <r>
    <x v="2"/>
    <x v="1"/>
    <n v="203589.8"/>
  </r>
  <r>
    <x v="4"/>
    <x v="8"/>
    <n v="9660.3700000000008"/>
  </r>
  <r>
    <x v="0"/>
    <x v="13"/>
    <n v="312226.779999997"/>
  </r>
  <r>
    <x v="2"/>
    <x v="2"/>
    <n v="140436.76"/>
  </r>
  <r>
    <x v="7"/>
    <x v="13"/>
    <n v="115197.84"/>
  </r>
  <r>
    <x v="1"/>
    <x v="6"/>
    <n v="204167.61999999901"/>
  </r>
  <r>
    <x v="2"/>
    <x v="6"/>
    <n v="228176.399999999"/>
  </r>
  <r>
    <x v="6"/>
    <x v="3"/>
    <n v="32.1"/>
  </r>
  <r>
    <x v="6"/>
    <x v="1"/>
    <n v="1976.34"/>
  </r>
  <r>
    <x v="6"/>
    <x v="8"/>
    <n v="695.61"/>
  </r>
  <r>
    <x v="4"/>
    <x v="13"/>
    <n v="6813.95"/>
  </r>
  <r>
    <x v="8"/>
    <x v="1"/>
    <n v="1393.11"/>
  </r>
  <r>
    <x v="3"/>
    <x v="0"/>
    <n v="5917.1799999999903"/>
  </r>
  <r>
    <x v="1"/>
    <x v="2"/>
    <n v="58771.37"/>
  </r>
  <r>
    <x v="9"/>
    <x v="9"/>
    <n v="3137.17"/>
  </r>
  <r>
    <x v="5"/>
    <x v="8"/>
    <n v="17477.5799999999"/>
  </r>
  <r>
    <x v="1"/>
    <x v="7"/>
    <n v="69766.8"/>
  </r>
  <r>
    <x v="4"/>
    <x v="0"/>
    <n v="680.25"/>
  </r>
  <r>
    <x v="7"/>
    <x v="0"/>
    <n v="16378.12"/>
  </r>
  <r>
    <x v="2"/>
    <x v="14"/>
    <n v="12904.91"/>
  </r>
  <r>
    <x v="0"/>
    <x v="15"/>
    <n v="1014745.25"/>
  </r>
  <r>
    <x v="2"/>
    <x v="0"/>
    <n v="32492.549999999901"/>
  </r>
  <r>
    <x v="10"/>
    <x v="0"/>
    <n v="88.56"/>
  </r>
  <r>
    <x v="2"/>
    <x v="7"/>
    <n v="158573.55999999901"/>
  </r>
  <r>
    <x v="2"/>
    <x v="10"/>
    <n v="5259.51"/>
  </r>
  <r>
    <x v="5"/>
    <x v="4"/>
    <n v="77752.589999999895"/>
  </r>
  <r>
    <x v="11"/>
    <x v="9"/>
    <n v="61.64"/>
  </r>
  <r>
    <x v="12"/>
    <x v="2"/>
    <n v="1933.15"/>
  </r>
  <r>
    <x v="6"/>
    <x v="6"/>
    <n v="437.11"/>
  </r>
  <r>
    <x v="9"/>
    <x v="12"/>
    <n v="371.72"/>
  </r>
  <r>
    <x v="9"/>
    <x v="4"/>
    <n v="8908.8099999999904"/>
  </r>
  <r>
    <x v="2"/>
    <x v="13"/>
    <n v="39386.25"/>
  </r>
  <r>
    <x v="13"/>
    <x v="0"/>
    <n v="2791.55"/>
  </r>
  <r>
    <x v="9"/>
    <x v="2"/>
    <n v="4349.7799999999897"/>
  </r>
  <r>
    <x v="14"/>
    <x v="6"/>
    <n v="65379.629999999903"/>
  </r>
  <r>
    <x v="0"/>
    <x v="14"/>
    <n v="309477.17"/>
  </r>
  <r>
    <x v="15"/>
    <x v="2"/>
    <n v="6121.84"/>
  </r>
  <r>
    <x v="7"/>
    <x v="7"/>
    <n v="6036.94"/>
  </r>
  <r>
    <x v="1"/>
    <x v="8"/>
    <n v="35403.83"/>
  </r>
  <r>
    <x v="5"/>
    <x v="7"/>
    <n v="12635.4399999999"/>
  </r>
  <r>
    <x v="5"/>
    <x v="0"/>
    <n v="64137.07"/>
  </r>
  <r>
    <x v="5"/>
    <x v="12"/>
    <n v="52251.869999999901"/>
  </r>
  <r>
    <x v="11"/>
    <x v="4"/>
    <n v="366.29"/>
  </r>
  <r>
    <x v="3"/>
    <x v="13"/>
    <n v="16952.3299999999"/>
  </r>
  <r>
    <x v="7"/>
    <x v="8"/>
    <n v="32785.379999999997"/>
  </r>
  <r>
    <x v="1"/>
    <x v="9"/>
    <n v="33337.179999999898"/>
  </r>
  <r>
    <x v="16"/>
    <x v="9"/>
    <n v="964.99"/>
  </r>
  <r>
    <x v="15"/>
    <x v="5"/>
    <n v="9844.56"/>
  </r>
  <r>
    <x v="5"/>
    <x v="15"/>
    <n v="32922.65"/>
  </r>
  <r>
    <x v="7"/>
    <x v="12"/>
    <n v="7356.94"/>
  </r>
  <r>
    <x v="9"/>
    <x v="1"/>
    <n v="16687.53"/>
  </r>
  <r>
    <x v="7"/>
    <x v="11"/>
    <n v="16129.559999999899"/>
  </r>
  <r>
    <x v="9"/>
    <x v="13"/>
    <n v="111.14"/>
  </r>
  <r>
    <x v="17"/>
    <x v="0"/>
    <n v="4280.79"/>
  </r>
  <r>
    <x v="4"/>
    <x v="2"/>
    <n v="17771.04"/>
  </r>
  <r>
    <x v="9"/>
    <x v="5"/>
    <n v="3143.85"/>
  </r>
  <r>
    <x v="7"/>
    <x v="6"/>
    <n v="24619.289999999899"/>
  </r>
  <r>
    <x v="15"/>
    <x v="11"/>
    <n v="4259.28"/>
  </r>
  <r>
    <x v="5"/>
    <x v="3"/>
    <n v="8166.75"/>
  </r>
  <r>
    <x v="2"/>
    <x v="3"/>
    <n v="18352.159999999902"/>
  </r>
  <r>
    <x v="12"/>
    <x v="6"/>
    <n v="19295.650000000001"/>
  </r>
  <r>
    <x v="4"/>
    <x v="11"/>
    <n v="1025.28"/>
  </r>
  <r>
    <x v="7"/>
    <x v="15"/>
    <n v="115717.519999999"/>
  </r>
  <r>
    <x v="5"/>
    <x v="9"/>
    <n v="70332.339999999895"/>
  </r>
  <r>
    <x v="3"/>
    <x v="8"/>
    <n v="68616.199999999895"/>
  </r>
  <r>
    <x v="5"/>
    <x v="11"/>
    <n v="14777.58"/>
  </r>
  <r>
    <x v="15"/>
    <x v="8"/>
    <n v="929.05"/>
  </r>
  <r>
    <x v="1"/>
    <x v="13"/>
    <n v="33410.22"/>
  </r>
  <r>
    <x v="3"/>
    <x v="1"/>
    <n v="16129.11"/>
  </r>
  <r>
    <x v="5"/>
    <x v="2"/>
    <n v="84898.29"/>
  </r>
  <r>
    <x v="2"/>
    <x v="15"/>
    <n v="43295.19"/>
  </r>
  <r>
    <x v="2"/>
    <x v="8"/>
    <n v="34479.559999999903"/>
  </r>
  <r>
    <x v="3"/>
    <x v="7"/>
    <n v="11450.879999999899"/>
  </r>
  <r>
    <x v="9"/>
    <x v="6"/>
    <n v="6917.25"/>
  </r>
  <r>
    <x v="14"/>
    <x v="7"/>
    <n v="3068.85"/>
  </r>
  <r>
    <x v="4"/>
    <x v="6"/>
    <n v="17352.43"/>
  </r>
  <r>
    <x v="4"/>
    <x v="1"/>
    <n v="508.74"/>
  </r>
  <r>
    <x v="9"/>
    <x v="7"/>
    <n v="139.53"/>
  </r>
  <r>
    <x v="4"/>
    <x v="15"/>
    <n v="138.12"/>
  </r>
  <r>
    <x v="1"/>
    <x v="15"/>
    <n v="31553.1899999999"/>
  </r>
  <r>
    <x v="6"/>
    <x v="4"/>
    <n v="7759.25"/>
  </r>
  <r>
    <x v="12"/>
    <x v="15"/>
    <n v="1323.55"/>
  </r>
  <r>
    <x v="3"/>
    <x v="12"/>
    <n v="15273.82"/>
  </r>
  <r>
    <x v="1"/>
    <x v="11"/>
    <n v="32062.52"/>
  </r>
  <r>
    <x v="1"/>
    <x v="10"/>
    <n v="38145.429999999898"/>
  </r>
  <r>
    <x v="12"/>
    <x v="3"/>
    <n v="76794.719999999899"/>
  </r>
  <r>
    <x v="12"/>
    <x v="1"/>
    <n v="8072.69"/>
  </r>
  <r>
    <x v="10"/>
    <x v="7"/>
    <n v="6399.9499999999898"/>
  </r>
  <r>
    <x v="6"/>
    <x v="2"/>
    <n v="667.969999999999"/>
  </r>
  <r>
    <x v="5"/>
    <x v="5"/>
    <n v="20522.88"/>
  </r>
  <r>
    <x v="14"/>
    <x v="0"/>
    <n v="25674.560000000001"/>
  </r>
  <r>
    <x v="9"/>
    <x v="8"/>
    <n v="2018.44999999999"/>
  </r>
  <r>
    <x v="16"/>
    <x v="15"/>
    <n v="14306.91"/>
  </r>
  <r>
    <x v="14"/>
    <x v="15"/>
    <n v="2341.7600000000002"/>
  </r>
  <r>
    <x v="7"/>
    <x v="3"/>
    <n v="13496.56"/>
  </r>
  <r>
    <x v="7"/>
    <x v="9"/>
    <n v="8750.61"/>
  </r>
  <r>
    <x v="7"/>
    <x v="10"/>
    <n v="5005.7700000000004"/>
  </r>
  <r>
    <x v="4"/>
    <x v="10"/>
    <n v="5728.1999999999898"/>
  </r>
  <r>
    <x v="3"/>
    <x v="9"/>
    <n v="16619.18"/>
  </r>
  <r>
    <x v="9"/>
    <x v="0"/>
    <n v="5570.08"/>
  </r>
  <r>
    <x v="17"/>
    <x v="2"/>
    <n v="3719.8799999999901"/>
  </r>
  <r>
    <x v="16"/>
    <x v="1"/>
    <n v="412.12"/>
  </r>
  <r>
    <x v="7"/>
    <x v="14"/>
    <n v="8288.85"/>
  </r>
  <r>
    <x v="3"/>
    <x v="15"/>
    <n v="5195.2700000000004"/>
  </r>
  <r>
    <x v="3"/>
    <x v="10"/>
    <n v="6182.29"/>
  </r>
  <r>
    <x v="9"/>
    <x v="10"/>
    <n v="127.67"/>
  </r>
  <r>
    <x v="11"/>
    <x v="0"/>
    <n v="927.76"/>
  </r>
  <r>
    <x v="4"/>
    <x v="7"/>
    <n v="3595.8699999999899"/>
  </r>
  <r>
    <x v="6"/>
    <x v="10"/>
    <n v="2001.58"/>
  </r>
  <r>
    <x v="12"/>
    <x v="12"/>
    <n v="2818.74"/>
  </r>
  <r>
    <x v="11"/>
    <x v="7"/>
    <n v="540.95000000000005"/>
  </r>
  <r>
    <x v="1"/>
    <x v="3"/>
    <n v="5051.1099999999997"/>
  </r>
  <r>
    <x v="18"/>
    <x v="0"/>
    <n v="5474.98"/>
  </r>
  <r>
    <x v="11"/>
    <x v="11"/>
    <n v="636.74"/>
  </r>
  <r>
    <x v="3"/>
    <x v="5"/>
    <n v="522.16"/>
  </r>
  <r>
    <x v="6"/>
    <x v="0"/>
    <n v="373.38"/>
  </r>
  <r>
    <x v="19"/>
    <x v="3"/>
    <n v="1258.8"/>
  </r>
  <r>
    <x v="3"/>
    <x v="3"/>
    <n v="8306.4499999999898"/>
  </r>
  <r>
    <x v="16"/>
    <x v="3"/>
    <n v="614.85"/>
  </r>
  <r>
    <x v="20"/>
    <x v="6"/>
    <n v="831.97"/>
  </r>
  <r>
    <x v="4"/>
    <x v="3"/>
    <n v="4959.75"/>
  </r>
  <r>
    <x v="11"/>
    <x v="2"/>
    <n v="16797.060000000001"/>
  </r>
  <r>
    <x v="5"/>
    <x v="14"/>
    <n v="1162.8800000000001"/>
  </r>
  <r>
    <x v="9"/>
    <x v="11"/>
    <n v="4999"/>
  </r>
  <r>
    <x v="17"/>
    <x v="13"/>
    <n v="248.42"/>
  </r>
  <r>
    <x v="4"/>
    <x v="12"/>
    <n v="4993.1299999999901"/>
  </r>
  <r>
    <x v="1"/>
    <x v="14"/>
    <n v="1789.99999999999"/>
  </r>
  <r>
    <x v="12"/>
    <x v="13"/>
    <n v="363.789999999999"/>
  </r>
  <r>
    <x v="21"/>
    <x v="2"/>
    <n v="48169.499999999898"/>
  </r>
  <r>
    <x v="14"/>
    <x v="1"/>
    <n v="476.93999999999897"/>
  </r>
  <r>
    <x v="10"/>
    <x v="2"/>
    <n v="55.75"/>
  </r>
  <r>
    <x v="4"/>
    <x v="9"/>
    <n v="3088.49"/>
  </r>
  <r>
    <x v="6"/>
    <x v="5"/>
    <n v="405.27"/>
  </r>
  <r>
    <x v="16"/>
    <x v="4"/>
    <n v="149.30000000000001"/>
  </r>
  <r>
    <x v="14"/>
    <x v="4"/>
    <n v="63.08"/>
  </r>
  <r>
    <x v="14"/>
    <x v="13"/>
    <n v="418.44"/>
  </r>
  <r>
    <x v="17"/>
    <x v="8"/>
    <n v="731.76"/>
  </r>
  <r>
    <x v="12"/>
    <x v="8"/>
    <n v="256.05"/>
  </r>
  <r>
    <x v="14"/>
    <x v="2"/>
    <n v="295.66000000000003"/>
  </r>
  <r>
    <x v="14"/>
    <x v="3"/>
    <n v="81.400000000000006"/>
  </r>
  <r>
    <x v="12"/>
    <x v="7"/>
    <n v="66.28"/>
  </r>
  <r>
    <x v="6"/>
    <x v="7"/>
    <n v="623.37"/>
  </r>
  <r>
    <x v="10"/>
    <x v="1"/>
    <n v="933.62"/>
  </r>
  <r>
    <x v="20"/>
    <x v="9"/>
    <n v="695.59"/>
  </r>
  <r>
    <x v="11"/>
    <x v="8"/>
    <n v="72.52"/>
  </r>
  <r>
    <x v="12"/>
    <x v="11"/>
    <n v="1089.04"/>
  </r>
  <r>
    <x v="14"/>
    <x v="8"/>
    <n v="3683.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  <n v="3261"/>
  </r>
  <r>
    <x v="1"/>
    <x v="1"/>
    <n v="485"/>
  </r>
  <r>
    <x v="0"/>
    <x v="2"/>
    <n v="6234"/>
  </r>
  <r>
    <x v="0"/>
    <x v="3"/>
    <n v="3816"/>
  </r>
  <r>
    <x v="0"/>
    <x v="4"/>
    <n v="4824"/>
  </r>
  <r>
    <x v="2"/>
    <x v="4"/>
    <n v="358"/>
  </r>
  <r>
    <x v="0"/>
    <x v="5"/>
    <n v="2224"/>
  </r>
  <r>
    <x v="0"/>
    <x v="6"/>
    <n v="3207"/>
  </r>
  <r>
    <x v="0"/>
    <x v="7"/>
    <n v="6088"/>
  </r>
  <r>
    <x v="1"/>
    <x v="5"/>
    <n v="139"/>
  </r>
  <r>
    <x v="3"/>
    <x v="4"/>
    <n v="186"/>
  </r>
  <r>
    <x v="3"/>
    <x v="6"/>
    <n v="399"/>
  </r>
  <r>
    <x v="4"/>
    <x v="4"/>
    <n v="32"/>
  </r>
  <r>
    <x v="0"/>
    <x v="8"/>
    <n v="2727"/>
  </r>
  <r>
    <x v="2"/>
    <x v="9"/>
    <n v="115"/>
  </r>
  <r>
    <x v="0"/>
    <x v="10"/>
    <n v="1922"/>
  </r>
  <r>
    <x v="5"/>
    <x v="10"/>
    <n v="28"/>
  </r>
  <r>
    <x v="2"/>
    <x v="5"/>
    <n v="171"/>
  </r>
  <r>
    <x v="0"/>
    <x v="1"/>
    <n v="5314"/>
  </r>
  <r>
    <x v="0"/>
    <x v="11"/>
    <n v="2094"/>
  </r>
  <r>
    <x v="1"/>
    <x v="4"/>
    <n v="817"/>
  </r>
  <r>
    <x v="1"/>
    <x v="0"/>
    <n v="257"/>
  </r>
  <r>
    <x v="0"/>
    <x v="12"/>
    <n v="3037"/>
  </r>
  <r>
    <x v="6"/>
    <x v="12"/>
    <n v="222"/>
  </r>
  <r>
    <x v="3"/>
    <x v="11"/>
    <n v="79"/>
  </r>
  <r>
    <x v="4"/>
    <x v="5"/>
    <n v="32"/>
  </r>
  <r>
    <x v="3"/>
    <x v="2"/>
    <n v="150"/>
  </r>
  <r>
    <x v="2"/>
    <x v="12"/>
    <n v="204"/>
  </r>
  <r>
    <x v="7"/>
    <x v="4"/>
    <n v="151"/>
  </r>
  <r>
    <x v="0"/>
    <x v="9"/>
    <n v="9676"/>
  </r>
  <r>
    <x v="7"/>
    <x v="2"/>
    <n v="1043"/>
  </r>
  <r>
    <x v="5"/>
    <x v="13"/>
    <n v="157"/>
  </r>
  <r>
    <x v="2"/>
    <x v="11"/>
    <n v="282"/>
  </r>
  <r>
    <x v="5"/>
    <x v="1"/>
    <n v="618"/>
  </r>
  <r>
    <x v="1"/>
    <x v="12"/>
    <n v="552"/>
  </r>
  <r>
    <x v="7"/>
    <x v="5"/>
    <n v="573"/>
  </r>
  <r>
    <x v="5"/>
    <x v="6"/>
    <n v="148"/>
  </r>
  <r>
    <x v="7"/>
    <x v="1"/>
    <n v="379"/>
  </r>
  <r>
    <x v="2"/>
    <x v="1"/>
    <n v="1303"/>
  </r>
  <r>
    <x v="4"/>
    <x v="8"/>
    <n v="86"/>
  </r>
  <r>
    <x v="0"/>
    <x v="13"/>
    <n v="2774"/>
  </r>
  <r>
    <x v="2"/>
    <x v="2"/>
    <n v="636"/>
  </r>
  <r>
    <x v="7"/>
    <x v="13"/>
    <n v="484"/>
  </r>
  <r>
    <x v="1"/>
    <x v="6"/>
    <n v="1534"/>
  </r>
  <r>
    <x v="2"/>
    <x v="6"/>
    <n v="1606"/>
  </r>
  <r>
    <x v="6"/>
    <x v="3"/>
    <n v="1"/>
  </r>
  <r>
    <x v="6"/>
    <x v="1"/>
    <n v="26"/>
  </r>
  <r>
    <x v="6"/>
    <x v="8"/>
    <n v="4"/>
  </r>
  <r>
    <x v="4"/>
    <x v="13"/>
    <n v="33"/>
  </r>
  <r>
    <x v="8"/>
    <x v="1"/>
    <n v="8"/>
  </r>
  <r>
    <x v="3"/>
    <x v="0"/>
    <n v="67"/>
  </r>
  <r>
    <x v="1"/>
    <x v="2"/>
    <n v="396"/>
  </r>
  <r>
    <x v="9"/>
    <x v="9"/>
    <n v="25"/>
  </r>
  <r>
    <x v="5"/>
    <x v="8"/>
    <n v="109"/>
  </r>
  <r>
    <x v="1"/>
    <x v="7"/>
    <n v="561"/>
  </r>
  <r>
    <x v="4"/>
    <x v="0"/>
    <n v="9"/>
  </r>
  <r>
    <x v="7"/>
    <x v="0"/>
    <n v="103"/>
  </r>
  <r>
    <x v="2"/>
    <x v="14"/>
    <n v="32"/>
  </r>
  <r>
    <x v="0"/>
    <x v="15"/>
    <n v="4732"/>
  </r>
  <r>
    <x v="2"/>
    <x v="0"/>
    <n v="152"/>
  </r>
  <r>
    <x v="10"/>
    <x v="0"/>
    <n v="2"/>
  </r>
  <r>
    <x v="2"/>
    <x v="7"/>
    <n v="1112"/>
  </r>
  <r>
    <x v="2"/>
    <x v="10"/>
    <n v="62"/>
  </r>
  <r>
    <x v="5"/>
    <x v="4"/>
    <n v="349"/>
  </r>
  <r>
    <x v="11"/>
    <x v="9"/>
    <n v="1"/>
  </r>
  <r>
    <x v="12"/>
    <x v="2"/>
    <n v="15"/>
  </r>
  <r>
    <x v="6"/>
    <x v="6"/>
    <n v="7"/>
  </r>
  <r>
    <x v="9"/>
    <x v="12"/>
    <n v="7"/>
  </r>
  <r>
    <x v="9"/>
    <x v="4"/>
    <n v="50"/>
  </r>
  <r>
    <x v="2"/>
    <x v="13"/>
    <n v="215"/>
  </r>
  <r>
    <x v="13"/>
    <x v="0"/>
    <n v="11"/>
  </r>
  <r>
    <x v="9"/>
    <x v="2"/>
    <n v="31"/>
  </r>
  <r>
    <x v="14"/>
    <x v="6"/>
    <n v="375"/>
  </r>
  <r>
    <x v="0"/>
    <x v="14"/>
    <n v="1598"/>
  </r>
  <r>
    <x v="15"/>
    <x v="2"/>
    <n v="51"/>
  </r>
  <r>
    <x v="7"/>
    <x v="7"/>
    <n v="109"/>
  </r>
  <r>
    <x v="1"/>
    <x v="8"/>
    <n v="247"/>
  </r>
  <r>
    <x v="5"/>
    <x v="7"/>
    <n v="99"/>
  </r>
  <r>
    <x v="5"/>
    <x v="0"/>
    <n v="179"/>
  </r>
  <r>
    <x v="5"/>
    <x v="12"/>
    <n v="131"/>
  </r>
  <r>
    <x v="11"/>
    <x v="4"/>
    <n v="5"/>
  </r>
  <r>
    <x v="3"/>
    <x v="13"/>
    <n v="138"/>
  </r>
  <r>
    <x v="7"/>
    <x v="8"/>
    <n v="99"/>
  </r>
  <r>
    <x v="1"/>
    <x v="9"/>
    <n v="326"/>
  </r>
  <r>
    <x v="16"/>
    <x v="9"/>
    <n v="9"/>
  </r>
  <r>
    <x v="15"/>
    <x v="5"/>
    <n v="55"/>
  </r>
  <r>
    <x v="5"/>
    <x v="15"/>
    <n v="257"/>
  </r>
  <r>
    <x v="7"/>
    <x v="12"/>
    <n v="43"/>
  </r>
  <r>
    <x v="9"/>
    <x v="1"/>
    <n v="119"/>
  </r>
  <r>
    <x v="7"/>
    <x v="11"/>
    <n v="76"/>
  </r>
  <r>
    <x v="9"/>
    <x v="13"/>
    <n v="1"/>
  </r>
  <r>
    <x v="17"/>
    <x v="0"/>
    <n v="22"/>
  </r>
  <r>
    <x v="4"/>
    <x v="2"/>
    <n v="138"/>
  </r>
  <r>
    <x v="9"/>
    <x v="5"/>
    <n v="26"/>
  </r>
  <r>
    <x v="7"/>
    <x v="6"/>
    <n v="126"/>
  </r>
  <r>
    <x v="15"/>
    <x v="11"/>
    <n v="29"/>
  </r>
  <r>
    <x v="5"/>
    <x v="3"/>
    <n v="55"/>
  </r>
  <r>
    <x v="2"/>
    <x v="3"/>
    <n v="82"/>
  </r>
  <r>
    <x v="12"/>
    <x v="6"/>
    <n v="41"/>
  </r>
  <r>
    <x v="4"/>
    <x v="11"/>
    <n v="5"/>
  </r>
  <r>
    <x v="7"/>
    <x v="15"/>
    <n v="520"/>
  </r>
  <r>
    <x v="5"/>
    <x v="9"/>
    <n v="553"/>
  </r>
  <r>
    <x v="3"/>
    <x v="8"/>
    <n v="252"/>
  </r>
  <r>
    <x v="5"/>
    <x v="11"/>
    <n v="161"/>
  </r>
  <r>
    <x v="15"/>
    <x v="8"/>
    <n v="7"/>
  </r>
  <r>
    <x v="1"/>
    <x v="13"/>
    <n v="199"/>
  </r>
  <r>
    <x v="3"/>
    <x v="1"/>
    <n v="116"/>
  </r>
  <r>
    <x v="5"/>
    <x v="2"/>
    <n v="269"/>
  </r>
  <r>
    <x v="2"/>
    <x v="15"/>
    <n v="162"/>
  </r>
  <r>
    <x v="2"/>
    <x v="8"/>
    <n v="142"/>
  </r>
  <r>
    <x v="3"/>
    <x v="7"/>
    <n v="66"/>
  </r>
  <r>
    <x v="9"/>
    <x v="6"/>
    <n v="37"/>
  </r>
  <r>
    <x v="14"/>
    <x v="7"/>
    <n v="6"/>
  </r>
  <r>
    <x v="4"/>
    <x v="6"/>
    <n v="148"/>
  </r>
  <r>
    <x v="4"/>
    <x v="1"/>
    <n v="5"/>
  </r>
  <r>
    <x v="9"/>
    <x v="7"/>
    <n v="1"/>
  </r>
  <r>
    <x v="4"/>
    <x v="15"/>
    <n v="1"/>
  </r>
  <r>
    <x v="1"/>
    <x v="15"/>
    <n v="136"/>
  </r>
  <r>
    <x v="6"/>
    <x v="4"/>
    <n v="8"/>
  </r>
  <r>
    <x v="12"/>
    <x v="15"/>
    <n v="4"/>
  </r>
  <r>
    <x v="3"/>
    <x v="12"/>
    <n v="43"/>
  </r>
  <r>
    <x v="1"/>
    <x v="11"/>
    <n v="201"/>
  </r>
  <r>
    <x v="1"/>
    <x v="10"/>
    <n v="323"/>
  </r>
  <r>
    <x v="12"/>
    <x v="3"/>
    <n v="315"/>
  </r>
  <r>
    <x v="12"/>
    <x v="1"/>
    <n v="28"/>
  </r>
  <r>
    <x v="10"/>
    <x v="7"/>
    <n v="16"/>
  </r>
  <r>
    <x v="6"/>
    <x v="2"/>
    <n v="4"/>
  </r>
  <r>
    <x v="5"/>
    <x v="5"/>
    <n v="77"/>
  </r>
  <r>
    <x v="14"/>
    <x v="0"/>
    <n v="14"/>
  </r>
  <r>
    <x v="9"/>
    <x v="8"/>
    <n v="15"/>
  </r>
  <r>
    <x v="16"/>
    <x v="15"/>
    <n v="15"/>
  </r>
  <r>
    <x v="14"/>
    <x v="15"/>
    <n v="3"/>
  </r>
  <r>
    <x v="7"/>
    <x v="3"/>
    <n v="40"/>
  </r>
  <r>
    <x v="7"/>
    <x v="9"/>
    <n v="148"/>
  </r>
  <r>
    <x v="7"/>
    <x v="10"/>
    <n v="42"/>
  </r>
  <r>
    <x v="4"/>
    <x v="10"/>
    <n v="43"/>
  </r>
  <r>
    <x v="3"/>
    <x v="9"/>
    <n v="50"/>
  </r>
  <r>
    <x v="9"/>
    <x v="0"/>
    <n v="33"/>
  </r>
  <r>
    <x v="17"/>
    <x v="2"/>
    <n v="18"/>
  </r>
  <r>
    <x v="16"/>
    <x v="1"/>
    <n v="1"/>
  </r>
  <r>
    <x v="7"/>
    <x v="14"/>
    <n v="18"/>
  </r>
  <r>
    <x v="3"/>
    <x v="15"/>
    <n v="25"/>
  </r>
  <r>
    <x v="3"/>
    <x v="10"/>
    <n v="40"/>
  </r>
  <r>
    <x v="9"/>
    <x v="10"/>
    <n v="1"/>
  </r>
  <r>
    <x v="11"/>
    <x v="0"/>
    <n v="5"/>
  </r>
  <r>
    <x v="4"/>
    <x v="7"/>
    <n v="25"/>
  </r>
  <r>
    <x v="6"/>
    <x v="10"/>
    <n v="5"/>
  </r>
  <r>
    <x v="12"/>
    <x v="12"/>
    <n v="1"/>
  </r>
  <r>
    <x v="11"/>
    <x v="7"/>
    <n v="5"/>
  </r>
  <r>
    <x v="1"/>
    <x v="3"/>
    <n v="45"/>
  </r>
  <r>
    <x v="18"/>
    <x v="0"/>
    <n v="14"/>
  </r>
  <r>
    <x v="11"/>
    <x v="11"/>
    <n v="7"/>
  </r>
  <r>
    <x v="3"/>
    <x v="5"/>
    <n v="8"/>
  </r>
  <r>
    <x v="6"/>
    <x v="0"/>
    <n v="3"/>
  </r>
  <r>
    <x v="19"/>
    <x v="3"/>
    <n v="3"/>
  </r>
  <r>
    <x v="3"/>
    <x v="3"/>
    <n v="14"/>
  </r>
  <r>
    <x v="16"/>
    <x v="3"/>
    <n v="6"/>
  </r>
  <r>
    <x v="20"/>
    <x v="6"/>
    <n v="4"/>
  </r>
  <r>
    <x v="4"/>
    <x v="3"/>
    <n v="43"/>
  </r>
  <r>
    <x v="11"/>
    <x v="2"/>
    <n v="30"/>
  </r>
  <r>
    <x v="5"/>
    <x v="14"/>
    <n v="9"/>
  </r>
  <r>
    <x v="9"/>
    <x v="11"/>
    <n v="32"/>
  </r>
  <r>
    <x v="17"/>
    <x v="13"/>
    <n v="2"/>
  </r>
  <r>
    <x v="4"/>
    <x v="12"/>
    <n v="23"/>
  </r>
  <r>
    <x v="1"/>
    <x v="14"/>
    <n v="5"/>
  </r>
  <r>
    <x v="12"/>
    <x v="13"/>
    <n v="1"/>
  </r>
  <r>
    <x v="21"/>
    <x v="2"/>
    <n v="402"/>
  </r>
  <r>
    <x v="14"/>
    <x v="1"/>
    <n v="4"/>
  </r>
  <r>
    <x v="10"/>
    <x v="2"/>
    <n v="1"/>
  </r>
  <r>
    <x v="4"/>
    <x v="9"/>
    <n v="37"/>
  </r>
  <r>
    <x v="6"/>
    <x v="5"/>
    <n v="6"/>
  </r>
  <r>
    <x v="16"/>
    <x v="4"/>
    <n v="2"/>
  </r>
  <r>
    <x v="14"/>
    <x v="4"/>
    <n v="1"/>
  </r>
  <r>
    <x v="14"/>
    <x v="13"/>
    <n v="2"/>
  </r>
  <r>
    <x v="17"/>
    <x v="8"/>
    <n v="4"/>
  </r>
  <r>
    <x v="12"/>
    <x v="8"/>
    <n v="1"/>
  </r>
  <r>
    <x v="14"/>
    <x v="2"/>
    <n v="4"/>
  </r>
  <r>
    <x v="14"/>
    <x v="3"/>
    <n v="2"/>
  </r>
  <r>
    <x v="12"/>
    <x v="7"/>
    <n v="1"/>
  </r>
  <r>
    <x v="6"/>
    <x v="7"/>
    <n v="6"/>
  </r>
  <r>
    <x v="10"/>
    <x v="1"/>
    <n v="8"/>
  </r>
  <r>
    <x v="20"/>
    <x v="9"/>
    <n v="5"/>
  </r>
  <r>
    <x v="11"/>
    <x v="8"/>
    <n v="1"/>
  </r>
  <r>
    <x v="12"/>
    <x v="11"/>
    <n v="5"/>
  </r>
  <r>
    <x v="14"/>
    <x v="8"/>
    <n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  <n v="5"/>
  </r>
  <r>
    <x v="1"/>
    <x v="1"/>
    <n v="5"/>
  </r>
  <r>
    <x v="2"/>
    <x v="2"/>
    <n v="5"/>
  </r>
  <r>
    <x v="3"/>
    <x v="3"/>
    <n v="5"/>
  </r>
  <r>
    <x v="4"/>
    <x v="4"/>
    <n v="5"/>
  </r>
  <r>
    <x v="1"/>
    <x v="5"/>
    <n v="5"/>
  </r>
  <r>
    <x v="5"/>
    <x v="6"/>
    <n v="5"/>
  </r>
  <r>
    <x v="5"/>
    <x v="4"/>
    <n v="5"/>
  </r>
  <r>
    <x v="4"/>
    <x v="7"/>
    <n v="5"/>
  </r>
  <r>
    <x v="4"/>
    <x v="2"/>
    <n v="5"/>
  </r>
  <r>
    <x v="6"/>
    <x v="7"/>
    <n v="5"/>
  </r>
  <r>
    <x v="7"/>
    <x v="5"/>
    <n v="4.9444444444444402"/>
  </r>
  <r>
    <x v="1"/>
    <x v="3"/>
    <n v="4.875"/>
  </r>
  <r>
    <x v="8"/>
    <x v="8"/>
    <n v="4.8"/>
  </r>
  <r>
    <x v="4"/>
    <x v="9"/>
    <n v="4.8"/>
  </r>
  <r>
    <x v="2"/>
    <x v="6"/>
    <n v="4.7399999999999904"/>
  </r>
  <r>
    <x v="9"/>
    <x v="6"/>
    <n v="4.6249999999999902"/>
  </r>
  <r>
    <x v="9"/>
    <x v="10"/>
    <n v="4.6136363636363598"/>
  </r>
  <r>
    <x v="2"/>
    <x v="5"/>
    <n v="4.5806451612903203"/>
  </r>
  <r>
    <x v="0"/>
    <x v="3"/>
    <n v="4.5769230769230704"/>
  </r>
  <r>
    <x v="10"/>
    <x v="10"/>
    <n v="4.55"/>
  </r>
  <r>
    <x v="11"/>
    <x v="10"/>
    <n v="4.5476190476190403"/>
  </r>
  <r>
    <x v="4"/>
    <x v="5"/>
    <n v="4.5333333333333297"/>
  </r>
  <r>
    <x v="2"/>
    <x v="9"/>
    <n v="4.5312499999999902"/>
  </r>
  <r>
    <x v="10"/>
    <x v="4"/>
    <n v="4.5182481751824799"/>
  </r>
  <r>
    <x v="10"/>
    <x v="3"/>
    <n v="4.5043478260869501"/>
  </r>
  <r>
    <x v="0"/>
    <x v="6"/>
    <n v="4.5"/>
  </r>
  <r>
    <x v="12"/>
    <x v="11"/>
    <n v="4.5"/>
  </r>
  <r>
    <x v="13"/>
    <x v="3"/>
    <n v="4.4999999999999902"/>
  </r>
  <r>
    <x v="14"/>
    <x v="9"/>
    <n v="4.4874999999999901"/>
  </r>
  <r>
    <x v="2"/>
    <x v="7"/>
    <n v="4.4666666666666597"/>
  </r>
  <r>
    <x v="11"/>
    <x v="2"/>
    <n v="4.4587155963302703"/>
  </r>
  <r>
    <x v="15"/>
    <x v="10"/>
    <n v="4.4516129032257998"/>
  </r>
  <r>
    <x v="6"/>
    <x v="5"/>
    <n v="4.43333333333333"/>
  </r>
  <r>
    <x v="2"/>
    <x v="3"/>
    <n v="4.4083333333333297"/>
  </r>
  <r>
    <x v="0"/>
    <x v="10"/>
    <n v="4.4000000000000004"/>
  </r>
  <r>
    <x v="6"/>
    <x v="2"/>
    <n v="4.4000000000000004"/>
  </r>
  <r>
    <x v="10"/>
    <x v="1"/>
    <n v="4.390625"/>
  </r>
  <r>
    <x v="2"/>
    <x v="12"/>
    <n v="4.3846153846153797"/>
  </r>
  <r>
    <x v="15"/>
    <x v="13"/>
    <n v="4.3726708074534102"/>
  </r>
  <r>
    <x v="8"/>
    <x v="13"/>
    <n v="4.3656716417910397"/>
  </r>
  <r>
    <x v="14"/>
    <x v="6"/>
    <n v="4.3649425287356198"/>
  </r>
  <r>
    <x v="16"/>
    <x v="1"/>
    <n v="4.3636363636363598"/>
  </r>
  <r>
    <x v="17"/>
    <x v="12"/>
    <n v="4.3636363636363598"/>
  </r>
  <r>
    <x v="14"/>
    <x v="12"/>
    <n v="4.3636363636363598"/>
  </r>
  <r>
    <x v="15"/>
    <x v="5"/>
    <n v="4.3627760252365899"/>
  </r>
  <r>
    <x v="15"/>
    <x v="6"/>
    <n v="4.3537604456824504"/>
  </r>
  <r>
    <x v="9"/>
    <x v="14"/>
    <n v="4.35135135135135"/>
  </r>
  <r>
    <x v="4"/>
    <x v="11"/>
    <n v="4.3414634146341404"/>
  </r>
  <r>
    <x v="14"/>
    <x v="4"/>
    <n v="4.3375796178343897"/>
  </r>
  <r>
    <x v="14"/>
    <x v="15"/>
    <n v="4.33587786259542"/>
  </r>
  <r>
    <x v="5"/>
    <x v="13"/>
    <n v="4.3333333333333304"/>
  </r>
  <r>
    <x v="15"/>
    <x v="15"/>
    <n v="4.3333333333333304"/>
  </r>
  <r>
    <x v="15"/>
    <x v="1"/>
    <n v="4.3311258278145601"/>
  </r>
  <r>
    <x v="11"/>
    <x v="12"/>
    <n v="4.3309982486865097"/>
  </r>
  <r>
    <x v="10"/>
    <x v="7"/>
    <n v="4.3201581027667899"/>
  </r>
  <r>
    <x v="17"/>
    <x v="5"/>
    <n v="4.3137254901960702"/>
  </r>
  <r>
    <x v="8"/>
    <x v="10"/>
    <n v="4.3086419753086398"/>
  </r>
  <r>
    <x v="11"/>
    <x v="4"/>
    <n v="4.3039832285115196"/>
  </r>
  <r>
    <x v="10"/>
    <x v="14"/>
    <n v="4.2999999999999901"/>
  </r>
  <r>
    <x v="8"/>
    <x v="4"/>
    <n v="4.2750000000000004"/>
  </r>
  <r>
    <x v="8"/>
    <x v="5"/>
    <n v="4.2741116751268997"/>
  </r>
  <r>
    <x v="15"/>
    <x v="12"/>
    <n v="4.2678571428571397"/>
  </r>
  <r>
    <x v="15"/>
    <x v="3"/>
    <n v="4.2634776006074304"/>
  </r>
  <r>
    <x v="11"/>
    <x v="5"/>
    <n v="4.2531280076997096"/>
  </r>
  <r>
    <x v="0"/>
    <x v="7"/>
    <n v="4.25"/>
  </r>
  <r>
    <x v="0"/>
    <x v="2"/>
    <n v="4.25"/>
  </r>
  <r>
    <x v="10"/>
    <x v="13"/>
    <n v="4.24"/>
  </r>
  <r>
    <x v="10"/>
    <x v="5"/>
    <n v="4.2348993288590497"/>
  </r>
  <r>
    <x v="11"/>
    <x v="0"/>
    <n v="4.2307692307692299"/>
  </r>
  <r>
    <x v="9"/>
    <x v="1"/>
    <n v="4.2222222222222197"/>
  </r>
  <r>
    <x v="3"/>
    <x v="14"/>
    <n v="4.2222222222222197"/>
  </r>
  <r>
    <x v="9"/>
    <x v="12"/>
    <n v="4.2187499999999902"/>
  </r>
  <r>
    <x v="8"/>
    <x v="7"/>
    <n v="4.2177419354838701"/>
  </r>
  <r>
    <x v="11"/>
    <x v="7"/>
    <n v="4.2164948453608204"/>
  </r>
  <r>
    <x v="15"/>
    <x v="4"/>
    <n v="4.2149532710280297"/>
  </r>
  <r>
    <x v="18"/>
    <x v="10"/>
    <n v="4.2080501829586998"/>
  </r>
  <r>
    <x v="14"/>
    <x v="3"/>
    <n v="4.2071197411003203"/>
  </r>
  <r>
    <x v="18"/>
    <x v="7"/>
    <n v="4.2059040590405701"/>
  </r>
  <r>
    <x v="9"/>
    <x v="3"/>
    <n v="4.2"/>
  </r>
  <r>
    <x v="5"/>
    <x v="11"/>
    <n v="4.1978609625668399"/>
  </r>
  <r>
    <x v="14"/>
    <x v="11"/>
    <n v="4.1891891891891904"/>
  </r>
  <r>
    <x v="15"/>
    <x v="0"/>
    <n v="4.1829268292682897"/>
  </r>
  <r>
    <x v="18"/>
    <x v="12"/>
    <n v="4.1827956989247301"/>
  </r>
  <r>
    <x v="11"/>
    <x v="11"/>
    <n v="4.1732283464566899"/>
  </r>
  <r>
    <x v="18"/>
    <x v="5"/>
    <n v="4.1709155042488"/>
  </r>
  <r>
    <x v="18"/>
    <x v="4"/>
    <n v="4.1684172401303901"/>
  </r>
  <r>
    <x v="5"/>
    <x v="2"/>
    <n v="4.1666666666666599"/>
  </r>
  <r>
    <x v="3"/>
    <x v="0"/>
    <n v="4.1666666666666599"/>
  </r>
  <r>
    <x v="10"/>
    <x v="11"/>
    <n v="4.165"/>
  </r>
  <r>
    <x v="8"/>
    <x v="15"/>
    <n v="4.1605839416058297"/>
  </r>
  <r>
    <x v="11"/>
    <x v="15"/>
    <n v="4.1590909090909003"/>
  </r>
  <r>
    <x v="10"/>
    <x v="2"/>
    <n v="4.15625"/>
  </r>
  <r>
    <x v="8"/>
    <x v="9"/>
    <n v="4.1550000000000002"/>
  </r>
  <r>
    <x v="18"/>
    <x v="3"/>
    <n v="4.1470311027332896"/>
  </r>
  <r>
    <x v="18"/>
    <x v="1"/>
    <n v="4.1466420209488701"/>
  </r>
  <r>
    <x v="17"/>
    <x v="7"/>
    <n v="4.1428571428571397"/>
  </r>
  <r>
    <x v="14"/>
    <x v="8"/>
    <n v="4.1428571428571397"/>
  </r>
  <r>
    <x v="7"/>
    <x v="1"/>
    <n v="4.1428571428571397"/>
  </r>
  <r>
    <x v="10"/>
    <x v="0"/>
    <n v="4.1428571428571397"/>
  </r>
  <r>
    <x v="9"/>
    <x v="5"/>
    <n v="4.13768115942029"/>
  </r>
  <r>
    <x v="2"/>
    <x v="14"/>
    <n v="4.12"/>
  </r>
  <r>
    <x v="9"/>
    <x v="11"/>
    <n v="4.1148648648648596"/>
  </r>
  <r>
    <x v="9"/>
    <x v="0"/>
    <n v="4.1136363636363598"/>
  </r>
  <r>
    <x v="14"/>
    <x v="0"/>
    <n v="4.1090909090908996"/>
  </r>
  <r>
    <x v="14"/>
    <x v="13"/>
    <n v="4.1085271317829397"/>
  </r>
  <r>
    <x v="8"/>
    <x v="11"/>
    <n v="4.1082138200782197"/>
  </r>
  <r>
    <x v="14"/>
    <x v="10"/>
    <n v="4.1071428571428497"/>
  </r>
  <r>
    <x v="8"/>
    <x v="1"/>
    <n v="4.1058823529411796"/>
  </r>
  <r>
    <x v="15"/>
    <x v="2"/>
    <n v="4.1052631578947301"/>
  </r>
  <r>
    <x v="15"/>
    <x v="9"/>
    <n v="4.0935251798561101"/>
  </r>
  <r>
    <x v="14"/>
    <x v="5"/>
    <n v="4.0919117647058796"/>
  </r>
  <r>
    <x v="8"/>
    <x v="6"/>
    <n v="4.0909090909090802"/>
  </r>
  <r>
    <x v="10"/>
    <x v="6"/>
    <n v="4.0864864864864803"/>
  </r>
  <r>
    <x v="9"/>
    <x v="2"/>
    <n v="4.08"/>
  </r>
  <r>
    <x v="8"/>
    <x v="12"/>
    <n v="4.0724637681159397"/>
  </r>
  <r>
    <x v="18"/>
    <x v="13"/>
    <n v="4.0722789115646298"/>
  </r>
  <r>
    <x v="18"/>
    <x v="6"/>
    <n v="4.0704342405983702"/>
  </r>
  <r>
    <x v="14"/>
    <x v="2"/>
    <n v="4.0599999999999996"/>
  </r>
  <r>
    <x v="4"/>
    <x v="0"/>
    <n v="4.0571428571428498"/>
  </r>
  <r>
    <x v="18"/>
    <x v="15"/>
    <n v="4.0531002638522402"/>
  </r>
  <r>
    <x v="11"/>
    <x v="9"/>
    <n v="4.0519480519480497"/>
  </r>
  <r>
    <x v="10"/>
    <x v="9"/>
    <n v="4.0506329113924"/>
  </r>
  <r>
    <x v="18"/>
    <x v="9"/>
    <n v="4.04510556621881"/>
  </r>
  <r>
    <x v="14"/>
    <x v="7"/>
    <n v="4.0272727272727202"/>
  </r>
  <r>
    <x v="11"/>
    <x v="6"/>
    <n v="4.0264900662251604"/>
  </r>
  <r>
    <x v="19"/>
    <x v="5"/>
    <n v="4.0252525252525198"/>
  </r>
  <r>
    <x v="15"/>
    <x v="7"/>
    <n v="4.0215827338129504"/>
  </r>
  <r>
    <x v="8"/>
    <x v="3"/>
    <n v="4.0164609053497902"/>
  </r>
  <r>
    <x v="11"/>
    <x v="3"/>
    <n v="4.0026455026454997"/>
  </r>
  <r>
    <x v="2"/>
    <x v="4"/>
    <n v="4"/>
  </r>
  <r>
    <x v="9"/>
    <x v="13"/>
    <n v="4"/>
  </r>
  <r>
    <x v="4"/>
    <x v="13"/>
    <n v="4"/>
  </r>
  <r>
    <x v="4"/>
    <x v="3"/>
    <n v="4"/>
  </r>
  <r>
    <x v="7"/>
    <x v="4"/>
    <n v="4"/>
  </r>
  <r>
    <x v="5"/>
    <x v="3"/>
    <n v="4"/>
  </r>
  <r>
    <x v="3"/>
    <x v="6"/>
    <n v="4"/>
  </r>
  <r>
    <x v="5"/>
    <x v="5"/>
    <n v="4"/>
  </r>
  <r>
    <x v="0"/>
    <x v="15"/>
    <n v="3.9908675799086701"/>
  </r>
  <r>
    <x v="18"/>
    <x v="0"/>
    <n v="3.9847167325428199"/>
  </r>
  <r>
    <x v="8"/>
    <x v="2"/>
    <n v="3.95"/>
  </r>
  <r>
    <x v="18"/>
    <x v="11"/>
    <n v="3.9469247580393301"/>
  </r>
  <r>
    <x v="2"/>
    <x v="1"/>
    <n v="3.9393939393939399"/>
  </r>
  <r>
    <x v="18"/>
    <x v="14"/>
    <n v="3.9355336212214498"/>
  </r>
  <r>
    <x v="9"/>
    <x v="15"/>
    <n v="3.9130434782608701"/>
  </r>
  <r>
    <x v="18"/>
    <x v="2"/>
    <n v="3.9124856061852298"/>
  </r>
  <r>
    <x v="9"/>
    <x v="4"/>
    <n v="3.9090909090908998"/>
  </r>
  <r>
    <x v="9"/>
    <x v="7"/>
    <n v="3.8941176470588199"/>
  </r>
  <r>
    <x v="5"/>
    <x v="7"/>
    <n v="3.8823529411764701"/>
  </r>
  <r>
    <x v="11"/>
    <x v="13"/>
    <n v="3.88201160541586"/>
  </r>
  <r>
    <x v="8"/>
    <x v="14"/>
    <n v="3.8602484472049601"/>
  </r>
  <r>
    <x v="20"/>
    <x v="1"/>
    <n v="3.8571428571428501"/>
  </r>
  <r>
    <x v="11"/>
    <x v="14"/>
    <n v="3.8378378378378302"/>
  </r>
  <r>
    <x v="0"/>
    <x v="12"/>
    <n v="3.8333333333333299"/>
  </r>
  <r>
    <x v="15"/>
    <x v="11"/>
    <n v="3.8107448107447999"/>
  </r>
  <r>
    <x v="6"/>
    <x v="1"/>
    <n v="3.8"/>
  </r>
  <r>
    <x v="11"/>
    <x v="1"/>
    <n v="3.78640776699029"/>
  </r>
  <r>
    <x v="14"/>
    <x v="14"/>
    <n v="3.7591911764705799"/>
  </r>
  <r>
    <x v="7"/>
    <x v="7"/>
    <n v="3.75"/>
  </r>
  <r>
    <x v="15"/>
    <x v="8"/>
    <n v="3.7187499999999898"/>
  </r>
  <r>
    <x v="2"/>
    <x v="15"/>
    <n v="3.71428571428571"/>
  </r>
  <r>
    <x v="10"/>
    <x v="15"/>
    <n v="3.6976744186046502"/>
  </r>
  <r>
    <x v="8"/>
    <x v="0"/>
    <n v="3.6818181818181799"/>
  </r>
  <r>
    <x v="14"/>
    <x v="1"/>
    <n v="3.6703910614525102"/>
  </r>
  <r>
    <x v="0"/>
    <x v="1"/>
    <n v="3.6666666666666599"/>
  </r>
  <r>
    <x v="17"/>
    <x v="9"/>
    <n v="3.6206896551724101"/>
  </r>
  <r>
    <x v="10"/>
    <x v="12"/>
    <n v="3.6"/>
  </r>
  <r>
    <x v="6"/>
    <x v="9"/>
    <n v="3.5714285714285698"/>
  </r>
  <r>
    <x v="18"/>
    <x v="8"/>
    <n v="3.5216030056355598"/>
  </r>
  <r>
    <x v="0"/>
    <x v="5"/>
    <n v="3.5"/>
  </r>
  <r>
    <x v="3"/>
    <x v="13"/>
    <n v="3.5"/>
  </r>
  <r>
    <x v="2"/>
    <x v="11"/>
    <n v="3.4999999999999898"/>
  </r>
  <r>
    <x v="0"/>
    <x v="11"/>
    <n v="3.4285714285714199"/>
  </r>
  <r>
    <x v="15"/>
    <x v="14"/>
    <n v="3.41818181818181"/>
  </r>
  <r>
    <x v="6"/>
    <x v="6"/>
    <n v="3.4"/>
  </r>
  <r>
    <x v="12"/>
    <x v="14"/>
    <n v="3.2"/>
  </r>
  <r>
    <x v="6"/>
    <x v="14"/>
    <n v="3"/>
  </r>
  <r>
    <x v="5"/>
    <x v="0"/>
    <n v="3"/>
  </r>
  <r>
    <x v="11"/>
    <x v="8"/>
    <n v="2.7222222222222201"/>
  </r>
  <r>
    <x v="1"/>
    <x v="2"/>
    <n v="2.6875"/>
  </r>
  <r>
    <x v="5"/>
    <x v="1"/>
    <n v="2.4615384615384599"/>
  </r>
  <r>
    <x v="21"/>
    <x v="0"/>
    <n v="2.3333333333333299"/>
  </r>
  <r>
    <x v="9"/>
    <x v="9"/>
    <n v="2"/>
  </r>
  <r>
    <x v="2"/>
    <x v="10"/>
    <n v="1"/>
  </r>
  <r>
    <x v="4"/>
    <x v="1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0.375"/>
  </r>
  <r>
    <x v="1"/>
    <x v="1"/>
    <n v="0.23478260869565201"/>
  </r>
  <r>
    <x v="2"/>
    <x v="2"/>
    <n v="0.23325062034739399"/>
  </r>
  <r>
    <x v="3"/>
    <x v="3"/>
    <n v="0.17777777777777701"/>
  </r>
  <r>
    <x v="4"/>
    <x v="0"/>
    <n v="0.16"/>
  </r>
  <r>
    <x v="5"/>
    <x v="4"/>
    <n v="0.15"/>
  </r>
  <r>
    <x v="5"/>
    <x v="3"/>
    <n v="0.14285714285714199"/>
  </r>
  <r>
    <x v="6"/>
    <x v="5"/>
    <n v="0.14285714285714199"/>
  </r>
  <r>
    <x v="7"/>
    <x v="4"/>
    <n v="0.14285714285714199"/>
  </r>
  <r>
    <x v="8"/>
    <x v="6"/>
    <n v="0.13636363636363599"/>
  </r>
  <r>
    <x v="9"/>
    <x v="4"/>
    <n v="0.13636363636363599"/>
  </r>
  <r>
    <x v="10"/>
    <x v="7"/>
    <n v="0.133333333333333"/>
  </r>
  <r>
    <x v="4"/>
    <x v="8"/>
    <n v="0.125"/>
  </r>
  <r>
    <x v="4"/>
    <x v="1"/>
    <n v="0.108108108108108"/>
  </r>
  <r>
    <x v="4"/>
    <x v="9"/>
    <n v="0.104651162790697"/>
  </r>
  <r>
    <x v="11"/>
    <x v="10"/>
    <n v="0.10344827586206801"/>
  </r>
  <r>
    <x v="8"/>
    <x v="3"/>
    <n v="0.1"/>
  </r>
  <r>
    <x v="1"/>
    <x v="9"/>
    <n v="9.85915492957746E-2"/>
  </r>
  <r>
    <x v="8"/>
    <x v="7"/>
    <n v="9.8076923076923006E-2"/>
  </r>
  <r>
    <x v="12"/>
    <x v="11"/>
    <n v="9.7174790437752206E-2"/>
  </r>
  <r>
    <x v="12"/>
    <x v="10"/>
    <n v="9.4285714285714195E-2"/>
  </r>
  <r>
    <x v="12"/>
    <x v="2"/>
    <n v="9.4023904382470103E-2"/>
  </r>
  <r>
    <x v="1"/>
    <x v="12"/>
    <n v="9.375E-2"/>
  </r>
  <r>
    <x v="8"/>
    <x v="9"/>
    <n v="9.0909090909090898E-2"/>
  </r>
  <r>
    <x v="4"/>
    <x v="13"/>
    <n v="9.0909090909090898E-2"/>
  </r>
  <r>
    <x v="13"/>
    <x v="4"/>
    <n v="9.0909090909090898E-2"/>
  </r>
  <r>
    <x v="8"/>
    <x v="2"/>
    <n v="8.9523809523809506E-2"/>
  </r>
  <r>
    <x v="8"/>
    <x v="5"/>
    <n v="8.9005235602094196E-2"/>
  </r>
  <r>
    <x v="12"/>
    <x v="12"/>
    <n v="8.8930348258706396E-2"/>
  </r>
  <r>
    <x v="12"/>
    <x v="6"/>
    <n v="8.7897671367661495E-2"/>
  </r>
  <r>
    <x v="1"/>
    <x v="14"/>
    <n v="8.7719298245614002E-2"/>
  </r>
  <r>
    <x v="12"/>
    <x v="13"/>
    <n v="8.7701089776855201E-2"/>
  </r>
  <r>
    <x v="12"/>
    <x v="0"/>
    <n v="8.7225386493083798E-2"/>
  </r>
  <r>
    <x v="12"/>
    <x v="1"/>
    <n v="8.6642231724699606E-2"/>
  </r>
  <r>
    <x v="8"/>
    <x v="11"/>
    <n v="8.66141732283464E-2"/>
  </r>
  <r>
    <x v="12"/>
    <x v="7"/>
    <n v="8.6497890295358607E-2"/>
  </r>
  <r>
    <x v="1"/>
    <x v="11"/>
    <n v="8.6427267194156998E-2"/>
  </r>
  <r>
    <x v="3"/>
    <x v="5"/>
    <n v="8.4016393442622905E-2"/>
  </r>
  <r>
    <x v="12"/>
    <x v="4"/>
    <n v="8.3918217882209295E-2"/>
  </r>
  <r>
    <x v="12"/>
    <x v="3"/>
    <n v="8.3551597695128293E-2"/>
  </r>
  <r>
    <x v="1"/>
    <x v="15"/>
    <n v="8.3333333333333301E-2"/>
  </r>
  <r>
    <x v="12"/>
    <x v="5"/>
    <n v="8.2148203592814301E-2"/>
  </r>
  <r>
    <x v="1"/>
    <x v="10"/>
    <n v="8.15602836879432E-2"/>
  </r>
  <r>
    <x v="1"/>
    <x v="0"/>
    <n v="8.0071174377224205E-2"/>
  </r>
  <r>
    <x v="14"/>
    <x v="1"/>
    <n v="0.08"/>
  </r>
  <r>
    <x v="3"/>
    <x v="15"/>
    <n v="7.9601990049751201E-2"/>
  </r>
  <r>
    <x v="3"/>
    <x v="10"/>
    <n v="7.9601990049751201E-2"/>
  </r>
  <r>
    <x v="12"/>
    <x v="15"/>
    <n v="7.8805325656711001E-2"/>
  </r>
  <r>
    <x v="8"/>
    <x v="10"/>
    <n v="7.7922077922077906E-2"/>
  </r>
  <r>
    <x v="8"/>
    <x v="4"/>
    <n v="7.7669902912621297E-2"/>
  </r>
  <r>
    <x v="12"/>
    <x v="14"/>
    <n v="7.6888690210102806E-2"/>
  </r>
  <r>
    <x v="14"/>
    <x v="0"/>
    <n v="7.5757575757575704E-2"/>
  </r>
  <r>
    <x v="4"/>
    <x v="11"/>
    <n v="7.4324324324324301E-2"/>
  </r>
  <r>
    <x v="8"/>
    <x v="14"/>
    <n v="7.3298429319371694E-2"/>
  </r>
  <r>
    <x v="5"/>
    <x v="9"/>
    <n v="7.2727272727272696E-2"/>
  </r>
  <r>
    <x v="8"/>
    <x v="13"/>
    <n v="7.1428571428571397E-2"/>
  </r>
  <r>
    <x v="14"/>
    <x v="3"/>
    <n v="7.1428571428571397E-2"/>
  </r>
  <r>
    <x v="14"/>
    <x v="6"/>
    <n v="6.9767441860465101E-2"/>
  </r>
  <r>
    <x v="5"/>
    <x v="5"/>
    <n v="6.9354838709677402E-2"/>
  </r>
  <r>
    <x v="3"/>
    <x v="0"/>
    <n v="6.8904593639575906E-2"/>
  </r>
  <r>
    <x v="12"/>
    <x v="8"/>
    <n v="6.8566707971912402E-2"/>
  </r>
  <r>
    <x v="12"/>
    <x v="9"/>
    <n v="6.8448023426061405E-2"/>
  </r>
  <r>
    <x v="8"/>
    <x v="15"/>
    <n v="6.8181818181818094E-2"/>
  </r>
  <r>
    <x v="13"/>
    <x v="5"/>
    <n v="6.6666666666666596E-2"/>
  </r>
  <r>
    <x v="3"/>
    <x v="9"/>
    <n v="6.4516129032257993E-2"/>
  </r>
  <r>
    <x v="3"/>
    <x v="6"/>
    <n v="6.3405797101449196E-2"/>
  </r>
  <r>
    <x v="4"/>
    <x v="14"/>
    <n v="6.25E-2"/>
  </r>
  <r>
    <x v="14"/>
    <x v="11"/>
    <n v="6.2189054726368098E-2"/>
  </r>
  <r>
    <x v="3"/>
    <x v="8"/>
    <n v="6.0975609756097497E-2"/>
  </r>
  <r>
    <x v="1"/>
    <x v="3"/>
    <n v="6.0975609756097497E-2"/>
  </r>
  <r>
    <x v="14"/>
    <x v="5"/>
    <n v="6.0344827586206899E-2"/>
  </r>
  <r>
    <x v="14"/>
    <x v="2"/>
    <n v="5.9602649006622502E-2"/>
  </r>
  <r>
    <x v="14"/>
    <x v="8"/>
    <n v="5.8823529411764698E-2"/>
  </r>
  <r>
    <x v="3"/>
    <x v="4"/>
    <n v="5.8139534883720902E-2"/>
  </r>
  <r>
    <x v="3"/>
    <x v="14"/>
    <n v="5.7553956834532301E-2"/>
  </r>
  <r>
    <x v="5"/>
    <x v="15"/>
    <n v="5.7324840764331197E-2"/>
  </r>
  <r>
    <x v="6"/>
    <x v="3"/>
    <n v="5.7142857142857099E-2"/>
  </r>
  <r>
    <x v="5"/>
    <x v="10"/>
    <n v="5.5900621118012403E-2"/>
  </r>
  <r>
    <x v="5"/>
    <x v="11"/>
    <n v="5.4054054054054002E-2"/>
  </r>
  <r>
    <x v="3"/>
    <x v="13"/>
    <n v="5.2307692307692298E-2"/>
  </r>
  <r>
    <x v="5"/>
    <x v="1"/>
    <n v="5.2252252252252197E-2"/>
  </r>
  <r>
    <x v="5"/>
    <x v="2"/>
    <n v="5.1470588235294101E-2"/>
  </r>
  <r>
    <x v="5"/>
    <x v="0"/>
    <n v="0.05"/>
  </r>
  <r>
    <x v="14"/>
    <x v="13"/>
    <n v="0.05"/>
  </r>
  <r>
    <x v="15"/>
    <x v="6"/>
    <n v="4.9549549549549501E-2"/>
  </r>
  <r>
    <x v="1"/>
    <x v="2"/>
    <n v="4.7095761381475601E-2"/>
  </r>
  <r>
    <x v="8"/>
    <x v="8"/>
    <n v="4.6357615894039701E-2"/>
  </r>
  <r>
    <x v="5"/>
    <x v="8"/>
    <n v="4.5845272206303703E-2"/>
  </r>
  <r>
    <x v="14"/>
    <x v="4"/>
    <n v="4.4776119402985003E-2"/>
  </r>
  <r>
    <x v="1"/>
    <x v="6"/>
    <n v="4.39024390243902E-2"/>
  </r>
  <r>
    <x v="3"/>
    <x v="1"/>
    <n v="4.2424242424242399E-2"/>
  </r>
  <r>
    <x v="3"/>
    <x v="11"/>
    <n v="4.2125729099157398E-2"/>
  </r>
  <r>
    <x v="13"/>
    <x v="8"/>
    <n v="0.04"/>
  </r>
  <r>
    <x v="7"/>
    <x v="11"/>
    <n v="0.04"/>
  </r>
  <r>
    <x v="11"/>
    <x v="2"/>
    <n v="3.9215686274509803E-2"/>
  </r>
  <r>
    <x v="5"/>
    <x v="14"/>
    <n v="3.8961038961038898E-2"/>
  </r>
  <r>
    <x v="13"/>
    <x v="14"/>
    <n v="3.8461538461538401E-2"/>
  </r>
  <r>
    <x v="5"/>
    <x v="6"/>
    <n v="3.8167938931297697E-2"/>
  </r>
  <r>
    <x v="14"/>
    <x v="10"/>
    <n v="3.7499999999999999E-2"/>
  </r>
  <r>
    <x v="3"/>
    <x v="7"/>
    <n v="3.6764705882352901E-2"/>
  </r>
  <r>
    <x v="8"/>
    <x v="0"/>
    <n v="3.6697247706422E-2"/>
  </r>
  <r>
    <x v="11"/>
    <x v="14"/>
    <n v="3.6363636363636299E-2"/>
  </r>
  <r>
    <x v="14"/>
    <x v="15"/>
    <n v="3.6231884057971002E-2"/>
  </r>
  <r>
    <x v="1"/>
    <x v="8"/>
    <n v="3.6111111111111101E-2"/>
  </r>
  <r>
    <x v="1"/>
    <x v="5"/>
    <n v="3.47957639939485E-2"/>
  </r>
  <r>
    <x v="16"/>
    <x v="2"/>
    <n v="3.3333333333333298E-2"/>
  </r>
  <r>
    <x v="1"/>
    <x v="4"/>
    <n v="3.2894736842105199E-2"/>
  </r>
  <r>
    <x v="3"/>
    <x v="2"/>
    <n v="3.2828282828282797E-2"/>
  </r>
  <r>
    <x v="13"/>
    <x v="2"/>
    <n v="3.2258064516128997E-2"/>
  </r>
  <r>
    <x v="1"/>
    <x v="7"/>
    <n v="3.0864197530864099E-2"/>
  </r>
  <r>
    <x v="5"/>
    <x v="7"/>
    <n v="2.7027027027027001E-2"/>
  </r>
  <r>
    <x v="13"/>
    <x v="11"/>
    <n v="2.7027027027027001E-2"/>
  </r>
  <r>
    <x v="6"/>
    <x v="11"/>
    <n v="2.4390243902439001E-2"/>
  </r>
  <r>
    <x v="4"/>
    <x v="3"/>
    <n v="2.27272727272727E-2"/>
  </r>
  <r>
    <x v="14"/>
    <x v="9"/>
    <n v="1.9685039370078702E-2"/>
  </r>
  <r>
    <x v="1"/>
    <x v="13"/>
    <n v="1.6129032258064498E-2"/>
  </r>
  <r>
    <x v="8"/>
    <x v="1"/>
    <n v="1.3333333333333299E-2"/>
  </r>
  <r>
    <x v="4"/>
    <x v="2"/>
    <n v="7.2463768115942004E-3"/>
  </r>
  <r>
    <x v="5"/>
    <x v="13"/>
    <n v="0"/>
  </r>
  <r>
    <x v="15"/>
    <x v="5"/>
    <n v="0"/>
  </r>
  <r>
    <x v="4"/>
    <x v="15"/>
    <n v="0"/>
  </r>
  <r>
    <x v="13"/>
    <x v="1"/>
    <n v="0"/>
  </r>
  <r>
    <x v="6"/>
    <x v="2"/>
    <n v="0"/>
  </r>
  <r>
    <x v="17"/>
    <x v="4"/>
    <n v="0"/>
  </r>
  <r>
    <x v="13"/>
    <x v="9"/>
    <n v="0"/>
  </r>
  <r>
    <x v="9"/>
    <x v="2"/>
    <n v="0"/>
  </r>
  <r>
    <x v="8"/>
    <x v="12"/>
    <n v="0"/>
  </r>
  <r>
    <x v="14"/>
    <x v="7"/>
    <n v="0"/>
  </r>
  <r>
    <x v="18"/>
    <x v="4"/>
    <n v="0"/>
  </r>
  <r>
    <x v="13"/>
    <x v="10"/>
    <n v="0"/>
  </r>
  <r>
    <x v="4"/>
    <x v="6"/>
    <n v="0"/>
  </r>
  <r>
    <x v="7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50C44-0324-48DD-8272-28F5E790B7B4}" name="PivotTable1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76:Y93" firstHeaderRow="1" firstDataRow="2" firstDataCol="1"/>
  <pivotFields count="3">
    <pivotField axis="axisCol" showAll="0" sortType="ascending">
      <items count="20">
        <item x="6"/>
        <item x="16"/>
        <item x="4"/>
        <item x="15"/>
        <item x="13"/>
        <item x="2"/>
        <item x="3"/>
        <item x="9"/>
        <item x="11"/>
        <item x="10"/>
        <item x="7"/>
        <item x="17"/>
        <item x="1"/>
        <item x="8"/>
        <item x="0"/>
        <item x="18"/>
        <item x="14"/>
        <item x="5"/>
        <item x="12"/>
        <item t="default"/>
      </items>
    </pivotField>
    <pivotField axis="axisRow" showAll="0" sortType="ascending">
      <items count="17">
        <item x="4"/>
        <item x="10"/>
        <item x="1"/>
        <item x="11"/>
        <item x="9"/>
        <item x="0"/>
        <item x="6"/>
        <item x="2"/>
        <item x="8"/>
        <item x="12"/>
        <item x="14"/>
        <item x="5"/>
        <item x="13"/>
        <item x="3"/>
        <item x="15"/>
        <item x="7"/>
        <item t="default"/>
      </items>
    </pivotField>
    <pivotField dataField="1" numFmtId="1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um of Late shipments" fld="2" baseField="0" baseItem="0" numFmtId="10"/>
  </dataFields>
  <formats count="24">
    <format dxfId="23">
      <pivotArea outline="0" collapsedLevelsAreSubtotals="1" fieldPosition="0"/>
    </format>
    <format dxfId="22">
      <pivotArea dataOnly="0" labelOnly="1" fieldPosition="0">
        <references count="1">
          <reference field="1" count="1">
            <x v="15"/>
          </reference>
        </references>
      </pivotArea>
    </format>
    <format dxfId="21">
      <pivotArea dataOnly="0" labelOnly="1" fieldPosition="0">
        <references count="1">
          <reference field="1" count="1">
            <x v="5"/>
          </reference>
        </references>
      </pivotArea>
    </format>
    <format dxfId="20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9">
      <pivotArea dataOnly="0" labelOnly="1" fieldPosition="0">
        <references count="1">
          <reference field="1" count="1">
            <x v="7"/>
          </reference>
        </references>
      </pivotArea>
    </format>
    <format dxfId="18">
      <pivotArea dataOnly="0" labelOnly="1" fieldPosition="0">
        <references count="1">
          <reference field="1" count="1">
            <x v="12"/>
          </reference>
        </references>
      </pivotArea>
    </format>
    <format dxfId="17">
      <pivotArea dataOnly="0" labelOnly="1" fieldPosition="0">
        <references count="1">
          <reference field="1" count="1">
            <x v="13"/>
          </reference>
        </references>
      </pivotArea>
    </format>
    <format dxfId="16">
      <pivotArea dataOnly="0" labelOnly="1" fieldPosition="0">
        <references count="1">
          <reference field="1" count="1">
            <x v="9"/>
          </reference>
        </references>
      </pivotArea>
    </format>
    <format dxfId="1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4">
      <pivotArea collapsedLevelsAreSubtotals="1" fieldPosition="0">
        <references count="2">
          <reference field="0" count="1" selected="0">
            <x v="14"/>
          </reference>
          <reference field="1" count="1">
            <x v="5"/>
          </reference>
        </references>
      </pivotArea>
    </format>
    <format dxfId="13">
      <pivotArea collapsedLevelsAreSubtotals="1" fieldPosition="0">
        <references count="2">
          <reference field="0" count="1" selected="0">
            <x v="5"/>
          </reference>
          <reference field="1" count="1">
            <x v="7"/>
          </reference>
        </references>
      </pivotArea>
    </format>
    <format dxfId="12">
      <pivotArea collapsedLevelsAreSubtotals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10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9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8">
      <pivotArea collapsedLevelsAreSubtotals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0" count="1" selected="0">
            <x v="10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12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0" count="1" selected="0">
            <x v="17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17"/>
          </reference>
          <reference field="1" count="1">
            <x v="13"/>
          </reference>
        </references>
      </pivotArea>
    </format>
    <format dxfId="2">
      <pivotArea collapsedLevelsAreSubtotals="1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">
      <pivotArea collapsedLevelsAreSubtotals="1" fieldPosition="0">
        <references count="1">
          <reference field="1" count="1">
            <x v="9"/>
          </reference>
        </references>
      </pivotArea>
    </format>
    <format dxfId="0">
      <pivotArea dataOnly="0" labelOnly="1" fieldPosition="0">
        <references count="1">
          <reference field="1" count="1">
            <x v="9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E59DE-75D2-427F-9786-27AABA3B7F71}" name="PivotTable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53:AB70" firstHeaderRow="1" firstDataRow="2" firstDataCol="1"/>
  <pivotFields count="3">
    <pivotField axis="axisCol" showAll="0" sortType="ascending">
      <items count="23">
        <item x="21"/>
        <item x="4"/>
        <item x="6"/>
        <item x="9"/>
        <item x="0"/>
        <item x="2"/>
        <item x="19"/>
        <item x="8"/>
        <item x="7"/>
        <item x="17"/>
        <item x="13"/>
        <item x="3"/>
        <item x="5"/>
        <item x="16"/>
        <item x="15"/>
        <item x="11"/>
        <item x="1"/>
        <item x="20"/>
        <item x="10"/>
        <item x="14"/>
        <item x="12"/>
        <item x="18"/>
        <item t="default"/>
      </items>
    </pivotField>
    <pivotField axis="axisRow" showAll="0" sortType="ascending">
      <items count="17">
        <item x="1"/>
        <item x="9"/>
        <item x="14"/>
        <item x="11"/>
        <item x="7"/>
        <item x="2"/>
        <item x="15"/>
        <item x="5"/>
        <item x="6"/>
        <item x="8"/>
        <item x="12"/>
        <item x="3"/>
        <item x="10"/>
        <item x="0"/>
        <item x="4"/>
        <item x="13"/>
        <item t="default"/>
      </items>
    </pivotField>
    <pivotField dataField="1" numFmtId="2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AVG_review" fld="2" baseField="0" baseItem="0" numFmtId="2"/>
  </dataFields>
  <formats count="8">
    <format dxfId="31">
      <pivotArea collapsedLevelsAreSubtotals="1" fieldPosition="0">
        <references count="2">
          <reference field="0" count="1" selected="0">
            <x v="19"/>
          </reference>
          <reference field="1" count="1">
            <x v="9"/>
          </reference>
        </references>
      </pivotArea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1" count="1">
            <x v="6"/>
          </reference>
        </references>
      </pivotArea>
    </format>
    <format dxfId="28">
      <pivotArea dataOnly="0" labelOnly="1" fieldPosition="0">
        <references count="1">
          <reference field="1" count="1">
            <x v="2"/>
          </reference>
        </references>
      </pivotArea>
    </format>
    <format dxfId="27">
      <pivotArea dataOnly="0" labelOnly="1" fieldPosition="0">
        <references count="1">
          <reference field="1" count="1">
            <x v="9"/>
          </reference>
        </references>
      </pivotArea>
    </format>
    <format dxfId="26">
      <pivotArea dataOnly="0" labelOnly="1" fieldPosition="0">
        <references count="1">
          <reference field="1" count="2">
            <x v="7"/>
            <x v="11"/>
          </reference>
        </references>
      </pivotArea>
    </format>
    <format dxfId="25">
      <pivotArea dataOnly="0" labelOnly="1" fieldPosition="0">
        <references count="1">
          <reference field="1" count="1">
            <x v="4"/>
          </reference>
        </references>
      </pivotArea>
    </format>
    <format dxfId="24">
      <pivotArea dataOnly="0" labelOnly="1" fieldPosition="0">
        <references count="1">
          <reference field="1" count="1">
            <x v="14"/>
          </reference>
        </references>
      </pivotArea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227E6-9196-493F-B90B-8430CD772387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 colHeaderCaption="State">
  <location ref="F30:AB47" firstHeaderRow="1" firstDataRow="2" firstDataCol="1"/>
  <pivotFields count="3">
    <pivotField axis="axisCol" showAll="0">
      <items count="23">
        <item x="19"/>
        <item x="12"/>
        <item x="11"/>
        <item x="4"/>
        <item x="6"/>
        <item x="9"/>
        <item x="21"/>
        <item x="1"/>
        <item x="17"/>
        <item x="15"/>
        <item x="8"/>
        <item x="16"/>
        <item x="14"/>
        <item x="13"/>
        <item x="2"/>
        <item x="7"/>
        <item x="10"/>
        <item x="18"/>
        <item x="3"/>
        <item x="5"/>
        <item x="20"/>
        <item x="0"/>
        <item t="default"/>
      </items>
    </pivotField>
    <pivotField axis="axisRow" showAll="0" sortType="ascending">
      <items count="17">
        <item x="0"/>
        <item x="11"/>
        <item x="9"/>
        <item x="6"/>
        <item x="8"/>
        <item x="7"/>
        <item x="12"/>
        <item x="2"/>
        <item x="4"/>
        <item x="14"/>
        <item x="5"/>
        <item x="1"/>
        <item x="10"/>
        <item x="3"/>
        <item x="13"/>
        <item x="15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Purchases " fld="2" baseField="0" baseItem="0"/>
  </dataFields>
  <formats count="1">
    <format dxfId="32">
      <pivotArea dataOnly="0" labelOnly="1" fieldPosition="0">
        <references count="1">
          <reference field="1" count="1">
            <x v="15"/>
          </reference>
        </references>
      </pivotArea>
    </format>
  </formats>
  <conditionalFormats count="22"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1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9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8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7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6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5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4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3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2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1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0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5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490C9-40A1-4629-ACC7-4D8D5CD1FAEE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 colHeaderCaption="State">
  <location ref="F4:AB21" firstHeaderRow="1" firstDataRow="2" firstDataCol="1"/>
  <pivotFields count="3">
    <pivotField axis="axisCol" subtotalTop="0" showAll="0">
      <items count="23">
        <item x="19"/>
        <item x="12"/>
        <item x="11"/>
        <item x="4"/>
        <item x="6"/>
        <item x="9"/>
        <item x="21"/>
        <item x="1"/>
        <item x="17"/>
        <item x="15"/>
        <item x="8"/>
        <item x="16"/>
        <item x="14"/>
        <item x="13"/>
        <item x="2"/>
        <item x="7"/>
        <item x="10"/>
        <item x="18"/>
        <item x="3"/>
        <item x="5"/>
        <item x="20"/>
        <item x="0"/>
        <item t="default"/>
      </items>
    </pivotField>
    <pivotField axis="axisRow" subtotalTop="0" showAll="0" sortType="ascending">
      <items count="17">
        <item x="0"/>
        <item x="11"/>
        <item x="9"/>
        <item x="6"/>
        <item x="8"/>
        <item x="7"/>
        <item x="12"/>
        <item x="2"/>
        <item x="4"/>
        <item x="14"/>
        <item x="5"/>
        <item x="1"/>
        <item x="10"/>
        <item x="3"/>
        <item x="13"/>
        <item x="15"/>
        <item t="default"/>
      </items>
    </pivotField>
    <pivotField dataField="1" numFmtId="164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Revenue" fld="2" baseField="1" baseItem="0" numFmtId="3"/>
  </dataFields>
  <formats count="41">
    <format dxfId="73">
      <pivotArea collapsedLevelsAreSubtotals="1" fieldPosition="0">
        <references count="2">
          <reference field="0" count="1" selected="0">
            <x v="21"/>
          </reference>
          <reference field="1" count="1">
            <x v="0"/>
          </reference>
        </references>
      </pivotArea>
    </format>
    <format dxfId="72">
      <pivotArea collapsedLevelsAreSubtotals="1" fieldPosition="0">
        <references count="2">
          <reference field="0" count="1" selected="0">
            <x v="21"/>
          </reference>
          <reference field="1" count="1">
            <x v="5"/>
          </reference>
        </references>
      </pivotArea>
    </format>
    <format dxfId="71">
      <pivotArea collapsedLevelsAreSubtotals="1" fieldPosition="0">
        <references count="2">
          <reference field="0" count="1" selected="0">
            <x v="21"/>
          </reference>
          <reference field="1" count="1">
            <x v="9"/>
          </reference>
        </references>
      </pivotArea>
    </format>
    <format dxfId="70">
      <pivotArea outline="0" collapsedLevelsAreSubtotals="1" fieldPosition="0"/>
    </format>
    <format dxfId="69">
      <pivotArea collapsedLevelsAreSubtotals="1" fieldPosition="0">
        <references count="2">
          <reference field="0" count="1" selected="0">
            <x v="21"/>
          </reference>
          <reference field="1" count="1">
            <x v="11"/>
          </reference>
        </references>
      </pivotArea>
    </format>
    <format dxfId="68">
      <pivotArea collapsedLevelsAreSubtotals="1" fieldPosition="0">
        <references count="2">
          <reference field="0" count="1" selected="0">
            <x v="16"/>
          </reference>
          <reference field="1" count="1">
            <x v="7"/>
          </reference>
        </references>
      </pivotArea>
    </format>
    <format dxfId="67">
      <pivotArea collapsedLevelsAreSubtotals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66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65">
      <pivotArea collapsedLevelsAreSubtotals="1" fieldPosition="0">
        <references count="2">
          <reference field="0" count="1" selected="0">
            <x v="3"/>
          </reference>
          <reference field="1" count="1">
            <x v="15"/>
          </reference>
        </references>
      </pivotArea>
    </format>
    <format dxfId="64">
      <pivotArea collapsedLevelsAreSubtotals="1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63">
      <pivotArea collapsedLevelsAreSubtotals="1" fieldPosition="0">
        <references count="2">
          <reference field="0" count="1" selected="0">
            <x v="5"/>
          </reference>
          <reference field="1" count="1">
            <x v="14"/>
          </reference>
        </references>
      </pivotArea>
    </format>
    <format dxfId="62">
      <pivotArea collapsedLevelsAreSubtotals="1" fieldPosition="0">
        <references count="2">
          <reference field="0" count="1" selected="0">
            <x v="7"/>
          </reference>
          <reference field="1" count="1">
            <x v="9"/>
          </reference>
        </references>
      </pivotArea>
    </format>
    <format dxfId="61">
      <pivotArea collapsedLevelsAreSubtotals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60">
      <pivotArea collapsedLevelsAreSubtotals="1" fieldPosition="0">
        <references count="2">
          <reference field="0" count="1" selected="0">
            <x v="9"/>
          </reference>
          <reference field="1" count="1">
            <x v="4"/>
          </reference>
        </references>
      </pivotArea>
    </format>
    <format dxfId="59">
      <pivotArea collapsedLevelsAreSubtotals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58">
      <pivotArea collapsedLevelsAreSubtotals="1" fieldPosition="0">
        <references count="2">
          <reference field="0" count="1" selected="0">
            <x v="12"/>
          </reference>
          <reference field="1" count="1">
            <x v="13"/>
          </reference>
        </references>
      </pivotArea>
    </format>
    <format dxfId="57">
      <pivotArea collapsedLevelsAreSubtotals="1" fieldPosition="0">
        <references count="2">
          <reference field="0" count="1" selected="0">
            <x v="14"/>
          </reference>
          <reference field="1" count="1">
            <x v="12"/>
          </reference>
        </references>
      </pivotArea>
    </format>
    <format dxfId="56">
      <pivotArea collapsedLevelsAreSubtotals="1" fieldPosition="0">
        <references count="2">
          <reference field="0" count="1" selected="0">
            <x v="15"/>
          </reference>
          <reference field="1" count="1">
            <x v="12"/>
          </reference>
        </references>
      </pivotArea>
    </format>
    <format dxfId="55">
      <pivotArea collapsedLevelsAreSubtotals="1" fieldPosition="0">
        <references count="2">
          <reference field="0" count="1" selected="0">
            <x v="16"/>
          </reference>
          <reference field="1" count="1">
            <x v="7"/>
          </reference>
        </references>
      </pivotArea>
    </format>
    <format dxfId="54">
      <pivotArea collapsedLevelsAreSubtotals="1" fieldPosition="0">
        <references count="2">
          <reference field="0" count="1" selected="0">
            <x v="18"/>
          </reference>
          <reference field="1" count="1">
            <x v="10"/>
          </reference>
        </references>
      </pivotArea>
    </format>
    <format dxfId="53">
      <pivotArea collapsedLevelsAreSubtotals="1" fieldPosition="0">
        <references count="2">
          <reference field="0" count="1" selected="0">
            <x v="20"/>
          </reference>
          <reference field="1" count="1">
            <x v="2"/>
          </reference>
        </references>
      </pivotArea>
    </format>
    <format dxfId="52">
      <pivotArea collapsedLevelsAreSubtotals="1" fieldPosition="0">
        <references count="2">
          <reference field="0" count="1" selected="0">
            <x v="21"/>
          </reference>
          <reference field="1" count="1">
            <x v="12"/>
          </reference>
        </references>
      </pivotArea>
    </format>
    <format dxfId="51">
      <pivotArea collapsedLevelsAreSubtotals="1" fieldPosition="0">
        <references count="2">
          <reference field="0" count="1" selected="0">
            <x v="19"/>
          </reference>
          <reference field="1" count="1">
            <x v="9"/>
          </reference>
        </references>
      </pivotArea>
    </format>
    <format dxfId="50">
      <pivotArea collapsedLevelsAreSubtotals="1" fieldPosition="0">
        <references count="2">
          <reference field="0" count="1" selected="0">
            <x v="1"/>
          </reference>
          <reference field="1" count="1">
            <x v="13"/>
          </reference>
        </references>
      </pivotArea>
    </format>
    <format dxfId="49">
      <pivotArea collapsedLevelsAreSubtotals="1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48">
      <pivotArea collapsedLevelsAreSubtotals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47">
      <pivotArea collapsedLevelsAreSubtotals="1" fieldPosition="0">
        <references count="2">
          <reference field="0" count="1" selected="0">
            <x v="4"/>
          </reference>
          <reference field="1" count="1">
            <x v="6"/>
          </reference>
        </references>
      </pivotArea>
    </format>
    <format dxfId="46">
      <pivotArea collapsedLevelsAreSubtotals="1" fieldPosition="0">
        <references count="2">
          <reference field="0" count="1" selected="0">
            <x v="5"/>
          </reference>
          <reference field="1" count="1">
            <x v="11"/>
          </reference>
        </references>
      </pivotArea>
    </format>
    <format dxfId="45">
      <pivotArea collapsedLevelsAreSubtotals="1" fieldPosition="0">
        <references count="2">
          <reference field="0" count="1" selected="0">
            <x v="7"/>
          </reference>
          <reference field="1" count="1">
            <x v="3"/>
          </reference>
        </references>
      </pivotArea>
    </format>
    <format dxfId="44">
      <pivotArea collapsedLevelsAreSubtotals="1" fieldPosition="0">
        <references count="2">
          <reference field="0" count="1" selected="0">
            <x v="8"/>
          </reference>
          <reference field="1" count="1">
            <x v="0"/>
          </reference>
        </references>
      </pivotArea>
    </format>
    <format dxfId="43">
      <pivotArea collapsedLevelsAreSubtotals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42">
      <pivotArea collapsedLevelsAreSubtotals="1" fieldPosition="0">
        <references count="2">
          <reference field="0" count="1" selected="0">
            <x v="11"/>
          </reference>
          <reference field="1" count="1">
            <x v="15"/>
          </reference>
        </references>
      </pivotArea>
    </format>
    <format dxfId="41">
      <pivotArea collapsedLevelsAreSubtotals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40">
      <pivotArea collapsedLevelsAreSubtotals="1" fieldPosition="0">
        <references count="2">
          <reference field="0" count="1" selected="0">
            <x v="14"/>
          </reference>
          <reference field="1" count="1">
            <x v="3"/>
          </reference>
        </references>
      </pivotArea>
    </format>
    <format dxfId="39">
      <pivotArea collapsedLevelsAreSubtotals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38">
      <pivotArea collapsedLevelsAreSubtotals="1" fieldPosition="0">
        <references count="2">
          <reference field="0" count="1" selected="0">
            <x v="16"/>
          </reference>
          <reference field="1" count="1">
            <x v="5"/>
          </reference>
        </references>
      </pivotArea>
    </format>
    <format dxfId="37">
      <pivotArea collapsedLevelsAreSubtotals="1" fieldPosition="0">
        <references count="2">
          <reference field="0" count="1" selected="0">
            <x v="18"/>
          </reference>
          <reference field="1" count="1">
            <x v="4"/>
          </reference>
        </references>
      </pivotArea>
    </format>
    <format dxfId="36">
      <pivotArea collapsedLevelsAreSubtotals="1" fieldPosition="0">
        <references count="2">
          <reference field="0" count="1" selected="0">
            <x v="19"/>
          </reference>
          <reference field="1" count="1">
            <x v="7"/>
          </reference>
        </references>
      </pivotArea>
    </format>
    <format dxfId="35">
      <pivotArea collapsedLevelsAreSubtotals="1" fieldPosition="0">
        <references count="2">
          <reference field="0" count="1" selected="0">
            <x v="20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2">
          <reference field="0" count="1" selected="0">
            <x v="21"/>
          </reference>
          <reference field="1" count="1">
            <x v="2"/>
          </reference>
        </references>
      </pivotArea>
    </format>
    <format dxfId="33">
      <pivotArea outline="0" collapsedLevelsAreSubtotals="1" fieldPosition="0">
        <references count="1">
          <reference field="0" count="1" selected="0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10DC-14BB-4FBB-9158-E95B14486871}">
  <dimension ref="A1:W62"/>
  <sheetViews>
    <sheetView topLeftCell="A13" workbookViewId="0">
      <selection activeCell="Q53" sqref="Q52:Q53"/>
    </sheetView>
  </sheetViews>
  <sheetFormatPr defaultRowHeight="14.4" x14ac:dyDescent="0.3"/>
  <cols>
    <col min="1" max="1" width="20" bestFit="1" customWidth="1"/>
    <col min="2" max="2" width="17.44140625" customWidth="1"/>
    <col min="3" max="3" width="16.33203125" bestFit="1" customWidth="1"/>
    <col min="4" max="4" width="15.6640625" bestFit="1" customWidth="1"/>
  </cols>
  <sheetData>
    <row r="1" spans="1:23" x14ac:dyDescent="0.3">
      <c r="A1" s="4" t="s">
        <v>2</v>
      </c>
      <c r="B1" s="4" t="s">
        <v>3</v>
      </c>
      <c r="C1" s="6" t="s">
        <v>333</v>
      </c>
    </row>
    <row r="2" spans="1:23" x14ac:dyDescent="0.3">
      <c r="A2" s="5">
        <v>1</v>
      </c>
      <c r="B2" s="74">
        <v>95.872929876244996</v>
      </c>
      <c r="C2" s="32">
        <v>67.87</v>
      </c>
    </row>
    <row r="3" spans="1:23" x14ac:dyDescent="0.3">
      <c r="A3" s="5">
        <v>2</v>
      </c>
      <c r="B3" s="74">
        <v>127.228150326274</v>
      </c>
      <c r="C3" s="32">
        <v>109.42</v>
      </c>
      <c r="P3" s="99"/>
      <c r="Q3" s="99"/>
      <c r="R3" s="99"/>
      <c r="S3" s="99"/>
      <c r="T3" s="99"/>
      <c r="U3" s="99"/>
      <c r="V3" s="99"/>
      <c r="W3" s="99"/>
    </row>
    <row r="4" spans="1:23" x14ac:dyDescent="0.3">
      <c r="A4" s="5">
        <v>3</v>
      </c>
      <c r="B4" s="74">
        <v>142.539317464872</v>
      </c>
      <c r="C4" s="32">
        <v>110.42</v>
      </c>
      <c r="P4" s="99"/>
      <c r="Q4" s="99"/>
      <c r="R4" s="99"/>
      <c r="S4" s="99"/>
      <c r="T4" s="99"/>
      <c r="U4" s="99"/>
      <c r="V4" s="99"/>
      <c r="W4" s="99"/>
    </row>
    <row r="5" spans="1:23" x14ac:dyDescent="0.3">
      <c r="A5" s="5">
        <v>4</v>
      </c>
      <c r="B5" s="74">
        <v>163.97683995492</v>
      </c>
      <c r="C5" s="32">
        <v>117.175</v>
      </c>
      <c r="P5" s="99"/>
      <c r="Q5" s="99"/>
      <c r="R5" s="99"/>
      <c r="S5" s="99"/>
      <c r="T5" s="99"/>
      <c r="U5" s="99"/>
      <c r="V5" s="99"/>
      <c r="W5" s="99"/>
    </row>
    <row r="6" spans="1:23" x14ac:dyDescent="0.3">
      <c r="A6" s="5">
        <v>5</v>
      </c>
      <c r="B6" s="74">
        <v>183.465222370681</v>
      </c>
      <c r="C6" s="32">
        <v>125.97</v>
      </c>
      <c r="P6" s="99"/>
      <c r="Q6" s="99"/>
      <c r="R6" s="99"/>
      <c r="S6" s="99"/>
      <c r="T6" s="99"/>
      <c r="U6" s="99"/>
      <c r="V6" s="99"/>
      <c r="W6" s="99"/>
    </row>
    <row r="7" spans="1:23" x14ac:dyDescent="0.3">
      <c r="A7" s="5">
        <v>6</v>
      </c>
      <c r="B7" s="74">
        <v>209.849951530612</v>
      </c>
      <c r="C7" s="32">
        <v>138.55000000000001</v>
      </c>
      <c r="P7" s="99"/>
      <c r="Q7" s="99"/>
      <c r="R7" s="99"/>
      <c r="S7" s="99"/>
      <c r="T7" s="99"/>
      <c r="U7" s="99"/>
      <c r="V7" s="99"/>
      <c r="W7" s="99"/>
    </row>
    <row r="8" spans="1:23" x14ac:dyDescent="0.3">
      <c r="A8" s="5">
        <v>7</v>
      </c>
      <c r="B8" s="74">
        <v>187.67367158671499</v>
      </c>
      <c r="C8" s="32">
        <v>140.07499999999999</v>
      </c>
      <c r="P8" s="99"/>
      <c r="Q8" s="99"/>
      <c r="R8" s="99"/>
      <c r="S8" s="99"/>
      <c r="T8" s="99"/>
      <c r="U8" s="99"/>
      <c r="V8" s="99"/>
      <c r="W8" s="99"/>
    </row>
    <row r="9" spans="1:23" x14ac:dyDescent="0.3">
      <c r="A9" s="5">
        <v>8</v>
      </c>
      <c r="B9" s="74">
        <v>307.73742736644903</v>
      </c>
      <c r="C9" s="32">
        <v>212.69499999999999</v>
      </c>
      <c r="P9" s="99"/>
      <c r="Q9" s="99"/>
      <c r="R9" s="99"/>
      <c r="S9" s="99"/>
      <c r="T9" s="99"/>
      <c r="U9" s="99"/>
      <c r="V9" s="99"/>
      <c r="W9" s="99"/>
    </row>
    <row r="10" spans="1:23" x14ac:dyDescent="0.3">
      <c r="A10" s="5">
        <v>9</v>
      </c>
      <c r="B10" s="74">
        <v>203.44086956521701</v>
      </c>
      <c r="C10" s="32">
        <v>99.92</v>
      </c>
      <c r="P10" s="99"/>
      <c r="Q10" s="99"/>
      <c r="R10" s="99"/>
      <c r="S10" s="99"/>
      <c r="T10" s="99"/>
      <c r="U10" s="99"/>
      <c r="V10" s="99"/>
      <c r="W10" s="99"/>
    </row>
    <row r="11" spans="1:23" x14ac:dyDescent="0.3">
      <c r="A11" s="5">
        <v>10</v>
      </c>
      <c r="B11" s="74">
        <v>415.08583708709</v>
      </c>
      <c r="C11" s="32">
        <v>239.74</v>
      </c>
      <c r="P11" s="99"/>
      <c r="Q11" s="99"/>
      <c r="R11" s="99"/>
      <c r="S11" s="99"/>
      <c r="T11" s="99"/>
      <c r="U11" s="99"/>
      <c r="V11" s="99"/>
      <c r="W11" s="99"/>
    </row>
    <row r="12" spans="1:23" x14ac:dyDescent="0.3">
      <c r="A12" s="5">
        <v>11</v>
      </c>
      <c r="B12" s="74">
        <v>124.932173913043</v>
      </c>
      <c r="C12" s="32">
        <v>116.51</v>
      </c>
    </row>
    <row r="13" spans="1:23" x14ac:dyDescent="0.3">
      <c r="A13" s="5">
        <v>12</v>
      </c>
      <c r="B13" s="74">
        <v>321.67849624060102</v>
      </c>
      <c r="C13" s="32">
        <v>198.41</v>
      </c>
    </row>
    <row r="14" spans="1:23" x14ac:dyDescent="0.3">
      <c r="A14" s="5">
        <v>13</v>
      </c>
      <c r="B14" s="74">
        <v>150.46250000000001</v>
      </c>
      <c r="C14" s="32">
        <v>136.20499999999899</v>
      </c>
    </row>
    <row r="15" spans="1:23" x14ac:dyDescent="0.3">
      <c r="A15" s="5">
        <v>14</v>
      </c>
      <c r="B15" s="74">
        <v>167.962666666666</v>
      </c>
      <c r="C15" s="32">
        <v>147.07</v>
      </c>
    </row>
    <row r="16" spans="1:23" x14ac:dyDescent="0.3">
      <c r="A16" s="5">
        <v>15</v>
      </c>
      <c r="B16" s="74">
        <v>445.55310810810801</v>
      </c>
      <c r="C16" s="32">
        <v>255.85</v>
      </c>
    </row>
    <row r="17" spans="1:4" x14ac:dyDescent="0.3">
      <c r="A17" s="5">
        <v>16</v>
      </c>
      <c r="B17" s="74">
        <v>292.69399999999899</v>
      </c>
      <c r="C17" s="32">
        <v>167.37</v>
      </c>
    </row>
    <row r="18" spans="1:4" x14ac:dyDescent="0.3">
      <c r="A18" s="5">
        <v>17</v>
      </c>
      <c r="B18" s="74">
        <v>174.60249999999999</v>
      </c>
      <c r="C18" s="32">
        <v>175.1</v>
      </c>
    </row>
    <row r="19" spans="1:4" x14ac:dyDescent="0.3">
      <c r="A19" s="5">
        <v>18</v>
      </c>
      <c r="B19" s="74">
        <v>486.48333333333301</v>
      </c>
      <c r="C19" s="32">
        <v>335.89</v>
      </c>
    </row>
    <row r="20" spans="1:4" x14ac:dyDescent="0.3">
      <c r="A20" s="5">
        <v>20</v>
      </c>
      <c r="B20" s="74">
        <v>615.80176470588196</v>
      </c>
      <c r="C20" s="32">
        <v>458.31</v>
      </c>
    </row>
    <row r="21" spans="1:4" x14ac:dyDescent="0.3">
      <c r="A21" s="5">
        <v>21</v>
      </c>
      <c r="B21" s="74">
        <v>243.7</v>
      </c>
      <c r="C21" s="32">
        <v>216.05</v>
      </c>
    </row>
    <row r="22" spans="1:4" x14ac:dyDescent="0.3">
      <c r="A22" s="5">
        <v>22</v>
      </c>
      <c r="B22" s="74">
        <v>228.71</v>
      </c>
      <c r="C22" s="32">
        <v>228.71</v>
      </c>
    </row>
    <row r="23" spans="1:4" x14ac:dyDescent="0.3">
      <c r="A23" s="5">
        <v>23</v>
      </c>
      <c r="B23" s="74">
        <v>236.48</v>
      </c>
      <c r="C23" s="32">
        <v>236.48</v>
      </c>
    </row>
    <row r="24" spans="1:4" x14ac:dyDescent="0.3">
      <c r="A24" s="5">
        <v>24</v>
      </c>
      <c r="B24" s="74">
        <v>610.048888888889</v>
      </c>
      <c r="C24" s="32">
        <v>593.88</v>
      </c>
    </row>
    <row r="26" spans="1:4" x14ac:dyDescent="0.3">
      <c r="A26" s="100" t="s">
        <v>4</v>
      </c>
      <c r="B26" s="100"/>
    </row>
    <row r="27" spans="1:4" x14ac:dyDescent="0.3">
      <c r="A27" s="100"/>
      <c r="B27" s="100"/>
    </row>
    <row r="28" spans="1:4" x14ac:dyDescent="0.3">
      <c r="A28" s="7" t="s">
        <v>2</v>
      </c>
      <c r="B28" s="6" t="s">
        <v>339</v>
      </c>
      <c r="C28" s="7" t="s">
        <v>5</v>
      </c>
      <c r="D28" s="6" t="s">
        <v>334</v>
      </c>
    </row>
    <row r="29" spans="1:4" x14ac:dyDescent="0.3">
      <c r="A29" s="6">
        <v>1</v>
      </c>
      <c r="B29" s="6">
        <v>25455</v>
      </c>
      <c r="C29" s="32">
        <v>95.872929876244996</v>
      </c>
      <c r="D29" s="32">
        <v>67.87</v>
      </c>
    </row>
    <row r="30" spans="1:4" x14ac:dyDescent="0.3">
      <c r="A30" s="6">
        <v>2</v>
      </c>
      <c r="B30" s="6">
        <v>12413</v>
      </c>
      <c r="C30" s="32">
        <v>63.614075163137102</v>
      </c>
      <c r="D30" s="32">
        <v>54.71</v>
      </c>
    </row>
    <row r="31" spans="1:4" x14ac:dyDescent="0.3">
      <c r="A31" s="6">
        <v>3</v>
      </c>
      <c r="B31" s="6">
        <v>10461</v>
      </c>
      <c r="C31" s="32">
        <v>47.513105821624201</v>
      </c>
      <c r="D31" s="32">
        <v>36.806666666666601</v>
      </c>
    </row>
    <row r="32" spans="1:4" x14ac:dyDescent="0.3">
      <c r="A32" s="6">
        <v>4</v>
      </c>
      <c r="B32" s="6">
        <v>7098</v>
      </c>
      <c r="C32" s="32">
        <v>40.994209988729999</v>
      </c>
      <c r="D32" s="32">
        <v>29.293749999999999</v>
      </c>
    </row>
    <row r="33" spans="1:4" x14ac:dyDescent="0.3">
      <c r="A33" s="6">
        <v>5</v>
      </c>
      <c r="B33" s="6">
        <v>5239</v>
      </c>
      <c r="C33" s="32">
        <v>36.693044474136201</v>
      </c>
      <c r="D33" s="32">
        <v>25.193999999999999</v>
      </c>
    </row>
    <row r="34" spans="1:4" x14ac:dyDescent="0.3">
      <c r="A34" s="6">
        <v>6</v>
      </c>
      <c r="B34" s="6">
        <v>3920</v>
      </c>
      <c r="C34" s="32">
        <v>34.974991921768698</v>
      </c>
      <c r="D34" s="32">
        <v>23.091666666666601</v>
      </c>
    </row>
    <row r="35" spans="1:4" x14ac:dyDescent="0.3">
      <c r="A35" s="6">
        <v>7</v>
      </c>
      <c r="B35" s="6">
        <v>1626</v>
      </c>
      <c r="C35" s="32">
        <v>26.8105245123879</v>
      </c>
      <c r="D35" s="32">
        <v>20.010714285714201</v>
      </c>
    </row>
    <row r="36" spans="1:4" x14ac:dyDescent="0.3">
      <c r="A36" s="6">
        <v>8</v>
      </c>
      <c r="B36" s="6">
        <v>4268</v>
      </c>
      <c r="C36" s="32">
        <v>38.4671784208061</v>
      </c>
      <c r="D36" s="32">
        <v>26.586874999999999</v>
      </c>
    </row>
    <row r="37" spans="1:4" x14ac:dyDescent="0.3">
      <c r="A37" s="6">
        <v>9</v>
      </c>
      <c r="B37" s="6">
        <v>644</v>
      </c>
      <c r="C37" s="32">
        <v>22.6045410628018</v>
      </c>
      <c r="D37" s="32">
        <v>11.102222222222199</v>
      </c>
    </row>
    <row r="38" spans="1:4" x14ac:dyDescent="0.3">
      <c r="A38" s="6">
        <v>10</v>
      </c>
      <c r="B38" s="6">
        <v>5328</v>
      </c>
      <c r="C38" s="32">
        <v>41.508583708708997</v>
      </c>
      <c r="D38" s="32">
        <v>23.974</v>
      </c>
    </row>
    <row r="39" spans="1:4" x14ac:dyDescent="0.3">
      <c r="A39" s="6">
        <v>11</v>
      </c>
      <c r="B39" s="6">
        <v>23</v>
      </c>
      <c r="C39" s="32">
        <v>11.3574703557312</v>
      </c>
      <c r="D39" s="32">
        <v>10.5918181818181</v>
      </c>
    </row>
    <row r="40" spans="1:4" x14ac:dyDescent="0.3">
      <c r="A40" s="6">
        <v>12</v>
      </c>
      <c r="B40" s="6">
        <v>133</v>
      </c>
      <c r="C40" s="32">
        <v>26.806541353383398</v>
      </c>
      <c r="D40" s="32">
        <v>16.5341666666666</v>
      </c>
    </row>
    <row r="41" spans="1:4" x14ac:dyDescent="0.3">
      <c r="A41" s="6">
        <v>13</v>
      </c>
      <c r="B41" s="6">
        <v>16</v>
      </c>
      <c r="C41" s="32">
        <v>11.5740384615384</v>
      </c>
      <c r="D41" s="32">
        <v>10.477307692307599</v>
      </c>
    </row>
    <row r="42" spans="1:4" x14ac:dyDescent="0.3">
      <c r="A42" s="6">
        <v>14</v>
      </c>
      <c r="B42" s="6">
        <v>15</v>
      </c>
      <c r="C42" s="32">
        <v>11.9973333333333</v>
      </c>
      <c r="D42" s="32">
        <v>10.5049999999999</v>
      </c>
    </row>
    <row r="43" spans="1:4" x14ac:dyDescent="0.3">
      <c r="A43" s="6">
        <v>15</v>
      </c>
      <c r="B43" s="6">
        <v>74</v>
      </c>
      <c r="C43" s="32">
        <v>29.703540540540502</v>
      </c>
      <c r="D43" s="32">
        <v>17.056666666666601</v>
      </c>
    </row>
    <row r="44" spans="1:4" x14ac:dyDescent="0.3">
      <c r="A44" s="6">
        <v>16</v>
      </c>
      <c r="B44" s="6">
        <v>5</v>
      </c>
      <c r="C44" s="32">
        <v>18.293374999999902</v>
      </c>
      <c r="D44" s="32">
        <v>10.460625</v>
      </c>
    </row>
    <row r="45" spans="1:4" x14ac:dyDescent="0.3">
      <c r="A45" s="6">
        <v>17</v>
      </c>
      <c r="B45" s="6">
        <v>8</v>
      </c>
      <c r="C45" s="32">
        <v>10.2707352941176</v>
      </c>
      <c r="D45" s="32">
        <v>10.299999999999899</v>
      </c>
    </row>
    <row r="46" spans="1:4" x14ac:dyDescent="0.3">
      <c r="A46" s="6">
        <v>18</v>
      </c>
      <c r="B46" s="6">
        <v>27</v>
      </c>
      <c r="C46" s="32">
        <v>27.026851851851799</v>
      </c>
      <c r="D46" s="32">
        <v>18.660555555555501</v>
      </c>
    </row>
    <row r="47" spans="1:4" x14ac:dyDescent="0.3">
      <c r="A47" s="6">
        <v>20</v>
      </c>
      <c r="B47" s="6">
        <v>17</v>
      </c>
      <c r="C47" s="32">
        <v>30.7900882352941</v>
      </c>
      <c r="D47" s="32">
        <v>22.915500000000002</v>
      </c>
    </row>
    <row r="48" spans="1:4" x14ac:dyDescent="0.3">
      <c r="A48" s="6">
        <v>21</v>
      </c>
      <c r="B48" s="6">
        <v>3</v>
      </c>
      <c r="C48" s="32">
        <v>11.604761904761901</v>
      </c>
      <c r="D48" s="32">
        <v>10.288095238095201</v>
      </c>
    </row>
    <row r="49" spans="1:6" x14ac:dyDescent="0.3">
      <c r="A49" s="6">
        <v>22</v>
      </c>
      <c r="B49" s="6">
        <v>1</v>
      </c>
      <c r="C49" s="32">
        <v>10.395909090909001</v>
      </c>
      <c r="D49" s="32">
        <v>10.395909090909001</v>
      </c>
    </row>
    <row r="50" spans="1:6" x14ac:dyDescent="0.3">
      <c r="A50" s="6">
        <v>23</v>
      </c>
      <c r="B50" s="6">
        <v>1</v>
      </c>
      <c r="C50" s="32">
        <v>10.281739130434699</v>
      </c>
      <c r="D50" s="32">
        <v>10.281739130434699</v>
      </c>
    </row>
    <row r="51" spans="1:6" x14ac:dyDescent="0.3">
      <c r="A51" s="6">
        <v>24</v>
      </c>
      <c r="B51" s="6">
        <v>18</v>
      </c>
      <c r="C51" s="32">
        <v>25.418703703703699</v>
      </c>
      <c r="D51" s="32">
        <v>24.745000000000001</v>
      </c>
    </row>
    <row r="53" spans="1:6" x14ac:dyDescent="0.3">
      <c r="A53" s="99"/>
      <c r="B53" s="99"/>
      <c r="C53" s="99"/>
      <c r="D53" s="99"/>
      <c r="E53" s="99"/>
      <c r="F53" s="99"/>
    </row>
    <row r="54" spans="1:6" x14ac:dyDescent="0.3">
      <c r="A54" s="99"/>
      <c r="B54" s="99"/>
      <c r="C54" s="99"/>
      <c r="D54" s="99"/>
      <c r="E54" s="99"/>
      <c r="F54" s="99"/>
    </row>
    <row r="55" spans="1:6" x14ac:dyDescent="0.3">
      <c r="A55" s="99"/>
      <c r="B55" s="99"/>
      <c r="C55" s="99"/>
      <c r="D55" s="99"/>
      <c r="E55" s="99"/>
      <c r="F55" s="99"/>
    </row>
    <row r="56" spans="1:6" x14ac:dyDescent="0.3">
      <c r="A56" s="99"/>
      <c r="B56" s="99"/>
      <c r="C56" s="99"/>
      <c r="D56" s="99"/>
      <c r="E56" s="99"/>
      <c r="F56" s="99"/>
    </row>
    <row r="57" spans="1:6" x14ac:dyDescent="0.3">
      <c r="A57" s="99"/>
      <c r="B57" s="99"/>
      <c r="C57" s="99"/>
      <c r="D57" s="99"/>
      <c r="E57" s="99"/>
      <c r="F57" s="99"/>
    </row>
    <row r="58" spans="1:6" x14ac:dyDescent="0.3">
      <c r="A58" s="99"/>
      <c r="B58" s="99"/>
      <c r="C58" s="99"/>
      <c r="D58" s="99"/>
      <c r="E58" s="99"/>
      <c r="F58" s="99"/>
    </row>
    <row r="59" spans="1:6" x14ac:dyDescent="0.3">
      <c r="A59" s="99"/>
      <c r="B59" s="99"/>
      <c r="C59" s="99"/>
      <c r="D59" s="99"/>
      <c r="E59" s="99"/>
      <c r="F59" s="99"/>
    </row>
    <row r="60" spans="1:6" x14ac:dyDescent="0.3">
      <c r="A60" s="99"/>
      <c r="B60" s="99"/>
      <c r="C60" s="99"/>
      <c r="D60" s="99"/>
      <c r="E60" s="99"/>
      <c r="F60" s="99"/>
    </row>
    <row r="61" spans="1:6" x14ac:dyDescent="0.3">
      <c r="A61" s="99"/>
      <c r="B61" s="99"/>
      <c r="C61" s="99"/>
      <c r="D61" s="99"/>
      <c r="E61" s="99"/>
      <c r="F61" s="99"/>
    </row>
    <row r="62" spans="1:6" x14ac:dyDescent="0.3">
      <c r="A62" s="99"/>
      <c r="B62" s="99"/>
      <c r="C62" s="99"/>
      <c r="D62" s="99"/>
      <c r="E62" s="99"/>
      <c r="F62" s="99"/>
    </row>
  </sheetData>
  <mergeCells count="1">
    <mergeCell ref="A26:B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AD1B-BEA9-4066-B64C-0C0D579D4A3E}">
  <dimension ref="A1:K32"/>
  <sheetViews>
    <sheetView workbookViewId="0">
      <selection activeCell="F32" sqref="F32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2.5546875" customWidth="1"/>
    <col min="4" max="4" width="3.44140625" customWidth="1"/>
    <col min="5" max="5" width="3.33203125" customWidth="1"/>
    <col min="6" max="6" width="11.109375" bestFit="1" customWidth="1"/>
    <col min="7" max="7" width="15.77734375" bestFit="1" customWidth="1"/>
    <col min="8" max="8" width="12.109375" bestFit="1" customWidth="1"/>
    <col min="10" max="10" width="56.109375" bestFit="1" customWidth="1"/>
    <col min="11" max="11" width="18.88671875" customWidth="1"/>
  </cols>
  <sheetData>
    <row r="1" spans="1:11" x14ac:dyDescent="0.3">
      <c r="A1" s="107" t="s">
        <v>200</v>
      </c>
      <c r="B1" s="108"/>
      <c r="C1" s="109"/>
      <c r="D1" s="27"/>
      <c r="E1" s="28"/>
      <c r="F1" s="107" t="s">
        <v>202</v>
      </c>
      <c r="G1" s="108"/>
      <c r="H1" s="109"/>
    </row>
    <row r="2" spans="1:11" ht="15" thickBot="1" x14ac:dyDescent="0.35">
      <c r="A2" s="110"/>
      <c r="B2" s="111"/>
      <c r="C2" s="112"/>
      <c r="D2" s="27"/>
      <c r="E2" s="28"/>
      <c r="F2" s="110"/>
      <c r="G2" s="111"/>
      <c r="H2" s="112"/>
    </row>
    <row r="3" spans="1:11" x14ac:dyDescent="0.3">
      <c r="A3" s="14"/>
      <c r="B3" s="14"/>
      <c r="C3" s="10"/>
      <c r="D3" s="10"/>
      <c r="E3" s="28"/>
      <c r="F3" s="10"/>
      <c r="G3" s="10"/>
      <c r="H3" s="10"/>
    </row>
    <row r="4" spans="1:11" ht="15" thickBot="1" x14ac:dyDescent="0.35">
      <c r="A4" s="14"/>
      <c r="B4" s="14"/>
      <c r="C4" s="10"/>
      <c r="D4" s="10"/>
      <c r="E4" s="28"/>
      <c r="F4" s="10"/>
      <c r="G4" s="10"/>
      <c r="H4" s="10"/>
    </row>
    <row r="5" spans="1:11" x14ac:dyDescent="0.3">
      <c r="A5" s="10"/>
      <c r="B5" s="15" t="s">
        <v>313</v>
      </c>
      <c r="C5" s="16" t="s">
        <v>335</v>
      </c>
      <c r="D5" s="14"/>
      <c r="E5" s="28"/>
      <c r="F5" s="15" t="s">
        <v>313</v>
      </c>
      <c r="G5" s="16" t="s">
        <v>209</v>
      </c>
      <c r="H5" s="10"/>
      <c r="J5" s="8" t="s">
        <v>205</v>
      </c>
    </row>
    <row r="6" spans="1:11" x14ac:dyDescent="0.3">
      <c r="A6" s="10"/>
      <c r="B6" s="17" t="s">
        <v>31</v>
      </c>
      <c r="C6" s="73">
        <v>489.056578947368</v>
      </c>
      <c r="D6" s="10"/>
      <c r="E6" s="28"/>
      <c r="F6" s="17" t="s">
        <v>47</v>
      </c>
      <c r="G6" s="71">
        <v>317.51</v>
      </c>
      <c r="H6" s="10"/>
      <c r="J6" s="13" t="s">
        <v>204</v>
      </c>
    </row>
    <row r="7" spans="1:11" ht="15" thickBot="1" x14ac:dyDescent="0.35">
      <c r="A7" s="10"/>
      <c r="B7" s="17" t="s">
        <v>25</v>
      </c>
      <c r="C7" s="73">
        <v>475.210887850468</v>
      </c>
      <c r="D7" s="10"/>
      <c r="E7" s="28"/>
      <c r="F7" s="17" t="s">
        <v>25</v>
      </c>
      <c r="G7" s="71">
        <v>255.44</v>
      </c>
      <c r="H7" s="10"/>
    </row>
    <row r="8" spans="1:11" x14ac:dyDescent="0.3">
      <c r="A8" s="10"/>
      <c r="B8" s="18" t="s">
        <v>69</v>
      </c>
      <c r="C8" s="73">
        <v>419.599999999999</v>
      </c>
      <c r="D8" s="10"/>
      <c r="E8" s="28"/>
      <c r="F8" s="17" t="s">
        <v>33</v>
      </c>
      <c r="G8" s="71">
        <v>222.32999999999899</v>
      </c>
      <c r="H8" s="10"/>
      <c r="J8" s="101" t="s">
        <v>206</v>
      </c>
      <c r="K8" s="102"/>
    </row>
    <row r="9" spans="1:11" x14ac:dyDescent="0.3">
      <c r="A9" s="10"/>
      <c r="B9" s="17" t="s">
        <v>33</v>
      </c>
      <c r="C9" s="73">
        <v>391.07</v>
      </c>
      <c r="D9" s="10"/>
      <c r="E9" s="28"/>
      <c r="F9" s="17" t="s">
        <v>31</v>
      </c>
      <c r="G9" s="71">
        <v>187.89</v>
      </c>
      <c r="H9" s="10"/>
      <c r="J9" s="103"/>
      <c r="K9" s="104"/>
    </row>
    <row r="10" spans="1:11" x14ac:dyDescent="0.3">
      <c r="A10" s="10"/>
      <c r="B10" s="17" t="s">
        <v>20</v>
      </c>
      <c r="C10" s="73">
        <v>263.55096774193498</v>
      </c>
      <c r="D10" s="10"/>
      <c r="E10" s="28"/>
      <c r="F10" s="17" t="s">
        <v>72</v>
      </c>
      <c r="G10" s="71">
        <v>184.99</v>
      </c>
      <c r="H10" s="10"/>
      <c r="J10" s="103"/>
      <c r="K10" s="104"/>
    </row>
    <row r="11" spans="1:11" x14ac:dyDescent="0.3">
      <c r="A11" s="10"/>
      <c r="B11" s="17" t="s">
        <v>47</v>
      </c>
      <c r="C11" s="73">
        <v>247.11</v>
      </c>
      <c r="D11" s="10"/>
      <c r="E11" s="28"/>
      <c r="F11" s="21" t="s">
        <v>45</v>
      </c>
      <c r="G11" s="71">
        <v>181.43</v>
      </c>
      <c r="H11" s="10"/>
      <c r="J11" s="103"/>
      <c r="K11" s="104"/>
    </row>
    <row r="12" spans="1:11" x14ac:dyDescent="0.3">
      <c r="A12" s="10"/>
      <c r="B12" s="17" t="s">
        <v>41</v>
      </c>
      <c r="C12" s="73">
        <v>231.88908482142801</v>
      </c>
      <c r="D12" s="10"/>
      <c r="E12" s="28"/>
      <c r="F12" s="17" t="s">
        <v>20</v>
      </c>
      <c r="G12" s="71">
        <v>180.33</v>
      </c>
      <c r="H12" s="10"/>
      <c r="J12" s="103"/>
      <c r="K12" s="104"/>
    </row>
    <row r="13" spans="1:11" x14ac:dyDescent="0.3">
      <c r="A13" s="10"/>
      <c r="B13" s="19" t="s">
        <v>53</v>
      </c>
      <c r="C13" s="73">
        <v>201.72696428571399</v>
      </c>
      <c r="D13" s="10"/>
      <c r="E13" s="28"/>
      <c r="F13" s="17" t="s">
        <v>41</v>
      </c>
      <c r="G13" s="71">
        <v>173.88</v>
      </c>
      <c r="H13" s="10"/>
      <c r="J13" s="103"/>
      <c r="K13" s="104"/>
    </row>
    <row r="14" spans="1:11" x14ac:dyDescent="0.3">
      <c r="A14" s="10"/>
      <c r="B14" s="18" t="s">
        <v>28</v>
      </c>
      <c r="C14" s="73">
        <v>198.144710178</v>
      </c>
      <c r="D14" s="10"/>
      <c r="E14" s="28"/>
      <c r="F14" s="23" t="s">
        <v>24</v>
      </c>
      <c r="G14" s="71">
        <v>153.05000000000001</v>
      </c>
      <c r="H14" s="10"/>
      <c r="J14" s="103"/>
      <c r="K14" s="104"/>
    </row>
    <row r="15" spans="1:11" ht="15" thickBot="1" x14ac:dyDescent="0.35">
      <c r="A15" s="10"/>
      <c r="B15" s="17" t="s">
        <v>72</v>
      </c>
      <c r="C15" s="73">
        <v>195.01787234042499</v>
      </c>
      <c r="D15" s="10"/>
      <c r="E15" s="28"/>
      <c r="F15" s="21" t="s">
        <v>122</v>
      </c>
      <c r="G15" s="71">
        <v>146.14499999999899</v>
      </c>
      <c r="H15" s="10"/>
      <c r="J15" s="105"/>
      <c r="K15" s="106"/>
    </row>
    <row r="16" spans="1:11" x14ac:dyDescent="0.3">
      <c r="A16" s="10"/>
      <c r="B16" s="20" t="s">
        <v>56</v>
      </c>
      <c r="C16" s="71">
        <v>194.588625314333</v>
      </c>
      <c r="D16" s="10"/>
      <c r="E16" s="28"/>
      <c r="F16" s="21" t="s">
        <v>69</v>
      </c>
      <c r="G16" s="71">
        <v>139.29</v>
      </c>
      <c r="H16" s="10"/>
    </row>
    <row r="17" spans="1:11" ht="15" thickBot="1" x14ac:dyDescent="0.35">
      <c r="A17" s="10"/>
      <c r="B17" s="21" t="s">
        <v>45</v>
      </c>
      <c r="C17" s="71">
        <v>192.46899999999999</v>
      </c>
      <c r="D17" s="10"/>
      <c r="E17" s="28"/>
      <c r="F17" s="20" t="s">
        <v>34</v>
      </c>
      <c r="G17" s="71">
        <v>132.07999999999899</v>
      </c>
      <c r="H17" s="10"/>
    </row>
    <row r="18" spans="1:11" x14ac:dyDescent="0.3">
      <c r="A18" s="10"/>
      <c r="B18" s="20" t="s">
        <v>8</v>
      </c>
      <c r="C18" s="71">
        <v>181.42961330049201</v>
      </c>
      <c r="D18" s="10"/>
      <c r="E18" s="28"/>
      <c r="F18" s="21" t="s">
        <v>28</v>
      </c>
      <c r="G18" s="71">
        <v>130.57</v>
      </c>
      <c r="H18" s="10"/>
      <c r="J18" s="101" t="s">
        <v>207</v>
      </c>
      <c r="K18" s="102"/>
    </row>
    <row r="19" spans="1:11" x14ac:dyDescent="0.3">
      <c r="A19" s="10"/>
      <c r="B19" s="21" t="s">
        <v>122</v>
      </c>
      <c r="C19" s="71">
        <v>174.13874999999999</v>
      </c>
      <c r="D19" s="10"/>
      <c r="E19" s="28"/>
      <c r="F19" s="20" t="s">
        <v>56</v>
      </c>
      <c r="G19" s="71">
        <v>123.52</v>
      </c>
      <c r="H19" s="10"/>
      <c r="J19" s="103"/>
      <c r="K19" s="104"/>
    </row>
    <row r="20" spans="1:11" x14ac:dyDescent="0.3">
      <c r="A20" s="10"/>
      <c r="B20" s="22" t="s">
        <v>11</v>
      </c>
      <c r="C20" s="71">
        <v>168.29739589374799</v>
      </c>
      <c r="D20" s="10"/>
      <c r="E20" s="28"/>
      <c r="F20" s="22" t="s">
        <v>11</v>
      </c>
      <c r="G20" s="71">
        <v>115.61</v>
      </c>
      <c r="H20" s="10"/>
      <c r="J20" s="103"/>
      <c r="K20" s="104"/>
    </row>
    <row r="21" spans="1:11" x14ac:dyDescent="0.3">
      <c r="A21" s="10"/>
      <c r="B21" s="20" t="s">
        <v>34</v>
      </c>
      <c r="C21" s="71">
        <v>161.44727027027</v>
      </c>
      <c r="D21" s="10"/>
      <c r="E21" s="28"/>
      <c r="F21" s="22" t="s">
        <v>38</v>
      </c>
      <c r="G21" s="71">
        <v>112.425</v>
      </c>
      <c r="H21" s="10"/>
      <c r="J21" s="103"/>
      <c r="K21" s="104"/>
    </row>
    <row r="22" spans="1:11" x14ac:dyDescent="0.3">
      <c r="A22" s="10"/>
      <c r="B22" s="22" t="s">
        <v>38</v>
      </c>
      <c r="C22" s="71">
        <v>151.85521153846099</v>
      </c>
      <c r="D22" s="10"/>
      <c r="E22" s="28"/>
      <c r="F22" s="26" t="s">
        <v>53</v>
      </c>
      <c r="G22" s="71">
        <v>110.925</v>
      </c>
      <c r="H22" s="10"/>
      <c r="J22" s="103"/>
      <c r="K22" s="104"/>
    </row>
    <row r="23" spans="1:11" x14ac:dyDescent="0.3">
      <c r="A23" s="10"/>
      <c r="B23" s="23" t="s">
        <v>24</v>
      </c>
      <c r="C23" s="71">
        <v>149.67206896551701</v>
      </c>
      <c r="D23" s="10"/>
      <c r="E23" s="28"/>
      <c r="F23" s="20" t="s">
        <v>8</v>
      </c>
      <c r="G23" s="71">
        <v>110.48</v>
      </c>
      <c r="H23" s="10"/>
      <c r="J23" s="103"/>
      <c r="K23" s="104"/>
    </row>
    <row r="24" spans="1:11" x14ac:dyDescent="0.3">
      <c r="A24" s="10"/>
      <c r="B24" s="22" t="s">
        <v>16</v>
      </c>
      <c r="C24" s="71">
        <v>138.79932476980801</v>
      </c>
      <c r="D24" s="10"/>
      <c r="E24" s="28"/>
      <c r="F24" s="22" t="s">
        <v>16</v>
      </c>
      <c r="G24" s="71">
        <v>105.17</v>
      </c>
      <c r="H24" s="10"/>
      <c r="J24" s="103"/>
      <c r="K24" s="104"/>
    </row>
    <row r="25" spans="1:11" ht="15" thickBot="1" x14ac:dyDescent="0.35">
      <c r="A25" s="10"/>
      <c r="B25" s="22" t="s">
        <v>96</v>
      </c>
      <c r="C25" s="71">
        <v>129.178402234636</v>
      </c>
      <c r="D25" s="10"/>
      <c r="E25" s="28"/>
      <c r="F25" s="22" t="s">
        <v>54</v>
      </c>
      <c r="G25" s="71">
        <v>94.74</v>
      </c>
      <c r="H25" s="10"/>
      <c r="J25" s="105"/>
      <c r="K25" s="106"/>
    </row>
    <row r="26" spans="1:11" x14ac:dyDescent="0.3">
      <c r="A26" s="10"/>
      <c r="B26" s="24" t="s">
        <v>14</v>
      </c>
      <c r="C26" s="71">
        <v>127.351168806858</v>
      </c>
      <c r="D26" s="10"/>
      <c r="E26" s="28"/>
      <c r="F26" s="22" t="s">
        <v>96</v>
      </c>
      <c r="G26" s="71">
        <v>89.03</v>
      </c>
      <c r="H26" s="10"/>
    </row>
    <row r="27" spans="1:11" ht="15" thickBot="1" x14ac:dyDescent="0.35">
      <c r="A27" s="10"/>
      <c r="B27" s="25" t="s">
        <v>54</v>
      </c>
      <c r="C27" s="72">
        <v>119.877135802469</v>
      </c>
      <c r="D27" s="10"/>
      <c r="E27" s="28"/>
      <c r="F27" s="25" t="s">
        <v>14</v>
      </c>
      <c r="G27" s="72">
        <v>84.009999999999906</v>
      </c>
      <c r="H27" s="10"/>
    </row>
    <row r="28" spans="1:11" x14ac:dyDescent="0.3">
      <c r="A28" s="10"/>
      <c r="B28" s="10"/>
      <c r="C28" s="10"/>
      <c r="D28" s="10"/>
      <c r="E28" s="28"/>
      <c r="F28" s="10"/>
      <c r="G28" s="10"/>
      <c r="H28" s="10"/>
    </row>
    <row r="29" spans="1:11" x14ac:dyDescent="0.3">
      <c r="A29" s="10"/>
      <c r="B29" s="10"/>
      <c r="C29" s="10"/>
      <c r="D29" s="10"/>
      <c r="E29" s="28"/>
      <c r="F29" s="10"/>
      <c r="G29" s="10"/>
      <c r="H29" s="10"/>
    </row>
    <row r="30" spans="1:11" x14ac:dyDescent="0.3">
      <c r="A30" s="10"/>
      <c r="B30" s="10"/>
      <c r="C30" s="10"/>
      <c r="D30" s="10"/>
      <c r="E30" s="28"/>
      <c r="F30" s="10"/>
      <c r="G30" s="10"/>
      <c r="H30" s="10"/>
    </row>
    <row r="31" spans="1:11" x14ac:dyDescent="0.3">
      <c r="A31" s="10"/>
      <c r="B31" s="10"/>
      <c r="C31" s="10"/>
      <c r="D31" s="10"/>
      <c r="E31" s="28"/>
      <c r="F31" s="10"/>
      <c r="G31" s="10"/>
      <c r="H31" s="10"/>
    </row>
    <row r="32" spans="1:11" x14ac:dyDescent="0.3">
      <c r="A32" s="10"/>
      <c r="B32" s="10"/>
      <c r="C32" s="10"/>
      <c r="D32" s="10"/>
      <c r="E32" s="28"/>
      <c r="F32" s="10"/>
      <c r="G32" s="10"/>
      <c r="H32" s="10"/>
    </row>
  </sheetData>
  <mergeCells count="4">
    <mergeCell ref="J8:K15"/>
    <mergeCell ref="J18:K25"/>
    <mergeCell ref="A1:C2"/>
    <mergeCell ref="F1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3523-A067-4E70-A7EE-8423BAE92B75}">
  <dimension ref="A1:Q233"/>
  <sheetViews>
    <sheetView zoomScale="80" zoomScaleNormal="80" workbookViewId="0">
      <selection activeCell="Q14" sqref="Q14"/>
    </sheetView>
  </sheetViews>
  <sheetFormatPr defaultRowHeight="14.4" x14ac:dyDescent="0.3"/>
  <cols>
    <col min="1" max="1" width="8.88671875" style="11"/>
    <col min="2" max="2" width="11.109375" style="11" bestFit="1" customWidth="1"/>
    <col min="3" max="3" width="21.6640625" style="11" customWidth="1"/>
    <col min="4" max="4" width="16.5546875" style="11" bestFit="1" customWidth="1"/>
    <col min="5" max="5" width="8.88671875" style="11"/>
    <col min="6" max="6" width="11.109375" style="11" bestFit="1" customWidth="1"/>
    <col min="7" max="7" width="18.33203125" style="11" customWidth="1"/>
    <col min="8" max="8" width="13.5546875" style="11" bestFit="1" customWidth="1"/>
    <col min="9" max="9" width="8.88671875" style="11"/>
    <col min="10" max="10" width="8.88671875" style="29"/>
    <col min="11" max="11" width="11.109375" style="30" bestFit="1" customWidth="1"/>
    <col min="12" max="12" width="31.33203125" style="30" bestFit="1" customWidth="1"/>
    <col min="13" max="13" width="15.77734375" style="30" bestFit="1" customWidth="1"/>
    <col min="14" max="14" width="8.88671875" style="30"/>
    <col min="15" max="15" width="11.109375" style="30" bestFit="1" customWidth="1"/>
    <col min="16" max="16" width="16.77734375" style="30" bestFit="1" customWidth="1"/>
    <col min="17" max="17" width="15.77734375" style="30" bestFit="1" customWidth="1"/>
    <col min="18" max="16384" width="8.88671875" style="30"/>
  </cols>
  <sheetData>
    <row r="1" spans="2:17" x14ac:dyDescent="0.3">
      <c r="B1" s="136" t="s">
        <v>201</v>
      </c>
      <c r="C1" s="136"/>
      <c r="D1" s="136"/>
      <c r="E1" s="136"/>
      <c r="F1" s="136"/>
      <c r="G1" s="136"/>
      <c r="H1" s="136"/>
      <c r="K1" s="122" t="s">
        <v>304</v>
      </c>
      <c r="L1" s="122"/>
      <c r="M1" s="122"/>
      <c r="N1" s="122"/>
      <c r="O1" s="122"/>
      <c r="P1" s="122"/>
      <c r="Q1" s="122"/>
    </row>
    <row r="2" spans="2:17" x14ac:dyDescent="0.3">
      <c r="B2" s="136"/>
      <c r="C2" s="136"/>
      <c r="D2" s="136"/>
      <c r="E2" s="136"/>
      <c r="F2" s="136"/>
      <c r="G2" s="136"/>
      <c r="H2" s="136"/>
      <c r="K2" s="122"/>
      <c r="L2" s="122"/>
      <c r="M2" s="122"/>
      <c r="N2" s="122"/>
      <c r="O2" s="122"/>
      <c r="P2" s="122"/>
      <c r="Q2" s="122"/>
    </row>
    <row r="3" spans="2:17" ht="15" thickBot="1" x14ac:dyDescent="0.35"/>
    <row r="4" spans="2:17" x14ac:dyDescent="0.3">
      <c r="B4" s="126"/>
      <c r="C4" s="126"/>
      <c r="D4" s="126"/>
      <c r="F4" s="137" t="s">
        <v>199</v>
      </c>
      <c r="G4" s="138"/>
      <c r="H4" s="138"/>
      <c r="K4" s="126" t="s">
        <v>210</v>
      </c>
      <c r="L4" s="126"/>
      <c r="M4" s="126"/>
      <c r="O4" s="123" t="s">
        <v>211</v>
      </c>
      <c r="P4" s="124"/>
      <c r="Q4" s="125"/>
    </row>
    <row r="5" spans="2:17" x14ac:dyDescent="0.3">
      <c r="B5" s="7" t="s">
        <v>6</v>
      </c>
      <c r="C5" s="7" t="s">
        <v>7</v>
      </c>
      <c r="D5" s="7" t="s">
        <v>212</v>
      </c>
      <c r="F5" s="7" t="s">
        <v>6</v>
      </c>
      <c r="G5" s="7" t="s">
        <v>7</v>
      </c>
      <c r="H5" s="7" t="s">
        <v>212</v>
      </c>
      <c r="K5" s="7" t="s">
        <v>6</v>
      </c>
      <c r="L5" s="7" t="s">
        <v>7</v>
      </c>
      <c r="M5" s="7" t="s">
        <v>203</v>
      </c>
      <c r="O5" s="7" t="s">
        <v>6</v>
      </c>
      <c r="P5" s="7" t="s">
        <v>7</v>
      </c>
      <c r="Q5" s="7" t="s">
        <v>203</v>
      </c>
    </row>
    <row r="6" spans="2:17" x14ac:dyDescent="0.3">
      <c r="B6" s="7" t="s">
        <v>14</v>
      </c>
      <c r="C6" s="91" t="s">
        <v>15</v>
      </c>
      <c r="D6" s="41">
        <v>3259.82</v>
      </c>
      <c r="F6" s="7" t="s">
        <v>14</v>
      </c>
      <c r="G6" s="12" t="s">
        <v>196</v>
      </c>
      <c r="H6" s="41">
        <v>15.76</v>
      </c>
      <c r="K6" s="7" t="s">
        <v>14</v>
      </c>
      <c r="L6" s="42" t="s">
        <v>15</v>
      </c>
      <c r="M6" s="32">
        <v>3126.5</v>
      </c>
      <c r="O6" s="7" t="s">
        <v>14</v>
      </c>
      <c r="P6" s="9" t="s">
        <v>196</v>
      </c>
      <c r="Q6" s="32">
        <v>14.15</v>
      </c>
    </row>
    <row r="7" spans="2:17" x14ac:dyDescent="0.3">
      <c r="B7" s="7" t="s">
        <v>14</v>
      </c>
      <c r="C7" s="91" t="s">
        <v>19</v>
      </c>
      <c r="D7" s="41">
        <v>1556.7</v>
      </c>
      <c r="F7" s="7" t="s">
        <v>14</v>
      </c>
      <c r="G7" s="12" t="s">
        <v>192</v>
      </c>
      <c r="H7" s="41">
        <v>25.69</v>
      </c>
      <c r="K7" s="7" t="s">
        <v>14</v>
      </c>
      <c r="L7" s="42" t="s">
        <v>19</v>
      </c>
      <c r="M7" s="32">
        <v>1556.7</v>
      </c>
      <c r="O7" s="7" t="s">
        <v>14</v>
      </c>
      <c r="P7" s="9" t="s">
        <v>197</v>
      </c>
      <c r="Q7" s="32">
        <v>22.39</v>
      </c>
    </row>
    <row r="8" spans="2:17" x14ac:dyDescent="0.3">
      <c r="B8" s="7" t="s">
        <v>11</v>
      </c>
      <c r="C8" s="91" t="s">
        <v>12</v>
      </c>
      <c r="D8" s="41">
        <v>1415.44</v>
      </c>
      <c r="F8" s="7" t="s">
        <v>8</v>
      </c>
      <c r="G8" s="12" t="s">
        <v>166</v>
      </c>
      <c r="H8" s="41">
        <v>26.31</v>
      </c>
      <c r="K8" s="7" t="s">
        <v>11</v>
      </c>
      <c r="L8" s="42" t="s">
        <v>23</v>
      </c>
      <c r="M8" s="32">
        <v>1507.8</v>
      </c>
      <c r="O8" s="7" t="s">
        <v>14</v>
      </c>
      <c r="P8" s="9" t="s">
        <v>174</v>
      </c>
      <c r="Q8" s="32">
        <v>25.38</v>
      </c>
    </row>
    <row r="9" spans="2:17" x14ac:dyDescent="0.3">
      <c r="B9" s="7" t="s">
        <v>11</v>
      </c>
      <c r="C9" s="91" t="s">
        <v>23</v>
      </c>
      <c r="D9" s="41">
        <v>1307.5899999999999</v>
      </c>
      <c r="F9" s="7" t="s">
        <v>11</v>
      </c>
      <c r="G9" s="12" t="s">
        <v>139</v>
      </c>
      <c r="H9" s="41">
        <v>28.22</v>
      </c>
      <c r="K9" s="7" t="s">
        <v>11</v>
      </c>
      <c r="L9" s="42" t="s">
        <v>12</v>
      </c>
      <c r="M9" s="32">
        <v>1343.32</v>
      </c>
      <c r="O9" s="7" t="s">
        <v>14</v>
      </c>
      <c r="P9" s="9" t="s">
        <v>192</v>
      </c>
      <c r="Q9" s="32">
        <v>25.69</v>
      </c>
    </row>
    <row r="10" spans="2:17" x14ac:dyDescent="0.3">
      <c r="B10" s="7" t="s">
        <v>16</v>
      </c>
      <c r="C10" s="40" t="s">
        <v>82</v>
      </c>
      <c r="D10" s="41">
        <v>969.82</v>
      </c>
      <c r="F10" s="6" t="s">
        <v>14</v>
      </c>
      <c r="G10" s="12" t="s">
        <v>197</v>
      </c>
      <c r="H10" s="41">
        <v>28.59</v>
      </c>
      <c r="K10" s="6" t="s">
        <v>8</v>
      </c>
      <c r="L10" s="42" t="s">
        <v>18</v>
      </c>
      <c r="M10" s="32">
        <v>1046.56</v>
      </c>
      <c r="O10" s="6" t="s">
        <v>8</v>
      </c>
      <c r="P10" s="9" t="s">
        <v>166</v>
      </c>
      <c r="Q10" s="32">
        <v>26.31</v>
      </c>
    </row>
    <row r="11" spans="2:17" x14ac:dyDescent="0.3">
      <c r="B11" s="6" t="s">
        <v>31</v>
      </c>
      <c r="C11" s="91" t="s">
        <v>39</v>
      </c>
      <c r="D11" s="41">
        <v>953.79</v>
      </c>
      <c r="F11" s="6" t="s">
        <v>14</v>
      </c>
      <c r="G11" s="9" t="s">
        <v>180</v>
      </c>
      <c r="H11" s="32">
        <v>31.96</v>
      </c>
      <c r="K11" s="6" t="s">
        <v>41</v>
      </c>
      <c r="L11" s="6" t="s">
        <v>42</v>
      </c>
      <c r="M11" s="32">
        <v>955.79</v>
      </c>
      <c r="O11" s="6" t="s">
        <v>14</v>
      </c>
      <c r="P11" s="9" t="s">
        <v>180</v>
      </c>
      <c r="Q11" s="32">
        <v>28.04</v>
      </c>
    </row>
    <row r="12" spans="2:17" x14ac:dyDescent="0.3">
      <c r="B12" s="7" t="s">
        <v>11</v>
      </c>
      <c r="C12" s="91" t="s">
        <v>13</v>
      </c>
      <c r="D12" s="41">
        <v>941.4</v>
      </c>
      <c r="F12" s="6" t="s">
        <v>11</v>
      </c>
      <c r="G12" s="9" t="s">
        <v>172</v>
      </c>
      <c r="H12" s="32">
        <v>32.5</v>
      </c>
      <c r="K12" s="6" t="s">
        <v>11</v>
      </c>
      <c r="L12" s="42" t="s">
        <v>13</v>
      </c>
      <c r="M12" s="32">
        <v>941.4</v>
      </c>
      <c r="O12" s="6" t="s">
        <v>11</v>
      </c>
      <c r="P12" s="9" t="s">
        <v>139</v>
      </c>
      <c r="Q12" s="32">
        <v>28.22</v>
      </c>
    </row>
    <row r="13" spans="2:17" x14ac:dyDescent="0.3">
      <c r="B13" s="6" t="s">
        <v>8</v>
      </c>
      <c r="C13" s="42" t="s">
        <v>30</v>
      </c>
      <c r="D13" s="32">
        <v>898.36</v>
      </c>
      <c r="F13" s="6" t="s">
        <v>14</v>
      </c>
      <c r="G13" s="9" t="s">
        <v>174</v>
      </c>
      <c r="H13" s="32">
        <v>33.630000000000003</v>
      </c>
      <c r="K13" s="53" t="s">
        <v>31</v>
      </c>
      <c r="L13" s="42" t="s">
        <v>39</v>
      </c>
      <c r="M13" s="32">
        <v>874.42</v>
      </c>
      <c r="O13" s="7" t="s">
        <v>11</v>
      </c>
      <c r="P13" s="6" t="s">
        <v>171</v>
      </c>
      <c r="Q13" s="32">
        <v>30</v>
      </c>
    </row>
    <row r="14" spans="2:17" x14ac:dyDescent="0.3">
      <c r="B14" s="6" t="s">
        <v>25</v>
      </c>
      <c r="C14" s="6" t="s">
        <v>32</v>
      </c>
      <c r="D14" s="32">
        <v>851.51</v>
      </c>
      <c r="F14" s="6" t="s">
        <v>16</v>
      </c>
      <c r="G14" s="6" t="s">
        <v>176</v>
      </c>
      <c r="H14" s="32">
        <v>34.1</v>
      </c>
      <c r="K14" s="6" t="s">
        <v>16</v>
      </c>
      <c r="L14" s="6" t="s">
        <v>35</v>
      </c>
      <c r="M14" s="32">
        <v>812.42</v>
      </c>
      <c r="O14" s="6" t="s">
        <v>11</v>
      </c>
      <c r="P14" s="9" t="s">
        <v>172</v>
      </c>
      <c r="Q14" s="32">
        <v>32</v>
      </c>
    </row>
    <row r="15" spans="2:17" x14ac:dyDescent="0.3">
      <c r="B15" s="6" t="s">
        <v>8</v>
      </c>
      <c r="C15" s="42" t="s">
        <v>18</v>
      </c>
      <c r="D15" s="32">
        <v>782.6</v>
      </c>
      <c r="E15" s="93"/>
      <c r="F15" s="6" t="s">
        <v>14</v>
      </c>
      <c r="G15" s="6" t="s">
        <v>188</v>
      </c>
      <c r="H15" s="32">
        <v>34.630000000000003</v>
      </c>
      <c r="I15" s="93"/>
      <c r="J15" s="94"/>
      <c r="K15" s="6" t="s">
        <v>8</v>
      </c>
      <c r="L15" s="42" t="s">
        <v>30</v>
      </c>
      <c r="M15" s="32">
        <v>770.72</v>
      </c>
      <c r="N15" s="95"/>
      <c r="O15" s="7" t="s">
        <v>11</v>
      </c>
      <c r="P15" s="6" t="s">
        <v>123</v>
      </c>
      <c r="Q15" s="32">
        <v>32.130000000000003</v>
      </c>
    </row>
    <row r="16" spans="2:17" x14ac:dyDescent="0.3">
      <c r="B16" s="56" t="s">
        <v>41</v>
      </c>
      <c r="C16" s="56" t="s">
        <v>42</v>
      </c>
      <c r="D16" s="92">
        <v>780.59</v>
      </c>
      <c r="F16" s="56" t="s">
        <v>14</v>
      </c>
      <c r="G16" s="56" t="s">
        <v>40</v>
      </c>
      <c r="H16" s="92">
        <v>34.64</v>
      </c>
      <c r="K16" s="56" t="s">
        <v>16</v>
      </c>
      <c r="L16" s="56" t="s">
        <v>111</v>
      </c>
      <c r="M16" s="92">
        <v>760.01</v>
      </c>
      <c r="O16" s="56" t="s">
        <v>56</v>
      </c>
      <c r="P16" s="56" t="s">
        <v>186</v>
      </c>
      <c r="Q16" s="92">
        <v>32.96</v>
      </c>
    </row>
    <row r="17" spans="2:17" x14ac:dyDescent="0.3">
      <c r="B17" s="6" t="s">
        <v>28</v>
      </c>
      <c r="C17" s="6" t="s">
        <v>44</v>
      </c>
      <c r="D17" s="32">
        <v>737.38</v>
      </c>
      <c r="F17" s="6" t="s">
        <v>14</v>
      </c>
      <c r="G17" s="6" t="s">
        <v>178</v>
      </c>
      <c r="H17" s="32">
        <v>35.46</v>
      </c>
      <c r="K17" s="6" t="s">
        <v>28</v>
      </c>
      <c r="L17" s="6" t="s">
        <v>44</v>
      </c>
      <c r="M17" s="32">
        <v>737.38</v>
      </c>
      <c r="O17" s="6" t="s">
        <v>14</v>
      </c>
      <c r="P17" s="6" t="s">
        <v>189</v>
      </c>
      <c r="Q17" s="32">
        <v>33.090000000000003</v>
      </c>
    </row>
    <row r="18" spans="2:17" x14ac:dyDescent="0.3">
      <c r="B18" s="6" t="s">
        <v>8</v>
      </c>
      <c r="C18" s="6" t="s">
        <v>9</v>
      </c>
      <c r="D18" s="32">
        <v>732.53</v>
      </c>
      <c r="F18" s="6" t="s">
        <v>14</v>
      </c>
      <c r="G18" s="6" t="s">
        <v>153</v>
      </c>
      <c r="H18" s="32">
        <v>35.590000000000003</v>
      </c>
      <c r="K18" s="6" t="s">
        <v>8</v>
      </c>
      <c r="L18" s="6" t="s">
        <v>10</v>
      </c>
      <c r="M18" s="32">
        <v>727.22</v>
      </c>
      <c r="O18" s="6" t="s">
        <v>16</v>
      </c>
      <c r="P18" s="6" t="s">
        <v>179</v>
      </c>
      <c r="Q18" s="32">
        <v>33.69</v>
      </c>
    </row>
    <row r="19" spans="2:17" x14ac:dyDescent="0.3">
      <c r="B19" s="6" t="s">
        <v>8</v>
      </c>
      <c r="C19" s="6" t="s">
        <v>10</v>
      </c>
      <c r="D19" s="32">
        <v>727.22</v>
      </c>
      <c r="F19" s="6" t="s">
        <v>56</v>
      </c>
      <c r="G19" s="6" t="s">
        <v>186</v>
      </c>
      <c r="H19" s="32">
        <v>36.44</v>
      </c>
      <c r="I19" s="39"/>
      <c r="J19" s="30"/>
      <c r="K19" s="6" t="s">
        <v>8</v>
      </c>
      <c r="L19" s="6" t="s">
        <v>9</v>
      </c>
      <c r="M19" s="32">
        <v>697.88</v>
      </c>
      <c r="O19" s="6" t="s">
        <v>14</v>
      </c>
      <c r="P19" s="6" t="s">
        <v>178</v>
      </c>
      <c r="Q19" s="32">
        <v>33.71</v>
      </c>
    </row>
    <row r="20" spans="2:17" x14ac:dyDescent="0.3">
      <c r="B20" s="6" t="s">
        <v>56</v>
      </c>
      <c r="C20" s="6" t="s">
        <v>57</v>
      </c>
      <c r="D20" s="32">
        <v>725.03</v>
      </c>
      <c r="F20" s="6" t="s">
        <v>11</v>
      </c>
      <c r="G20" s="6" t="s">
        <v>177</v>
      </c>
      <c r="H20" s="32">
        <v>37.090000000000003</v>
      </c>
      <c r="I20" s="39"/>
      <c r="J20" s="30"/>
      <c r="K20" s="6" t="s">
        <v>14</v>
      </c>
      <c r="L20" s="6" t="s">
        <v>169</v>
      </c>
      <c r="M20" s="32">
        <v>660.48</v>
      </c>
      <c r="O20" s="6" t="s">
        <v>14</v>
      </c>
      <c r="P20" s="6" t="s">
        <v>188</v>
      </c>
      <c r="Q20" s="32">
        <v>34</v>
      </c>
    </row>
    <row r="21" spans="2:17" x14ac:dyDescent="0.3">
      <c r="B21" s="6" t="s">
        <v>14</v>
      </c>
      <c r="C21" s="6" t="s">
        <v>59</v>
      </c>
      <c r="D21" s="32">
        <v>708.83</v>
      </c>
      <c r="F21" s="6" t="s">
        <v>14</v>
      </c>
      <c r="G21" s="6" t="s">
        <v>189</v>
      </c>
      <c r="H21" s="32">
        <v>37.799999999999997</v>
      </c>
      <c r="I21" s="39"/>
      <c r="J21" s="30"/>
      <c r="K21" s="6" t="s">
        <v>28</v>
      </c>
      <c r="L21" s="6" t="s">
        <v>76</v>
      </c>
      <c r="M21" s="32">
        <v>658.61</v>
      </c>
      <c r="O21" s="6" t="s">
        <v>16</v>
      </c>
      <c r="P21" s="6" t="s">
        <v>176</v>
      </c>
      <c r="Q21" s="32">
        <v>34.1</v>
      </c>
    </row>
    <row r="22" spans="2:17" x14ac:dyDescent="0.3">
      <c r="B22" s="6" t="s">
        <v>14</v>
      </c>
      <c r="C22" s="6" t="s">
        <v>21</v>
      </c>
      <c r="D22" s="32">
        <v>678.1</v>
      </c>
      <c r="F22" s="6" t="s">
        <v>14</v>
      </c>
      <c r="G22" s="6" t="s">
        <v>86</v>
      </c>
      <c r="H22" s="32">
        <v>38.369999999999997</v>
      </c>
      <c r="I22" s="39"/>
      <c r="J22" s="30"/>
      <c r="K22" s="6" t="s">
        <v>14</v>
      </c>
      <c r="L22" s="6" t="s">
        <v>59</v>
      </c>
      <c r="M22" s="32">
        <v>630.25</v>
      </c>
      <c r="O22" s="6" t="s">
        <v>14</v>
      </c>
      <c r="P22" s="6" t="s">
        <v>40</v>
      </c>
      <c r="Q22" s="32">
        <v>34.64</v>
      </c>
    </row>
    <row r="23" spans="2:17" x14ac:dyDescent="0.3">
      <c r="B23" s="6" t="s">
        <v>8</v>
      </c>
      <c r="C23" s="6" t="s">
        <v>50</v>
      </c>
      <c r="D23" s="32">
        <v>673.27</v>
      </c>
      <c r="F23" s="6" t="s">
        <v>56</v>
      </c>
      <c r="G23" s="6" t="s">
        <v>173</v>
      </c>
      <c r="H23" s="32">
        <v>39.04</v>
      </c>
      <c r="I23" s="39"/>
      <c r="J23" s="30"/>
      <c r="K23" s="6" t="s">
        <v>56</v>
      </c>
      <c r="L23" s="6" t="s">
        <v>79</v>
      </c>
      <c r="M23" s="32">
        <v>626.67999999999995</v>
      </c>
      <c r="O23" s="6" t="s">
        <v>14</v>
      </c>
      <c r="P23" s="6" t="s">
        <v>194</v>
      </c>
      <c r="Q23" s="32">
        <v>34.78</v>
      </c>
    </row>
    <row r="24" spans="2:17" x14ac:dyDescent="0.3">
      <c r="B24" s="6" t="s">
        <v>14</v>
      </c>
      <c r="C24" s="6" t="s">
        <v>169</v>
      </c>
      <c r="D24" s="32">
        <v>660.47</v>
      </c>
      <c r="F24" s="6" t="s">
        <v>14</v>
      </c>
      <c r="G24" s="6" t="s">
        <v>181</v>
      </c>
      <c r="H24" s="32">
        <v>39.119999999999997</v>
      </c>
      <c r="I24" s="39"/>
      <c r="J24" s="30"/>
      <c r="K24" s="6" t="s">
        <v>25</v>
      </c>
      <c r="L24" s="6" t="s">
        <v>32</v>
      </c>
      <c r="M24" s="32">
        <v>610.91999999999996</v>
      </c>
      <c r="O24" s="6" t="s">
        <v>14</v>
      </c>
      <c r="P24" s="6" t="s">
        <v>153</v>
      </c>
      <c r="Q24" s="32">
        <v>35.590000000000003</v>
      </c>
    </row>
    <row r="25" spans="2:17" x14ac:dyDescent="0.3">
      <c r="B25" s="6" t="s">
        <v>33</v>
      </c>
      <c r="C25" s="6" t="s">
        <v>37</v>
      </c>
      <c r="D25" s="32">
        <v>642.30999999999995</v>
      </c>
      <c r="F25" s="6" t="s">
        <v>14</v>
      </c>
      <c r="G25" s="6" t="s">
        <v>190</v>
      </c>
      <c r="H25" s="32">
        <v>41.76</v>
      </c>
      <c r="I25" s="39"/>
      <c r="J25" s="30"/>
      <c r="K25" s="6" t="s">
        <v>11</v>
      </c>
      <c r="L25" s="6" t="s">
        <v>114</v>
      </c>
      <c r="M25" s="32">
        <v>600.75</v>
      </c>
      <c r="O25" s="6" t="s">
        <v>14</v>
      </c>
      <c r="P25" s="6" t="s">
        <v>191</v>
      </c>
      <c r="Q25" s="32">
        <v>35.68</v>
      </c>
    </row>
    <row r="26" spans="2:17" x14ac:dyDescent="0.3">
      <c r="B26" s="6" t="s">
        <v>16</v>
      </c>
      <c r="C26" s="6" t="s">
        <v>35</v>
      </c>
      <c r="D26" s="32">
        <v>626.83000000000004</v>
      </c>
      <c r="F26" s="6" t="s">
        <v>56</v>
      </c>
      <c r="G26" s="6" t="s">
        <v>93</v>
      </c>
      <c r="H26" s="32">
        <v>42.05</v>
      </c>
      <c r="K26" s="6" t="s">
        <v>14</v>
      </c>
      <c r="L26" s="6" t="s">
        <v>21</v>
      </c>
      <c r="M26" s="32">
        <v>599</v>
      </c>
      <c r="O26" s="6" t="s">
        <v>14</v>
      </c>
      <c r="P26" s="6" t="s">
        <v>187</v>
      </c>
      <c r="Q26" s="32">
        <v>36.26</v>
      </c>
    </row>
    <row r="27" spans="2:17" x14ac:dyDescent="0.3">
      <c r="B27" s="6" t="s">
        <v>56</v>
      </c>
      <c r="C27" s="6" t="s">
        <v>79</v>
      </c>
      <c r="D27" s="32">
        <v>622.85</v>
      </c>
      <c r="F27" s="6" t="s">
        <v>14</v>
      </c>
      <c r="G27" s="6" t="s">
        <v>137</v>
      </c>
      <c r="H27" s="32">
        <v>42.13</v>
      </c>
      <c r="K27" s="6" t="s">
        <v>8</v>
      </c>
      <c r="L27" s="6" t="s">
        <v>50</v>
      </c>
      <c r="M27" s="32">
        <v>555.32000000000005</v>
      </c>
      <c r="O27" s="6" t="s">
        <v>14</v>
      </c>
      <c r="P27" s="6" t="s">
        <v>181</v>
      </c>
      <c r="Q27" s="32">
        <v>36.35</v>
      </c>
    </row>
    <row r="28" spans="2:17" x14ac:dyDescent="0.3">
      <c r="B28" s="6" t="s">
        <v>56</v>
      </c>
      <c r="C28" s="6" t="s">
        <v>64</v>
      </c>
      <c r="D28" s="32">
        <v>604.41999999999996</v>
      </c>
      <c r="F28" s="6" t="s">
        <v>14</v>
      </c>
      <c r="G28" s="6" t="s">
        <v>193</v>
      </c>
      <c r="H28" s="32">
        <v>42.49</v>
      </c>
      <c r="K28" s="6" t="s">
        <v>16</v>
      </c>
      <c r="L28" s="6" t="s">
        <v>63</v>
      </c>
      <c r="M28" s="32">
        <v>522.20000000000005</v>
      </c>
      <c r="O28" s="6" t="s">
        <v>14</v>
      </c>
      <c r="P28" s="6" t="s">
        <v>110</v>
      </c>
      <c r="Q28" s="32">
        <v>36.81</v>
      </c>
    </row>
    <row r="29" spans="2:17" x14ac:dyDescent="0.3">
      <c r="B29" s="6" t="s">
        <v>56</v>
      </c>
      <c r="C29" s="6" t="s">
        <v>61</v>
      </c>
      <c r="D29" s="32">
        <v>590.28</v>
      </c>
      <c r="F29" s="6" t="s">
        <v>28</v>
      </c>
      <c r="G29" s="6" t="s">
        <v>138</v>
      </c>
      <c r="H29" s="32">
        <v>43.13</v>
      </c>
      <c r="K29" s="6" t="s">
        <v>11</v>
      </c>
      <c r="L29" s="6" t="s">
        <v>22</v>
      </c>
      <c r="M29" s="32">
        <v>506.85</v>
      </c>
      <c r="O29" s="6" t="s">
        <v>11</v>
      </c>
      <c r="P29" s="6" t="s">
        <v>177</v>
      </c>
      <c r="Q29" s="32">
        <v>37.090000000000003</v>
      </c>
    </row>
    <row r="30" spans="2:17" x14ac:dyDescent="0.3">
      <c r="B30" s="6" t="s">
        <v>25</v>
      </c>
      <c r="C30" s="6" t="s">
        <v>52</v>
      </c>
      <c r="D30" s="32">
        <v>582.58000000000004</v>
      </c>
      <c r="F30" s="6" t="s">
        <v>28</v>
      </c>
      <c r="G30" s="6" t="s">
        <v>144</v>
      </c>
      <c r="H30" s="32">
        <v>43.71</v>
      </c>
      <c r="K30" s="6" t="s">
        <v>33</v>
      </c>
      <c r="L30" s="6" t="s">
        <v>37</v>
      </c>
      <c r="M30" s="32">
        <v>505.83</v>
      </c>
      <c r="O30" s="6" t="s">
        <v>56</v>
      </c>
      <c r="P30" s="6" t="s">
        <v>173</v>
      </c>
      <c r="Q30" s="32">
        <v>37.93</v>
      </c>
    </row>
    <row r="31" spans="2:17" x14ac:dyDescent="0.3">
      <c r="B31" s="6" t="s">
        <v>16</v>
      </c>
      <c r="C31" s="6" t="s">
        <v>111</v>
      </c>
      <c r="D31" s="32">
        <v>574.03</v>
      </c>
      <c r="F31" s="6" t="s">
        <v>11</v>
      </c>
      <c r="G31" s="6" t="s">
        <v>171</v>
      </c>
      <c r="H31" s="32">
        <v>43.78</v>
      </c>
      <c r="K31" s="6" t="s">
        <v>20</v>
      </c>
      <c r="L31" s="6" t="s">
        <v>27</v>
      </c>
      <c r="M31" s="32">
        <v>474.43</v>
      </c>
      <c r="O31" s="6" t="s">
        <v>14</v>
      </c>
      <c r="P31" s="6" t="s">
        <v>185</v>
      </c>
      <c r="Q31" s="32">
        <v>38.14</v>
      </c>
    </row>
    <row r="32" spans="2:17" x14ac:dyDescent="0.3">
      <c r="B32" s="6" t="s">
        <v>28</v>
      </c>
      <c r="C32" s="6" t="s">
        <v>76</v>
      </c>
      <c r="D32" s="32">
        <v>534.58000000000004</v>
      </c>
      <c r="F32" s="6" t="s">
        <v>8</v>
      </c>
      <c r="G32" s="6" t="s">
        <v>184</v>
      </c>
      <c r="H32" s="32">
        <v>43.85</v>
      </c>
      <c r="K32" s="6" t="s">
        <v>8</v>
      </c>
      <c r="L32" s="6" t="s">
        <v>48</v>
      </c>
      <c r="M32" s="32">
        <v>471.03</v>
      </c>
      <c r="O32" s="6" t="s">
        <v>14</v>
      </c>
      <c r="P32" s="6" t="s">
        <v>86</v>
      </c>
      <c r="Q32" s="32">
        <v>38.369999999999997</v>
      </c>
    </row>
    <row r="33" spans="2:17" x14ac:dyDescent="0.3">
      <c r="B33" s="6" t="s">
        <v>11</v>
      </c>
      <c r="C33" s="6" t="s">
        <v>114</v>
      </c>
      <c r="D33" s="32">
        <v>526.89</v>
      </c>
      <c r="F33" s="6" t="s">
        <v>14</v>
      </c>
      <c r="G33" s="6" t="s">
        <v>167</v>
      </c>
      <c r="H33" s="32">
        <v>43.95</v>
      </c>
      <c r="K33" s="6" t="s">
        <v>14</v>
      </c>
      <c r="L33" s="6" t="s">
        <v>49</v>
      </c>
      <c r="M33" s="32">
        <v>463.54</v>
      </c>
      <c r="O33" s="6" t="s">
        <v>14</v>
      </c>
      <c r="P33" s="6" t="s">
        <v>195</v>
      </c>
      <c r="Q33" s="32">
        <v>40.76</v>
      </c>
    </row>
    <row r="34" spans="2:17" x14ac:dyDescent="0.3">
      <c r="B34" s="6" t="s">
        <v>16</v>
      </c>
      <c r="C34" s="6" t="s">
        <v>63</v>
      </c>
      <c r="D34" s="32">
        <v>522.19000000000005</v>
      </c>
      <c r="F34" s="6" t="s">
        <v>53</v>
      </c>
      <c r="G34" s="6" t="s">
        <v>81</v>
      </c>
      <c r="H34" s="32">
        <v>44.28</v>
      </c>
      <c r="K34" s="6" t="s">
        <v>16</v>
      </c>
      <c r="L34" s="6" t="s">
        <v>17</v>
      </c>
      <c r="M34" s="32">
        <v>459.63</v>
      </c>
      <c r="O34" s="6" t="s">
        <v>56</v>
      </c>
      <c r="P34" s="6" t="s">
        <v>93</v>
      </c>
      <c r="Q34" s="32">
        <v>42.05</v>
      </c>
    </row>
    <row r="35" spans="2:17" x14ac:dyDescent="0.3">
      <c r="B35" s="6" t="s">
        <v>14</v>
      </c>
      <c r="C35" s="6" t="s">
        <v>62</v>
      </c>
      <c r="D35" s="32">
        <v>515.61</v>
      </c>
      <c r="F35" s="6" t="s">
        <v>14</v>
      </c>
      <c r="G35" s="6" t="s">
        <v>94</v>
      </c>
      <c r="H35" s="32">
        <v>44.82</v>
      </c>
      <c r="K35" s="33" t="s">
        <v>14</v>
      </c>
      <c r="L35" s="33" t="s">
        <v>26</v>
      </c>
      <c r="M35" s="35">
        <v>451.28</v>
      </c>
      <c r="O35" s="6" t="s">
        <v>14</v>
      </c>
      <c r="P35" s="6" t="s">
        <v>137</v>
      </c>
      <c r="Q35" s="32">
        <v>42.13</v>
      </c>
    </row>
    <row r="36" spans="2:17" ht="15" thickBot="1" x14ac:dyDescent="0.35">
      <c r="B36" s="34"/>
      <c r="C36" s="34"/>
      <c r="D36" s="34"/>
      <c r="K36" s="36"/>
      <c r="L36" s="36"/>
      <c r="M36" s="37"/>
    </row>
    <row r="37" spans="2:17" ht="15" thickBot="1" x14ac:dyDescent="0.35">
      <c r="K37" s="127" t="s">
        <v>208</v>
      </c>
      <c r="L37" s="128"/>
      <c r="M37" s="128"/>
      <c r="N37" s="128"/>
      <c r="O37" s="129"/>
    </row>
    <row r="38" spans="2:17" x14ac:dyDescent="0.3">
      <c r="B38" s="113" t="s">
        <v>208</v>
      </c>
      <c r="C38" s="114"/>
      <c r="D38" s="114"/>
      <c r="E38" s="114"/>
      <c r="F38" s="114"/>
      <c r="G38" s="115"/>
      <c r="K38" s="130"/>
      <c r="L38" s="131"/>
      <c r="M38" s="131"/>
      <c r="N38" s="131"/>
      <c r="O38" s="132"/>
    </row>
    <row r="39" spans="2:17" x14ac:dyDescent="0.3">
      <c r="B39" s="116"/>
      <c r="C39" s="117"/>
      <c r="D39" s="117"/>
      <c r="E39" s="117"/>
      <c r="F39" s="117"/>
      <c r="G39" s="118"/>
      <c r="K39" s="130"/>
      <c r="L39" s="131"/>
      <c r="M39" s="131"/>
      <c r="N39" s="131"/>
      <c r="O39" s="132"/>
    </row>
    <row r="40" spans="2:17" x14ac:dyDescent="0.3">
      <c r="B40" s="116"/>
      <c r="C40" s="117"/>
      <c r="D40" s="117"/>
      <c r="E40" s="117"/>
      <c r="F40" s="117"/>
      <c r="G40" s="118"/>
      <c r="K40" s="130"/>
      <c r="L40" s="131"/>
      <c r="M40" s="131"/>
      <c r="N40" s="131"/>
      <c r="O40" s="132"/>
    </row>
    <row r="41" spans="2:17" x14ac:dyDescent="0.3">
      <c r="B41" s="116"/>
      <c r="C41" s="117"/>
      <c r="D41" s="117"/>
      <c r="E41" s="117"/>
      <c r="F41" s="117"/>
      <c r="G41" s="118"/>
      <c r="K41" s="130"/>
      <c r="L41" s="131"/>
      <c r="M41" s="131"/>
      <c r="N41" s="131"/>
      <c r="O41" s="132"/>
    </row>
    <row r="42" spans="2:17" x14ac:dyDescent="0.3">
      <c r="B42" s="116"/>
      <c r="C42" s="117"/>
      <c r="D42" s="117"/>
      <c r="E42" s="117"/>
      <c r="F42" s="117"/>
      <c r="G42" s="118"/>
      <c r="K42" s="130"/>
      <c r="L42" s="131"/>
      <c r="M42" s="131"/>
      <c r="N42" s="131"/>
      <c r="O42" s="132"/>
    </row>
    <row r="43" spans="2:17" x14ac:dyDescent="0.3">
      <c r="B43" s="116"/>
      <c r="C43" s="117"/>
      <c r="D43" s="117"/>
      <c r="E43" s="117"/>
      <c r="F43" s="117"/>
      <c r="G43" s="118"/>
      <c r="K43" s="130"/>
      <c r="L43" s="131"/>
      <c r="M43" s="131"/>
      <c r="N43" s="131"/>
      <c r="O43" s="132"/>
    </row>
    <row r="44" spans="2:17" x14ac:dyDescent="0.3">
      <c r="B44" s="116"/>
      <c r="C44" s="117"/>
      <c r="D44" s="117"/>
      <c r="E44" s="117"/>
      <c r="F44" s="117"/>
      <c r="G44" s="118"/>
      <c r="K44" s="130"/>
      <c r="L44" s="131"/>
      <c r="M44" s="131"/>
      <c r="N44" s="131"/>
      <c r="O44" s="132"/>
    </row>
    <row r="45" spans="2:17" ht="15" thickBot="1" x14ac:dyDescent="0.35">
      <c r="B45" s="119"/>
      <c r="C45" s="120"/>
      <c r="D45" s="120"/>
      <c r="E45" s="120"/>
      <c r="F45" s="120"/>
      <c r="G45" s="121"/>
      <c r="K45" s="130"/>
      <c r="L45" s="131"/>
      <c r="M45" s="131"/>
      <c r="N45" s="131"/>
      <c r="O45" s="132"/>
    </row>
    <row r="46" spans="2:17" x14ac:dyDescent="0.3">
      <c r="K46" s="130"/>
      <c r="L46" s="131"/>
      <c r="M46" s="131"/>
      <c r="N46" s="131"/>
      <c r="O46" s="132"/>
    </row>
    <row r="47" spans="2:17" x14ac:dyDescent="0.3">
      <c r="K47" s="130"/>
      <c r="L47" s="131"/>
      <c r="M47" s="131"/>
      <c r="N47" s="131"/>
      <c r="O47" s="132"/>
    </row>
    <row r="48" spans="2:17" x14ac:dyDescent="0.3">
      <c r="K48" s="130"/>
      <c r="L48" s="131"/>
      <c r="M48" s="131"/>
      <c r="N48" s="131"/>
      <c r="O48" s="132"/>
    </row>
    <row r="49" spans="11:15" ht="15" thickBot="1" x14ac:dyDescent="0.35">
      <c r="K49" s="133"/>
      <c r="L49" s="134"/>
      <c r="M49" s="134"/>
      <c r="N49" s="134"/>
      <c r="O49" s="135"/>
    </row>
    <row r="50" spans="11:15" x14ac:dyDescent="0.3">
      <c r="M50" s="38"/>
    </row>
    <row r="51" spans="11:15" x14ac:dyDescent="0.3">
      <c r="M51" s="38"/>
    </row>
    <row r="52" spans="11:15" x14ac:dyDescent="0.3">
      <c r="M52" s="38"/>
    </row>
    <row r="53" spans="11:15" x14ac:dyDescent="0.3">
      <c r="M53" s="38"/>
    </row>
    <row r="54" spans="11:15" x14ac:dyDescent="0.3">
      <c r="M54" s="38"/>
    </row>
    <row r="55" spans="11:15" x14ac:dyDescent="0.3">
      <c r="M55" s="38"/>
    </row>
    <row r="56" spans="11:15" x14ac:dyDescent="0.3">
      <c r="M56" s="38"/>
    </row>
    <row r="57" spans="11:15" x14ac:dyDescent="0.3">
      <c r="M57" s="38"/>
    </row>
    <row r="58" spans="11:15" x14ac:dyDescent="0.3">
      <c r="M58" s="38"/>
    </row>
    <row r="59" spans="11:15" x14ac:dyDescent="0.3">
      <c r="M59" s="38"/>
    </row>
    <row r="60" spans="11:15" x14ac:dyDescent="0.3">
      <c r="M60" s="38"/>
    </row>
    <row r="61" spans="11:15" x14ac:dyDescent="0.3">
      <c r="M61" s="38"/>
    </row>
    <row r="62" spans="11:15" x14ac:dyDescent="0.3">
      <c r="M62" s="38"/>
    </row>
    <row r="63" spans="11:15" x14ac:dyDescent="0.3">
      <c r="M63" s="38"/>
    </row>
    <row r="64" spans="11:15" x14ac:dyDescent="0.3">
      <c r="M64" s="38"/>
    </row>
    <row r="65" spans="13:13" x14ac:dyDescent="0.3">
      <c r="M65" s="38"/>
    </row>
    <row r="66" spans="13:13" x14ac:dyDescent="0.3">
      <c r="M66" s="38"/>
    </row>
    <row r="67" spans="13:13" x14ac:dyDescent="0.3">
      <c r="M67" s="38"/>
    </row>
    <row r="68" spans="13:13" x14ac:dyDescent="0.3">
      <c r="M68" s="38"/>
    </row>
    <row r="69" spans="13:13" x14ac:dyDescent="0.3">
      <c r="M69" s="38"/>
    </row>
    <row r="70" spans="13:13" x14ac:dyDescent="0.3">
      <c r="M70" s="38"/>
    </row>
    <row r="71" spans="13:13" x14ac:dyDescent="0.3">
      <c r="M71" s="38"/>
    </row>
    <row r="72" spans="13:13" x14ac:dyDescent="0.3">
      <c r="M72" s="38"/>
    </row>
    <row r="73" spans="13:13" x14ac:dyDescent="0.3">
      <c r="M73" s="38"/>
    </row>
    <row r="74" spans="13:13" x14ac:dyDescent="0.3">
      <c r="M74" s="38"/>
    </row>
    <row r="75" spans="13:13" x14ac:dyDescent="0.3">
      <c r="M75" s="38"/>
    </row>
    <row r="76" spans="13:13" x14ac:dyDescent="0.3">
      <c r="M76" s="38"/>
    </row>
    <row r="77" spans="13:13" x14ac:dyDescent="0.3">
      <c r="M77" s="38"/>
    </row>
    <row r="78" spans="13:13" x14ac:dyDescent="0.3">
      <c r="M78" s="38"/>
    </row>
    <row r="79" spans="13:13" x14ac:dyDescent="0.3">
      <c r="M79" s="38"/>
    </row>
    <row r="80" spans="13:13" x14ac:dyDescent="0.3">
      <c r="M80" s="38"/>
    </row>
    <row r="81" spans="13:13" x14ac:dyDescent="0.3">
      <c r="M81" s="38"/>
    </row>
    <row r="82" spans="13:13" x14ac:dyDescent="0.3">
      <c r="M82" s="38"/>
    </row>
    <row r="83" spans="13:13" x14ac:dyDescent="0.3">
      <c r="M83" s="38"/>
    </row>
    <row r="84" spans="13:13" x14ac:dyDescent="0.3">
      <c r="M84" s="38"/>
    </row>
    <row r="85" spans="13:13" x14ac:dyDescent="0.3">
      <c r="M85" s="38"/>
    </row>
    <row r="86" spans="13:13" x14ac:dyDescent="0.3">
      <c r="M86" s="38"/>
    </row>
    <row r="87" spans="13:13" x14ac:dyDescent="0.3">
      <c r="M87" s="38"/>
    </row>
    <row r="88" spans="13:13" x14ac:dyDescent="0.3">
      <c r="M88" s="38"/>
    </row>
    <row r="89" spans="13:13" x14ac:dyDescent="0.3">
      <c r="M89" s="38"/>
    </row>
    <row r="90" spans="13:13" x14ac:dyDescent="0.3">
      <c r="M90" s="38"/>
    </row>
    <row r="91" spans="13:13" x14ac:dyDescent="0.3">
      <c r="M91" s="38"/>
    </row>
    <row r="92" spans="13:13" x14ac:dyDescent="0.3">
      <c r="M92" s="38"/>
    </row>
    <row r="93" spans="13:13" x14ac:dyDescent="0.3">
      <c r="M93" s="38"/>
    </row>
    <row r="94" spans="13:13" x14ac:dyDescent="0.3">
      <c r="M94" s="38"/>
    </row>
    <row r="95" spans="13:13" x14ac:dyDescent="0.3">
      <c r="M95" s="38"/>
    </row>
    <row r="96" spans="13:13" x14ac:dyDescent="0.3">
      <c r="M96" s="38"/>
    </row>
    <row r="97" spans="13:13" x14ac:dyDescent="0.3">
      <c r="M97" s="38"/>
    </row>
    <row r="98" spans="13:13" x14ac:dyDescent="0.3">
      <c r="M98" s="38"/>
    </row>
    <row r="99" spans="13:13" x14ac:dyDescent="0.3">
      <c r="M99" s="38"/>
    </row>
    <row r="100" spans="13:13" x14ac:dyDescent="0.3">
      <c r="M100" s="38"/>
    </row>
    <row r="101" spans="13:13" x14ac:dyDescent="0.3">
      <c r="M101" s="38"/>
    </row>
    <row r="102" spans="13:13" x14ac:dyDescent="0.3">
      <c r="M102" s="38"/>
    </row>
    <row r="103" spans="13:13" x14ac:dyDescent="0.3">
      <c r="M103" s="38"/>
    </row>
    <row r="104" spans="13:13" x14ac:dyDescent="0.3">
      <c r="M104" s="38"/>
    </row>
    <row r="105" spans="13:13" x14ac:dyDescent="0.3">
      <c r="M105" s="38"/>
    </row>
    <row r="106" spans="13:13" x14ac:dyDescent="0.3">
      <c r="M106" s="38"/>
    </row>
    <row r="107" spans="13:13" x14ac:dyDescent="0.3">
      <c r="M107" s="38"/>
    </row>
    <row r="108" spans="13:13" x14ac:dyDescent="0.3">
      <c r="M108" s="38"/>
    </row>
    <row r="109" spans="13:13" x14ac:dyDescent="0.3">
      <c r="M109" s="38"/>
    </row>
    <row r="110" spans="13:13" x14ac:dyDescent="0.3">
      <c r="M110" s="38"/>
    </row>
    <row r="111" spans="13:13" x14ac:dyDescent="0.3">
      <c r="M111" s="38"/>
    </row>
    <row r="112" spans="13:13" x14ac:dyDescent="0.3">
      <c r="M112" s="38"/>
    </row>
    <row r="113" spans="13:13" x14ac:dyDescent="0.3">
      <c r="M113" s="38"/>
    </row>
    <row r="114" spans="13:13" x14ac:dyDescent="0.3">
      <c r="M114" s="38"/>
    </row>
    <row r="115" spans="13:13" x14ac:dyDescent="0.3">
      <c r="M115" s="38"/>
    </row>
    <row r="116" spans="13:13" x14ac:dyDescent="0.3">
      <c r="M116" s="38"/>
    </row>
    <row r="117" spans="13:13" x14ac:dyDescent="0.3">
      <c r="M117" s="38"/>
    </row>
    <row r="118" spans="13:13" x14ac:dyDescent="0.3">
      <c r="M118" s="38"/>
    </row>
    <row r="119" spans="13:13" x14ac:dyDescent="0.3">
      <c r="M119" s="38"/>
    </row>
    <row r="120" spans="13:13" x14ac:dyDescent="0.3">
      <c r="M120" s="38"/>
    </row>
    <row r="121" spans="13:13" x14ac:dyDescent="0.3">
      <c r="M121" s="38"/>
    </row>
    <row r="122" spans="13:13" x14ac:dyDescent="0.3">
      <c r="M122" s="38"/>
    </row>
    <row r="123" spans="13:13" x14ac:dyDescent="0.3">
      <c r="M123" s="38"/>
    </row>
    <row r="124" spans="13:13" x14ac:dyDescent="0.3">
      <c r="M124" s="38"/>
    </row>
    <row r="125" spans="13:13" x14ac:dyDescent="0.3">
      <c r="M125" s="38"/>
    </row>
    <row r="126" spans="13:13" x14ac:dyDescent="0.3">
      <c r="M126" s="38"/>
    </row>
    <row r="127" spans="13:13" x14ac:dyDescent="0.3">
      <c r="M127" s="38"/>
    </row>
    <row r="128" spans="13:13" x14ac:dyDescent="0.3">
      <c r="M128" s="38"/>
    </row>
    <row r="129" spans="13:13" x14ac:dyDescent="0.3">
      <c r="M129" s="38"/>
    </row>
    <row r="130" spans="13:13" x14ac:dyDescent="0.3">
      <c r="M130" s="38"/>
    </row>
    <row r="131" spans="13:13" x14ac:dyDescent="0.3">
      <c r="M131" s="38"/>
    </row>
    <row r="132" spans="13:13" x14ac:dyDescent="0.3">
      <c r="M132" s="38"/>
    </row>
    <row r="133" spans="13:13" x14ac:dyDescent="0.3">
      <c r="M133" s="38"/>
    </row>
    <row r="134" spans="13:13" x14ac:dyDescent="0.3">
      <c r="M134" s="38"/>
    </row>
    <row r="135" spans="13:13" x14ac:dyDescent="0.3">
      <c r="M135" s="38"/>
    </row>
    <row r="136" spans="13:13" x14ac:dyDescent="0.3">
      <c r="M136" s="38"/>
    </row>
    <row r="137" spans="13:13" x14ac:dyDescent="0.3">
      <c r="M137" s="38"/>
    </row>
    <row r="138" spans="13:13" x14ac:dyDescent="0.3">
      <c r="M138" s="38"/>
    </row>
    <row r="139" spans="13:13" x14ac:dyDescent="0.3">
      <c r="M139" s="38"/>
    </row>
    <row r="140" spans="13:13" x14ac:dyDescent="0.3">
      <c r="M140" s="38"/>
    </row>
    <row r="141" spans="13:13" x14ac:dyDescent="0.3">
      <c r="M141" s="38"/>
    </row>
    <row r="142" spans="13:13" x14ac:dyDescent="0.3">
      <c r="M142" s="38"/>
    </row>
    <row r="143" spans="13:13" x14ac:dyDescent="0.3">
      <c r="M143" s="38"/>
    </row>
    <row r="144" spans="13:13" x14ac:dyDescent="0.3">
      <c r="M144" s="38"/>
    </row>
    <row r="145" spans="13:13" x14ac:dyDescent="0.3">
      <c r="M145" s="38"/>
    </row>
    <row r="146" spans="13:13" x14ac:dyDescent="0.3">
      <c r="M146" s="38"/>
    </row>
    <row r="147" spans="13:13" x14ac:dyDescent="0.3">
      <c r="M147" s="38"/>
    </row>
    <row r="148" spans="13:13" x14ac:dyDescent="0.3">
      <c r="M148" s="38"/>
    </row>
    <row r="149" spans="13:13" x14ac:dyDescent="0.3">
      <c r="M149" s="38"/>
    </row>
    <row r="150" spans="13:13" x14ac:dyDescent="0.3">
      <c r="M150" s="38"/>
    </row>
    <row r="151" spans="13:13" x14ac:dyDescent="0.3">
      <c r="M151" s="38"/>
    </row>
    <row r="152" spans="13:13" x14ac:dyDescent="0.3">
      <c r="M152" s="38"/>
    </row>
    <row r="153" spans="13:13" x14ac:dyDescent="0.3">
      <c r="M153" s="38"/>
    </row>
    <row r="154" spans="13:13" x14ac:dyDescent="0.3">
      <c r="M154" s="38"/>
    </row>
    <row r="155" spans="13:13" x14ac:dyDescent="0.3">
      <c r="M155" s="38"/>
    </row>
    <row r="156" spans="13:13" x14ac:dyDescent="0.3">
      <c r="M156" s="38"/>
    </row>
    <row r="157" spans="13:13" x14ac:dyDescent="0.3">
      <c r="M157" s="38"/>
    </row>
    <row r="158" spans="13:13" x14ac:dyDescent="0.3">
      <c r="M158" s="38"/>
    </row>
    <row r="159" spans="13:13" x14ac:dyDescent="0.3">
      <c r="M159" s="38"/>
    </row>
    <row r="160" spans="13:13" x14ac:dyDescent="0.3">
      <c r="M160" s="38"/>
    </row>
    <row r="161" spans="13:13" x14ac:dyDescent="0.3">
      <c r="M161" s="38"/>
    </row>
    <row r="162" spans="13:13" x14ac:dyDescent="0.3">
      <c r="M162" s="38"/>
    </row>
    <row r="163" spans="13:13" x14ac:dyDescent="0.3">
      <c r="M163" s="38"/>
    </row>
    <row r="164" spans="13:13" x14ac:dyDescent="0.3">
      <c r="M164" s="38"/>
    </row>
    <row r="165" spans="13:13" x14ac:dyDescent="0.3">
      <c r="M165" s="38"/>
    </row>
    <row r="166" spans="13:13" x14ac:dyDescent="0.3">
      <c r="M166" s="38"/>
    </row>
    <row r="167" spans="13:13" x14ac:dyDescent="0.3">
      <c r="M167" s="38"/>
    </row>
    <row r="168" spans="13:13" x14ac:dyDescent="0.3">
      <c r="M168" s="38"/>
    </row>
    <row r="169" spans="13:13" x14ac:dyDescent="0.3">
      <c r="M169" s="38"/>
    </row>
    <row r="170" spans="13:13" x14ac:dyDescent="0.3">
      <c r="M170" s="38"/>
    </row>
    <row r="171" spans="13:13" x14ac:dyDescent="0.3">
      <c r="M171" s="38"/>
    </row>
    <row r="172" spans="13:13" x14ac:dyDescent="0.3">
      <c r="M172" s="38"/>
    </row>
    <row r="173" spans="13:13" x14ac:dyDescent="0.3">
      <c r="M173" s="38"/>
    </row>
    <row r="174" spans="13:13" x14ac:dyDescent="0.3">
      <c r="M174" s="38"/>
    </row>
    <row r="175" spans="13:13" x14ac:dyDescent="0.3">
      <c r="M175" s="38"/>
    </row>
    <row r="176" spans="13:13" x14ac:dyDescent="0.3">
      <c r="M176" s="38"/>
    </row>
    <row r="177" spans="13:13" x14ac:dyDescent="0.3">
      <c r="M177" s="38"/>
    </row>
    <row r="178" spans="13:13" x14ac:dyDescent="0.3">
      <c r="M178" s="38"/>
    </row>
    <row r="179" spans="13:13" x14ac:dyDescent="0.3">
      <c r="M179" s="38"/>
    </row>
    <row r="180" spans="13:13" x14ac:dyDescent="0.3">
      <c r="M180" s="38"/>
    </row>
    <row r="181" spans="13:13" x14ac:dyDescent="0.3">
      <c r="M181" s="38"/>
    </row>
    <row r="182" spans="13:13" x14ac:dyDescent="0.3">
      <c r="M182" s="38"/>
    </row>
    <row r="183" spans="13:13" x14ac:dyDescent="0.3">
      <c r="M183" s="38"/>
    </row>
    <row r="184" spans="13:13" x14ac:dyDescent="0.3">
      <c r="M184" s="38"/>
    </row>
    <row r="185" spans="13:13" x14ac:dyDescent="0.3">
      <c r="M185" s="38"/>
    </row>
    <row r="186" spans="13:13" x14ac:dyDescent="0.3">
      <c r="M186" s="38"/>
    </row>
    <row r="187" spans="13:13" x14ac:dyDescent="0.3">
      <c r="M187" s="38"/>
    </row>
    <row r="188" spans="13:13" x14ac:dyDescent="0.3">
      <c r="M188" s="38"/>
    </row>
    <row r="189" spans="13:13" x14ac:dyDescent="0.3">
      <c r="M189" s="38"/>
    </row>
    <row r="190" spans="13:13" x14ac:dyDescent="0.3">
      <c r="M190" s="38"/>
    </row>
    <row r="191" spans="13:13" x14ac:dyDescent="0.3">
      <c r="M191" s="38"/>
    </row>
    <row r="192" spans="13:13" x14ac:dyDescent="0.3">
      <c r="M192" s="38"/>
    </row>
    <row r="193" spans="13:13" x14ac:dyDescent="0.3">
      <c r="M193" s="38"/>
    </row>
    <row r="194" spans="13:13" x14ac:dyDescent="0.3">
      <c r="M194" s="38"/>
    </row>
    <row r="195" spans="13:13" x14ac:dyDescent="0.3">
      <c r="M195" s="38"/>
    </row>
    <row r="196" spans="13:13" x14ac:dyDescent="0.3">
      <c r="M196" s="38"/>
    </row>
    <row r="197" spans="13:13" x14ac:dyDescent="0.3">
      <c r="M197" s="38"/>
    </row>
    <row r="198" spans="13:13" x14ac:dyDescent="0.3">
      <c r="M198" s="38"/>
    </row>
    <row r="199" spans="13:13" x14ac:dyDescent="0.3">
      <c r="M199" s="38"/>
    </row>
    <row r="200" spans="13:13" x14ac:dyDescent="0.3">
      <c r="M200" s="38"/>
    </row>
    <row r="201" spans="13:13" x14ac:dyDescent="0.3">
      <c r="M201" s="38"/>
    </row>
    <row r="202" spans="13:13" x14ac:dyDescent="0.3">
      <c r="M202" s="38"/>
    </row>
    <row r="203" spans="13:13" x14ac:dyDescent="0.3">
      <c r="M203" s="38"/>
    </row>
    <row r="204" spans="13:13" x14ac:dyDescent="0.3">
      <c r="M204" s="38"/>
    </row>
    <row r="205" spans="13:13" x14ac:dyDescent="0.3">
      <c r="M205" s="38"/>
    </row>
    <row r="206" spans="13:13" x14ac:dyDescent="0.3">
      <c r="M206" s="38"/>
    </row>
    <row r="207" spans="13:13" x14ac:dyDescent="0.3">
      <c r="M207" s="38"/>
    </row>
    <row r="208" spans="13:13" x14ac:dyDescent="0.3">
      <c r="M208" s="38"/>
    </row>
    <row r="209" spans="13:13" x14ac:dyDescent="0.3">
      <c r="M209" s="38"/>
    </row>
    <row r="210" spans="13:13" x14ac:dyDescent="0.3">
      <c r="M210" s="38"/>
    </row>
    <row r="211" spans="13:13" x14ac:dyDescent="0.3">
      <c r="M211" s="38"/>
    </row>
    <row r="212" spans="13:13" x14ac:dyDescent="0.3">
      <c r="M212" s="38"/>
    </row>
    <row r="213" spans="13:13" x14ac:dyDescent="0.3">
      <c r="M213" s="38"/>
    </row>
    <row r="214" spans="13:13" x14ac:dyDescent="0.3">
      <c r="M214" s="38"/>
    </row>
    <row r="215" spans="13:13" x14ac:dyDescent="0.3">
      <c r="M215" s="38"/>
    </row>
    <row r="216" spans="13:13" x14ac:dyDescent="0.3">
      <c r="M216" s="38"/>
    </row>
    <row r="217" spans="13:13" x14ac:dyDescent="0.3">
      <c r="M217" s="38"/>
    </row>
    <row r="218" spans="13:13" x14ac:dyDescent="0.3">
      <c r="M218" s="38"/>
    </row>
    <row r="219" spans="13:13" x14ac:dyDescent="0.3">
      <c r="M219" s="38"/>
    </row>
    <row r="220" spans="13:13" x14ac:dyDescent="0.3">
      <c r="M220" s="38"/>
    </row>
    <row r="221" spans="13:13" x14ac:dyDescent="0.3">
      <c r="M221" s="38"/>
    </row>
    <row r="222" spans="13:13" x14ac:dyDescent="0.3">
      <c r="M222" s="38"/>
    </row>
    <row r="223" spans="13:13" x14ac:dyDescent="0.3">
      <c r="M223" s="38"/>
    </row>
    <row r="224" spans="13:13" x14ac:dyDescent="0.3">
      <c r="M224" s="38"/>
    </row>
    <row r="225" spans="13:13" x14ac:dyDescent="0.3">
      <c r="M225" s="38"/>
    </row>
    <row r="226" spans="13:13" x14ac:dyDescent="0.3">
      <c r="M226" s="38"/>
    </row>
    <row r="227" spans="13:13" x14ac:dyDescent="0.3">
      <c r="M227" s="38"/>
    </row>
    <row r="228" spans="13:13" x14ac:dyDescent="0.3">
      <c r="M228" s="38"/>
    </row>
    <row r="229" spans="13:13" x14ac:dyDescent="0.3">
      <c r="M229" s="38"/>
    </row>
    <row r="230" spans="13:13" x14ac:dyDescent="0.3">
      <c r="M230" s="38"/>
    </row>
    <row r="231" spans="13:13" x14ac:dyDescent="0.3">
      <c r="M231" s="38"/>
    </row>
    <row r="232" spans="13:13" x14ac:dyDescent="0.3">
      <c r="M232" s="38"/>
    </row>
    <row r="233" spans="13:13" x14ac:dyDescent="0.3">
      <c r="M233" s="38"/>
    </row>
  </sheetData>
  <mergeCells count="8">
    <mergeCell ref="B38:G45"/>
    <mergeCell ref="K1:Q2"/>
    <mergeCell ref="O4:Q4"/>
    <mergeCell ref="K4:M4"/>
    <mergeCell ref="B4:D4"/>
    <mergeCell ref="K37:O49"/>
    <mergeCell ref="B1:H2"/>
    <mergeCell ref="F4:H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DEBA-103E-4731-9421-ACC23AD2A250}">
  <dimension ref="A2:AE219"/>
  <sheetViews>
    <sheetView tabSelected="1" topLeftCell="A6" zoomScale="80" zoomScaleNormal="80" workbookViewId="0">
      <selection activeCell="G7" sqref="G7"/>
    </sheetView>
  </sheetViews>
  <sheetFormatPr defaultRowHeight="14.4" x14ac:dyDescent="0.3"/>
  <cols>
    <col min="1" max="1" width="33.6640625" customWidth="1"/>
    <col min="2" max="2" width="14" bestFit="1" customWidth="1"/>
    <col min="3" max="3" width="23.33203125" bestFit="1" customWidth="1"/>
    <col min="4" max="4" width="12.88671875" customWidth="1"/>
    <col min="5" max="5" width="17.33203125" bestFit="1" customWidth="1"/>
    <col min="6" max="6" width="13.5546875" customWidth="1"/>
    <col min="7" max="7" width="36.44140625" bestFit="1" customWidth="1"/>
    <col min="8" max="8" width="22.5546875" customWidth="1"/>
    <col min="9" max="10" width="14.44140625" customWidth="1"/>
    <col min="11" max="11" width="23.88671875" bestFit="1" customWidth="1"/>
    <col min="12" max="12" width="18.88671875" bestFit="1" customWidth="1"/>
    <col min="13" max="13" width="28.21875" bestFit="1" customWidth="1"/>
  </cols>
  <sheetData>
    <row r="2" spans="1:29" x14ac:dyDescent="0.3">
      <c r="A2" s="144" t="s">
        <v>302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29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1:29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29" x14ac:dyDescent="0.3">
      <c r="B5" s="30"/>
      <c r="C5" t="s">
        <v>287</v>
      </c>
      <c r="D5" t="s">
        <v>288</v>
      </c>
    </row>
    <row r="6" spans="1:29" x14ac:dyDescent="0.3">
      <c r="A6" t="s">
        <v>213</v>
      </c>
    </row>
    <row r="7" spans="1:29" ht="31.8" customHeight="1" x14ac:dyDescent="0.3">
      <c r="A7" s="142" t="s">
        <v>286</v>
      </c>
      <c r="B7" s="142"/>
      <c r="C7" s="142"/>
      <c r="R7" t="s">
        <v>337</v>
      </c>
    </row>
    <row r="8" spans="1:29" x14ac:dyDescent="0.3">
      <c r="A8" s="7" t="s">
        <v>289</v>
      </c>
      <c r="B8" s="7" t="s">
        <v>290</v>
      </c>
      <c r="C8" s="7" t="s">
        <v>291</v>
      </c>
      <c r="D8" s="43"/>
      <c r="E8" s="3"/>
      <c r="F8" s="3"/>
      <c r="G8" s="7" t="s">
        <v>289</v>
      </c>
      <c r="H8" s="6" t="s">
        <v>292</v>
      </c>
      <c r="I8" s="6" t="s">
        <v>296</v>
      </c>
      <c r="J8" s="6" t="s">
        <v>299</v>
      </c>
      <c r="K8" s="6" t="s">
        <v>293</v>
      </c>
      <c r="L8" s="6" t="s">
        <v>294</v>
      </c>
      <c r="M8" s="6" t="s">
        <v>295</v>
      </c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</row>
    <row r="9" spans="1:29" x14ac:dyDescent="0.3">
      <c r="A9" s="6" t="s">
        <v>215</v>
      </c>
      <c r="B9" s="32">
        <v>20.386690647481998</v>
      </c>
      <c r="C9" s="32">
        <v>31.624482554701299</v>
      </c>
      <c r="G9" s="52" t="s">
        <v>341</v>
      </c>
      <c r="H9" s="52">
        <v>931</v>
      </c>
      <c r="I9" s="52">
        <v>11270</v>
      </c>
      <c r="J9" s="66">
        <v>3.89566310496543</v>
      </c>
      <c r="K9" s="49">
        <v>8.2608695652173894E-2</v>
      </c>
      <c r="L9" s="49">
        <v>0.108837970540098</v>
      </c>
      <c r="M9" s="50">
        <v>8.3364673436128797E-3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</row>
    <row r="10" spans="1:29" x14ac:dyDescent="0.3">
      <c r="A10" s="9" t="s">
        <v>216</v>
      </c>
      <c r="B10" s="32">
        <v>15.3</v>
      </c>
      <c r="C10" s="32">
        <v>26.529411764705799</v>
      </c>
      <c r="D10" s="3" t="s">
        <v>297</v>
      </c>
      <c r="E10" s="3"/>
      <c r="G10" s="52" t="s">
        <v>340</v>
      </c>
      <c r="H10" s="52">
        <v>854</v>
      </c>
      <c r="I10" s="52">
        <v>9727</v>
      </c>
      <c r="J10" s="67">
        <v>4.1427682737169498</v>
      </c>
      <c r="K10" s="49">
        <v>8.7796854117405093E-2</v>
      </c>
      <c r="L10" s="49">
        <v>9.9836333878887004E-2</v>
      </c>
      <c r="M10" s="50">
        <v>7.6469850821110604E-3</v>
      </c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1:29" x14ac:dyDescent="0.3">
      <c r="A11" s="6" t="s">
        <v>217</v>
      </c>
      <c r="B11" s="32">
        <v>15</v>
      </c>
      <c r="C11" s="70">
        <v>31</v>
      </c>
      <c r="G11" s="52" t="s">
        <v>342</v>
      </c>
      <c r="H11" s="52">
        <v>690</v>
      </c>
      <c r="I11" s="52">
        <v>8415</v>
      </c>
      <c r="J11" s="66">
        <v>3.9034929780338401</v>
      </c>
      <c r="K11" s="49">
        <v>8.1996434937611398E-2</v>
      </c>
      <c r="L11" s="49">
        <v>8.0664016834229593E-2</v>
      </c>
      <c r="M11" s="50">
        <v>6.1784774082630396E-3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</row>
    <row r="12" spans="1:29" x14ac:dyDescent="0.3">
      <c r="A12" s="6" t="s">
        <v>218</v>
      </c>
      <c r="B12" s="32">
        <v>14.9338521400778</v>
      </c>
      <c r="C12" s="32">
        <v>29.236641221374001</v>
      </c>
      <c r="G12" s="6" t="s">
        <v>343</v>
      </c>
      <c r="H12" s="6">
        <v>623</v>
      </c>
      <c r="I12" s="6">
        <v>8700</v>
      </c>
      <c r="J12" s="62">
        <v>4.10798611111111</v>
      </c>
      <c r="K12" s="49">
        <v>7.1609195402298806E-2</v>
      </c>
      <c r="L12" s="49">
        <v>7.28314238952536E-2</v>
      </c>
      <c r="M12" s="50">
        <v>5.5785382976056104E-3</v>
      </c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</row>
    <row r="13" spans="1:29" x14ac:dyDescent="0.3">
      <c r="A13" s="9" t="s">
        <v>219</v>
      </c>
      <c r="B13" s="32">
        <v>14.066666666666601</v>
      </c>
      <c r="C13" s="32">
        <v>21.966666666666601</v>
      </c>
      <c r="G13" s="6" t="s">
        <v>344</v>
      </c>
      <c r="H13" s="6">
        <v>595</v>
      </c>
      <c r="I13" s="6">
        <v>7894</v>
      </c>
      <c r="J13" s="62">
        <v>3.9308192126385499</v>
      </c>
      <c r="K13" s="49">
        <v>7.5373701545477498E-2</v>
      </c>
      <c r="L13" s="49">
        <v>6.9558101472995001E-2</v>
      </c>
      <c r="M13" s="50">
        <v>5.3278174752413102E-3</v>
      </c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</row>
    <row r="14" spans="1:29" x14ac:dyDescent="0.3">
      <c r="A14" s="9" t="s">
        <v>220</v>
      </c>
      <c r="B14" s="32">
        <v>13.891891891891801</v>
      </c>
      <c r="C14" s="32">
        <v>20.552631578947299</v>
      </c>
      <c r="G14" s="6" t="s">
        <v>345</v>
      </c>
      <c r="H14" s="6">
        <v>481</v>
      </c>
      <c r="I14" s="6">
        <v>6001</v>
      </c>
      <c r="J14" s="62">
        <v>4.0191596638655396</v>
      </c>
      <c r="K14" s="49">
        <v>8.0153307782036304E-2</v>
      </c>
      <c r="L14" s="49">
        <v>5.6231003039513602E-2</v>
      </c>
      <c r="M14" s="50">
        <v>4.3070255556152499E-3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</row>
    <row r="15" spans="1:29" x14ac:dyDescent="0.3">
      <c r="A15" s="6" t="s">
        <v>221</v>
      </c>
      <c r="B15" s="32">
        <v>13.424242424242401</v>
      </c>
      <c r="C15" s="32">
        <v>25.386554621848699</v>
      </c>
      <c r="G15" s="6" t="s">
        <v>266</v>
      </c>
      <c r="H15" s="6">
        <v>435</v>
      </c>
      <c r="I15" s="6">
        <v>6989</v>
      </c>
      <c r="J15" s="62">
        <v>4.0550194440443601</v>
      </c>
      <c r="K15" s="49">
        <v>6.2240663900414897E-2</v>
      </c>
      <c r="L15" s="49">
        <v>5.08534019172317E-2</v>
      </c>
      <c r="M15" s="50">
        <v>3.8951270617310399E-3</v>
      </c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</row>
    <row r="16" spans="1:29" x14ac:dyDescent="0.3">
      <c r="A16" s="6" t="s">
        <v>222</v>
      </c>
      <c r="B16" s="32">
        <v>13.2949494949494</v>
      </c>
      <c r="C16" s="32">
        <v>24.697813121272301</v>
      </c>
      <c r="G16" s="6" t="s">
        <v>238</v>
      </c>
      <c r="H16" s="6">
        <v>366</v>
      </c>
      <c r="I16" s="6">
        <v>4550</v>
      </c>
      <c r="J16" s="62">
        <v>3.94686738986052</v>
      </c>
      <c r="K16" s="49">
        <v>8.0439560439560395E-2</v>
      </c>
      <c r="L16" s="49">
        <v>4.27870002338087E-2</v>
      </c>
      <c r="M16" s="50">
        <v>3.27727932090474E-3</v>
      </c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</row>
    <row r="17" spans="1:31" x14ac:dyDescent="0.3">
      <c r="A17" s="9" t="s">
        <v>223</v>
      </c>
      <c r="B17" s="32">
        <v>13.2755905511811</v>
      </c>
      <c r="C17" s="32">
        <v>23.4274809160305</v>
      </c>
      <c r="D17" s="3" t="s">
        <v>298</v>
      </c>
      <c r="E17" s="3"/>
      <c r="G17" s="6" t="s">
        <v>246</v>
      </c>
      <c r="H17" s="6">
        <v>344</v>
      </c>
      <c r="I17" s="6">
        <v>4256</v>
      </c>
      <c r="J17" s="62">
        <v>4.0655115119867</v>
      </c>
      <c r="K17" s="49">
        <v>8.08270676691729E-2</v>
      </c>
      <c r="L17" s="49">
        <v>4.0215104044891203E-2</v>
      </c>
      <c r="M17" s="50">
        <v>3.0802843890470801E-3</v>
      </c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</row>
    <row r="18" spans="1:31" x14ac:dyDescent="0.3">
      <c r="A18" s="6" t="s">
        <v>224</v>
      </c>
      <c r="B18" s="32">
        <v>13.231958762886499</v>
      </c>
      <c r="C18" s="32">
        <v>24.6342305037956</v>
      </c>
      <c r="G18" s="6" t="s">
        <v>346</v>
      </c>
      <c r="H18" s="6">
        <v>339</v>
      </c>
      <c r="I18" s="6">
        <v>4361</v>
      </c>
      <c r="J18" s="62">
        <v>4.0427350427350399</v>
      </c>
      <c r="K18" s="49">
        <v>7.7734464572345799E-2</v>
      </c>
      <c r="L18" s="49">
        <v>3.9630582183773598E-2</v>
      </c>
      <c r="M18" s="50">
        <v>3.0355128136248799E-3</v>
      </c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</row>
    <row r="19" spans="1:31" x14ac:dyDescent="0.3">
      <c r="A19" s="6" t="s">
        <v>225</v>
      </c>
      <c r="B19" s="32">
        <v>13.144168962350699</v>
      </c>
      <c r="C19" s="32">
        <v>24.237467018469601</v>
      </c>
      <c r="G19" s="6" t="s">
        <v>257</v>
      </c>
      <c r="H19" s="6">
        <v>301</v>
      </c>
      <c r="I19" s="6">
        <v>4125</v>
      </c>
      <c r="J19" s="62">
        <v>4.1586409190906801</v>
      </c>
      <c r="K19" s="49">
        <v>7.2969696969696907E-2</v>
      </c>
      <c r="L19" s="49">
        <v>3.5188216039279803E-2</v>
      </c>
      <c r="M19" s="50">
        <v>2.6952488404161901E-3</v>
      </c>
    </row>
    <row r="20" spans="1:31" x14ac:dyDescent="0.3">
      <c r="A20" s="6" t="s">
        <v>226</v>
      </c>
      <c r="B20" s="32">
        <v>13.050251256281401</v>
      </c>
      <c r="C20" s="32">
        <v>24.172413793103399</v>
      </c>
      <c r="G20" s="9" t="s">
        <v>236</v>
      </c>
      <c r="H20" s="6">
        <v>266</v>
      </c>
      <c r="I20" s="6">
        <v>2768</v>
      </c>
      <c r="J20" s="62">
        <v>4.0374681702437201</v>
      </c>
      <c r="K20" s="51">
        <v>9.6098265895953702E-2</v>
      </c>
      <c r="L20" s="49">
        <v>3.10965630114566E-2</v>
      </c>
      <c r="M20" s="50">
        <v>2.3818478124608198E-3</v>
      </c>
    </row>
    <row r="21" spans="1:31" x14ac:dyDescent="0.3">
      <c r="A21" s="9" t="s">
        <v>227</v>
      </c>
      <c r="B21" s="32">
        <v>13.039627039627</v>
      </c>
      <c r="C21" s="32">
        <v>22.230414746543701</v>
      </c>
      <c r="G21" s="6" t="s">
        <v>243</v>
      </c>
      <c r="H21" s="6">
        <v>260</v>
      </c>
      <c r="I21" s="6">
        <v>3073</v>
      </c>
      <c r="J21" s="62">
        <v>4.0118110236220401</v>
      </c>
      <c r="K21" s="49">
        <v>8.4607875040676794E-2</v>
      </c>
      <c r="L21" s="49">
        <v>3.0395136778115499E-2</v>
      </c>
      <c r="M21" s="50">
        <v>2.3281219219541899E-3</v>
      </c>
    </row>
    <row r="22" spans="1:31" x14ac:dyDescent="0.3">
      <c r="A22" s="9" t="s">
        <v>228</v>
      </c>
      <c r="B22" s="32">
        <v>12.8839779005524</v>
      </c>
      <c r="C22" s="32">
        <v>22.395604395604298</v>
      </c>
      <c r="G22" s="6" t="s">
        <v>347</v>
      </c>
      <c r="H22" s="6">
        <v>250</v>
      </c>
      <c r="I22" s="6">
        <v>3806</v>
      </c>
      <c r="J22" s="62">
        <v>4.1463414634146298</v>
      </c>
      <c r="K22" s="49">
        <v>6.5685759327377802E-2</v>
      </c>
      <c r="L22" s="49">
        <v>2.9226093055880201E-2</v>
      </c>
      <c r="M22" s="50">
        <v>2.2385787711097899E-3</v>
      </c>
    </row>
    <row r="23" spans="1:31" x14ac:dyDescent="0.3">
      <c r="A23" s="6" t="s">
        <v>229</v>
      </c>
      <c r="B23" s="32">
        <v>12.779798508439001</v>
      </c>
      <c r="C23" s="32">
        <v>24.602657467739899</v>
      </c>
      <c r="G23" s="6" t="s">
        <v>256</v>
      </c>
      <c r="H23" s="6">
        <v>245</v>
      </c>
      <c r="I23" s="6">
        <v>3435</v>
      </c>
      <c r="J23" s="62">
        <v>4.16194095293773</v>
      </c>
      <c r="K23" s="49">
        <v>7.1324599708879097E-2</v>
      </c>
      <c r="L23" s="49">
        <v>2.8641571194762599E-2</v>
      </c>
      <c r="M23" s="50">
        <v>2.1938071956876001E-3</v>
      </c>
      <c r="R23" t="s">
        <v>338</v>
      </c>
    </row>
    <row r="24" spans="1:31" x14ac:dyDescent="0.3">
      <c r="A24" s="6" t="s">
        <v>230</v>
      </c>
      <c r="B24" s="32">
        <v>12.758389261744901</v>
      </c>
      <c r="C24" s="32">
        <v>23.6937086092715</v>
      </c>
      <c r="G24" s="6" t="s">
        <v>240</v>
      </c>
      <c r="H24" s="6">
        <v>198</v>
      </c>
      <c r="I24" s="6">
        <v>2525</v>
      </c>
      <c r="J24" s="62">
        <v>4.1938571998404397</v>
      </c>
      <c r="K24" s="49">
        <v>7.8415841584158402E-2</v>
      </c>
      <c r="L24" s="49">
        <v>2.31470657002571E-2</v>
      </c>
      <c r="M24" s="50">
        <v>1.77295438671895E-3</v>
      </c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</row>
    <row r="25" spans="1:31" x14ac:dyDescent="0.3">
      <c r="A25" s="6" t="s">
        <v>231</v>
      </c>
      <c r="B25" s="32">
        <v>12.757281553398</v>
      </c>
      <c r="C25" s="70">
        <v>26.449541284403601</v>
      </c>
      <c r="G25" s="6" t="s">
        <v>348</v>
      </c>
      <c r="H25" s="6">
        <v>148</v>
      </c>
      <c r="I25" s="6">
        <v>1701</v>
      </c>
      <c r="J25" s="63">
        <v>3.4931831653823302</v>
      </c>
      <c r="K25" s="49">
        <v>8.7007642563198095E-2</v>
      </c>
      <c r="L25" s="49">
        <v>1.7301847089081099E-2</v>
      </c>
      <c r="M25" s="50">
        <v>1.3252386324969999E-3</v>
      </c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1:31" x14ac:dyDescent="0.3">
      <c r="A26" s="6" t="s">
        <v>232</v>
      </c>
      <c r="B26" s="32">
        <v>12.578313253012</v>
      </c>
      <c r="C26" s="32">
        <v>24.734939759036099</v>
      </c>
      <c r="G26" s="6" t="s">
        <v>349</v>
      </c>
      <c r="H26" s="6">
        <v>125</v>
      </c>
      <c r="I26" s="6">
        <v>2050</v>
      </c>
      <c r="J26" s="62">
        <v>4.14467876410004</v>
      </c>
      <c r="K26" s="49">
        <v>6.0975609756097497E-2</v>
      </c>
      <c r="L26" s="49">
        <v>1.4613046527940101E-2</v>
      </c>
      <c r="M26" s="50">
        <v>1.11928938555489E-3</v>
      </c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</row>
    <row r="27" spans="1:31" x14ac:dyDescent="0.3">
      <c r="A27" s="6" t="s">
        <v>233</v>
      </c>
      <c r="B27" s="32">
        <v>12.5081967213114</v>
      </c>
      <c r="C27" s="70">
        <v>25.109374999999901</v>
      </c>
      <c r="G27" s="6" t="s">
        <v>350</v>
      </c>
      <c r="H27" s="6">
        <v>117</v>
      </c>
      <c r="I27" s="6">
        <v>1949</v>
      </c>
      <c r="J27" s="62">
        <v>4.1851469829809096</v>
      </c>
      <c r="K27" s="49">
        <v>6.0030785017957902E-2</v>
      </c>
      <c r="L27" s="49">
        <v>1.36778115501519E-2</v>
      </c>
      <c r="M27" s="50">
        <v>1.04765486487938E-3</v>
      </c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</row>
    <row r="28" spans="1:31" x14ac:dyDescent="0.3">
      <c r="A28" s="6" t="s">
        <v>234</v>
      </c>
      <c r="B28" s="32">
        <v>12.5023041474654</v>
      </c>
      <c r="C28" s="32">
        <v>23.301470588235201</v>
      </c>
      <c r="G28" s="6" t="s">
        <v>351</v>
      </c>
      <c r="H28" s="6">
        <v>81</v>
      </c>
      <c r="I28" s="6">
        <v>1138</v>
      </c>
      <c r="J28" s="62">
        <v>4.0230700976042497</v>
      </c>
      <c r="K28" s="49">
        <v>7.1177504393673097E-2</v>
      </c>
      <c r="L28" s="49">
        <v>9.4692541501052094E-3</v>
      </c>
      <c r="M28" s="50">
        <v>7.2529952183957404E-4</v>
      </c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</row>
    <row r="29" spans="1:31" x14ac:dyDescent="0.3">
      <c r="A29" s="6" t="s">
        <v>235</v>
      </c>
      <c r="B29" s="32">
        <v>12.472</v>
      </c>
      <c r="C29" s="32">
        <v>24.530303030302999</v>
      </c>
      <c r="G29" s="6" t="s">
        <v>352</v>
      </c>
      <c r="H29" s="6">
        <v>74</v>
      </c>
      <c r="I29" s="6">
        <v>931</v>
      </c>
      <c r="J29" s="62">
        <v>4.0529157667386597</v>
      </c>
      <c r="K29" s="49">
        <v>7.9484425349087007E-2</v>
      </c>
      <c r="L29" s="49">
        <v>8.6509235445405598E-3</v>
      </c>
      <c r="M29" s="50">
        <v>6.6261931624849997E-4</v>
      </c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</row>
    <row r="30" spans="1:31" x14ac:dyDescent="0.3">
      <c r="A30" s="9" t="s">
        <v>236</v>
      </c>
      <c r="B30" s="32">
        <v>12.424697691462001</v>
      </c>
      <c r="C30" s="32">
        <v>22.945066859414499</v>
      </c>
      <c r="G30" s="54" t="s">
        <v>353</v>
      </c>
      <c r="H30" s="6">
        <v>58</v>
      </c>
      <c r="I30" s="6">
        <v>1092</v>
      </c>
      <c r="J30" s="62">
        <v>4.3152573529411704</v>
      </c>
      <c r="K30" s="49">
        <v>5.3113553113553098E-2</v>
      </c>
      <c r="L30" s="49">
        <v>6.7804535889642199E-3</v>
      </c>
      <c r="M30" s="50">
        <v>5.1935027489747297E-4</v>
      </c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</row>
    <row r="31" spans="1:31" x14ac:dyDescent="0.3">
      <c r="A31" s="46" t="s">
        <v>237</v>
      </c>
      <c r="B31" s="32">
        <v>12.404044117647</v>
      </c>
      <c r="C31" s="32">
        <v>24.272378209743099</v>
      </c>
      <c r="G31" s="6" t="s">
        <v>354</v>
      </c>
      <c r="H31" s="6">
        <v>56</v>
      </c>
      <c r="I31" s="6">
        <v>681</v>
      </c>
      <c r="J31" s="62">
        <v>4.1525925925925904</v>
      </c>
      <c r="K31" s="49">
        <v>8.2232011747430195E-2</v>
      </c>
      <c r="L31" s="49">
        <v>6.54664484451718E-3</v>
      </c>
      <c r="M31" s="50">
        <v>5.0144164472859401E-4</v>
      </c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1" x14ac:dyDescent="0.3">
      <c r="A32" s="6" t="s">
        <v>238</v>
      </c>
      <c r="B32" s="32">
        <v>12.3837471783295</v>
      </c>
      <c r="C32" s="32">
        <v>23.220242024202399</v>
      </c>
      <c r="G32" s="6" t="s">
        <v>355</v>
      </c>
      <c r="H32" s="6">
        <v>52</v>
      </c>
      <c r="I32" s="6">
        <v>809</v>
      </c>
      <c r="J32" s="62">
        <v>4.1724565756823804</v>
      </c>
      <c r="K32" s="49">
        <v>6.4276885043263204E-2</v>
      </c>
      <c r="L32" s="49">
        <v>6.0790273556231003E-3</v>
      </c>
      <c r="M32" s="50">
        <v>4.6562438439083702E-4</v>
      </c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1" x14ac:dyDescent="0.3">
      <c r="A33" s="46" t="s">
        <v>239</v>
      </c>
      <c r="B33" s="32">
        <v>12.3368027024559</v>
      </c>
      <c r="C33" s="32">
        <v>23.436257309941499</v>
      </c>
      <c r="G33" s="6" t="s">
        <v>356</v>
      </c>
      <c r="H33" s="6">
        <v>49</v>
      </c>
      <c r="I33" s="6">
        <v>605</v>
      </c>
      <c r="J33" s="62">
        <v>3.94</v>
      </c>
      <c r="K33" s="49">
        <v>8.0991735537189996E-2</v>
      </c>
      <c r="L33" s="49">
        <v>5.7283142389525296E-3</v>
      </c>
      <c r="M33" s="50">
        <v>4.3876143913751999E-4</v>
      </c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</row>
    <row r="34" spans="1:31" x14ac:dyDescent="0.3">
      <c r="A34" s="6" t="s">
        <v>240</v>
      </c>
      <c r="B34" s="32">
        <v>12.2826439578264</v>
      </c>
      <c r="C34" s="32">
        <v>23.725466825586</v>
      </c>
      <c r="G34" s="9" t="s">
        <v>280</v>
      </c>
      <c r="H34" s="6">
        <v>48</v>
      </c>
      <c r="I34" s="6">
        <v>510</v>
      </c>
      <c r="J34" s="62">
        <v>4.2181818181818098</v>
      </c>
      <c r="K34" s="51">
        <v>9.41176470588235E-2</v>
      </c>
      <c r="L34" s="49">
        <v>5.6114098667290101E-3</v>
      </c>
      <c r="M34" s="50">
        <v>4.29807124053081E-4</v>
      </c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</row>
    <row r="35" spans="1:31" x14ac:dyDescent="0.3">
      <c r="A35" s="6" t="s">
        <v>241</v>
      </c>
      <c r="B35" s="32">
        <v>12.235294117646999</v>
      </c>
      <c r="C35" s="70">
        <v>26.181818181818102</v>
      </c>
      <c r="G35" s="9" t="s">
        <v>228</v>
      </c>
      <c r="H35" s="6">
        <v>45</v>
      </c>
      <c r="I35" s="6">
        <v>365</v>
      </c>
      <c r="J35" s="66">
        <v>3.8254847645429302</v>
      </c>
      <c r="K35" s="51">
        <v>0.123287671232876</v>
      </c>
      <c r="L35" s="49">
        <v>5.2606967500584498E-3</v>
      </c>
      <c r="M35" s="50">
        <v>4.02944178799763E-4</v>
      </c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</row>
    <row r="36" spans="1:31" x14ac:dyDescent="0.3">
      <c r="A36" s="6" t="s">
        <v>242</v>
      </c>
      <c r="B36" s="32">
        <v>12.191736383814099</v>
      </c>
      <c r="C36" s="32">
        <v>23.5541645802037</v>
      </c>
      <c r="G36" s="9" t="s">
        <v>357</v>
      </c>
      <c r="H36" s="6">
        <v>44</v>
      </c>
      <c r="I36" s="6">
        <v>437</v>
      </c>
      <c r="J36" s="66">
        <v>3.8298850574712602</v>
      </c>
      <c r="K36" s="51">
        <v>0.100686498855835</v>
      </c>
      <c r="L36" s="49">
        <v>5.1437923778349303E-3</v>
      </c>
      <c r="M36" s="50">
        <v>3.9398986371532401E-4</v>
      </c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1" x14ac:dyDescent="0.3">
      <c r="A37" s="6" t="s">
        <v>243</v>
      </c>
      <c r="B37" s="32">
        <v>12.056338028169</v>
      </c>
      <c r="C37" s="32">
        <v>23.132463295269201</v>
      </c>
      <c r="G37" s="6" t="s">
        <v>358</v>
      </c>
      <c r="H37" s="6">
        <v>40</v>
      </c>
      <c r="I37" s="6">
        <v>507</v>
      </c>
      <c r="J37" s="62">
        <v>3.9043824701195202</v>
      </c>
      <c r="K37" s="49">
        <v>7.8895463510848099E-2</v>
      </c>
      <c r="L37" s="49">
        <v>4.6761748889408402E-3</v>
      </c>
      <c r="M37" s="50">
        <v>3.5817260337756701E-4</v>
      </c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1" x14ac:dyDescent="0.3">
      <c r="A38" s="6" t="s">
        <v>244</v>
      </c>
      <c r="B38" s="32">
        <v>11.898601398601301</v>
      </c>
      <c r="C38" s="70">
        <v>23.8695995785036</v>
      </c>
      <c r="G38" s="6" t="s">
        <v>359</v>
      </c>
      <c r="H38" s="6">
        <v>39</v>
      </c>
      <c r="I38" s="6">
        <v>683</v>
      </c>
      <c r="J38" s="62">
        <v>4.1491875923190502</v>
      </c>
      <c r="K38" s="49">
        <v>5.7101024890190297E-2</v>
      </c>
      <c r="L38" s="49">
        <v>4.5592705167173198E-3</v>
      </c>
      <c r="M38" s="50">
        <v>3.4921828829312802E-4</v>
      </c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1" x14ac:dyDescent="0.3">
      <c r="A39" s="6" t="s">
        <v>245</v>
      </c>
      <c r="B39" s="32">
        <v>11.7923875432525</v>
      </c>
      <c r="C39" s="70">
        <v>25.488215488215399</v>
      </c>
      <c r="G39" s="6" t="s">
        <v>360</v>
      </c>
      <c r="H39" s="6">
        <v>35</v>
      </c>
      <c r="I39" s="6">
        <v>553</v>
      </c>
      <c r="J39" s="62">
        <v>4.4462659380692102</v>
      </c>
      <c r="K39" s="49">
        <v>6.3291139240506306E-2</v>
      </c>
      <c r="L39" s="49">
        <v>4.09165302782324E-3</v>
      </c>
      <c r="M39" s="50">
        <v>3.1340102795537103E-4</v>
      </c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1" x14ac:dyDescent="0.3">
      <c r="A40" s="6" t="s">
        <v>246</v>
      </c>
      <c r="B40" s="32">
        <v>11.7663686880889</v>
      </c>
      <c r="C40" s="32">
        <v>22.637780401416801</v>
      </c>
      <c r="G40" s="9" t="s">
        <v>361</v>
      </c>
      <c r="H40" s="6">
        <v>30</v>
      </c>
      <c r="I40" s="6">
        <v>305</v>
      </c>
      <c r="J40" s="62">
        <v>4.0540540540540499</v>
      </c>
      <c r="K40" s="51">
        <v>9.8360655737704902E-2</v>
      </c>
      <c r="L40" s="49">
        <v>3.5071311667056299E-3</v>
      </c>
      <c r="M40" s="50">
        <v>2.6862945253317499E-4</v>
      </c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1" x14ac:dyDescent="0.3">
      <c r="A41" s="6" t="s">
        <v>247</v>
      </c>
      <c r="B41" s="32">
        <v>11.6925631597675</v>
      </c>
      <c r="C41" s="32">
        <v>23.143386182154799</v>
      </c>
      <c r="G41" s="9" t="s">
        <v>362</v>
      </c>
      <c r="H41" s="6">
        <v>28</v>
      </c>
      <c r="I41" s="6">
        <v>269</v>
      </c>
      <c r="J41" s="62">
        <v>4.3684210526315699</v>
      </c>
      <c r="K41" s="51">
        <v>0.10408921933085501</v>
      </c>
      <c r="L41" s="49">
        <v>3.27332242225859E-3</v>
      </c>
      <c r="M41" s="50">
        <v>2.5072082236429701E-4</v>
      </c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</row>
    <row r="42" spans="1:31" x14ac:dyDescent="0.3">
      <c r="A42" s="6" t="s">
        <v>248</v>
      </c>
      <c r="B42" s="32">
        <v>11.6754098360655</v>
      </c>
      <c r="C42" s="70">
        <v>26.135048231511199</v>
      </c>
      <c r="G42" s="6" t="s">
        <v>276</v>
      </c>
      <c r="H42" s="6">
        <v>20</v>
      </c>
      <c r="I42" s="6">
        <v>383</v>
      </c>
      <c r="J42" s="62">
        <v>4.0477453580901797</v>
      </c>
      <c r="K42" s="49">
        <v>5.2219321148825E-2</v>
      </c>
      <c r="L42" s="49">
        <v>2.3380874444704201E-3</v>
      </c>
      <c r="M42" s="50">
        <v>1.7908630168878299E-4</v>
      </c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</row>
    <row r="43" spans="1:31" x14ac:dyDescent="0.3">
      <c r="A43" s="6" t="s">
        <v>249</v>
      </c>
      <c r="B43" s="32">
        <v>11.631067961165</v>
      </c>
      <c r="C43" s="70">
        <v>23.271844660194098</v>
      </c>
      <c r="G43" s="6" t="s">
        <v>363</v>
      </c>
      <c r="H43" s="6">
        <v>19</v>
      </c>
      <c r="I43" s="6">
        <v>269</v>
      </c>
      <c r="J43" s="62">
        <v>4.10150375939849</v>
      </c>
      <c r="K43" s="49">
        <v>7.0631970260222998E-2</v>
      </c>
      <c r="L43" s="49">
        <v>2.2211830722469001E-3</v>
      </c>
      <c r="M43" s="50">
        <v>1.70131986604344E-4</v>
      </c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</row>
    <row r="44" spans="1:31" x14ac:dyDescent="0.3">
      <c r="A44" s="46" t="s">
        <v>250</v>
      </c>
      <c r="B44" s="32">
        <v>11.516953628393299</v>
      </c>
      <c r="C44" s="32">
        <v>22.900206825232701</v>
      </c>
      <c r="G44" s="9" t="s">
        <v>364</v>
      </c>
      <c r="H44" s="6">
        <v>18</v>
      </c>
      <c r="I44" s="6">
        <v>153</v>
      </c>
      <c r="J44" s="62">
        <v>4.0205479452054798</v>
      </c>
      <c r="K44" s="51">
        <v>0.11764705882352899</v>
      </c>
      <c r="L44" s="49">
        <v>2.1042787000233802E-3</v>
      </c>
      <c r="M44" s="50">
        <v>1.6117767151990501E-4</v>
      </c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</row>
    <row r="45" spans="1:31" x14ac:dyDescent="0.3">
      <c r="A45" s="6" t="s">
        <v>251</v>
      </c>
      <c r="B45" s="32">
        <v>11.4888888888888</v>
      </c>
      <c r="C45" s="32">
        <v>22.2291666666666</v>
      </c>
      <c r="G45" s="6" t="s">
        <v>365</v>
      </c>
      <c r="H45" s="6">
        <v>17</v>
      </c>
      <c r="I45" s="6">
        <v>240</v>
      </c>
      <c r="J45" s="62">
        <v>4.05416666666666</v>
      </c>
      <c r="K45" s="49">
        <v>7.0833333333333304E-2</v>
      </c>
      <c r="L45" s="49">
        <v>1.9873743277998598E-3</v>
      </c>
      <c r="M45" s="50">
        <v>1.5222335643546599E-4</v>
      </c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</row>
    <row r="46" spans="1:31" x14ac:dyDescent="0.3">
      <c r="A46" s="6" t="s">
        <v>252</v>
      </c>
      <c r="B46" s="32">
        <v>11.4525547445255</v>
      </c>
      <c r="C46" s="70">
        <v>23.0711743772241</v>
      </c>
      <c r="G46" s="6" t="s">
        <v>366</v>
      </c>
      <c r="H46" s="6">
        <v>17</v>
      </c>
      <c r="I46" s="6">
        <v>280</v>
      </c>
      <c r="J46" s="62">
        <v>4.3154121863799197</v>
      </c>
      <c r="K46" s="49">
        <v>6.07142857142857E-2</v>
      </c>
      <c r="L46" s="49">
        <v>1.9873743277998598E-3</v>
      </c>
      <c r="M46" s="50">
        <v>1.5222335643546599E-4</v>
      </c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</row>
    <row r="47" spans="1:31" x14ac:dyDescent="0.3">
      <c r="A47" s="6" t="s">
        <v>253</v>
      </c>
      <c r="B47" s="32">
        <v>11.4310344827586</v>
      </c>
      <c r="C47" s="70">
        <v>24.403361344537799</v>
      </c>
      <c r="G47" s="9" t="s">
        <v>367</v>
      </c>
      <c r="H47" s="6">
        <v>16</v>
      </c>
      <c r="I47" s="6">
        <v>131</v>
      </c>
      <c r="J47" s="62">
        <v>3.9769230769230699</v>
      </c>
      <c r="K47" s="51">
        <v>0.122137404580152</v>
      </c>
      <c r="L47" s="49">
        <v>1.8704699555763299E-3</v>
      </c>
      <c r="M47" s="50">
        <v>1.43269041351027E-4</v>
      </c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</row>
    <row r="48" spans="1:31" x14ac:dyDescent="0.3">
      <c r="A48" s="6" t="s">
        <v>254</v>
      </c>
      <c r="B48" s="32">
        <v>11.4262295081967</v>
      </c>
      <c r="C48" s="70">
        <v>23.221649484536002</v>
      </c>
      <c r="G48" s="6" t="s">
        <v>368</v>
      </c>
      <c r="H48" s="6">
        <v>16</v>
      </c>
      <c r="I48" s="6">
        <v>240</v>
      </c>
      <c r="J48" s="62">
        <v>4.1428571428571397</v>
      </c>
      <c r="K48" s="49">
        <v>6.6666666666666596E-2</v>
      </c>
      <c r="L48" s="49">
        <v>1.8704699555763299E-3</v>
      </c>
      <c r="M48" s="50">
        <v>1.43269041351027E-4</v>
      </c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</row>
    <row r="49" spans="1:31" x14ac:dyDescent="0.3">
      <c r="A49" s="6" t="s">
        <v>255</v>
      </c>
      <c r="B49" s="32">
        <v>11.3793103448275</v>
      </c>
      <c r="C49" s="70">
        <v>23.266666666666602</v>
      </c>
      <c r="G49" s="6" t="s">
        <v>261</v>
      </c>
      <c r="H49" s="6">
        <v>15</v>
      </c>
      <c r="I49" s="6">
        <v>209</v>
      </c>
      <c r="J49" s="62">
        <v>3.93719806763285</v>
      </c>
      <c r="K49" s="49">
        <v>7.1770334928229595E-2</v>
      </c>
      <c r="L49" s="49">
        <v>1.75356558335281E-3</v>
      </c>
      <c r="M49" s="50">
        <v>1.3431472626658701E-4</v>
      </c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</row>
    <row r="50" spans="1:31" x14ac:dyDescent="0.3">
      <c r="A50" s="6" t="s">
        <v>256</v>
      </c>
      <c r="B50" s="32">
        <v>11.2785757031717</v>
      </c>
      <c r="C50" s="70">
        <v>23.189821585258802</v>
      </c>
      <c r="G50" s="6" t="s">
        <v>369</v>
      </c>
      <c r="H50" s="6">
        <v>14</v>
      </c>
      <c r="I50" s="6">
        <v>265</v>
      </c>
      <c r="J50" s="62">
        <v>4.2337164750957799</v>
      </c>
      <c r="K50" s="49">
        <v>5.2830188679245202E-2</v>
      </c>
      <c r="L50" s="49">
        <v>1.63666121112929E-3</v>
      </c>
      <c r="M50" s="50">
        <v>1.2536041118214799E-4</v>
      </c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</row>
    <row r="51" spans="1:31" x14ac:dyDescent="0.3">
      <c r="A51" s="6" t="s">
        <v>257</v>
      </c>
      <c r="B51" s="32">
        <v>11.233498759305199</v>
      </c>
      <c r="C51" s="70">
        <v>22.7495749332037</v>
      </c>
      <c r="G51" s="6" t="s">
        <v>226</v>
      </c>
      <c r="H51" s="6">
        <v>13</v>
      </c>
      <c r="I51" s="6">
        <v>203</v>
      </c>
      <c r="J51" s="62">
        <v>4.1749999999999998</v>
      </c>
      <c r="K51" s="49">
        <v>6.4039408866994996E-2</v>
      </c>
      <c r="L51" s="49">
        <v>1.5197568389057701E-3</v>
      </c>
      <c r="M51" s="50">
        <v>1.16406096097709E-4</v>
      </c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</row>
    <row r="52" spans="1:31" x14ac:dyDescent="0.3">
      <c r="A52" s="6" t="s">
        <v>258</v>
      </c>
      <c r="B52" s="32">
        <v>11.2233009708737</v>
      </c>
      <c r="C52" s="32">
        <v>22.089622641509401</v>
      </c>
      <c r="G52" s="53" t="s">
        <v>370</v>
      </c>
      <c r="H52" s="6">
        <v>13</v>
      </c>
      <c r="I52" s="6">
        <v>311</v>
      </c>
      <c r="J52" s="62">
        <v>4.01941747572815</v>
      </c>
      <c r="K52" s="49">
        <v>4.1800643086816698E-2</v>
      </c>
      <c r="L52" s="49">
        <v>1.5197568389057701E-3</v>
      </c>
      <c r="M52" s="50">
        <v>1.16406096097709E-4</v>
      </c>
    </row>
    <row r="53" spans="1:31" x14ac:dyDescent="0.3">
      <c r="A53" s="6" t="s">
        <v>259</v>
      </c>
      <c r="B53" s="32">
        <v>11.171641791044699</v>
      </c>
      <c r="C53" s="70">
        <v>22.759493670885998</v>
      </c>
      <c r="G53" s="53" t="s">
        <v>371</v>
      </c>
      <c r="H53" s="6">
        <v>12</v>
      </c>
      <c r="I53" s="6">
        <v>282</v>
      </c>
      <c r="J53" s="62">
        <v>3.96428571428571</v>
      </c>
      <c r="K53" s="49">
        <v>4.2553191489361701E-2</v>
      </c>
      <c r="L53" s="49">
        <v>1.4028524666822499E-3</v>
      </c>
      <c r="M53" s="50">
        <v>1.0745178101327001E-4</v>
      </c>
    </row>
    <row r="54" spans="1:31" x14ac:dyDescent="0.3">
      <c r="A54" s="6" t="s">
        <v>260</v>
      </c>
      <c r="B54" s="32">
        <v>11.157894736842101</v>
      </c>
      <c r="C54" s="70">
        <v>24.8947368421052</v>
      </c>
      <c r="G54" s="53" t="s">
        <v>372</v>
      </c>
      <c r="H54" s="6">
        <v>11</v>
      </c>
      <c r="I54" s="6">
        <v>265</v>
      </c>
      <c r="J54" s="63">
        <v>3.68320610687022</v>
      </c>
      <c r="K54" s="49">
        <v>4.15094339622641E-2</v>
      </c>
      <c r="L54" s="49">
        <v>1.28594809445873E-3</v>
      </c>
      <c r="M54" s="50">
        <v>9.8497465928831096E-5</v>
      </c>
    </row>
    <row r="55" spans="1:31" x14ac:dyDescent="0.3">
      <c r="A55" s="31" t="s">
        <v>261</v>
      </c>
      <c r="B55" s="32">
        <v>10.873096446700499</v>
      </c>
      <c r="C55" s="70">
        <v>23.1004784688995</v>
      </c>
      <c r="G55" s="53" t="s">
        <v>373</v>
      </c>
      <c r="H55" s="6">
        <v>11</v>
      </c>
      <c r="I55" s="6">
        <v>297</v>
      </c>
      <c r="J55" s="62">
        <v>3.9691780821917799</v>
      </c>
      <c r="K55" s="49">
        <v>3.7037037037037E-2</v>
      </c>
      <c r="L55" s="49">
        <v>1.28594809445873E-3</v>
      </c>
      <c r="M55" s="50">
        <v>9.8497465928831096E-5</v>
      </c>
    </row>
    <row r="56" spans="1:31" x14ac:dyDescent="0.3">
      <c r="A56" s="31" t="s">
        <v>262</v>
      </c>
      <c r="B56" s="32">
        <v>10.867374005305001</v>
      </c>
      <c r="C56" s="70">
        <v>22.8365758754864</v>
      </c>
      <c r="G56" s="6" t="s">
        <v>374</v>
      </c>
      <c r="H56" s="6">
        <v>10</v>
      </c>
      <c r="I56" s="6">
        <v>194</v>
      </c>
      <c r="J56" s="62">
        <v>3.8445595854922199</v>
      </c>
      <c r="K56" s="49">
        <v>5.1546391752577303E-2</v>
      </c>
      <c r="L56" s="49">
        <v>1.16904372223521E-3</v>
      </c>
      <c r="M56" s="50">
        <v>8.9543150844391902E-5</v>
      </c>
    </row>
    <row r="57" spans="1:31" x14ac:dyDescent="0.3">
      <c r="A57" s="31" t="s">
        <v>263</v>
      </c>
      <c r="B57" s="32">
        <v>10.7635135135135</v>
      </c>
      <c r="C57" s="70">
        <v>22.7046738572162</v>
      </c>
      <c r="G57" s="53" t="s">
        <v>375</v>
      </c>
      <c r="H57" s="6">
        <v>9</v>
      </c>
      <c r="I57" s="6">
        <v>199</v>
      </c>
      <c r="J57" s="62">
        <v>4.0862944162436499</v>
      </c>
      <c r="K57" s="49">
        <v>4.5226130653266298E-2</v>
      </c>
      <c r="L57" s="49">
        <v>1.0521393500116901E-3</v>
      </c>
      <c r="M57" s="50">
        <v>8.0588835759952694E-5</v>
      </c>
    </row>
    <row r="58" spans="1:31" x14ac:dyDescent="0.3">
      <c r="A58" s="31" t="s">
        <v>264</v>
      </c>
      <c r="B58" s="32">
        <v>10.6969696969696</v>
      </c>
      <c r="C58" s="70">
        <v>22.4545454545454</v>
      </c>
      <c r="G58" s="53" t="s">
        <v>376</v>
      </c>
      <c r="H58" s="6">
        <v>9</v>
      </c>
      <c r="I58" s="6">
        <v>212</v>
      </c>
      <c r="J58" s="62">
        <v>4</v>
      </c>
      <c r="K58" s="49">
        <v>4.2452830188679201E-2</v>
      </c>
      <c r="L58" s="49">
        <v>1.0521393500116901E-3</v>
      </c>
      <c r="M58" s="50">
        <v>8.0588835759952694E-5</v>
      </c>
    </row>
    <row r="59" spans="1:31" x14ac:dyDescent="0.3">
      <c r="A59" s="31" t="s">
        <v>265</v>
      </c>
      <c r="B59" s="32">
        <v>10.615307150050301</v>
      </c>
      <c r="C59" s="70">
        <v>23.3791235844411</v>
      </c>
      <c r="G59" s="6" t="s">
        <v>377</v>
      </c>
      <c r="H59" s="6">
        <v>8</v>
      </c>
      <c r="I59" s="6">
        <v>110</v>
      </c>
      <c r="J59" s="62">
        <v>4.1181818181818102</v>
      </c>
      <c r="K59" s="49">
        <v>7.2727272727272696E-2</v>
      </c>
      <c r="L59" s="49">
        <v>9.3523497778816897E-4</v>
      </c>
      <c r="M59" s="50">
        <v>7.16345206755135E-5</v>
      </c>
    </row>
    <row r="60" spans="1:31" x14ac:dyDescent="0.3">
      <c r="A60" s="31" t="s">
        <v>266</v>
      </c>
      <c r="B60" s="32">
        <v>10.456512141280299</v>
      </c>
      <c r="C60" s="70">
        <v>22.218983342906299</v>
      </c>
      <c r="G60" s="48" t="s">
        <v>378</v>
      </c>
      <c r="H60" s="6">
        <v>7</v>
      </c>
      <c r="I60" s="6">
        <v>132</v>
      </c>
      <c r="J60" s="66">
        <v>3.6412213740457999</v>
      </c>
      <c r="K60" s="49">
        <v>5.3030303030302997E-2</v>
      </c>
      <c r="L60" s="49">
        <v>8.1833060556464805E-4</v>
      </c>
      <c r="M60" s="50">
        <v>6.2680205591074306E-5</v>
      </c>
    </row>
    <row r="61" spans="1:31" x14ac:dyDescent="0.3">
      <c r="A61" s="31" t="s">
        <v>267</v>
      </c>
      <c r="B61" s="32">
        <v>10.449814126393999</v>
      </c>
      <c r="C61" s="70">
        <v>21.5539568345323</v>
      </c>
      <c r="G61" s="6" t="s">
        <v>379</v>
      </c>
      <c r="H61" s="6">
        <v>6</v>
      </c>
      <c r="I61" s="6">
        <v>83</v>
      </c>
      <c r="J61" s="62">
        <v>4.1234567901234502</v>
      </c>
      <c r="K61" s="49">
        <v>7.2289156626505993E-2</v>
      </c>
      <c r="L61" s="49">
        <v>7.0142623334112605E-4</v>
      </c>
      <c r="M61" s="50">
        <v>5.3725890506635098E-5</v>
      </c>
    </row>
    <row r="62" spans="1:31" x14ac:dyDescent="0.3">
      <c r="A62" s="31" t="s">
        <v>268</v>
      </c>
      <c r="B62" s="32">
        <v>10.357142857142801</v>
      </c>
      <c r="C62" s="70">
        <v>26.428571428571399</v>
      </c>
      <c r="G62" s="48" t="s">
        <v>380</v>
      </c>
      <c r="H62" s="6">
        <v>6</v>
      </c>
      <c r="I62" s="6">
        <v>103</v>
      </c>
      <c r="J62" s="62">
        <v>4.4444444444444402</v>
      </c>
      <c r="K62" s="49">
        <v>5.8252427184466E-2</v>
      </c>
      <c r="L62" s="49">
        <v>7.0142623334112605E-4</v>
      </c>
      <c r="M62" s="50">
        <v>5.3725890506635098E-5</v>
      </c>
    </row>
    <row r="63" spans="1:31" x14ac:dyDescent="0.3">
      <c r="A63" s="31" t="s">
        <v>269</v>
      </c>
      <c r="B63" s="32">
        <v>10.3252279635258</v>
      </c>
      <c r="C63" s="70">
        <v>23.556701030927801</v>
      </c>
      <c r="G63" s="9" t="s">
        <v>381</v>
      </c>
      <c r="H63" s="6">
        <v>5</v>
      </c>
      <c r="I63" s="6">
        <v>30</v>
      </c>
      <c r="J63" s="68">
        <v>3.62962962962962</v>
      </c>
      <c r="K63" s="51">
        <v>0.16666666666666599</v>
      </c>
      <c r="L63" s="49">
        <v>5.8452186111760502E-4</v>
      </c>
      <c r="M63" s="50">
        <v>4.4771575422195897E-5</v>
      </c>
    </row>
    <row r="64" spans="1:31" x14ac:dyDescent="0.3">
      <c r="A64" s="31" t="s">
        <v>270</v>
      </c>
      <c r="B64" s="32">
        <v>10.310606060606</v>
      </c>
      <c r="C64" s="70">
        <v>22.261194029850699</v>
      </c>
      <c r="G64" s="9" t="s">
        <v>382</v>
      </c>
      <c r="H64" s="6">
        <v>5</v>
      </c>
      <c r="I64" s="6">
        <v>38</v>
      </c>
      <c r="J64" s="68">
        <v>3.8157894736842102</v>
      </c>
      <c r="K64" s="51">
        <v>0.13157894736842099</v>
      </c>
      <c r="L64" s="49">
        <v>5.8452186111760502E-4</v>
      </c>
      <c r="M64" s="50">
        <v>4.4771575422195897E-5</v>
      </c>
    </row>
    <row r="65" spans="1:13" x14ac:dyDescent="0.3">
      <c r="A65" s="31" t="s">
        <v>271</v>
      </c>
      <c r="B65" s="32">
        <v>10.288209606986801</v>
      </c>
      <c r="C65" s="70">
        <v>21.345532831001002</v>
      </c>
      <c r="G65" s="6" t="s">
        <v>383</v>
      </c>
      <c r="H65" s="6">
        <v>5</v>
      </c>
      <c r="I65" s="6">
        <v>73</v>
      </c>
      <c r="J65" s="62">
        <v>4.2054794520547896</v>
      </c>
      <c r="K65" s="49">
        <v>6.8493150684931503E-2</v>
      </c>
      <c r="L65" s="49">
        <v>5.8452186111760502E-4</v>
      </c>
      <c r="M65" s="50">
        <v>4.4771575422195897E-5</v>
      </c>
    </row>
    <row r="66" spans="1:13" x14ac:dyDescent="0.3">
      <c r="A66" s="31" t="s">
        <v>272</v>
      </c>
      <c r="B66" s="32">
        <v>10.243243243243199</v>
      </c>
      <c r="C66" s="70">
        <v>20.743589743589698</v>
      </c>
      <c r="G66" s="6" t="s">
        <v>384</v>
      </c>
      <c r="H66" s="6">
        <v>5</v>
      </c>
      <c r="I66" s="6">
        <v>76</v>
      </c>
      <c r="J66" s="62">
        <v>4.3026315789473601</v>
      </c>
      <c r="K66" s="49">
        <v>6.5789473684210495E-2</v>
      </c>
      <c r="L66" s="49">
        <v>5.8452186111760502E-4</v>
      </c>
      <c r="M66" s="50">
        <v>4.4771575422195897E-5</v>
      </c>
    </row>
    <row r="67" spans="1:13" x14ac:dyDescent="0.3">
      <c r="A67" s="9" t="s">
        <v>273</v>
      </c>
      <c r="B67" s="32">
        <v>10.231939163498</v>
      </c>
      <c r="C67" s="70">
        <v>21.0262172284644</v>
      </c>
      <c r="G67" s="6" t="s">
        <v>385</v>
      </c>
      <c r="H67" s="6">
        <v>4</v>
      </c>
      <c r="I67" s="6">
        <v>64</v>
      </c>
      <c r="J67" s="62">
        <v>4.0793650793650702</v>
      </c>
      <c r="K67" s="49">
        <v>6.25E-2</v>
      </c>
      <c r="L67" s="49">
        <v>4.6761748889408399E-4</v>
      </c>
      <c r="M67" s="50">
        <v>3.5817260337756703E-5</v>
      </c>
    </row>
    <row r="68" spans="1:13" x14ac:dyDescent="0.3">
      <c r="A68" s="31" t="s">
        <v>274</v>
      </c>
      <c r="B68" s="32">
        <v>10.1940575673166</v>
      </c>
      <c r="C68" s="70">
        <v>22.205128205128101</v>
      </c>
      <c r="G68" s="6" t="s">
        <v>260</v>
      </c>
      <c r="H68" s="6">
        <v>3</v>
      </c>
      <c r="I68" s="6">
        <v>38</v>
      </c>
      <c r="J68" s="62">
        <v>4.2105263157894699</v>
      </c>
      <c r="K68" s="49">
        <v>7.8947368421052599E-2</v>
      </c>
      <c r="L68" s="49">
        <v>3.5071311667056302E-4</v>
      </c>
      <c r="M68" s="50">
        <v>2.6862945253317501E-5</v>
      </c>
    </row>
    <row r="69" spans="1:13" x14ac:dyDescent="0.3">
      <c r="A69" s="31" t="s">
        <v>275</v>
      </c>
      <c r="B69" s="32">
        <v>10.1285714285714</v>
      </c>
      <c r="C69" s="70">
        <v>20.7638888888888</v>
      </c>
      <c r="G69" s="6" t="s">
        <v>386</v>
      </c>
      <c r="H69" s="6">
        <v>3</v>
      </c>
      <c r="I69" s="6">
        <v>50</v>
      </c>
      <c r="J69" s="62">
        <v>3.78</v>
      </c>
      <c r="K69" s="49">
        <v>0.06</v>
      </c>
      <c r="L69" s="49">
        <v>3.5071311667056302E-4</v>
      </c>
      <c r="M69" s="50">
        <v>2.6862945253317501E-5</v>
      </c>
    </row>
    <row r="70" spans="1:13" x14ac:dyDescent="0.3">
      <c r="A70" s="31" t="s">
        <v>276</v>
      </c>
      <c r="B70" s="32">
        <v>10.019390581717399</v>
      </c>
      <c r="C70" s="70">
        <v>20.931398416886498</v>
      </c>
      <c r="G70" s="6" t="s">
        <v>387</v>
      </c>
      <c r="H70" s="6">
        <v>2</v>
      </c>
      <c r="I70" s="6">
        <v>24</v>
      </c>
      <c r="J70" s="62">
        <v>4.125</v>
      </c>
      <c r="K70" s="49">
        <v>8.3333333333333301E-2</v>
      </c>
      <c r="L70" s="49">
        <v>2.33808744447042E-4</v>
      </c>
      <c r="M70" s="50">
        <v>1.79086301688783E-5</v>
      </c>
    </row>
    <row r="71" spans="1:13" x14ac:dyDescent="0.3">
      <c r="A71" s="31" t="s">
        <v>277</v>
      </c>
      <c r="B71" s="32">
        <v>9.9695431472081193</v>
      </c>
      <c r="C71" s="70">
        <v>22.095477386934601</v>
      </c>
      <c r="G71" s="6" t="s">
        <v>388</v>
      </c>
      <c r="H71" s="6">
        <v>2</v>
      </c>
      <c r="I71" s="6">
        <v>31</v>
      </c>
      <c r="J71" s="62">
        <v>4.2580645161290303</v>
      </c>
      <c r="K71" s="49">
        <v>6.4516129032257993E-2</v>
      </c>
      <c r="L71" s="49">
        <v>2.33808744447042E-4</v>
      </c>
      <c r="M71" s="50">
        <v>1.79086301688783E-5</v>
      </c>
    </row>
    <row r="72" spans="1:13" x14ac:dyDescent="0.3">
      <c r="A72" s="31" t="s">
        <v>278</v>
      </c>
      <c r="B72" s="32">
        <v>9.3972602739726003</v>
      </c>
      <c r="C72" s="70">
        <v>20.828947368421002</v>
      </c>
      <c r="G72" s="53" t="s">
        <v>389</v>
      </c>
      <c r="H72" s="6">
        <v>2</v>
      </c>
      <c r="I72" s="6">
        <v>43</v>
      </c>
      <c r="J72" s="62">
        <v>3.7674418604651101</v>
      </c>
      <c r="K72" s="49">
        <v>4.6511627906976702E-2</v>
      </c>
      <c r="L72" s="49">
        <v>2.33808744447042E-4</v>
      </c>
      <c r="M72" s="50">
        <v>1.79086301688783E-5</v>
      </c>
    </row>
    <row r="73" spans="1:13" x14ac:dyDescent="0.3">
      <c r="A73" s="9" t="s">
        <v>279</v>
      </c>
      <c r="B73" s="32">
        <v>9.2458471760797298</v>
      </c>
      <c r="C73" s="70">
        <v>19.878289473684099</v>
      </c>
      <c r="G73" s="53" t="s">
        <v>390</v>
      </c>
      <c r="H73" s="6">
        <v>2</v>
      </c>
      <c r="I73" s="6">
        <v>60</v>
      </c>
      <c r="J73" s="62">
        <v>4.4000000000000004</v>
      </c>
      <c r="K73" s="49">
        <v>3.3333333333333298E-2</v>
      </c>
      <c r="L73" s="49">
        <v>2.33808744447042E-4</v>
      </c>
      <c r="M73" s="50">
        <v>1.79086301688783E-5</v>
      </c>
    </row>
    <row r="74" spans="1:13" x14ac:dyDescent="0.3">
      <c r="A74" s="9" t="s">
        <v>280</v>
      </c>
      <c r="B74" s="32">
        <v>9.1002004008015902</v>
      </c>
      <c r="C74" s="70">
        <v>18.533333333333299</v>
      </c>
      <c r="G74" s="53" t="s">
        <v>264</v>
      </c>
      <c r="H74" s="6">
        <v>1</v>
      </c>
      <c r="I74" s="6">
        <v>33</v>
      </c>
      <c r="J74" s="62">
        <v>4.4193548387096699</v>
      </c>
      <c r="K74" s="49">
        <v>3.03030303030303E-2</v>
      </c>
      <c r="L74" s="49">
        <v>1.16904372223521E-4</v>
      </c>
      <c r="M74" s="50">
        <v>8.9543150844391892E-6</v>
      </c>
    </row>
    <row r="75" spans="1:13" x14ac:dyDescent="0.3">
      <c r="A75" s="31" t="s">
        <v>281</v>
      </c>
      <c r="B75" s="32">
        <v>8.9047619047618998</v>
      </c>
      <c r="C75" s="70">
        <v>23.023255813953401</v>
      </c>
      <c r="G75" s="53" t="s">
        <v>391</v>
      </c>
      <c r="H75" s="6">
        <v>1</v>
      </c>
      <c r="I75" s="6">
        <v>39</v>
      </c>
      <c r="J75" s="66">
        <v>3.2564102564102502</v>
      </c>
      <c r="K75" s="49">
        <v>2.5641025641025599E-2</v>
      </c>
      <c r="L75" s="49">
        <v>1.16904372223521E-4</v>
      </c>
      <c r="M75" s="50">
        <v>8.9543150844391892E-6</v>
      </c>
    </row>
    <row r="76" spans="1:13" x14ac:dyDescent="0.3">
      <c r="A76" s="31" t="s">
        <v>282</v>
      </c>
      <c r="B76" s="32">
        <v>8.1428571428571406</v>
      </c>
      <c r="C76" s="70">
        <v>23.625</v>
      </c>
      <c r="G76" s="6" t="s">
        <v>392</v>
      </c>
      <c r="H76" s="6">
        <v>0</v>
      </c>
      <c r="I76" s="6">
        <v>2</v>
      </c>
      <c r="J76" s="69">
        <v>2.5</v>
      </c>
      <c r="K76" s="49">
        <v>0</v>
      </c>
      <c r="L76" s="49">
        <v>0</v>
      </c>
      <c r="M76" s="50">
        <v>0</v>
      </c>
    </row>
    <row r="77" spans="1:13" x14ac:dyDescent="0.3">
      <c r="A77" s="31" t="s">
        <v>283</v>
      </c>
      <c r="B77" s="32">
        <v>7.6666666666666599</v>
      </c>
      <c r="C77" s="70">
        <v>18.1666666666666</v>
      </c>
      <c r="G77" s="6" t="s">
        <v>393</v>
      </c>
      <c r="H77" s="6">
        <v>0</v>
      </c>
      <c r="I77" s="6">
        <v>8</v>
      </c>
      <c r="J77" s="62">
        <v>4.5</v>
      </c>
      <c r="K77" s="49">
        <v>0</v>
      </c>
      <c r="L77" s="49">
        <v>0</v>
      </c>
      <c r="M77" s="50">
        <v>0</v>
      </c>
    </row>
    <row r="78" spans="1:13" x14ac:dyDescent="0.3">
      <c r="A78" s="31" t="s">
        <v>284</v>
      </c>
      <c r="B78" s="32">
        <v>7.0714285714285703</v>
      </c>
      <c r="C78" s="70">
        <v>23</v>
      </c>
      <c r="G78" s="6" t="s">
        <v>394</v>
      </c>
      <c r="H78" s="6">
        <v>0</v>
      </c>
      <c r="I78" s="6">
        <v>14</v>
      </c>
      <c r="J78" s="62">
        <v>4</v>
      </c>
      <c r="K78" s="49">
        <v>0</v>
      </c>
      <c r="L78" s="49">
        <v>0</v>
      </c>
      <c r="M78" s="50">
        <v>0</v>
      </c>
    </row>
    <row r="79" spans="1:13" x14ac:dyDescent="0.3">
      <c r="A79" s="31" t="s">
        <v>285</v>
      </c>
      <c r="B79" s="32">
        <v>5.2916666666666599</v>
      </c>
      <c r="C79" s="70">
        <v>11.4583333333333</v>
      </c>
      <c r="G79" s="6" t="s">
        <v>395</v>
      </c>
      <c r="H79" s="6">
        <v>0</v>
      </c>
      <c r="I79" s="6">
        <v>14</v>
      </c>
      <c r="J79" s="62">
        <v>4.6428571428571397</v>
      </c>
      <c r="K79" s="49">
        <v>0</v>
      </c>
      <c r="L79" s="49">
        <v>0</v>
      </c>
      <c r="M79" s="50">
        <v>0</v>
      </c>
    </row>
    <row r="80" spans="1:13" x14ac:dyDescent="0.3">
      <c r="J80" s="60" t="s">
        <v>300</v>
      </c>
    </row>
    <row r="82" spans="1:13" x14ac:dyDescent="0.3">
      <c r="A82" s="143" t="s">
        <v>301</v>
      </c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</row>
    <row r="83" spans="1:13" x14ac:dyDescent="0.3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</row>
    <row r="84" spans="1:13" x14ac:dyDescent="0.3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</row>
    <row r="86" spans="1:13" x14ac:dyDescent="0.3">
      <c r="G86" s="139" t="s">
        <v>307</v>
      </c>
      <c r="H86" s="139"/>
      <c r="I86" s="139"/>
      <c r="J86" s="139"/>
      <c r="K86" s="139"/>
      <c r="L86" s="139"/>
      <c r="M86" s="139"/>
    </row>
    <row r="87" spans="1:13" x14ac:dyDescent="0.3">
      <c r="G87" s="139"/>
      <c r="H87" s="139"/>
      <c r="I87" s="139"/>
      <c r="J87" s="139"/>
      <c r="K87" s="139"/>
      <c r="L87" s="139"/>
      <c r="M87" s="139"/>
    </row>
    <row r="88" spans="1:13" x14ac:dyDescent="0.3">
      <c r="A88" t="s">
        <v>198</v>
      </c>
      <c r="B88" t="s">
        <v>292</v>
      </c>
      <c r="C88" t="s">
        <v>312</v>
      </c>
      <c r="D88" t="s">
        <v>310</v>
      </c>
      <c r="E88" t="s">
        <v>311</v>
      </c>
      <c r="G88" s="7" t="s">
        <v>303</v>
      </c>
      <c r="H88" s="7" t="s">
        <v>292</v>
      </c>
      <c r="I88" s="7" t="s">
        <v>296</v>
      </c>
      <c r="J88" s="7" t="s">
        <v>299</v>
      </c>
      <c r="K88" s="7" t="s">
        <v>293</v>
      </c>
      <c r="L88" s="7" t="s">
        <v>294</v>
      </c>
      <c r="M88" s="7" t="s">
        <v>295</v>
      </c>
    </row>
    <row r="89" spans="1:13" x14ac:dyDescent="0.3">
      <c r="A89" t="s">
        <v>38</v>
      </c>
      <c r="B89">
        <v>20</v>
      </c>
      <c r="C89">
        <v>511</v>
      </c>
      <c r="D89" s="61">
        <v>4.2539370078740104</v>
      </c>
      <c r="E89" s="45">
        <v>3.9138943248532197E-2</v>
      </c>
      <c r="G89" s="6" t="s">
        <v>55</v>
      </c>
      <c r="H89" s="6">
        <v>94</v>
      </c>
      <c r="I89" s="6">
        <v>403</v>
      </c>
      <c r="J89" s="64">
        <v>4.0252525252525198</v>
      </c>
      <c r="K89" s="59">
        <v>0.23325062034739399</v>
      </c>
      <c r="L89" s="49">
        <v>1.09980109980109E-2</v>
      </c>
      <c r="M89" s="50">
        <v>8.6274941718523395E-4</v>
      </c>
    </row>
    <row r="90" spans="1:13" x14ac:dyDescent="0.3">
      <c r="A90" t="s">
        <v>41</v>
      </c>
      <c r="B90">
        <v>18</v>
      </c>
      <c r="C90">
        <v>448</v>
      </c>
      <c r="D90" s="61">
        <v>4.13258426966292</v>
      </c>
      <c r="E90" s="45">
        <v>4.0178571428571397E-2</v>
      </c>
      <c r="G90" s="6" t="s">
        <v>165</v>
      </c>
      <c r="H90" s="6">
        <v>12</v>
      </c>
      <c r="I90" s="6">
        <v>52</v>
      </c>
      <c r="J90" s="65">
        <v>3.75</v>
      </c>
      <c r="K90" s="59">
        <v>0.23076923076923</v>
      </c>
      <c r="L90" s="49">
        <v>1.4040014040014E-3</v>
      </c>
      <c r="M90" s="50">
        <v>1.10138223470455E-4</v>
      </c>
    </row>
    <row r="91" spans="1:13" x14ac:dyDescent="0.3">
      <c r="A91" t="s">
        <v>28</v>
      </c>
      <c r="B91">
        <v>97</v>
      </c>
      <c r="C91">
        <v>2162</v>
      </c>
      <c r="D91" s="61">
        <v>4.2086834733893497</v>
      </c>
      <c r="E91" s="45">
        <v>4.4865864939870402E-2</v>
      </c>
      <c r="G91" s="6" t="s">
        <v>89</v>
      </c>
      <c r="H91" s="6">
        <v>32</v>
      </c>
      <c r="I91" s="6">
        <v>189</v>
      </c>
      <c r="J91" s="65">
        <v>3.625</v>
      </c>
      <c r="K91" s="59">
        <v>0.169312169312169</v>
      </c>
      <c r="L91" s="49">
        <v>3.7440037440037402E-3</v>
      </c>
      <c r="M91" s="50">
        <v>2.9370192925454701E-4</v>
      </c>
    </row>
    <row r="92" spans="1:13" x14ac:dyDescent="0.3">
      <c r="A92" t="s">
        <v>24</v>
      </c>
      <c r="B92">
        <v>7</v>
      </c>
      <c r="C92">
        <v>145</v>
      </c>
      <c r="D92" s="61">
        <v>4.1655172413793098</v>
      </c>
      <c r="E92" s="45">
        <v>4.8275862068965503E-2</v>
      </c>
      <c r="G92" s="6" t="s">
        <v>78</v>
      </c>
      <c r="H92" s="6">
        <v>36</v>
      </c>
      <c r="I92" s="6">
        <v>213</v>
      </c>
      <c r="J92" s="65">
        <v>3.5141509433962201</v>
      </c>
      <c r="K92" s="59">
        <v>0.169014084507042</v>
      </c>
      <c r="L92" s="49">
        <v>4.2120042120042103E-3</v>
      </c>
      <c r="M92" s="50">
        <v>3.3041467041136597E-4</v>
      </c>
    </row>
    <row r="93" spans="1:13" x14ac:dyDescent="0.3">
      <c r="A93" t="s">
        <v>25</v>
      </c>
      <c r="B93">
        <v>34</v>
      </c>
      <c r="C93">
        <v>645</v>
      </c>
      <c r="D93" s="61">
        <v>4.0902021772939303</v>
      </c>
      <c r="E93" s="45">
        <v>5.2713178294573601E-2</v>
      </c>
      <c r="G93" s="6" t="s">
        <v>131</v>
      </c>
      <c r="H93" s="6">
        <v>17</v>
      </c>
      <c r="I93" s="6">
        <v>104</v>
      </c>
      <c r="J93" s="64">
        <v>3.95192307692307</v>
      </c>
      <c r="K93" s="59">
        <v>0.16346153846153799</v>
      </c>
      <c r="L93" s="49">
        <v>1.9890019890019799E-3</v>
      </c>
      <c r="M93" s="50">
        <v>1.5602914991647799E-4</v>
      </c>
    </row>
    <row r="94" spans="1:13" x14ac:dyDescent="0.3">
      <c r="A94" t="s">
        <v>16</v>
      </c>
      <c r="B94">
        <v>472</v>
      </c>
      <c r="C94">
        <v>8668</v>
      </c>
      <c r="D94" s="61">
        <v>4.10443590639189</v>
      </c>
      <c r="E94" s="45">
        <v>5.4453161052145801E-2</v>
      </c>
      <c r="G94" s="6" t="s">
        <v>51</v>
      </c>
      <c r="H94" s="6">
        <v>20</v>
      </c>
      <c r="I94" s="6">
        <v>128</v>
      </c>
      <c r="J94" s="65">
        <v>3.63779527559055</v>
      </c>
      <c r="K94" s="59">
        <v>0.15625</v>
      </c>
      <c r="L94" s="49">
        <v>2.34000234000234E-3</v>
      </c>
      <c r="M94" s="50">
        <v>1.8356370578409201E-4</v>
      </c>
    </row>
    <row r="95" spans="1:13" x14ac:dyDescent="0.3">
      <c r="A95" t="s">
        <v>8</v>
      </c>
      <c r="B95">
        <v>232</v>
      </c>
      <c r="C95">
        <v>4070</v>
      </c>
      <c r="D95" s="61">
        <v>4.0943069306930697</v>
      </c>
      <c r="E95" s="45">
        <v>5.7002457002456999E-2</v>
      </c>
      <c r="G95" s="6" t="s">
        <v>95</v>
      </c>
      <c r="H95" s="6">
        <v>25</v>
      </c>
      <c r="I95" s="6">
        <v>172</v>
      </c>
      <c r="J95" s="64">
        <v>4.1169590643274798</v>
      </c>
      <c r="K95" s="59">
        <v>0.145348837209302</v>
      </c>
      <c r="L95" s="49">
        <v>2.9250029250029201E-3</v>
      </c>
      <c r="M95" s="50">
        <v>2.29454632230115E-4</v>
      </c>
    </row>
    <row r="96" spans="1:13" x14ac:dyDescent="0.3">
      <c r="A96" t="s">
        <v>34</v>
      </c>
      <c r="B96">
        <v>21</v>
      </c>
      <c r="C96">
        <v>365</v>
      </c>
      <c r="D96" s="61">
        <v>4.0111111111111102</v>
      </c>
      <c r="E96" s="45">
        <v>5.7534246575342403E-2</v>
      </c>
      <c r="G96" s="6" t="s">
        <v>136</v>
      </c>
      <c r="H96" s="6">
        <v>36</v>
      </c>
      <c r="I96" s="6">
        <v>248</v>
      </c>
      <c r="J96" s="97">
        <v>4.0647773279352197</v>
      </c>
      <c r="K96" s="59">
        <v>0.14516129032257999</v>
      </c>
      <c r="L96" s="49">
        <v>4.2120042120042103E-3</v>
      </c>
      <c r="M96" s="50">
        <v>3.3041467041136597E-4</v>
      </c>
    </row>
    <row r="97" spans="1:13" x14ac:dyDescent="0.3">
      <c r="A97" t="s">
        <v>11</v>
      </c>
      <c r="B97">
        <v>546</v>
      </c>
      <c r="C97">
        <v>8687</v>
      </c>
      <c r="D97" s="61">
        <v>4.0765128680732596</v>
      </c>
      <c r="E97" s="45">
        <v>6.2852538275584194E-2</v>
      </c>
      <c r="G97" s="6" t="s">
        <v>87</v>
      </c>
      <c r="H97" s="6">
        <v>11</v>
      </c>
      <c r="I97" s="6">
        <v>79</v>
      </c>
      <c r="J97" s="64">
        <v>4.0921052631578902</v>
      </c>
      <c r="K97" s="59">
        <v>0.139240506329113</v>
      </c>
      <c r="L97" s="49">
        <v>1.28700128700128E-3</v>
      </c>
      <c r="M97" s="50">
        <v>1.0096003818125E-4</v>
      </c>
    </row>
    <row r="98" spans="1:13" x14ac:dyDescent="0.3">
      <c r="A98" t="s">
        <v>96</v>
      </c>
      <c r="B98">
        <v>59</v>
      </c>
      <c r="C98">
        <v>891</v>
      </c>
      <c r="D98" s="61">
        <v>4.0325842696629204</v>
      </c>
      <c r="E98" s="45">
        <v>6.6217732884399499E-2</v>
      </c>
      <c r="G98" s="6" t="s">
        <v>182</v>
      </c>
      <c r="H98" s="6">
        <v>11</v>
      </c>
      <c r="I98" s="6">
        <v>80</v>
      </c>
      <c r="J98" s="65">
        <v>3.4249999999999998</v>
      </c>
      <c r="K98" s="59">
        <v>0.13750000000000001</v>
      </c>
      <c r="L98" s="49">
        <v>1.28700128700128E-3</v>
      </c>
      <c r="M98" s="50">
        <v>1.0096003818125E-4</v>
      </c>
    </row>
    <row r="99" spans="1:13" x14ac:dyDescent="0.3">
      <c r="A99" t="s">
        <v>56</v>
      </c>
      <c r="B99">
        <v>369</v>
      </c>
      <c r="C99">
        <v>4749</v>
      </c>
      <c r="D99" s="61">
        <v>4.1062473438164</v>
      </c>
      <c r="E99" s="45">
        <v>7.7700568540745404E-2</v>
      </c>
      <c r="G99" s="6" t="s">
        <v>71</v>
      </c>
      <c r="H99" s="6">
        <v>10</v>
      </c>
      <c r="I99" s="6">
        <v>78</v>
      </c>
      <c r="J99" s="64">
        <v>4.2307692307692299</v>
      </c>
      <c r="K99" s="59">
        <v>0.128205128205128</v>
      </c>
      <c r="L99" s="49">
        <v>1.17000117000117E-3</v>
      </c>
      <c r="M99" s="50">
        <v>9.1781852892046099E-5</v>
      </c>
    </row>
    <row r="100" spans="1:13" x14ac:dyDescent="0.3">
      <c r="A100" t="s">
        <v>14</v>
      </c>
      <c r="B100">
        <v>6562</v>
      </c>
      <c r="C100">
        <v>79648</v>
      </c>
      <c r="D100" s="61">
        <v>4.0087494935170103</v>
      </c>
      <c r="E100" s="45">
        <v>8.2387505022097199E-2</v>
      </c>
      <c r="G100" s="6" t="s">
        <v>74</v>
      </c>
      <c r="H100" s="6">
        <v>7</v>
      </c>
      <c r="I100" s="6">
        <v>55</v>
      </c>
      <c r="J100" s="64">
        <v>4.0181818181818096</v>
      </c>
      <c r="K100" s="59">
        <v>0.12727272727272701</v>
      </c>
      <c r="L100" s="49">
        <v>8.1900081900081905E-4</v>
      </c>
      <c r="M100" s="50">
        <v>6.4247297024432295E-5</v>
      </c>
    </row>
    <row r="101" spans="1:13" x14ac:dyDescent="0.3">
      <c r="A101" t="s">
        <v>20</v>
      </c>
      <c r="B101">
        <v>8</v>
      </c>
      <c r="C101">
        <v>94</v>
      </c>
      <c r="D101" s="61">
        <v>4.13829787234042</v>
      </c>
      <c r="E101" s="45">
        <v>8.5106382978723402E-2</v>
      </c>
      <c r="G101" s="6" t="s">
        <v>147</v>
      </c>
      <c r="H101" s="6">
        <v>78</v>
      </c>
      <c r="I101" s="6">
        <v>613</v>
      </c>
      <c r="J101" s="64">
        <v>4.07578253706754</v>
      </c>
      <c r="K101" s="59">
        <v>0.127243066884176</v>
      </c>
      <c r="L101" s="49">
        <v>9.1260091260091207E-3</v>
      </c>
      <c r="M101" s="50">
        <v>7.1589845255796004E-4</v>
      </c>
    </row>
    <row r="102" spans="1:13" x14ac:dyDescent="0.3">
      <c r="A102" t="s">
        <v>53</v>
      </c>
      <c r="B102">
        <v>6</v>
      </c>
      <c r="C102">
        <v>56</v>
      </c>
      <c r="D102" s="61">
        <v>4.2678571428571397</v>
      </c>
      <c r="E102" s="45">
        <v>0.107142857142857</v>
      </c>
      <c r="G102" s="6" t="s">
        <v>156</v>
      </c>
      <c r="H102" s="6">
        <v>276</v>
      </c>
      <c r="I102" s="6">
        <v>2186</v>
      </c>
      <c r="J102" s="64">
        <v>3.9134438305709001</v>
      </c>
      <c r="K102" s="59">
        <v>0.12625800548947799</v>
      </c>
      <c r="L102" s="49">
        <v>3.2292032292032202E-2</v>
      </c>
      <c r="M102" s="50">
        <v>2.5331791398204699E-3</v>
      </c>
    </row>
    <row r="103" spans="1:13" x14ac:dyDescent="0.3">
      <c r="A103" t="s">
        <v>54</v>
      </c>
      <c r="B103">
        <v>94</v>
      </c>
      <c r="C103">
        <v>406</v>
      </c>
      <c r="D103" s="61">
        <v>4.0025062656641603</v>
      </c>
      <c r="E103" s="45">
        <v>0.231527093596059</v>
      </c>
      <c r="G103" s="6" t="s">
        <v>115</v>
      </c>
      <c r="H103" s="6">
        <v>50</v>
      </c>
      <c r="I103" s="6">
        <v>401</v>
      </c>
      <c r="J103" s="64">
        <v>4.0705289672543996</v>
      </c>
      <c r="K103" s="59">
        <v>0.124688279301745</v>
      </c>
      <c r="L103" s="49">
        <v>5.8500058500058497E-3</v>
      </c>
      <c r="M103" s="50">
        <v>4.5890926446022999E-4</v>
      </c>
    </row>
    <row r="104" spans="1:13" x14ac:dyDescent="0.3">
      <c r="G104" s="6" t="s">
        <v>143</v>
      </c>
      <c r="H104" s="6">
        <v>20</v>
      </c>
      <c r="I104" s="6">
        <v>161</v>
      </c>
      <c r="J104" s="64">
        <v>4.1925465838509304</v>
      </c>
      <c r="K104" s="59">
        <v>0.12422360248447201</v>
      </c>
      <c r="L104" s="49">
        <v>2.34000234000234E-3</v>
      </c>
      <c r="M104" s="50">
        <v>1.8356370578409201E-4</v>
      </c>
    </row>
    <row r="105" spans="1:13" x14ac:dyDescent="0.3">
      <c r="G105" s="6" t="s">
        <v>84</v>
      </c>
      <c r="H105" s="6">
        <v>57</v>
      </c>
      <c r="I105" s="6">
        <v>466</v>
      </c>
      <c r="J105" s="64">
        <v>4.0043478260869501</v>
      </c>
      <c r="K105" s="59">
        <v>0.122317596566523</v>
      </c>
      <c r="L105" s="49">
        <v>6.6690066690066599E-3</v>
      </c>
      <c r="M105" s="50">
        <v>5.2315656148466301E-4</v>
      </c>
    </row>
    <row r="106" spans="1:13" x14ac:dyDescent="0.3">
      <c r="A106" s="140"/>
      <c r="B106" s="140"/>
      <c r="C106" s="140"/>
      <c r="D106" s="140"/>
      <c r="E106" s="140"/>
      <c r="G106" s="6" t="s">
        <v>141</v>
      </c>
      <c r="H106" s="6">
        <v>35</v>
      </c>
      <c r="I106" s="6">
        <v>287</v>
      </c>
      <c r="J106" s="64">
        <v>4.08041958041958</v>
      </c>
      <c r="K106" s="59">
        <v>0.12195121951219499</v>
      </c>
      <c r="L106" s="49">
        <v>4.0950040950040898E-3</v>
      </c>
      <c r="M106" s="50">
        <v>3.21236485122161E-4</v>
      </c>
    </row>
    <row r="107" spans="1:13" x14ac:dyDescent="0.3">
      <c r="A107" s="140"/>
      <c r="B107" s="140"/>
      <c r="C107" s="140"/>
      <c r="D107" s="140"/>
      <c r="E107" s="140"/>
      <c r="G107" s="6" t="s">
        <v>175</v>
      </c>
      <c r="H107" s="6">
        <v>95</v>
      </c>
      <c r="I107" s="6">
        <v>784</v>
      </c>
      <c r="J107" s="64">
        <v>3.84961439588688</v>
      </c>
      <c r="K107" s="59">
        <v>0.121173469387755</v>
      </c>
      <c r="L107" s="49">
        <v>1.1115011115011101E-2</v>
      </c>
      <c r="M107" s="50">
        <v>8.7192760247443795E-4</v>
      </c>
    </row>
    <row r="108" spans="1:13" x14ac:dyDescent="0.3">
      <c r="A108" s="140"/>
      <c r="B108" s="140"/>
      <c r="C108" s="140"/>
      <c r="D108" s="140"/>
      <c r="E108" s="140"/>
      <c r="G108" s="6" t="s">
        <v>46</v>
      </c>
      <c r="H108" s="6">
        <v>11</v>
      </c>
      <c r="I108" s="6">
        <v>91</v>
      </c>
      <c r="J108" s="65">
        <v>3.98876404494382</v>
      </c>
      <c r="K108" s="59">
        <v>0.12087912087912001</v>
      </c>
      <c r="L108" s="49">
        <v>1.28700128700128E-3</v>
      </c>
      <c r="M108" s="50">
        <v>1.0096003818125E-4</v>
      </c>
    </row>
    <row r="109" spans="1:13" x14ac:dyDescent="0.3">
      <c r="A109" s="140"/>
      <c r="B109" s="140"/>
      <c r="C109" s="140"/>
      <c r="D109" s="140"/>
      <c r="E109" s="140"/>
      <c r="G109" s="6" t="s">
        <v>160</v>
      </c>
      <c r="H109" s="6">
        <v>12</v>
      </c>
      <c r="I109" s="6">
        <v>101</v>
      </c>
      <c r="J109" s="64">
        <v>3.95049504950495</v>
      </c>
      <c r="K109" s="59">
        <v>0.118811881188118</v>
      </c>
      <c r="L109" s="49">
        <v>1.4040014040014E-3</v>
      </c>
      <c r="M109" s="50">
        <v>1.10138223470455E-4</v>
      </c>
    </row>
    <row r="110" spans="1:13" x14ac:dyDescent="0.3">
      <c r="A110" s="140"/>
      <c r="B110" s="140"/>
      <c r="C110" s="140"/>
      <c r="D110" s="140"/>
      <c r="E110" s="140"/>
      <c r="G110" s="6" t="s">
        <v>132</v>
      </c>
      <c r="H110" s="6">
        <v>9</v>
      </c>
      <c r="I110" s="6">
        <v>77</v>
      </c>
      <c r="J110" s="65">
        <v>3.5263157894736801</v>
      </c>
      <c r="K110" s="59">
        <v>0.11688311688311601</v>
      </c>
      <c r="L110" s="49">
        <v>1.05300105300105E-3</v>
      </c>
      <c r="M110" s="50">
        <v>8.2603667602841493E-5</v>
      </c>
    </row>
    <row r="111" spans="1:13" x14ac:dyDescent="0.3">
      <c r="A111" s="140"/>
      <c r="B111" s="140"/>
      <c r="C111" s="140"/>
      <c r="D111" s="140"/>
      <c r="E111" s="140"/>
      <c r="G111" s="6" t="s">
        <v>68</v>
      </c>
      <c r="H111" s="6">
        <v>47</v>
      </c>
      <c r="I111" s="6">
        <v>407</v>
      </c>
      <c r="J111" s="64">
        <v>4.0076142131979697</v>
      </c>
      <c r="K111" s="59">
        <v>0.115479115479115</v>
      </c>
      <c r="L111" s="49">
        <v>5.4990054990054901E-3</v>
      </c>
      <c r="M111" s="50">
        <v>4.3137470859261698E-4</v>
      </c>
    </row>
    <row r="112" spans="1:13" x14ac:dyDescent="0.3">
      <c r="A112" s="140"/>
      <c r="B112" s="140"/>
      <c r="C112" s="140"/>
      <c r="D112" s="140"/>
      <c r="E112" s="140"/>
      <c r="G112" s="6" t="s">
        <v>128</v>
      </c>
      <c r="H112" s="6">
        <v>18</v>
      </c>
      <c r="I112" s="6">
        <v>156</v>
      </c>
      <c r="J112" s="64">
        <v>4.1096774193548304</v>
      </c>
      <c r="K112" s="59">
        <v>0.115384615384615</v>
      </c>
      <c r="L112" s="49">
        <v>2.1060021060020999E-3</v>
      </c>
      <c r="M112" s="50">
        <v>1.6520733520568299E-4</v>
      </c>
    </row>
    <row r="113" spans="1:13" x14ac:dyDescent="0.3">
      <c r="A113" s="140"/>
      <c r="B113" s="140"/>
      <c r="C113" s="140"/>
      <c r="D113" s="140"/>
      <c r="E113" s="140"/>
      <c r="G113" s="6" t="s">
        <v>119</v>
      </c>
      <c r="H113" s="6">
        <v>95</v>
      </c>
      <c r="I113" s="6">
        <v>829</v>
      </c>
      <c r="J113" s="64">
        <v>4.1876513317191204</v>
      </c>
      <c r="K113" s="59">
        <v>0.11459589867309999</v>
      </c>
      <c r="L113" s="49">
        <v>1.1115011115011101E-2</v>
      </c>
      <c r="M113" s="50">
        <v>8.7192760247443795E-4</v>
      </c>
    </row>
    <row r="114" spans="1:13" x14ac:dyDescent="0.3">
      <c r="A114" s="140"/>
      <c r="B114" s="140"/>
      <c r="C114" s="140"/>
      <c r="D114" s="140"/>
      <c r="E114" s="140"/>
      <c r="G114" s="6" t="s">
        <v>135</v>
      </c>
      <c r="H114" s="6">
        <v>30</v>
      </c>
      <c r="I114" s="6">
        <v>262</v>
      </c>
      <c r="J114" s="64">
        <v>4.0459770114942497</v>
      </c>
      <c r="K114" s="59">
        <v>0.114503816793893</v>
      </c>
      <c r="L114" s="49">
        <v>3.5100035100035102E-3</v>
      </c>
      <c r="M114" s="50">
        <v>2.7534555867613799E-4</v>
      </c>
    </row>
    <row r="115" spans="1:13" x14ac:dyDescent="0.3">
      <c r="A115" s="140"/>
      <c r="B115" s="140"/>
      <c r="C115" s="140"/>
      <c r="D115" s="140"/>
      <c r="E115" s="140"/>
      <c r="G115" s="6" t="s">
        <v>150</v>
      </c>
      <c r="H115" s="6">
        <v>131</v>
      </c>
      <c r="I115" s="6">
        <v>1148</v>
      </c>
      <c r="J115" s="64">
        <v>4.13947368421052</v>
      </c>
      <c r="K115" s="59">
        <v>0.11411149825783901</v>
      </c>
      <c r="L115" s="49">
        <v>1.53270153270153E-2</v>
      </c>
      <c r="M115" s="50">
        <v>1.2023422728858E-3</v>
      </c>
    </row>
    <row r="116" spans="1:13" x14ac:dyDescent="0.3">
      <c r="A116" s="140"/>
      <c r="B116" s="140"/>
      <c r="C116" s="140"/>
      <c r="D116" s="140"/>
      <c r="E116" s="140"/>
      <c r="G116" s="6" t="s">
        <v>102</v>
      </c>
      <c r="H116" s="6">
        <v>11</v>
      </c>
      <c r="I116" s="6">
        <v>98</v>
      </c>
      <c r="J116" s="64">
        <v>4.1734693877550999</v>
      </c>
      <c r="K116" s="59">
        <v>0.11224489795918299</v>
      </c>
      <c r="L116" s="49">
        <v>1.28700128700128E-3</v>
      </c>
      <c r="M116" s="50">
        <v>1.0096003818125E-4</v>
      </c>
    </row>
    <row r="117" spans="1:13" x14ac:dyDescent="0.3">
      <c r="A117" s="140"/>
      <c r="B117" s="140"/>
      <c r="C117" s="140"/>
      <c r="D117" s="140"/>
      <c r="E117" s="140"/>
      <c r="G117" s="6" t="s">
        <v>103</v>
      </c>
      <c r="H117" s="6">
        <v>12</v>
      </c>
      <c r="I117" s="6">
        <v>107</v>
      </c>
      <c r="J117" s="64">
        <v>4.4528301886792399</v>
      </c>
      <c r="K117" s="59">
        <v>0.11214953271028</v>
      </c>
      <c r="L117" s="49">
        <v>1.4040014040014E-3</v>
      </c>
      <c r="M117" s="50">
        <v>1.10138223470455E-4</v>
      </c>
    </row>
    <row r="118" spans="1:13" x14ac:dyDescent="0.3">
      <c r="A118" s="140"/>
      <c r="B118" s="140"/>
      <c r="C118" s="140"/>
      <c r="D118" s="140"/>
      <c r="E118" s="140"/>
      <c r="G118" s="6" t="s">
        <v>121</v>
      </c>
      <c r="H118" s="6">
        <v>27</v>
      </c>
      <c r="I118" s="6">
        <v>243</v>
      </c>
      <c r="J118" s="64">
        <v>4.0248962655601597</v>
      </c>
      <c r="K118" s="59">
        <v>0.11111111111111099</v>
      </c>
      <c r="L118" s="49">
        <v>3.1590031590031501E-3</v>
      </c>
      <c r="M118" s="50">
        <v>2.4781100280852399E-4</v>
      </c>
    </row>
    <row r="119" spans="1:13" x14ac:dyDescent="0.3">
      <c r="A119" s="140"/>
      <c r="B119" s="140"/>
      <c r="C119" s="140"/>
      <c r="D119" s="140"/>
      <c r="E119" s="140"/>
      <c r="G119" s="6" t="s">
        <v>50</v>
      </c>
      <c r="H119" s="6">
        <v>10</v>
      </c>
      <c r="I119" s="6">
        <v>92</v>
      </c>
      <c r="J119" s="64">
        <v>3.9456521739130399</v>
      </c>
      <c r="K119" s="59">
        <v>0.108695652173913</v>
      </c>
      <c r="L119" s="49">
        <v>1.17000117000117E-3</v>
      </c>
      <c r="M119" s="50">
        <v>9.1781852892046099E-5</v>
      </c>
    </row>
    <row r="120" spans="1:13" x14ac:dyDescent="0.3">
      <c r="A120" s="140"/>
      <c r="B120" s="140"/>
      <c r="C120" s="140"/>
      <c r="D120" s="140"/>
      <c r="E120" s="140"/>
      <c r="G120" s="6" t="s">
        <v>130</v>
      </c>
      <c r="H120" s="6">
        <v>11</v>
      </c>
      <c r="I120" s="6">
        <v>102</v>
      </c>
      <c r="J120" s="64">
        <v>3.1568627450980302</v>
      </c>
      <c r="K120" s="59">
        <v>0.10784313725490099</v>
      </c>
      <c r="L120" s="49">
        <v>1.28700128700128E-3</v>
      </c>
      <c r="M120" s="50">
        <v>1.0096003818125E-4</v>
      </c>
    </row>
    <row r="121" spans="1:13" x14ac:dyDescent="0.3">
      <c r="A121" s="140"/>
      <c r="B121" s="140"/>
      <c r="C121" s="140"/>
      <c r="D121" s="140"/>
      <c r="E121" s="140"/>
      <c r="G121" s="6" t="s">
        <v>91</v>
      </c>
      <c r="H121" s="6">
        <v>14</v>
      </c>
      <c r="I121" s="6">
        <v>130</v>
      </c>
      <c r="J121" s="64">
        <v>3.87596899224806</v>
      </c>
      <c r="K121" s="59">
        <v>0.107692307692307</v>
      </c>
      <c r="L121" s="49">
        <v>1.6380016380016301E-3</v>
      </c>
      <c r="M121" s="50">
        <v>1.2849459404886399E-4</v>
      </c>
    </row>
    <row r="122" spans="1:13" x14ac:dyDescent="0.3">
      <c r="A122" s="140"/>
      <c r="B122" s="140"/>
      <c r="C122" s="140"/>
      <c r="D122" s="140"/>
      <c r="E122" s="140"/>
      <c r="G122" s="6" t="s">
        <v>116</v>
      </c>
      <c r="H122" s="6">
        <v>7</v>
      </c>
      <c r="I122" s="6">
        <v>65</v>
      </c>
      <c r="J122" s="64">
        <v>4.15625</v>
      </c>
      <c r="K122" s="59">
        <v>0.107692307692307</v>
      </c>
      <c r="L122" s="49">
        <v>8.1900081900081905E-4</v>
      </c>
      <c r="M122" s="50">
        <v>6.4247297024432295E-5</v>
      </c>
    </row>
    <row r="123" spans="1:13" x14ac:dyDescent="0.3">
      <c r="A123" s="140"/>
      <c r="B123" s="140"/>
      <c r="C123" s="140"/>
      <c r="D123" s="140"/>
      <c r="E123" s="140"/>
      <c r="G123" s="6" t="s">
        <v>107</v>
      </c>
      <c r="H123" s="6">
        <v>10</v>
      </c>
      <c r="I123" s="6">
        <v>94</v>
      </c>
      <c r="J123" s="64">
        <v>4.1063829787234001</v>
      </c>
      <c r="K123" s="59">
        <v>0.10638297872340401</v>
      </c>
      <c r="L123" s="49">
        <v>1.17000117000117E-3</v>
      </c>
      <c r="M123" s="50">
        <v>9.1781852892046099E-5</v>
      </c>
    </row>
    <row r="124" spans="1:13" x14ac:dyDescent="0.3">
      <c r="G124" s="6" t="s">
        <v>161</v>
      </c>
      <c r="H124" s="6">
        <v>7</v>
      </c>
      <c r="I124" s="6">
        <v>66</v>
      </c>
      <c r="J124" s="64">
        <v>4.39393939393939</v>
      </c>
      <c r="K124" s="59">
        <v>0.10606060606060599</v>
      </c>
      <c r="L124" s="49">
        <v>8.1900081900081905E-4</v>
      </c>
      <c r="M124" s="50">
        <v>6.4247297024432295E-5</v>
      </c>
    </row>
    <row r="125" spans="1:13" x14ac:dyDescent="0.3">
      <c r="G125" s="6" t="s">
        <v>60</v>
      </c>
      <c r="H125" s="6">
        <v>9</v>
      </c>
      <c r="I125" s="6">
        <v>86</v>
      </c>
      <c r="J125" s="64">
        <v>4.0232558139534804</v>
      </c>
      <c r="K125" s="59">
        <v>0.104651162790697</v>
      </c>
      <c r="L125" s="49">
        <v>1.05300105300105E-3</v>
      </c>
      <c r="M125" s="50">
        <v>8.2603667602841493E-5</v>
      </c>
    </row>
    <row r="126" spans="1:13" x14ac:dyDescent="0.3">
      <c r="G126" s="6" t="s">
        <v>170</v>
      </c>
      <c r="H126" s="6">
        <v>63</v>
      </c>
      <c r="I126" s="6">
        <v>603</v>
      </c>
      <c r="J126" s="64">
        <v>4.1118530884807996</v>
      </c>
      <c r="K126" s="59">
        <v>0.104477611940298</v>
      </c>
      <c r="L126" s="49">
        <v>7.3710073710073704E-3</v>
      </c>
      <c r="M126" s="50">
        <v>5.78225673219891E-4</v>
      </c>
    </row>
    <row r="127" spans="1:13" x14ac:dyDescent="0.3">
      <c r="G127" s="6" t="s">
        <v>142</v>
      </c>
      <c r="H127" s="6">
        <v>6</v>
      </c>
      <c r="I127" s="6">
        <v>58</v>
      </c>
      <c r="J127" s="98">
        <v>4.4912280701754304</v>
      </c>
      <c r="K127" s="59">
        <v>0.10344827586206801</v>
      </c>
      <c r="L127" s="49">
        <v>7.0200070200070197E-4</v>
      </c>
      <c r="M127" s="50">
        <v>5.5069111735227703E-5</v>
      </c>
    </row>
    <row r="128" spans="1:13" x14ac:dyDescent="0.3">
      <c r="G128" s="6" t="s">
        <v>164</v>
      </c>
      <c r="H128" s="6">
        <v>93</v>
      </c>
      <c r="I128" s="6">
        <v>908</v>
      </c>
      <c r="J128" s="64">
        <v>3.8944444444444399</v>
      </c>
      <c r="K128" s="59">
        <v>0.102422907488986</v>
      </c>
      <c r="L128" s="49">
        <v>1.0881010881010801E-2</v>
      </c>
      <c r="M128" s="50">
        <v>8.5357123189602898E-4</v>
      </c>
    </row>
    <row r="129" spans="7:13" x14ac:dyDescent="0.3">
      <c r="G129" s="6" t="s">
        <v>146</v>
      </c>
      <c r="H129" s="6">
        <v>769</v>
      </c>
      <c r="I129" s="6">
        <v>7703</v>
      </c>
      <c r="J129" s="64">
        <v>3.8271604938271602</v>
      </c>
      <c r="K129" s="49">
        <v>9.9831234583928299E-2</v>
      </c>
      <c r="L129" s="49">
        <v>8.9973089973089906E-2</v>
      </c>
      <c r="M129" s="50">
        <v>7.0580244873983504E-3</v>
      </c>
    </row>
    <row r="130" spans="7:13" x14ac:dyDescent="0.3">
      <c r="G130" s="6" t="s">
        <v>159</v>
      </c>
      <c r="H130" s="6">
        <v>37</v>
      </c>
      <c r="I130" s="6">
        <v>374</v>
      </c>
      <c r="J130" s="64">
        <v>4.0483870967741904</v>
      </c>
      <c r="K130" s="49">
        <v>9.8930481283422397E-2</v>
      </c>
      <c r="L130" s="49">
        <v>4.3290043290043203E-3</v>
      </c>
      <c r="M130" s="50">
        <v>3.3959285570057002E-4</v>
      </c>
    </row>
    <row r="131" spans="7:13" x14ac:dyDescent="0.3">
      <c r="G131" s="6" t="s">
        <v>109</v>
      </c>
      <c r="H131" s="6">
        <v>6</v>
      </c>
      <c r="I131" s="6">
        <v>61</v>
      </c>
      <c r="J131" s="64">
        <v>3.9836065573770401</v>
      </c>
      <c r="K131" s="49">
        <v>9.8360655737704902E-2</v>
      </c>
      <c r="L131" s="49">
        <v>7.0200070200070197E-4</v>
      </c>
      <c r="M131" s="50">
        <v>5.5069111735227703E-5</v>
      </c>
    </row>
    <row r="132" spans="7:13" x14ac:dyDescent="0.3">
      <c r="G132" s="6" t="s">
        <v>157</v>
      </c>
      <c r="H132" s="6">
        <v>59</v>
      </c>
      <c r="I132" s="6">
        <v>600</v>
      </c>
      <c r="J132" s="64">
        <v>4.3758389261744899</v>
      </c>
      <c r="K132" s="49">
        <v>9.83333333333333E-2</v>
      </c>
      <c r="L132" s="49">
        <v>6.9030069030068999E-3</v>
      </c>
      <c r="M132" s="50">
        <v>5.4151293206307198E-4</v>
      </c>
    </row>
    <row r="133" spans="7:13" x14ac:dyDescent="0.3">
      <c r="G133" s="6" t="s">
        <v>148</v>
      </c>
      <c r="H133" s="6">
        <v>15</v>
      </c>
      <c r="I133" s="6">
        <v>153</v>
      </c>
      <c r="J133" s="64">
        <v>4.1184210526315699</v>
      </c>
      <c r="K133" s="49">
        <v>9.8039215686274495E-2</v>
      </c>
      <c r="L133" s="49">
        <v>1.7550017550017501E-3</v>
      </c>
      <c r="M133" s="50">
        <v>1.3767277933806899E-4</v>
      </c>
    </row>
    <row r="134" spans="7:13" x14ac:dyDescent="0.3">
      <c r="G134" s="6" t="s">
        <v>101</v>
      </c>
      <c r="H134" s="6">
        <v>56</v>
      </c>
      <c r="I134" s="6">
        <v>574</v>
      </c>
      <c r="J134" s="64">
        <v>4.0800711743772196</v>
      </c>
      <c r="K134" s="49">
        <v>9.7560975609756101E-2</v>
      </c>
      <c r="L134" s="49">
        <v>6.5520065520065498E-3</v>
      </c>
      <c r="M134" s="50">
        <v>5.1397837619545804E-4</v>
      </c>
    </row>
    <row r="135" spans="7:13" x14ac:dyDescent="0.3">
      <c r="G135" s="6" t="s">
        <v>106</v>
      </c>
      <c r="H135" s="6">
        <v>11</v>
      </c>
      <c r="I135" s="6">
        <v>113</v>
      </c>
      <c r="J135" s="64">
        <v>4.2035398230088497</v>
      </c>
      <c r="K135" s="49">
        <v>9.7345132743362803E-2</v>
      </c>
      <c r="L135" s="49">
        <v>1.28700128700128E-3</v>
      </c>
      <c r="M135" s="50">
        <v>1.0096003818125E-4</v>
      </c>
    </row>
    <row r="136" spans="7:13" x14ac:dyDescent="0.3">
      <c r="G136" s="6" t="s">
        <v>181</v>
      </c>
      <c r="H136" s="6">
        <v>23</v>
      </c>
      <c r="I136" s="6">
        <v>239</v>
      </c>
      <c r="J136" s="64">
        <v>4.0928270042193997</v>
      </c>
      <c r="K136" s="49">
        <v>9.6234309623430894E-2</v>
      </c>
      <c r="L136" s="49">
        <v>2.69100269100269E-3</v>
      </c>
      <c r="M136" s="50">
        <v>2.11098261651706E-4</v>
      </c>
    </row>
    <row r="137" spans="7:13" x14ac:dyDescent="0.3">
      <c r="G137" s="6" t="s">
        <v>134</v>
      </c>
      <c r="H137" s="6">
        <v>9</v>
      </c>
      <c r="I137" s="6">
        <v>94</v>
      </c>
      <c r="J137" s="64">
        <v>4.1182795698924703</v>
      </c>
      <c r="K137" s="49">
        <v>9.5744680851063801E-2</v>
      </c>
      <c r="L137" s="49">
        <v>1.05300105300105E-3</v>
      </c>
      <c r="M137" s="50">
        <v>8.2603667602841493E-5</v>
      </c>
    </row>
    <row r="138" spans="7:13" x14ac:dyDescent="0.3">
      <c r="G138" s="6" t="s">
        <v>149</v>
      </c>
      <c r="H138" s="6">
        <v>76</v>
      </c>
      <c r="I138" s="6">
        <v>801</v>
      </c>
      <c r="J138" s="65">
        <v>4.2299872935196898</v>
      </c>
      <c r="K138" s="49">
        <v>9.4881398252184695E-2</v>
      </c>
      <c r="L138" s="49">
        <v>8.8920088920088902E-3</v>
      </c>
      <c r="M138" s="50">
        <v>6.9754208197955097E-4</v>
      </c>
    </row>
    <row r="139" spans="7:13" x14ac:dyDescent="0.3">
      <c r="G139" s="139" t="s">
        <v>308</v>
      </c>
      <c r="H139" s="139"/>
      <c r="I139" s="139"/>
      <c r="J139" s="139"/>
      <c r="K139" s="139"/>
      <c r="L139" s="139"/>
      <c r="M139" s="139"/>
    </row>
    <row r="140" spans="7:13" x14ac:dyDescent="0.3">
      <c r="G140" s="139"/>
      <c r="H140" s="139"/>
      <c r="I140" s="139"/>
      <c r="J140" s="139"/>
      <c r="K140" s="139"/>
      <c r="L140" s="139"/>
      <c r="M140" s="139"/>
    </row>
    <row r="141" spans="7:13" x14ac:dyDescent="0.3">
      <c r="G141" s="7" t="s">
        <v>303</v>
      </c>
      <c r="H141" s="7" t="s">
        <v>292</v>
      </c>
      <c r="I141" s="7" t="s">
        <v>296</v>
      </c>
      <c r="J141" s="7" t="s">
        <v>299</v>
      </c>
      <c r="K141" s="7" t="s">
        <v>293</v>
      </c>
      <c r="L141" s="7" t="s">
        <v>294</v>
      </c>
      <c r="M141" s="7" t="s">
        <v>295</v>
      </c>
    </row>
    <row r="142" spans="7:13" x14ac:dyDescent="0.3">
      <c r="G142" s="57" t="s">
        <v>113</v>
      </c>
      <c r="H142" s="57">
        <v>0</v>
      </c>
      <c r="I142" s="57">
        <v>57</v>
      </c>
      <c r="J142" s="57">
        <v>3.9821428571428501</v>
      </c>
      <c r="K142" s="58">
        <v>0</v>
      </c>
      <c r="L142">
        <v>0</v>
      </c>
      <c r="M142">
        <v>0</v>
      </c>
    </row>
    <row r="143" spans="7:13" x14ac:dyDescent="0.3">
      <c r="G143" s="57" t="s">
        <v>152</v>
      </c>
      <c r="H143" s="57">
        <v>0</v>
      </c>
      <c r="I143" s="57">
        <v>60</v>
      </c>
      <c r="J143" s="57">
        <v>4.5</v>
      </c>
      <c r="K143" s="58">
        <v>0</v>
      </c>
      <c r="L143">
        <v>0</v>
      </c>
      <c r="M143">
        <v>0</v>
      </c>
    </row>
    <row r="144" spans="7:13" x14ac:dyDescent="0.3">
      <c r="G144" t="s">
        <v>108</v>
      </c>
      <c r="H144">
        <v>1</v>
      </c>
      <c r="I144">
        <v>132</v>
      </c>
      <c r="J144">
        <v>4.4393939393939297</v>
      </c>
      <c r="K144" s="45">
        <v>7.5757575757575699E-3</v>
      </c>
      <c r="L144">
        <v>1.17000117000117E-4</v>
      </c>
      <c r="M144" s="44">
        <v>9.1781852892046092E-6</v>
      </c>
    </row>
    <row r="145" spans="7:13" x14ac:dyDescent="0.3">
      <c r="G145" t="s">
        <v>162</v>
      </c>
      <c r="H145">
        <v>1</v>
      </c>
      <c r="I145">
        <v>110</v>
      </c>
      <c r="J145">
        <v>3.9444444444444402</v>
      </c>
      <c r="K145" s="45">
        <v>9.0909090909090905E-3</v>
      </c>
      <c r="L145">
        <v>1.17000117000117E-4</v>
      </c>
      <c r="M145" s="44">
        <v>9.1781852892046092E-6</v>
      </c>
    </row>
    <row r="146" spans="7:13" x14ac:dyDescent="0.3">
      <c r="G146" t="s">
        <v>99</v>
      </c>
      <c r="H146">
        <v>1</v>
      </c>
      <c r="I146">
        <v>78</v>
      </c>
      <c r="J146">
        <v>4.4358974358974299</v>
      </c>
      <c r="K146" s="45">
        <v>1.2820512820512799E-2</v>
      </c>
      <c r="L146">
        <v>1.17000117000117E-4</v>
      </c>
      <c r="M146" s="44">
        <v>9.1781852892046092E-6</v>
      </c>
    </row>
    <row r="147" spans="7:13" x14ac:dyDescent="0.3">
      <c r="G147" t="s">
        <v>100</v>
      </c>
      <c r="H147">
        <v>2</v>
      </c>
      <c r="I147">
        <v>153</v>
      </c>
      <c r="J147">
        <v>4.4379084967320201</v>
      </c>
      <c r="K147" s="45">
        <v>1.30718954248366E-2</v>
      </c>
      <c r="L147">
        <v>2.3400023400023401E-4</v>
      </c>
      <c r="M147" s="44">
        <v>1.8356370578409202E-5</v>
      </c>
    </row>
    <row r="148" spans="7:13" x14ac:dyDescent="0.3">
      <c r="G148" t="s">
        <v>185</v>
      </c>
      <c r="H148">
        <v>1</v>
      </c>
      <c r="I148">
        <v>71</v>
      </c>
      <c r="J148">
        <v>4.11267605633802</v>
      </c>
      <c r="K148" s="45">
        <v>1.4084507042253501E-2</v>
      </c>
      <c r="L148">
        <v>1.17000117000117E-4</v>
      </c>
      <c r="M148" s="44">
        <v>9.1781852892046092E-6</v>
      </c>
    </row>
    <row r="149" spans="7:13" x14ac:dyDescent="0.3">
      <c r="G149" t="s">
        <v>168</v>
      </c>
      <c r="H149">
        <v>4</v>
      </c>
      <c r="I149">
        <v>271</v>
      </c>
      <c r="J149">
        <v>4.3632958801498098</v>
      </c>
      <c r="K149" s="45">
        <v>1.4760147601476E-2</v>
      </c>
      <c r="L149">
        <v>4.6800046800046801E-4</v>
      </c>
      <c r="M149" s="44">
        <v>3.6712741156818403E-5</v>
      </c>
    </row>
    <row r="150" spans="7:13" x14ac:dyDescent="0.3">
      <c r="G150" t="s">
        <v>65</v>
      </c>
      <c r="H150">
        <v>1</v>
      </c>
      <c r="I150">
        <v>55</v>
      </c>
      <c r="J150">
        <v>4.2363636363636301</v>
      </c>
      <c r="K150" s="45">
        <v>1.8181818181818101E-2</v>
      </c>
      <c r="L150">
        <v>1.17000117000117E-4</v>
      </c>
      <c r="M150" s="44">
        <v>9.1781852892046092E-6</v>
      </c>
    </row>
    <row r="151" spans="7:13" x14ac:dyDescent="0.3">
      <c r="G151" t="s">
        <v>163</v>
      </c>
      <c r="H151">
        <v>3</v>
      </c>
      <c r="I151">
        <v>163</v>
      </c>
      <c r="J151">
        <v>4.2654320987654302</v>
      </c>
      <c r="K151" s="45">
        <v>1.84049079754601E-2</v>
      </c>
      <c r="L151">
        <v>3.5100035100035098E-4</v>
      </c>
      <c r="M151" s="44">
        <v>2.7534555867613801E-5</v>
      </c>
    </row>
    <row r="152" spans="7:13" x14ac:dyDescent="0.3">
      <c r="G152" t="s">
        <v>145</v>
      </c>
      <c r="H152">
        <v>1</v>
      </c>
      <c r="I152">
        <v>54</v>
      </c>
      <c r="J152">
        <v>4.7407407407407396</v>
      </c>
      <c r="K152" s="45">
        <v>1.85185185185185E-2</v>
      </c>
      <c r="L152">
        <v>1.17000117000117E-4</v>
      </c>
      <c r="M152" s="44">
        <v>9.1781852892046092E-6</v>
      </c>
    </row>
    <row r="153" spans="7:13" x14ac:dyDescent="0.3">
      <c r="G153" t="s">
        <v>80</v>
      </c>
      <c r="H153">
        <v>1</v>
      </c>
      <c r="I153">
        <v>54</v>
      </c>
      <c r="J153">
        <v>4.57407407407407</v>
      </c>
      <c r="K153" s="45">
        <v>1.85185185185185E-2</v>
      </c>
      <c r="L153">
        <v>1.17000117000117E-4</v>
      </c>
      <c r="M153" s="44">
        <v>9.1781852892046092E-6</v>
      </c>
    </row>
    <row r="154" spans="7:13" x14ac:dyDescent="0.3">
      <c r="G154" t="s">
        <v>77</v>
      </c>
      <c r="H154">
        <v>3</v>
      </c>
      <c r="I154">
        <v>157</v>
      </c>
      <c r="J154">
        <v>4.5064102564102502</v>
      </c>
      <c r="K154" s="45">
        <v>1.9108280254777E-2</v>
      </c>
      <c r="L154">
        <v>3.5100035100035098E-4</v>
      </c>
      <c r="M154" s="44">
        <v>2.7534555867613801E-5</v>
      </c>
    </row>
    <row r="155" spans="7:13" x14ac:dyDescent="0.3">
      <c r="G155" t="s">
        <v>191</v>
      </c>
      <c r="H155">
        <v>1</v>
      </c>
      <c r="I155">
        <v>52</v>
      </c>
      <c r="J155">
        <v>4.4615384615384599</v>
      </c>
      <c r="K155" s="45">
        <v>1.9230769230769201E-2</v>
      </c>
      <c r="L155">
        <v>1.17000117000117E-4</v>
      </c>
      <c r="M155" s="44">
        <v>9.1781852892046092E-6</v>
      </c>
    </row>
    <row r="156" spans="7:13" x14ac:dyDescent="0.3">
      <c r="G156" t="s">
        <v>158</v>
      </c>
      <c r="H156">
        <v>6</v>
      </c>
      <c r="I156">
        <v>303</v>
      </c>
      <c r="J156">
        <v>4.1254125412541196</v>
      </c>
      <c r="K156" s="45">
        <v>1.9801980198019799E-2</v>
      </c>
      <c r="L156">
        <v>7.0200070200070197E-4</v>
      </c>
      <c r="M156" s="44">
        <v>5.5069111735227703E-5</v>
      </c>
    </row>
    <row r="157" spans="7:13" x14ac:dyDescent="0.3">
      <c r="G157" t="s">
        <v>97</v>
      </c>
      <c r="H157">
        <v>10</v>
      </c>
      <c r="I157">
        <v>482</v>
      </c>
      <c r="J157">
        <v>4.1899791231732699</v>
      </c>
      <c r="K157" s="45">
        <v>2.0746887966804899E-2</v>
      </c>
      <c r="L157">
        <v>1.17000117000117E-3</v>
      </c>
      <c r="M157" s="44">
        <v>9.1781852892046099E-5</v>
      </c>
    </row>
    <row r="158" spans="7:13" x14ac:dyDescent="0.3">
      <c r="G158" t="s">
        <v>90</v>
      </c>
      <c r="H158">
        <v>3</v>
      </c>
      <c r="I158">
        <v>142</v>
      </c>
      <c r="J158">
        <v>4.3093525179856096</v>
      </c>
      <c r="K158" s="45">
        <v>2.1126760563380202E-2</v>
      </c>
      <c r="L158">
        <v>3.5100035100035098E-4</v>
      </c>
      <c r="M158" s="44">
        <v>2.7534555867613801E-5</v>
      </c>
    </row>
    <row r="159" spans="7:13" x14ac:dyDescent="0.3">
      <c r="G159" t="s">
        <v>75</v>
      </c>
      <c r="H159">
        <v>3</v>
      </c>
      <c r="I159">
        <v>140</v>
      </c>
      <c r="J159">
        <v>4.5107913669064699</v>
      </c>
      <c r="K159" s="45">
        <v>2.1428571428571401E-2</v>
      </c>
      <c r="L159">
        <v>3.5100035100035098E-4</v>
      </c>
      <c r="M159" s="44">
        <v>2.7534555867613801E-5</v>
      </c>
    </row>
    <row r="160" spans="7:13" x14ac:dyDescent="0.3">
      <c r="G160" t="s">
        <v>105</v>
      </c>
      <c r="H160">
        <v>3</v>
      </c>
      <c r="I160">
        <v>139</v>
      </c>
      <c r="J160">
        <v>4.2971014492753596</v>
      </c>
      <c r="K160" s="45">
        <v>2.15827338129496E-2</v>
      </c>
      <c r="L160">
        <v>3.5100035100035098E-4</v>
      </c>
      <c r="M160" s="44">
        <v>2.7534555867613801E-5</v>
      </c>
    </row>
    <row r="161" spans="7:13" x14ac:dyDescent="0.3">
      <c r="G161" t="s">
        <v>124</v>
      </c>
      <c r="H161">
        <v>13</v>
      </c>
      <c r="I161">
        <v>498</v>
      </c>
      <c r="J161">
        <v>4.1227364185110602</v>
      </c>
      <c r="K161" s="45">
        <v>2.6104417670682702E-2</v>
      </c>
      <c r="L161">
        <v>1.52100152100152E-3</v>
      </c>
      <c r="M161">
        <v>1.1931640875966E-4</v>
      </c>
    </row>
    <row r="162" spans="7:13" x14ac:dyDescent="0.3">
      <c r="G162" t="s">
        <v>98</v>
      </c>
      <c r="H162">
        <v>3</v>
      </c>
      <c r="I162">
        <v>112</v>
      </c>
      <c r="J162">
        <v>4</v>
      </c>
      <c r="K162" s="45">
        <v>2.6785714285714201E-2</v>
      </c>
      <c r="L162">
        <v>3.5100035100035098E-4</v>
      </c>
      <c r="M162" s="44">
        <v>2.7534555867613801E-5</v>
      </c>
    </row>
    <row r="163" spans="7:13" x14ac:dyDescent="0.3">
      <c r="G163" t="s">
        <v>83</v>
      </c>
      <c r="H163">
        <v>2</v>
      </c>
      <c r="I163">
        <v>70</v>
      </c>
      <c r="J163">
        <v>4.2898550724637596</v>
      </c>
      <c r="K163" s="45">
        <v>2.8571428571428501E-2</v>
      </c>
      <c r="L163">
        <v>2.3400023400023401E-4</v>
      </c>
      <c r="M163" s="44">
        <v>1.8356370578409202E-5</v>
      </c>
    </row>
    <row r="164" spans="7:13" x14ac:dyDescent="0.3">
      <c r="G164" t="s">
        <v>58</v>
      </c>
      <c r="H164">
        <v>2</v>
      </c>
      <c r="I164">
        <v>67</v>
      </c>
      <c r="J164">
        <v>4.2727272727272698</v>
      </c>
      <c r="K164" s="45">
        <v>2.9850746268656699E-2</v>
      </c>
      <c r="L164">
        <v>2.3400023400023401E-4</v>
      </c>
      <c r="M164" s="44">
        <v>1.8356370578409202E-5</v>
      </c>
    </row>
    <row r="165" spans="7:13" x14ac:dyDescent="0.3">
      <c r="G165" t="s">
        <v>126</v>
      </c>
      <c r="H165">
        <v>5</v>
      </c>
      <c r="I165">
        <v>166</v>
      </c>
      <c r="J165">
        <v>4.4666666666666597</v>
      </c>
      <c r="K165" s="45">
        <v>3.0120481927710802E-2</v>
      </c>
      <c r="L165">
        <v>5.8500058500058499E-4</v>
      </c>
      <c r="M165" s="44">
        <v>4.5890926446023002E-5</v>
      </c>
    </row>
    <row r="166" spans="7:13" x14ac:dyDescent="0.3">
      <c r="G166" t="s">
        <v>151</v>
      </c>
      <c r="H166">
        <v>4</v>
      </c>
      <c r="I166">
        <v>130</v>
      </c>
      <c r="J166">
        <v>4.4341085271317802</v>
      </c>
      <c r="K166" s="45">
        <v>3.0769230769230702E-2</v>
      </c>
      <c r="L166">
        <v>4.6800046800046801E-4</v>
      </c>
      <c r="M166" s="44">
        <v>3.6712741156818403E-5</v>
      </c>
    </row>
    <row r="167" spans="7:13" x14ac:dyDescent="0.3">
      <c r="G167" t="s">
        <v>104</v>
      </c>
      <c r="H167">
        <v>2</v>
      </c>
      <c r="I167">
        <v>64</v>
      </c>
      <c r="J167">
        <v>4.078125</v>
      </c>
      <c r="K167" s="45">
        <v>3.125E-2</v>
      </c>
      <c r="L167">
        <v>2.3400023400023401E-4</v>
      </c>
      <c r="M167" s="44">
        <v>1.8356370578409202E-5</v>
      </c>
    </row>
    <row r="168" spans="7:13" x14ac:dyDescent="0.3">
      <c r="G168" t="s">
        <v>140</v>
      </c>
      <c r="H168">
        <v>2</v>
      </c>
      <c r="I168">
        <v>61</v>
      </c>
      <c r="J168">
        <v>4.1639344262294999</v>
      </c>
      <c r="K168" s="45">
        <v>3.2786885245901599E-2</v>
      </c>
      <c r="L168">
        <v>2.3400023400023401E-4</v>
      </c>
      <c r="M168" s="44">
        <v>1.8356370578409202E-5</v>
      </c>
    </row>
    <row r="169" spans="7:13" x14ac:dyDescent="0.3">
      <c r="G169" t="s">
        <v>88</v>
      </c>
      <c r="H169">
        <v>5</v>
      </c>
      <c r="I169">
        <v>150</v>
      </c>
      <c r="J169">
        <v>4.2123287671232799</v>
      </c>
      <c r="K169" s="45">
        <v>3.3333333333333298E-2</v>
      </c>
      <c r="L169">
        <v>5.8500058500058499E-4</v>
      </c>
      <c r="M169" s="44">
        <v>4.5890926446023002E-5</v>
      </c>
    </row>
    <row r="170" spans="7:13" x14ac:dyDescent="0.3">
      <c r="G170" t="s">
        <v>183</v>
      </c>
      <c r="H170">
        <v>16</v>
      </c>
      <c r="I170">
        <v>463</v>
      </c>
      <c r="J170">
        <v>4.27056277056277</v>
      </c>
      <c r="K170" s="45">
        <v>3.4557235421166302E-2</v>
      </c>
      <c r="L170">
        <v>1.8720018720018701E-3</v>
      </c>
      <c r="M170">
        <v>1.4685096462727299E-4</v>
      </c>
    </row>
    <row r="171" spans="7:13" x14ac:dyDescent="0.3">
      <c r="G171" t="s">
        <v>67</v>
      </c>
      <c r="H171">
        <v>5</v>
      </c>
      <c r="I171">
        <v>138</v>
      </c>
      <c r="J171">
        <v>4.2941176470588198</v>
      </c>
      <c r="K171" s="45">
        <v>3.6231884057971002E-2</v>
      </c>
      <c r="L171">
        <v>5.8500058500058499E-4</v>
      </c>
      <c r="M171" s="44">
        <v>4.5890926446023002E-5</v>
      </c>
    </row>
    <row r="172" spans="7:13" x14ac:dyDescent="0.3">
      <c r="G172" t="s">
        <v>43</v>
      </c>
      <c r="H172">
        <v>2</v>
      </c>
      <c r="I172">
        <v>55</v>
      </c>
      <c r="J172">
        <v>4.3636363636363598</v>
      </c>
      <c r="K172" s="45">
        <v>3.6363636363636299E-2</v>
      </c>
      <c r="L172">
        <v>2.3400023400023401E-4</v>
      </c>
      <c r="M172" s="44">
        <v>1.8356370578409202E-5</v>
      </c>
    </row>
    <row r="173" spans="7:13" x14ac:dyDescent="0.3">
      <c r="G173" t="s">
        <v>133</v>
      </c>
      <c r="H173">
        <v>3</v>
      </c>
      <c r="I173">
        <v>82</v>
      </c>
      <c r="J173">
        <v>4.3209876543209802</v>
      </c>
      <c r="K173" s="45">
        <v>3.65853658536585E-2</v>
      </c>
      <c r="L173">
        <v>3.5100035100035098E-4</v>
      </c>
      <c r="M173" s="44">
        <v>2.7534555867613801E-5</v>
      </c>
    </row>
    <row r="174" spans="7:13" x14ac:dyDescent="0.3">
      <c r="G174" t="s">
        <v>155</v>
      </c>
      <c r="H174">
        <v>7</v>
      </c>
      <c r="I174">
        <v>191</v>
      </c>
      <c r="J174">
        <v>3.9371727748691101</v>
      </c>
      <c r="K174" s="45">
        <v>3.6649214659685798E-2</v>
      </c>
      <c r="L174">
        <v>8.1900081900081905E-4</v>
      </c>
      <c r="M174" s="44">
        <v>6.4247297024432295E-5</v>
      </c>
    </row>
    <row r="175" spans="7:13" x14ac:dyDescent="0.3">
      <c r="G175" t="s">
        <v>92</v>
      </c>
      <c r="H175">
        <v>2</v>
      </c>
      <c r="I175">
        <v>54</v>
      </c>
      <c r="J175">
        <v>4.2592592592592498</v>
      </c>
      <c r="K175" s="45">
        <v>3.7037037037037E-2</v>
      </c>
      <c r="L175">
        <v>2.3400023400023401E-4</v>
      </c>
      <c r="M175" s="44">
        <v>1.8356370578409202E-5</v>
      </c>
    </row>
    <row r="176" spans="7:13" x14ac:dyDescent="0.3">
      <c r="G176" t="s">
        <v>36</v>
      </c>
      <c r="H176">
        <v>6</v>
      </c>
      <c r="I176">
        <v>158</v>
      </c>
      <c r="J176">
        <v>4.2929936305732399</v>
      </c>
      <c r="K176" s="45">
        <v>3.7974683544303799E-2</v>
      </c>
      <c r="L176">
        <v>7.0200070200070197E-4</v>
      </c>
      <c r="M176" s="44">
        <v>5.5069111735227703E-5</v>
      </c>
    </row>
    <row r="177" spans="6:13" x14ac:dyDescent="0.3">
      <c r="G177" t="s">
        <v>125</v>
      </c>
      <c r="H177">
        <v>8</v>
      </c>
      <c r="I177">
        <v>209</v>
      </c>
      <c r="J177">
        <v>4.0528846153846096</v>
      </c>
      <c r="K177" s="45">
        <v>3.8277511961722403E-2</v>
      </c>
      <c r="L177">
        <v>9.3600093600093603E-4</v>
      </c>
      <c r="M177" s="44">
        <v>7.3425482313636901E-5</v>
      </c>
    </row>
    <row r="178" spans="6:13" x14ac:dyDescent="0.3">
      <c r="G178" t="s">
        <v>85</v>
      </c>
      <c r="H178">
        <v>3</v>
      </c>
      <c r="I178">
        <v>77</v>
      </c>
      <c r="J178">
        <v>3.8961038961038899</v>
      </c>
      <c r="K178" s="45">
        <v>3.8961038961038898E-2</v>
      </c>
      <c r="L178">
        <v>3.5100035100035098E-4</v>
      </c>
      <c r="M178" s="44">
        <v>2.7534555867613801E-5</v>
      </c>
    </row>
    <row r="179" spans="6:13" x14ac:dyDescent="0.3">
      <c r="G179" t="s">
        <v>129</v>
      </c>
      <c r="H179">
        <v>4</v>
      </c>
      <c r="I179">
        <v>102</v>
      </c>
      <c r="J179">
        <v>4.3039215686274499</v>
      </c>
      <c r="K179" s="45">
        <v>3.9215686274509803E-2</v>
      </c>
      <c r="L179">
        <v>4.6800046800046801E-4</v>
      </c>
      <c r="M179" s="44">
        <v>3.6712741156818403E-5</v>
      </c>
    </row>
    <row r="180" spans="6:13" x14ac:dyDescent="0.3">
      <c r="G180" t="s">
        <v>117</v>
      </c>
      <c r="H180">
        <v>6</v>
      </c>
      <c r="I180">
        <v>152</v>
      </c>
      <c r="J180">
        <v>4.29139072847682</v>
      </c>
      <c r="K180" s="45">
        <v>3.94736842105263E-2</v>
      </c>
      <c r="L180">
        <v>7.0200070200070197E-4</v>
      </c>
      <c r="M180" s="44">
        <v>5.5069111735227703E-5</v>
      </c>
    </row>
    <row r="181" spans="6:13" x14ac:dyDescent="0.3">
      <c r="G181" t="s">
        <v>52</v>
      </c>
      <c r="H181">
        <v>16</v>
      </c>
      <c r="I181">
        <v>401</v>
      </c>
      <c r="J181">
        <v>4.1203007518796904</v>
      </c>
      <c r="K181" s="45">
        <v>3.9900249376558602E-2</v>
      </c>
      <c r="L181">
        <v>1.8720018720018701E-3</v>
      </c>
      <c r="M181">
        <v>1.4685096462727299E-4</v>
      </c>
    </row>
    <row r="182" spans="6:13" x14ac:dyDescent="0.3">
      <c r="G182" t="s">
        <v>112</v>
      </c>
      <c r="H182">
        <v>3</v>
      </c>
      <c r="I182">
        <v>74</v>
      </c>
      <c r="J182">
        <v>4.5</v>
      </c>
      <c r="K182" s="45">
        <v>4.0540540540540501E-2</v>
      </c>
      <c r="L182">
        <v>3.5100035100035098E-4</v>
      </c>
      <c r="M182" s="44">
        <v>2.7534555867613801E-5</v>
      </c>
    </row>
    <row r="183" spans="6:13" x14ac:dyDescent="0.3">
      <c r="G183" t="s">
        <v>73</v>
      </c>
      <c r="H183">
        <v>5</v>
      </c>
      <c r="I183">
        <v>122</v>
      </c>
      <c r="J183">
        <v>4.0491803278688501</v>
      </c>
      <c r="K183" s="45">
        <v>4.0983606557376998E-2</v>
      </c>
      <c r="L183">
        <v>5.8500058500058499E-4</v>
      </c>
      <c r="M183" s="44">
        <v>4.5890926446023002E-5</v>
      </c>
    </row>
    <row r="184" spans="6:13" x14ac:dyDescent="0.3">
      <c r="G184" t="s">
        <v>66</v>
      </c>
      <c r="H184">
        <v>11</v>
      </c>
      <c r="I184">
        <v>254</v>
      </c>
      <c r="J184">
        <v>4.24110671936758</v>
      </c>
      <c r="K184" s="45">
        <v>4.33070866141732E-2</v>
      </c>
      <c r="L184">
        <v>1.28700128700128E-3</v>
      </c>
      <c r="M184" s="44">
        <v>1.0096003818125E-4</v>
      </c>
    </row>
    <row r="185" spans="6:13" x14ac:dyDescent="0.3">
      <c r="G185" t="s">
        <v>120</v>
      </c>
      <c r="H185">
        <v>19</v>
      </c>
      <c r="I185">
        <v>437</v>
      </c>
      <c r="J185">
        <v>4.1353211009174302</v>
      </c>
      <c r="K185" s="45">
        <v>4.3478260869565202E-2</v>
      </c>
      <c r="L185">
        <v>2.22300222300222E-3</v>
      </c>
      <c r="M185">
        <v>1.7438552049488701E-4</v>
      </c>
    </row>
    <row r="186" spans="6:13" x14ac:dyDescent="0.3">
      <c r="G186" t="s">
        <v>57</v>
      </c>
      <c r="H186">
        <v>4</v>
      </c>
      <c r="I186">
        <v>90</v>
      </c>
      <c r="J186">
        <v>3.93333333333333</v>
      </c>
      <c r="K186" s="45">
        <v>4.4444444444444398E-2</v>
      </c>
      <c r="L186">
        <v>4.6800046800046801E-4</v>
      </c>
      <c r="M186" s="44">
        <v>3.6712741156818403E-5</v>
      </c>
    </row>
    <row r="187" spans="6:13" x14ac:dyDescent="0.3">
      <c r="G187" t="s">
        <v>29</v>
      </c>
      <c r="H187">
        <v>3</v>
      </c>
      <c r="I187">
        <v>67</v>
      </c>
      <c r="J187">
        <v>4.2238805970149196</v>
      </c>
      <c r="K187" s="45">
        <v>4.4776119402985003E-2</v>
      </c>
      <c r="L187">
        <v>3.5100035100035098E-4</v>
      </c>
      <c r="M187" s="44">
        <v>2.7534555867613801E-5</v>
      </c>
    </row>
    <row r="188" spans="6:13" x14ac:dyDescent="0.3">
      <c r="G188" t="s">
        <v>70</v>
      </c>
      <c r="H188">
        <v>18</v>
      </c>
      <c r="I188">
        <v>399</v>
      </c>
      <c r="J188">
        <v>4.1158690176322397</v>
      </c>
      <c r="K188" s="45">
        <v>4.5112781954887202E-2</v>
      </c>
      <c r="L188">
        <v>2.1060021060020999E-3</v>
      </c>
      <c r="M188" s="44">
        <v>1.6520733520568299E-4</v>
      </c>
    </row>
    <row r="189" spans="6:13" x14ac:dyDescent="0.3">
      <c r="G189" t="s">
        <v>127</v>
      </c>
      <c r="H189">
        <v>4</v>
      </c>
      <c r="I189">
        <v>86</v>
      </c>
      <c r="J189">
        <v>3.9418604651162701</v>
      </c>
      <c r="K189" s="45">
        <v>4.6511627906976702E-2</v>
      </c>
      <c r="L189">
        <v>4.6800046800046801E-4</v>
      </c>
      <c r="M189" s="44">
        <v>3.6712741156818403E-5</v>
      </c>
    </row>
    <row r="190" spans="6:13" x14ac:dyDescent="0.3">
      <c r="G190" t="s">
        <v>118</v>
      </c>
      <c r="H190">
        <v>9</v>
      </c>
      <c r="I190">
        <v>192</v>
      </c>
      <c r="J190">
        <v>4.203125</v>
      </c>
      <c r="K190" s="45">
        <v>4.6875E-2</v>
      </c>
      <c r="L190">
        <v>1.05300105300105E-3</v>
      </c>
      <c r="M190" s="44">
        <v>8.2603667602841493E-5</v>
      </c>
    </row>
    <row r="191" spans="6:13" x14ac:dyDescent="0.3">
      <c r="G191" t="s">
        <v>154</v>
      </c>
      <c r="H191">
        <v>5</v>
      </c>
      <c r="I191">
        <v>106</v>
      </c>
      <c r="J191">
        <v>4.23529411764705</v>
      </c>
      <c r="K191" s="45">
        <v>4.71698113207547E-2</v>
      </c>
      <c r="L191">
        <v>5.8500058500058499E-4</v>
      </c>
      <c r="M191" s="44">
        <v>4.5890926446023002E-5</v>
      </c>
    </row>
    <row r="192" spans="6:13" x14ac:dyDescent="0.3">
      <c r="F192" s="141"/>
      <c r="G192" s="141"/>
      <c r="H192" s="141"/>
      <c r="I192" s="141"/>
      <c r="J192" s="141"/>
      <c r="K192" s="141"/>
      <c r="L192" s="141"/>
      <c r="M192" s="141"/>
    </row>
    <row r="193" spans="6:13" x14ac:dyDescent="0.3">
      <c r="F193" s="141"/>
      <c r="G193" s="141"/>
      <c r="H193" s="141"/>
      <c r="I193" s="141"/>
      <c r="J193" s="141"/>
      <c r="K193" s="141"/>
      <c r="L193" s="141"/>
      <c r="M193" s="141"/>
    </row>
    <row r="194" spans="6:13" x14ac:dyDescent="0.3">
      <c r="F194" s="141"/>
      <c r="G194" s="141"/>
      <c r="H194" s="141"/>
      <c r="I194" s="141"/>
      <c r="J194" s="141"/>
      <c r="K194" s="141"/>
      <c r="L194" s="141"/>
      <c r="M194" s="141"/>
    </row>
    <row r="195" spans="6:13" x14ac:dyDescent="0.3">
      <c r="F195" s="141"/>
      <c r="G195" s="141"/>
      <c r="H195" s="141"/>
      <c r="I195" s="141"/>
      <c r="J195" s="141"/>
      <c r="K195" s="141"/>
      <c r="L195" s="141"/>
      <c r="M195" s="141"/>
    </row>
    <row r="196" spans="6:13" x14ac:dyDescent="0.3">
      <c r="F196" s="141"/>
      <c r="G196" s="141"/>
      <c r="H196" s="141"/>
      <c r="I196" s="141"/>
      <c r="J196" s="141"/>
      <c r="K196" s="141"/>
      <c r="L196" s="141"/>
      <c r="M196" s="141"/>
    </row>
    <row r="197" spans="6:13" x14ac:dyDescent="0.3">
      <c r="F197" s="141"/>
      <c r="G197" s="141"/>
      <c r="H197" s="141"/>
      <c r="I197" s="141"/>
      <c r="J197" s="141"/>
      <c r="K197" s="141"/>
      <c r="L197" s="141"/>
      <c r="M197" s="141"/>
    </row>
    <row r="198" spans="6:13" x14ac:dyDescent="0.3">
      <c r="F198" s="141"/>
      <c r="G198" s="141"/>
      <c r="H198" s="141"/>
      <c r="I198" s="141"/>
      <c r="J198" s="141"/>
      <c r="K198" s="141"/>
      <c r="L198" s="141"/>
      <c r="M198" s="141"/>
    </row>
    <row r="199" spans="6:13" x14ac:dyDescent="0.3">
      <c r="F199" s="141"/>
      <c r="G199" s="141"/>
      <c r="H199" s="141"/>
      <c r="I199" s="141"/>
      <c r="J199" s="141"/>
      <c r="K199" s="141"/>
      <c r="L199" s="141"/>
      <c r="M199" s="141"/>
    </row>
    <row r="200" spans="6:13" x14ac:dyDescent="0.3">
      <c r="F200" s="141"/>
      <c r="G200" s="141"/>
      <c r="H200" s="141"/>
      <c r="I200" s="141"/>
      <c r="J200" s="141"/>
      <c r="K200" s="141"/>
      <c r="L200" s="141"/>
      <c r="M200" s="141"/>
    </row>
    <row r="201" spans="6:13" x14ac:dyDescent="0.3">
      <c r="F201" s="141"/>
      <c r="G201" s="141"/>
      <c r="H201" s="141"/>
      <c r="I201" s="141"/>
      <c r="J201" s="141"/>
      <c r="K201" s="141"/>
      <c r="L201" s="141"/>
      <c r="M201" s="141"/>
    </row>
    <row r="202" spans="6:13" x14ac:dyDescent="0.3">
      <c r="F202" s="141"/>
      <c r="G202" s="141"/>
      <c r="H202" s="141"/>
      <c r="I202" s="141"/>
      <c r="J202" s="141"/>
      <c r="K202" s="141"/>
      <c r="L202" s="141"/>
      <c r="M202" s="141"/>
    </row>
    <row r="203" spans="6:13" x14ac:dyDescent="0.3">
      <c r="F203" s="141"/>
      <c r="G203" s="141"/>
      <c r="H203" s="141"/>
      <c r="I203" s="141"/>
      <c r="J203" s="141"/>
      <c r="K203" s="141"/>
      <c r="L203" s="141"/>
      <c r="M203" s="141"/>
    </row>
    <row r="204" spans="6:13" x14ac:dyDescent="0.3">
      <c r="F204" s="141"/>
      <c r="G204" s="141"/>
      <c r="H204" s="141"/>
      <c r="I204" s="141"/>
      <c r="J204" s="141"/>
      <c r="K204" s="141"/>
      <c r="L204" s="141"/>
      <c r="M204" s="141"/>
    </row>
    <row r="205" spans="6:13" x14ac:dyDescent="0.3">
      <c r="F205" s="141"/>
      <c r="G205" s="141"/>
      <c r="H205" s="141"/>
      <c r="I205" s="141"/>
      <c r="J205" s="141"/>
      <c r="K205" s="141"/>
      <c r="L205" s="141"/>
      <c r="M205" s="141"/>
    </row>
    <row r="206" spans="6:13" x14ac:dyDescent="0.3">
      <c r="F206" s="141"/>
      <c r="G206" s="141"/>
      <c r="H206" s="141"/>
      <c r="I206" s="141"/>
      <c r="J206" s="141"/>
      <c r="K206" s="141"/>
      <c r="L206" s="141"/>
      <c r="M206" s="141"/>
    </row>
    <row r="207" spans="6:13" x14ac:dyDescent="0.3">
      <c r="F207" s="141"/>
      <c r="G207" s="141"/>
      <c r="H207" s="141"/>
      <c r="I207" s="141"/>
      <c r="J207" s="141"/>
      <c r="K207" s="141"/>
      <c r="L207" s="141"/>
      <c r="M207" s="141"/>
    </row>
    <row r="208" spans="6:13" x14ac:dyDescent="0.3">
      <c r="F208" s="141"/>
      <c r="G208" s="141"/>
      <c r="H208" s="141"/>
      <c r="I208" s="141"/>
      <c r="J208" s="141"/>
      <c r="K208" s="141"/>
      <c r="L208" s="141"/>
      <c r="M208" s="141"/>
    </row>
    <row r="209" spans="6:13" x14ac:dyDescent="0.3">
      <c r="F209" s="141"/>
      <c r="G209" s="141"/>
      <c r="H209" s="141"/>
      <c r="I209" s="141"/>
      <c r="J209" s="141"/>
      <c r="K209" s="141"/>
      <c r="L209" s="141"/>
      <c r="M209" s="141"/>
    </row>
    <row r="210" spans="6:13" x14ac:dyDescent="0.3">
      <c r="F210" s="141"/>
      <c r="G210" s="141"/>
      <c r="H210" s="141"/>
      <c r="I210" s="141"/>
      <c r="J210" s="141"/>
      <c r="K210" s="141"/>
      <c r="L210" s="141"/>
      <c r="M210" s="141"/>
    </row>
    <row r="211" spans="6:13" x14ac:dyDescent="0.3">
      <c r="F211" s="141"/>
      <c r="G211" s="141"/>
      <c r="H211" s="141"/>
      <c r="I211" s="141"/>
      <c r="J211" s="141"/>
      <c r="K211" s="141"/>
      <c r="L211" s="141"/>
      <c r="M211" s="141"/>
    </row>
    <row r="212" spans="6:13" x14ac:dyDescent="0.3">
      <c r="F212" s="141"/>
      <c r="G212" s="141"/>
      <c r="H212" s="141"/>
      <c r="I212" s="141"/>
      <c r="J212" s="141"/>
      <c r="K212" s="141"/>
      <c r="L212" s="141"/>
      <c r="M212" s="141"/>
    </row>
    <row r="213" spans="6:13" x14ac:dyDescent="0.3">
      <c r="F213" s="141"/>
      <c r="G213" s="141"/>
      <c r="H213" s="141"/>
      <c r="I213" s="141"/>
      <c r="J213" s="141"/>
      <c r="K213" s="141"/>
      <c r="L213" s="141"/>
      <c r="M213" s="141"/>
    </row>
    <row r="214" spans="6:13" x14ac:dyDescent="0.3">
      <c r="F214" s="141"/>
      <c r="G214" s="141"/>
      <c r="H214" s="141"/>
      <c r="I214" s="141"/>
      <c r="J214" s="141"/>
      <c r="K214" s="141"/>
      <c r="L214" s="141"/>
      <c r="M214" s="141"/>
    </row>
    <row r="215" spans="6:13" x14ac:dyDescent="0.3">
      <c r="F215" s="141"/>
      <c r="G215" s="141"/>
      <c r="H215" s="141"/>
      <c r="I215" s="141"/>
      <c r="J215" s="141"/>
      <c r="K215" s="141"/>
      <c r="L215" s="141"/>
      <c r="M215" s="141"/>
    </row>
    <row r="216" spans="6:13" x14ac:dyDescent="0.3">
      <c r="F216" s="141"/>
      <c r="G216" s="141"/>
      <c r="H216" s="141"/>
      <c r="I216" s="141"/>
      <c r="J216" s="141"/>
      <c r="K216" s="141"/>
      <c r="L216" s="141"/>
      <c r="M216" s="141"/>
    </row>
    <row r="217" spans="6:13" x14ac:dyDescent="0.3">
      <c r="F217" s="141"/>
      <c r="G217" s="141"/>
      <c r="H217" s="141"/>
      <c r="I217" s="141"/>
      <c r="J217" s="141"/>
      <c r="K217" s="141"/>
      <c r="L217" s="141"/>
      <c r="M217" s="141"/>
    </row>
    <row r="218" spans="6:13" x14ac:dyDescent="0.3">
      <c r="F218" s="141"/>
      <c r="G218" s="141"/>
      <c r="H218" s="141"/>
      <c r="I218" s="141"/>
      <c r="J218" s="141"/>
      <c r="K218" s="141"/>
      <c r="L218" s="141"/>
      <c r="M218" s="141"/>
    </row>
    <row r="219" spans="6:13" x14ac:dyDescent="0.3">
      <c r="F219" s="141"/>
      <c r="G219" s="141"/>
      <c r="H219" s="141"/>
      <c r="I219" s="141"/>
      <c r="J219" s="141"/>
      <c r="K219" s="141"/>
      <c r="L219" s="141"/>
      <c r="M219" s="141"/>
    </row>
  </sheetData>
  <mergeCells count="8">
    <mergeCell ref="A7:C7"/>
    <mergeCell ref="A82:M84"/>
    <mergeCell ref="A2:M4"/>
    <mergeCell ref="G86:M87"/>
    <mergeCell ref="G139:M140"/>
    <mergeCell ref="A106:E123"/>
    <mergeCell ref="F192:M219"/>
    <mergeCell ref="O24:AE51"/>
  </mergeCells>
  <conditionalFormatting sqref="K9:K79">
    <cfRule type="colorScale" priority="2">
      <colorScale>
        <cfvo type="percentile" val="30"/>
        <cfvo type="percentile" val="50"/>
        <cfvo type="percentile" val="90"/>
        <color rgb="FF63BE7B"/>
        <color rgb="FFFCFCFF"/>
        <color rgb="FFF8696B"/>
      </colorScale>
    </cfRule>
  </conditionalFormatting>
  <conditionalFormatting sqref="J9:J79">
    <cfRule type="colorScale" priority="1">
      <colorScale>
        <cfvo type="num" val="3"/>
        <cfvo type="num" val="4.05"/>
        <cfvo type="num" val="4.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2AAB-4B29-447E-AF30-D42F7E7F42DF}">
  <dimension ref="A1:AX709"/>
  <sheetViews>
    <sheetView topLeftCell="A52" zoomScale="90" zoomScaleNormal="90" workbookViewId="0">
      <selection activeCell="AI70" sqref="AI70"/>
    </sheetView>
  </sheetViews>
  <sheetFormatPr defaultRowHeight="14.4" x14ac:dyDescent="0.3"/>
  <cols>
    <col min="1" max="1" width="10.77734375" bestFit="1" customWidth="1"/>
    <col min="2" max="2" width="21.21875" bestFit="1" customWidth="1"/>
    <col min="3" max="3" width="14.109375" bestFit="1" customWidth="1"/>
    <col min="5" max="5" width="14.88671875" customWidth="1"/>
    <col min="6" max="6" width="21.21875" bestFit="1" customWidth="1"/>
    <col min="7" max="20" width="9.21875" customWidth="1"/>
    <col min="21" max="27" width="10.21875" customWidth="1"/>
    <col min="28" max="28" width="11.88671875" customWidth="1"/>
    <col min="29" max="29" width="12.109375" bestFit="1" customWidth="1"/>
    <col min="30" max="30" width="9" bestFit="1" customWidth="1"/>
    <col min="31" max="31" width="8" bestFit="1" customWidth="1"/>
    <col min="32" max="32" width="9" bestFit="1" customWidth="1"/>
    <col min="33" max="33" width="10" bestFit="1" customWidth="1"/>
    <col min="34" max="34" width="9.88671875" bestFit="1" customWidth="1"/>
    <col min="35" max="35" width="16.44140625" bestFit="1" customWidth="1"/>
    <col min="36" max="37" width="8" bestFit="1" customWidth="1"/>
    <col min="38" max="38" width="9" bestFit="1" customWidth="1"/>
    <col min="39" max="39" width="7" bestFit="1" customWidth="1"/>
    <col min="40" max="40" width="9" bestFit="1" customWidth="1"/>
    <col min="41" max="41" width="8" bestFit="1" customWidth="1"/>
    <col min="42" max="43" width="9" bestFit="1" customWidth="1"/>
    <col min="44" max="44" width="7" bestFit="1" customWidth="1"/>
    <col min="45" max="45" width="11" bestFit="1" customWidth="1"/>
    <col min="46" max="46" width="19.5546875" bestFit="1" customWidth="1"/>
    <col min="47" max="47" width="23" bestFit="1" customWidth="1"/>
    <col min="48" max="48" width="9" bestFit="1" customWidth="1"/>
    <col min="49" max="49" width="7" bestFit="1" customWidth="1"/>
    <col min="50" max="50" width="8" bestFit="1" customWidth="1"/>
    <col min="51" max="51" width="10" bestFit="1" customWidth="1"/>
    <col min="52" max="54" width="9" bestFit="1" customWidth="1"/>
    <col min="55" max="55" width="6" bestFit="1" customWidth="1"/>
    <col min="56" max="56" width="9" bestFit="1" customWidth="1"/>
    <col min="57" max="57" width="7" bestFit="1" customWidth="1"/>
    <col min="58" max="58" width="9" bestFit="1" customWidth="1"/>
    <col min="59" max="59" width="26.109375" bestFit="1" customWidth="1"/>
    <col min="60" max="60" width="11.44140625" bestFit="1" customWidth="1"/>
    <col min="61" max="61" width="6" bestFit="1" customWidth="1"/>
    <col min="62" max="62" width="8" bestFit="1" customWidth="1"/>
    <col min="63" max="63" width="7" bestFit="1" customWidth="1"/>
    <col min="64" max="64" width="8" bestFit="1" customWidth="1"/>
    <col min="65" max="65" width="9" bestFit="1" customWidth="1"/>
    <col min="66" max="67" width="7" bestFit="1" customWidth="1"/>
    <col min="68" max="68" width="8" bestFit="1" customWidth="1"/>
    <col min="69" max="70" width="9" bestFit="1" customWidth="1"/>
    <col min="71" max="71" width="8" bestFit="1" customWidth="1"/>
    <col min="72" max="72" width="9" bestFit="1" customWidth="1"/>
    <col min="73" max="73" width="10" bestFit="1" customWidth="1"/>
    <col min="74" max="74" width="14.44140625" bestFit="1" customWidth="1"/>
    <col min="75" max="75" width="16.44140625" bestFit="1" customWidth="1"/>
    <col min="76" max="76" width="7" bestFit="1" customWidth="1"/>
    <col min="77" max="77" width="8" bestFit="1" customWidth="1"/>
    <col min="78" max="79" width="7" bestFit="1" customWidth="1"/>
    <col min="80" max="81" width="8" bestFit="1" customWidth="1"/>
    <col min="82" max="82" width="10" bestFit="1" customWidth="1"/>
    <col min="83" max="84" width="8" bestFit="1" customWidth="1"/>
    <col min="85" max="86" width="9" bestFit="1" customWidth="1"/>
    <col min="87" max="87" width="10" bestFit="1" customWidth="1"/>
    <col min="88" max="88" width="19.5546875" bestFit="1" customWidth="1"/>
    <col min="89" max="89" width="14" bestFit="1" customWidth="1"/>
    <col min="90" max="90" width="8" bestFit="1" customWidth="1"/>
    <col min="91" max="91" width="9" bestFit="1" customWidth="1"/>
    <col min="92" max="92" width="7" bestFit="1" customWidth="1"/>
    <col min="93" max="93" width="9" bestFit="1" customWidth="1"/>
    <col min="94" max="95" width="8" bestFit="1" customWidth="1"/>
    <col min="96" max="97" width="9" bestFit="1" customWidth="1"/>
    <col min="98" max="98" width="10" bestFit="1" customWidth="1"/>
    <col min="99" max="99" width="17.21875" bestFit="1" customWidth="1"/>
    <col min="100" max="100" width="15.33203125" bestFit="1" customWidth="1"/>
    <col min="101" max="102" width="9" bestFit="1" customWidth="1"/>
    <col min="103" max="103" width="7" bestFit="1" customWidth="1"/>
    <col min="104" max="105" width="8" bestFit="1" customWidth="1"/>
    <col min="106" max="106" width="9" bestFit="1" customWidth="1"/>
    <col min="107" max="108" width="8" bestFit="1" customWidth="1"/>
    <col min="109" max="109" width="7" bestFit="1" customWidth="1"/>
    <col min="110" max="110" width="10" bestFit="1" customWidth="1"/>
    <col min="111" max="111" width="9" bestFit="1" customWidth="1"/>
    <col min="112" max="112" width="6" bestFit="1" customWidth="1"/>
    <col min="113" max="114" width="9" bestFit="1" customWidth="1"/>
    <col min="115" max="115" width="10" bestFit="1" customWidth="1"/>
    <col min="116" max="116" width="18.44140625" bestFit="1" customWidth="1"/>
    <col min="117" max="117" width="13.109375" bestFit="1" customWidth="1"/>
    <col min="118" max="120" width="8" bestFit="1" customWidth="1"/>
    <col min="121" max="121" width="10" bestFit="1" customWidth="1"/>
    <col min="122" max="123" width="6" bestFit="1" customWidth="1"/>
    <col min="124" max="127" width="9" bestFit="1" customWidth="1"/>
    <col min="128" max="128" width="10" bestFit="1" customWidth="1"/>
    <col min="129" max="129" width="16.21875" bestFit="1" customWidth="1"/>
    <col min="130" max="130" width="16.6640625" bestFit="1" customWidth="1"/>
    <col min="131" max="131" width="9" bestFit="1" customWidth="1"/>
    <col min="132" max="133" width="8" bestFit="1" customWidth="1"/>
    <col min="134" max="134" width="10" bestFit="1" customWidth="1"/>
    <col min="135" max="135" width="19.6640625" bestFit="1" customWidth="1"/>
    <col min="136" max="136" width="11.88671875" bestFit="1" customWidth="1"/>
    <col min="137" max="137" width="7" bestFit="1" customWidth="1"/>
    <col min="138" max="138" width="8" bestFit="1" customWidth="1"/>
    <col min="139" max="139" width="9" bestFit="1" customWidth="1"/>
    <col min="140" max="140" width="8" bestFit="1" customWidth="1"/>
    <col min="141" max="142" width="9" bestFit="1" customWidth="1"/>
    <col min="143" max="143" width="7" bestFit="1" customWidth="1"/>
    <col min="144" max="144" width="9" bestFit="1" customWidth="1"/>
    <col min="145" max="145" width="10" bestFit="1" customWidth="1"/>
    <col min="146" max="146" width="15" bestFit="1" customWidth="1"/>
    <col min="147" max="147" width="15.109375" bestFit="1" customWidth="1"/>
    <col min="148" max="148" width="7" bestFit="1" customWidth="1"/>
    <col min="149" max="149" width="8" bestFit="1" customWidth="1"/>
    <col min="150" max="150" width="9" bestFit="1" customWidth="1"/>
    <col min="151" max="152" width="8" bestFit="1" customWidth="1"/>
    <col min="153" max="154" width="7" bestFit="1" customWidth="1"/>
    <col min="155" max="156" width="9" bestFit="1" customWidth="1"/>
    <col min="157" max="157" width="7" bestFit="1" customWidth="1"/>
    <col min="158" max="159" width="9" bestFit="1" customWidth="1"/>
    <col min="160" max="160" width="10" bestFit="1" customWidth="1"/>
    <col min="161" max="161" width="18.21875" bestFit="1" customWidth="1"/>
    <col min="162" max="162" width="11.44140625" bestFit="1" customWidth="1"/>
    <col min="163" max="163" width="8" bestFit="1" customWidth="1"/>
    <col min="164" max="164" width="7" bestFit="1" customWidth="1"/>
    <col min="165" max="165" width="9" bestFit="1" customWidth="1"/>
    <col min="166" max="169" width="8" bestFit="1" customWidth="1"/>
    <col min="170" max="170" width="10" bestFit="1" customWidth="1"/>
    <col min="171" max="171" width="14.5546875" bestFit="1" customWidth="1"/>
    <col min="172" max="172" width="11.6640625" bestFit="1" customWidth="1"/>
    <col min="173" max="173" width="9" bestFit="1" customWidth="1"/>
    <col min="174" max="174" width="8" bestFit="1" customWidth="1"/>
    <col min="175" max="175" width="5" bestFit="1" customWidth="1"/>
    <col min="176" max="176" width="8" bestFit="1" customWidth="1"/>
    <col min="177" max="177" width="7" bestFit="1" customWidth="1"/>
    <col min="178" max="178" width="5" bestFit="1" customWidth="1"/>
    <col min="179" max="180" width="9" bestFit="1" customWidth="1"/>
    <col min="181" max="182" width="8" bestFit="1" customWidth="1"/>
    <col min="183" max="183" width="10" bestFit="1" customWidth="1"/>
    <col min="184" max="184" width="14.6640625" bestFit="1" customWidth="1"/>
    <col min="185" max="185" width="7" bestFit="1" customWidth="1"/>
    <col min="186" max="186" width="8" bestFit="1" customWidth="1"/>
    <col min="187" max="187" width="7" bestFit="1" customWidth="1"/>
    <col min="188" max="188" width="9" bestFit="1" customWidth="1"/>
    <col min="189" max="190" width="7" bestFit="1" customWidth="1"/>
    <col min="191" max="191" width="9" bestFit="1" customWidth="1"/>
    <col min="192" max="192" width="10" bestFit="1" customWidth="1"/>
    <col min="193" max="194" width="9" bestFit="1" customWidth="1"/>
    <col min="195" max="196" width="10" bestFit="1" customWidth="1"/>
    <col min="197" max="197" width="14.6640625" bestFit="1" customWidth="1"/>
    <col min="198" max="198" width="7" bestFit="1" customWidth="1"/>
    <col min="199" max="200" width="9" bestFit="1" customWidth="1"/>
    <col min="201" max="201" width="8" bestFit="1" customWidth="1"/>
    <col min="202" max="202" width="9" bestFit="1" customWidth="1"/>
    <col min="203" max="203" width="10" bestFit="1" customWidth="1"/>
    <col min="204" max="204" width="8" bestFit="1" customWidth="1"/>
    <col min="205" max="205" width="9" bestFit="1" customWidth="1"/>
    <col min="206" max="206" width="11" bestFit="1" customWidth="1"/>
    <col min="207" max="207" width="17.77734375" bestFit="1" customWidth="1"/>
    <col min="208" max="208" width="11" bestFit="1" customWidth="1"/>
  </cols>
  <sheetData>
    <row r="1" spans="1:31" x14ac:dyDescent="0.3">
      <c r="B1" s="151" t="s">
        <v>306</v>
      </c>
      <c r="F1" s="155" t="s">
        <v>306</v>
      </c>
      <c r="G1" s="156"/>
      <c r="H1" s="156"/>
      <c r="I1" s="156"/>
      <c r="J1" s="156"/>
      <c r="K1" s="156"/>
      <c r="L1" s="156"/>
      <c r="M1" s="156"/>
      <c r="Q1" s="76"/>
      <c r="R1" t="s">
        <v>321</v>
      </c>
      <c r="U1" s="57" t="s">
        <v>323</v>
      </c>
      <c r="V1" t="s">
        <v>325</v>
      </c>
    </row>
    <row r="2" spans="1:31" x14ac:dyDescent="0.3">
      <c r="B2" s="151"/>
      <c r="F2" s="155"/>
      <c r="G2" s="156"/>
      <c r="H2" s="156"/>
      <c r="I2" s="156"/>
      <c r="J2" s="156"/>
      <c r="K2" s="156"/>
      <c r="L2" s="156"/>
      <c r="M2" s="156"/>
      <c r="Q2" s="13"/>
      <c r="R2" t="s">
        <v>322</v>
      </c>
      <c r="U2" s="47" t="s">
        <v>324</v>
      </c>
      <c r="V2" t="s">
        <v>326</v>
      </c>
    </row>
    <row r="4" spans="1:31" x14ac:dyDescent="0.3">
      <c r="A4" s="6" t="s">
        <v>313</v>
      </c>
      <c r="B4" s="6" t="s">
        <v>314</v>
      </c>
      <c r="C4" s="6" t="s">
        <v>306</v>
      </c>
      <c r="F4" s="1" t="s">
        <v>319</v>
      </c>
      <c r="G4" s="1" t="s">
        <v>320</v>
      </c>
    </row>
    <row r="5" spans="1:31" x14ac:dyDescent="0.3">
      <c r="A5" s="6" t="s">
        <v>14</v>
      </c>
      <c r="B5" s="6" t="s">
        <v>246</v>
      </c>
      <c r="C5" s="75">
        <v>437873.79000000202</v>
      </c>
      <c r="F5" s="1" t="s">
        <v>314</v>
      </c>
      <c r="G5" t="s">
        <v>69</v>
      </c>
      <c r="H5" t="s">
        <v>25</v>
      </c>
      <c r="I5" t="s">
        <v>20</v>
      </c>
      <c r="J5" t="s">
        <v>96</v>
      </c>
      <c r="K5" t="s">
        <v>34</v>
      </c>
      <c r="L5" t="s">
        <v>38</v>
      </c>
      <c r="M5" t="s">
        <v>54</v>
      </c>
      <c r="N5" t="s">
        <v>16</v>
      </c>
      <c r="O5" t="s">
        <v>72</v>
      </c>
      <c r="P5" t="s">
        <v>24</v>
      </c>
      <c r="Q5" t="s">
        <v>122</v>
      </c>
      <c r="R5" t="s">
        <v>31</v>
      </c>
      <c r="S5" t="s">
        <v>41</v>
      </c>
      <c r="T5" t="s">
        <v>47</v>
      </c>
      <c r="U5" t="s">
        <v>11</v>
      </c>
      <c r="V5" t="s">
        <v>56</v>
      </c>
      <c r="W5" t="s">
        <v>53</v>
      </c>
      <c r="X5" t="s">
        <v>33</v>
      </c>
      <c r="Y5" t="s">
        <v>28</v>
      </c>
      <c r="Z5" t="s">
        <v>8</v>
      </c>
      <c r="AA5" t="s">
        <v>45</v>
      </c>
      <c r="AB5" t="s">
        <v>14</v>
      </c>
      <c r="AC5" s="6" t="s">
        <v>336</v>
      </c>
      <c r="AD5" s="47" t="s">
        <v>328</v>
      </c>
      <c r="AE5" s="57" t="s">
        <v>329</v>
      </c>
    </row>
    <row r="6" spans="1:31" x14ac:dyDescent="0.3">
      <c r="A6" s="6" t="s">
        <v>16</v>
      </c>
      <c r="B6" s="6" t="s">
        <v>247</v>
      </c>
      <c r="C6" s="75">
        <v>47295.6</v>
      </c>
      <c r="F6" s="2" t="s">
        <v>246</v>
      </c>
      <c r="G6" s="77"/>
      <c r="H6" s="77"/>
      <c r="I6" s="77">
        <v>927.76</v>
      </c>
      <c r="J6" s="77">
        <v>680.25</v>
      </c>
      <c r="K6" s="77">
        <v>373.38</v>
      </c>
      <c r="L6" s="77">
        <v>5570.08</v>
      </c>
      <c r="M6" s="77"/>
      <c r="N6" s="77">
        <v>65442.86</v>
      </c>
      <c r="O6" s="80">
        <v>4280.79</v>
      </c>
      <c r="P6" s="77"/>
      <c r="Q6" s="77"/>
      <c r="R6" s="77"/>
      <c r="S6" s="77">
        <v>25674.560000000001</v>
      </c>
      <c r="T6" s="77">
        <v>2791.55</v>
      </c>
      <c r="U6" s="77">
        <v>32492.549999999901</v>
      </c>
      <c r="V6" s="77">
        <v>16378.12</v>
      </c>
      <c r="W6" s="77">
        <v>88.56</v>
      </c>
      <c r="X6" s="77">
        <v>5474.98</v>
      </c>
      <c r="Y6" s="77">
        <v>5917.1799999999903</v>
      </c>
      <c r="Z6" s="77">
        <v>64137.07</v>
      </c>
      <c r="AA6" s="77"/>
      <c r="AB6" s="88">
        <v>437873.79000000202</v>
      </c>
      <c r="AC6" s="32">
        <f>GETPIVOTDATA("Revenue",$F$4,"Seller State","SP","Category","auto")/GETPIVOTDATA("Purchases ",$F$30,"Seller State","SP","Category","auto")</f>
        <v>134.27592456301809</v>
      </c>
      <c r="AD6" s="77">
        <v>1</v>
      </c>
      <c r="AE6">
        <v>4</v>
      </c>
    </row>
    <row r="7" spans="1:31" x14ac:dyDescent="0.3">
      <c r="A7" s="6" t="s">
        <v>14</v>
      </c>
      <c r="B7" s="6" t="s">
        <v>250</v>
      </c>
      <c r="C7" s="75">
        <v>788848.09000000905</v>
      </c>
      <c r="F7" s="2" t="s">
        <v>243</v>
      </c>
      <c r="G7" s="77"/>
      <c r="H7" s="77">
        <v>1089.04</v>
      </c>
      <c r="I7" s="77">
        <v>636.74</v>
      </c>
      <c r="J7" s="77">
        <v>1025.28</v>
      </c>
      <c r="K7" s="77"/>
      <c r="L7" s="77">
        <v>4999</v>
      </c>
      <c r="M7" s="77"/>
      <c r="N7" s="77">
        <v>32062.52</v>
      </c>
      <c r="O7" s="77"/>
      <c r="P7" s="77">
        <v>4259.28</v>
      </c>
      <c r="Q7" s="77"/>
      <c r="R7" s="77"/>
      <c r="S7" s="77"/>
      <c r="T7" s="77"/>
      <c r="U7" s="77">
        <v>45088.639999999999</v>
      </c>
      <c r="V7" s="77">
        <v>16129.559999999899</v>
      </c>
      <c r="W7" s="77"/>
      <c r="X7" s="77"/>
      <c r="Y7" s="77">
        <v>6438.85</v>
      </c>
      <c r="Z7" s="77">
        <v>14777.58</v>
      </c>
      <c r="AA7" s="77"/>
      <c r="AB7" s="88">
        <v>338703.61</v>
      </c>
      <c r="AC7" s="32">
        <f>GETPIVOTDATA("Revenue",$F$4,"Seller State","SP","Category","baby")/GETPIVOTDATA("Purchases ",$F$30,"Seller State","SP","Category","baby")</f>
        <v>161.74957497612226</v>
      </c>
      <c r="AD7" s="77">
        <v>1</v>
      </c>
      <c r="AE7" s="77">
        <v>1</v>
      </c>
    </row>
    <row r="8" spans="1:31" x14ac:dyDescent="0.3">
      <c r="A8" s="6" t="s">
        <v>14</v>
      </c>
      <c r="B8" s="6" t="s">
        <v>238</v>
      </c>
      <c r="C8" s="75">
        <v>241753.71999999601</v>
      </c>
      <c r="F8" s="2" t="s">
        <v>239</v>
      </c>
      <c r="G8" s="77"/>
      <c r="H8" s="77"/>
      <c r="I8" s="79">
        <v>61.64</v>
      </c>
      <c r="J8" s="77">
        <v>3088.49</v>
      </c>
      <c r="K8" s="77"/>
      <c r="L8" s="77">
        <v>3137.17</v>
      </c>
      <c r="M8" s="77"/>
      <c r="N8" s="77">
        <v>33337.179999999898</v>
      </c>
      <c r="O8" s="77"/>
      <c r="P8" s="77"/>
      <c r="Q8" s="77"/>
      <c r="R8" s="77">
        <v>964.99</v>
      </c>
      <c r="S8" s="77"/>
      <c r="T8" s="77"/>
      <c r="U8" s="77">
        <v>17833.560000000001</v>
      </c>
      <c r="V8" s="77">
        <v>8750.61</v>
      </c>
      <c r="W8" s="77"/>
      <c r="X8" s="77"/>
      <c r="Y8" s="77">
        <v>16619.18</v>
      </c>
      <c r="Z8" s="77">
        <v>70332.339999999895</v>
      </c>
      <c r="AA8" s="79">
        <v>695.59</v>
      </c>
      <c r="AB8" s="89">
        <v>1069781.9300000099</v>
      </c>
      <c r="AC8" s="32">
        <f>GETPIVOTDATA("Revenue",$F$4,"Seller State","SP","Category","bed_bath_table")/GETPIVOTDATA("Purchases ",$F$30,"Seller State","SP","Category","bed_bath_table")</f>
        <v>110.56034828441608</v>
      </c>
      <c r="AD8">
        <v>2</v>
      </c>
      <c r="AE8">
        <v>1</v>
      </c>
    </row>
    <row r="9" spans="1:31" x14ac:dyDescent="0.3">
      <c r="A9" s="6" t="s">
        <v>14</v>
      </c>
      <c r="B9" s="6" t="s">
        <v>266</v>
      </c>
      <c r="C9" s="75">
        <v>470377.18999999901</v>
      </c>
      <c r="F9" s="2" t="s">
        <v>229</v>
      </c>
      <c r="G9" s="77"/>
      <c r="H9" s="77">
        <v>19295.650000000001</v>
      </c>
      <c r="I9" s="77"/>
      <c r="J9" s="77">
        <v>17352.43</v>
      </c>
      <c r="K9" s="77">
        <v>437.11</v>
      </c>
      <c r="L9" s="77">
        <v>6917.25</v>
      </c>
      <c r="M9" s="77"/>
      <c r="N9" s="80">
        <v>204167.61999999901</v>
      </c>
      <c r="O9" s="77"/>
      <c r="P9" s="77"/>
      <c r="Q9" s="77"/>
      <c r="R9" s="77"/>
      <c r="S9" s="80">
        <v>65379.629999999903</v>
      </c>
      <c r="T9" s="77"/>
      <c r="U9" s="80">
        <v>228176.399999999</v>
      </c>
      <c r="V9" s="77">
        <v>24619.289999999899</v>
      </c>
      <c r="W9" s="77"/>
      <c r="X9" s="77"/>
      <c r="Y9" s="77">
        <v>62285</v>
      </c>
      <c r="Z9" s="77">
        <v>14246.379999999899</v>
      </c>
      <c r="AA9" s="80">
        <v>831.97</v>
      </c>
      <c r="AB9" s="88">
        <v>388153.19999999797</v>
      </c>
      <c r="AC9" s="32">
        <f>GETPIVOTDATA("Revenue",$F$4,"Seller State","SP","Category","computers_accessories")/GETPIVOTDATA("Purchases ",$F$30,"Seller State","SP","Category","computers_accessories")</f>
        <v>121.03311506080387</v>
      </c>
      <c r="AD9" s="77">
        <v>0</v>
      </c>
      <c r="AE9" s="77">
        <v>1</v>
      </c>
    </row>
    <row r="10" spans="1:31" x14ac:dyDescent="0.3">
      <c r="A10" s="6" t="s">
        <v>11</v>
      </c>
      <c r="B10" s="6" t="s">
        <v>266</v>
      </c>
      <c r="C10" s="75">
        <v>42251.869999999901</v>
      </c>
      <c r="F10" s="2" t="s">
        <v>244</v>
      </c>
      <c r="G10" s="77"/>
      <c r="H10" s="77">
        <v>256.05</v>
      </c>
      <c r="I10" s="77">
        <v>72.52</v>
      </c>
      <c r="J10" s="77">
        <v>9660.3700000000008</v>
      </c>
      <c r="K10" s="77">
        <v>695.61</v>
      </c>
      <c r="L10" s="77">
        <v>2018.44999999999</v>
      </c>
      <c r="M10" s="77"/>
      <c r="N10" s="77">
        <v>35403.83</v>
      </c>
      <c r="O10" s="77">
        <v>731.76</v>
      </c>
      <c r="P10" s="79">
        <v>929.05</v>
      </c>
      <c r="Q10" s="77"/>
      <c r="R10" s="77"/>
      <c r="S10" s="77">
        <v>3683.54</v>
      </c>
      <c r="T10" s="77"/>
      <c r="U10" s="77">
        <v>34479.559999999903</v>
      </c>
      <c r="V10" s="77">
        <v>32785.379999999997</v>
      </c>
      <c r="W10" s="77"/>
      <c r="X10" s="77"/>
      <c r="Y10" s="80">
        <v>68616.199999999895</v>
      </c>
      <c r="Z10" s="77">
        <v>17477.5799999999</v>
      </c>
      <c r="AA10" s="77"/>
      <c r="AB10" s="88">
        <v>483634.11000000098</v>
      </c>
      <c r="AC10" s="32">
        <f>GETPIVOTDATA("Revenue",$F$4,"Seller State","SP","Category","cool_stuff")/GETPIVOTDATA("Purchases ",$F$30,"Seller State","SP","Category","cool_stuff")</f>
        <v>177.35024202420277</v>
      </c>
      <c r="AD10" s="77">
        <v>0</v>
      </c>
      <c r="AE10">
        <v>4</v>
      </c>
    </row>
    <row r="11" spans="1:31" x14ac:dyDescent="0.3">
      <c r="A11" s="6" t="s">
        <v>14</v>
      </c>
      <c r="B11" s="6" t="s">
        <v>256</v>
      </c>
      <c r="C11" s="75">
        <v>253781.549999999</v>
      </c>
      <c r="F11" s="2" t="s">
        <v>237</v>
      </c>
      <c r="G11" s="77"/>
      <c r="H11" s="79">
        <v>66.28</v>
      </c>
      <c r="I11" s="77">
        <v>540.95000000000005</v>
      </c>
      <c r="J11" s="77">
        <v>3595.8699999999899</v>
      </c>
      <c r="K11" s="77">
        <v>623.37</v>
      </c>
      <c r="L11" s="77">
        <v>139.53</v>
      </c>
      <c r="M11" s="77"/>
      <c r="N11" s="77">
        <v>69766.8</v>
      </c>
      <c r="O11" s="77"/>
      <c r="P11" s="77"/>
      <c r="Q11" s="77"/>
      <c r="R11" s="77"/>
      <c r="S11" s="77">
        <v>3068.85</v>
      </c>
      <c r="T11" s="77"/>
      <c r="U11" s="77">
        <v>158573.55999999901</v>
      </c>
      <c r="V11" s="77">
        <v>6036.94</v>
      </c>
      <c r="W11" s="80">
        <v>6399.9499999999898</v>
      </c>
      <c r="X11" s="77"/>
      <c r="Y11" s="77">
        <v>11450.879999999899</v>
      </c>
      <c r="Z11" s="77">
        <v>12635.4399999999</v>
      </c>
      <c r="AA11" s="77"/>
      <c r="AB11" s="88">
        <v>600532.15000000806</v>
      </c>
      <c r="AC11" s="32">
        <f>GETPIVOTDATA("Revenue",$F$4,"Seller State","SP","Category","furniture_decor")/GETPIVOTDATA("Purchases ",$F$30,"Seller State","SP","Category","furniture_decor")</f>
        <v>98.641943166887003</v>
      </c>
      <c r="AD11" s="77">
        <v>1</v>
      </c>
      <c r="AE11" s="77">
        <v>1</v>
      </c>
    </row>
    <row r="12" spans="1:31" x14ac:dyDescent="0.3">
      <c r="A12" s="6" t="s">
        <v>14</v>
      </c>
      <c r="B12" s="6" t="s">
        <v>229</v>
      </c>
      <c r="C12" s="75">
        <v>388153.19999999797</v>
      </c>
      <c r="F12" s="2" t="s">
        <v>224</v>
      </c>
      <c r="G12" s="77"/>
      <c r="H12" s="77">
        <v>2818.74</v>
      </c>
      <c r="I12" s="77"/>
      <c r="J12" s="77">
        <v>4993.1299999999901</v>
      </c>
      <c r="K12" s="80">
        <v>31959.75</v>
      </c>
      <c r="L12" s="77">
        <v>371.72</v>
      </c>
      <c r="M12" s="77"/>
      <c r="N12" s="77">
        <v>88056.350000000093</v>
      </c>
      <c r="O12" s="77"/>
      <c r="P12" s="77"/>
      <c r="Q12" s="77"/>
      <c r="R12" s="77"/>
      <c r="S12" s="77"/>
      <c r="T12" s="77"/>
      <c r="U12" s="77">
        <v>48890.099999999897</v>
      </c>
      <c r="V12" s="77">
        <v>7356.94</v>
      </c>
      <c r="W12" s="77"/>
      <c r="X12" s="77"/>
      <c r="Y12" s="77">
        <v>15273.82</v>
      </c>
      <c r="Z12" s="77">
        <v>52251.869999999901</v>
      </c>
      <c r="AA12" s="77"/>
      <c r="AB12" s="88">
        <v>313708.06999999902</v>
      </c>
      <c r="AC12" s="32">
        <f>GETPIVOTDATA("Revenue",$F$4,"Seller State","SP","Category","garden_tools")/GETPIVOTDATA("Purchases ",$F$30,"Seller State","SP","Category","garden_tools")</f>
        <v>103.29538030951565</v>
      </c>
      <c r="AD12" s="77">
        <v>1</v>
      </c>
      <c r="AE12" s="77">
        <v>0</v>
      </c>
    </row>
    <row r="13" spans="1:31" x14ac:dyDescent="0.3">
      <c r="A13" s="6" t="s">
        <v>14</v>
      </c>
      <c r="B13" s="6" t="s">
        <v>237</v>
      </c>
      <c r="C13" s="75">
        <v>600532.15000000806</v>
      </c>
      <c r="F13" s="2" t="s">
        <v>250</v>
      </c>
      <c r="G13" s="77"/>
      <c r="H13" s="77">
        <v>1933.15</v>
      </c>
      <c r="I13" s="80">
        <v>16797.060000000001</v>
      </c>
      <c r="J13" s="80">
        <v>17771.04</v>
      </c>
      <c r="K13" s="77">
        <v>667.969999999999</v>
      </c>
      <c r="L13" s="77">
        <v>4349.7799999999897</v>
      </c>
      <c r="M13" s="77">
        <v>48169.499999999898</v>
      </c>
      <c r="N13" s="77">
        <v>58771.37</v>
      </c>
      <c r="O13" s="77">
        <v>3719.8799999999901</v>
      </c>
      <c r="P13" s="77">
        <v>6121.84</v>
      </c>
      <c r="Q13" s="77"/>
      <c r="R13" s="77"/>
      <c r="S13" s="77">
        <v>295.66000000000003</v>
      </c>
      <c r="T13" s="77"/>
      <c r="U13" s="77">
        <v>140436.76</v>
      </c>
      <c r="V13" s="80">
        <v>199474.19999999899</v>
      </c>
      <c r="W13" s="78">
        <v>55.75</v>
      </c>
      <c r="X13" s="77"/>
      <c r="Y13" s="77">
        <v>35449.4399999999</v>
      </c>
      <c r="Z13" s="80">
        <v>84898.29</v>
      </c>
      <c r="AA13" s="77"/>
      <c r="AB13" s="88">
        <v>788848.09000000905</v>
      </c>
      <c r="AC13" s="32">
        <f>GETPIVOTDATA("Revenue",$F$4,"Seller State","SP","Category","health_beauty")/GETPIVOTDATA("Purchases ",$F$30,"Seller State","SP","Category","health_beauty")</f>
        <v>126.53963586782308</v>
      </c>
      <c r="AD13" s="77">
        <v>1</v>
      </c>
      <c r="AE13" s="77">
        <v>1</v>
      </c>
    </row>
    <row r="14" spans="1:31" x14ac:dyDescent="0.3">
      <c r="A14" s="6" t="s">
        <v>16</v>
      </c>
      <c r="B14" s="6" t="s">
        <v>256</v>
      </c>
      <c r="C14" s="75">
        <v>14366.39</v>
      </c>
      <c r="F14" s="2" t="s">
        <v>266</v>
      </c>
      <c r="G14" s="77"/>
      <c r="H14" s="77"/>
      <c r="I14" s="77">
        <v>366.29</v>
      </c>
      <c r="J14" s="77">
        <v>2340.1399999999899</v>
      </c>
      <c r="K14" s="77">
        <v>7759.25</v>
      </c>
      <c r="L14" s="77">
        <v>8908.8099999999904</v>
      </c>
      <c r="M14" s="77"/>
      <c r="N14" s="77">
        <v>101740.789999999</v>
      </c>
      <c r="O14" s="77"/>
      <c r="P14" s="77"/>
      <c r="Q14" s="77"/>
      <c r="R14" s="79">
        <v>149.30000000000001</v>
      </c>
      <c r="S14" s="77">
        <v>63.08</v>
      </c>
      <c r="T14" s="77"/>
      <c r="U14" s="77">
        <v>42251.869999999901</v>
      </c>
      <c r="V14" s="77">
        <v>13790.4099999999</v>
      </c>
      <c r="W14" s="77"/>
      <c r="X14" s="77"/>
      <c r="Y14" s="77">
        <v>31349.9899999999</v>
      </c>
      <c r="Z14" s="77">
        <v>77752.589999999895</v>
      </c>
      <c r="AA14" s="77"/>
      <c r="AB14" s="88">
        <v>470377.18999999901</v>
      </c>
      <c r="AC14" s="32">
        <f>GETPIVOTDATA("Revenue",$F$4,"Seller State","SP","Category","housewares")/GETPIVOTDATA("Purchases ",$F$30,"Seller State","SP","Category","housewares")</f>
        <v>97.507709369817377</v>
      </c>
      <c r="AD14" s="77">
        <v>0</v>
      </c>
      <c r="AE14" s="77">
        <v>1</v>
      </c>
    </row>
    <row r="15" spans="1:31" x14ac:dyDescent="0.3">
      <c r="A15" s="6" t="s">
        <v>28</v>
      </c>
      <c r="B15" s="6" t="s">
        <v>266</v>
      </c>
      <c r="C15" s="75">
        <v>31349.9899999999</v>
      </c>
      <c r="F15" s="2" t="s">
        <v>215</v>
      </c>
      <c r="G15" s="77"/>
      <c r="H15" s="77"/>
      <c r="I15" s="77"/>
      <c r="J15" s="77"/>
      <c r="K15" s="77"/>
      <c r="L15" s="77"/>
      <c r="M15" s="77"/>
      <c r="N15" s="79">
        <v>1789.99999999999</v>
      </c>
      <c r="O15" s="77"/>
      <c r="P15" s="77"/>
      <c r="Q15" s="77"/>
      <c r="R15" s="77"/>
      <c r="S15" s="77"/>
      <c r="T15" s="77"/>
      <c r="U15" s="77">
        <v>12904.91</v>
      </c>
      <c r="V15" s="77">
        <v>8288.85</v>
      </c>
      <c r="W15" s="77"/>
      <c r="X15" s="77"/>
      <c r="Y15" s="77"/>
      <c r="Z15" s="79">
        <v>1162.8800000000001</v>
      </c>
      <c r="AA15" s="77"/>
      <c r="AB15" s="88">
        <v>309477.17</v>
      </c>
      <c r="AC15" s="32">
        <f>GETPIVOTDATA("Revenue",$F$4,"Seller State","SP","Category","office_furniture")/GETPIVOTDATA("Purchases ",$F$30,"Seller State","SP","Category","office_furniture")</f>
        <v>193.66531289111387</v>
      </c>
      <c r="AD15" s="77">
        <v>0</v>
      </c>
      <c r="AE15" s="77">
        <v>1</v>
      </c>
    </row>
    <row r="16" spans="1:31" x14ac:dyDescent="0.3">
      <c r="A16" s="6" t="s">
        <v>28</v>
      </c>
      <c r="B16" s="6" t="s">
        <v>229</v>
      </c>
      <c r="C16" s="75">
        <v>62285</v>
      </c>
      <c r="F16" s="2" t="s">
        <v>256</v>
      </c>
      <c r="G16" s="77"/>
      <c r="H16" s="77"/>
      <c r="I16" s="77"/>
      <c r="J16" s="77">
        <v>2961.95</v>
      </c>
      <c r="K16" s="77">
        <v>405.27</v>
      </c>
      <c r="L16" s="77">
        <v>3143.85</v>
      </c>
      <c r="M16" s="77"/>
      <c r="N16" s="77">
        <v>14366.39</v>
      </c>
      <c r="O16" s="77"/>
      <c r="P16" s="80">
        <v>9844.56</v>
      </c>
      <c r="Q16" s="77"/>
      <c r="R16" s="77"/>
      <c r="S16" s="77"/>
      <c r="T16" s="77"/>
      <c r="U16" s="77">
        <v>37189.129999999997</v>
      </c>
      <c r="V16" s="77">
        <v>95118.6899999999</v>
      </c>
      <c r="W16" s="77"/>
      <c r="X16" s="77"/>
      <c r="Y16" s="79">
        <v>522.16</v>
      </c>
      <c r="Z16" s="77">
        <v>20522.88</v>
      </c>
      <c r="AA16" s="77"/>
      <c r="AB16" s="88">
        <v>253781.549999999</v>
      </c>
      <c r="AC16" s="32">
        <f>GETPIVOTDATA("Revenue",$F$4,"Seller State","SP","Category","perfumery")/GETPIVOTDATA("Purchases ",$F$30,"Seller State","SP","Category","perfumery")</f>
        <v>114.11040917266142</v>
      </c>
      <c r="AD16" s="77">
        <v>2</v>
      </c>
      <c r="AE16" s="77">
        <v>0</v>
      </c>
    </row>
    <row r="17" spans="1:31" x14ac:dyDescent="0.3">
      <c r="A17" s="6" t="s">
        <v>96</v>
      </c>
      <c r="B17" s="6" t="s">
        <v>266</v>
      </c>
      <c r="C17" s="75">
        <v>2340.1399999999899</v>
      </c>
      <c r="F17" s="2" t="s">
        <v>247</v>
      </c>
      <c r="G17" s="77"/>
      <c r="H17" s="77">
        <v>8072.69</v>
      </c>
      <c r="I17" s="77"/>
      <c r="J17" s="77">
        <v>508.74</v>
      </c>
      <c r="K17" s="77">
        <v>1976.34</v>
      </c>
      <c r="L17" s="80">
        <v>16687.53</v>
      </c>
      <c r="M17" s="77"/>
      <c r="N17" s="77">
        <v>47295.6</v>
      </c>
      <c r="O17" s="77"/>
      <c r="P17" s="77"/>
      <c r="Q17" s="77">
        <v>1393.11</v>
      </c>
      <c r="R17" s="77">
        <v>412.12</v>
      </c>
      <c r="S17" s="77">
        <v>476.93999999999897</v>
      </c>
      <c r="T17" s="77"/>
      <c r="U17" s="77">
        <v>203589.8</v>
      </c>
      <c r="V17" s="77">
        <v>63949.169999999896</v>
      </c>
      <c r="W17" s="77">
        <v>933.62</v>
      </c>
      <c r="X17" s="77"/>
      <c r="Y17" s="77">
        <v>16129.11</v>
      </c>
      <c r="Z17" s="77">
        <v>76004.739999999903</v>
      </c>
      <c r="AA17" s="77"/>
      <c r="AB17" s="88">
        <v>678336.64000000095</v>
      </c>
      <c r="AC17" s="32">
        <f>GETPIVOTDATA("Revenue",$F$4,"Seller State","SP","Category","sports_leisure")/GETPIVOTDATA("Purchases ",$F$30,"Seller State","SP","Category","sports_leisure")</f>
        <v>127.65085434700808</v>
      </c>
      <c r="AD17" s="77">
        <v>0</v>
      </c>
      <c r="AE17" s="77">
        <v>0</v>
      </c>
    </row>
    <row r="18" spans="1:31" x14ac:dyDescent="0.3">
      <c r="A18" s="6" t="s">
        <v>14</v>
      </c>
      <c r="B18" s="6" t="s">
        <v>244</v>
      </c>
      <c r="C18" s="75">
        <v>483634.11000000098</v>
      </c>
      <c r="F18" s="2" t="s">
        <v>240</v>
      </c>
      <c r="G18" s="77"/>
      <c r="H18" s="77"/>
      <c r="I18" s="77"/>
      <c r="J18" s="77">
        <v>5728.1999999999898</v>
      </c>
      <c r="K18" s="77">
        <v>2001.58</v>
      </c>
      <c r="L18" s="77">
        <v>127.67</v>
      </c>
      <c r="M18" s="77"/>
      <c r="N18" s="77">
        <v>38145.429999999898</v>
      </c>
      <c r="O18" s="77"/>
      <c r="P18" s="77"/>
      <c r="Q18" s="77"/>
      <c r="R18" s="77"/>
      <c r="S18" s="77"/>
      <c r="T18" s="77"/>
      <c r="U18" s="79">
        <v>5259.51</v>
      </c>
      <c r="V18" s="79">
        <v>5005.7700000000004</v>
      </c>
      <c r="W18" s="77"/>
      <c r="X18" s="77"/>
      <c r="Y18" s="77">
        <v>6182.29</v>
      </c>
      <c r="Z18" s="77">
        <v>3017.68</v>
      </c>
      <c r="AA18" s="77"/>
      <c r="AB18" s="90">
        <v>204106.920000001</v>
      </c>
      <c r="AC18" s="32">
        <f>GETPIVOTDATA("Revenue",$F$4,"Seller State","SP","Category","stationery")/GETPIVOTDATA("Purchases ",$F$30,"Seller State","SP","Category","stationery")</f>
        <v>106.19506763787773</v>
      </c>
      <c r="AD18" s="77">
        <v>1</v>
      </c>
      <c r="AE18" s="77">
        <v>1</v>
      </c>
    </row>
    <row r="19" spans="1:31" x14ac:dyDescent="0.3">
      <c r="A19" s="6" t="s">
        <v>11</v>
      </c>
      <c r="B19" s="6" t="s">
        <v>239</v>
      </c>
      <c r="C19" s="75">
        <v>17833.560000000001</v>
      </c>
      <c r="F19" s="2" t="s">
        <v>238</v>
      </c>
      <c r="G19" s="77">
        <v>1258.8</v>
      </c>
      <c r="H19" s="80">
        <v>76794.719999999899</v>
      </c>
      <c r="I19" s="77"/>
      <c r="J19" s="77">
        <v>4959.75</v>
      </c>
      <c r="K19" s="79">
        <v>32.1</v>
      </c>
      <c r="L19" s="77"/>
      <c r="M19" s="77"/>
      <c r="N19" s="77">
        <v>5051.1099999999997</v>
      </c>
      <c r="O19" s="77"/>
      <c r="P19" s="77"/>
      <c r="Q19" s="77"/>
      <c r="R19" s="77">
        <v>614.85</v>
      </c>
      <c r="S19" s="79">
        <v>81.400000000000006</v>
      </c>
      <c r="T19" s="77"/>
      <c r="U19" s="77">
        <v>18352.159999999902</v>
      </c>
      <c r="V19" s="77">
        <v>13496.56</v>
      </c>
      <c r="W19" s="77"/>
      <c r="X19" s="77"/>
      <c r="Y19" s="77">
        <v>8306.4499999999898</v>
      </c>
      <c r="Z19" s="77">
        <v>8166.75</v>
      </c>
      <c r="AA19" s="77"/>
      <c r="AB19" s="88">
        <v>241753.71999999601</v>
      </c>
      <c r="AC19" s="32">
        <f>GETPIVOTDATA("Revenue",$F$4,"Seller State","SP","Category","telephony")/GETPIVOTDATA("Purchases ",$F$30,"Seller State","SP","Category","telephony")</f>
        <v>63.352651991613214</v>
      </c>
      <c r="AD19" s="77">
        <v>2</v>
      </c>
      <c r="AE19" s="77">
        <v>1</v>
      </c>
    </row>
    <row r="20" spans="1:31" x14ac:dyDescent="0.3">
      <c r="A20" s="6" t="s">
        <v>14</v>
      </c>
      <c r="B20" s="6" t="s">
        <v>240</v>
      </c>
      <c r="C20" s="75">
        <v>204106.920000001</v>
      </c>
      <c r="E20" t="s">
        <v>327</v>
      </c>
      <c r="F20" s="2" t="s">
        <v>257</v>
      </c>
      <c r="G20" s="77"/>
      <c r="H20" s="77">
        <v>363.789999999999</v>
      </c>
      <c r="I20" s="77"/>
      <c r="J20" s="77">
        <v>6813.95</v>
      </c>
      <c r="K20" s="77"/>
      <c r="L20" s="79">
        <v>111.14</v>
      </c>
      <c r="M20" s="77"/>
      <c r="N20" s="77">
        <v>33410.22</v>
      </c>
      <c r="O20" s="79">
        <v>248.42</v>
      </c>
      <c r="P20" s="77"/>
      <c r="Q20" s="77"/>
      <c r="R20" s="77"/>
      <c r="S20" s="77">
        <v>418.44</v>
      </c>
      <c r="T20" s="77"/>
      <c r="U20" s="77">
        <v>39386.25</v>
      </c>
      <c r="V20" s="77">
        <v>115197.84</v>
      </c>
      <c r="W20" s="77"/>
      <c r="X20" s="77"/>
      <c r="Y20" s="77">
        <v>16952.3299999999</v>
      </c>
      <c r="Z20" s="77">
        <v>17340.37</v>
      </c>
      <c r="AA20" s="77"/>
      <c r="AB20" s="88">
        <v>312226.779999997</v>
      </c>
      <c r="AC20" s="32">
        <f>GETPIVOTDATA("Revenue",$F$4,"Seller State","SP","Category","toys")/GETPIVOTDATA("Purchases ",$F$30,"Seller State","SP","Category","toys")</f>
        <v>112.55471521268818</v>
      </c>
      <c r="AD20" s="77">
        <v>2</v>
      </c>
      <c r="AE20" s="77">
        <v>0</v>
      </c>
    </row>
    <row r="21" spans="1:31" x14ac:dyDescent="0.3">
      <c r="A21" s="6" t="s">
        <v>8</v>
      </c>
      <c r="B21" s="6" t="s">
        <v>240</v>
      </c>
      <c r="C21" s="75">
        <v>3017.68</v>
      </c>
      <c r="F21" s="2" t="s">
        <v>242</v>
      </c>
      <c r="G21" s="77"/>
      <c r="H21" s="77">
        <v>1323.55</v>
      </c>
      <c r="I21" s="77"/>
      <c r="J21" s="79">
        <v>138.12</v>
      </c>
      <c r="K21" s="77"/>
      <c r="L21" s="77"/>
      <c r="M21" s="77"/>
      <c r="N21" s="77">
        <v>31553.1899999999</v>
      </c>
      <c r="O21" s="77"/>
      <c r="P21" s="77"/>
      <c r="Q21" s="77"/>
      <c r="R21" s="80">
        <v>14306.91</v>
      </c>
      <c r="S21" s="77">
        <v>2341.7600000000002</v>
      </c>
      <c r="T21" s="77"/>
      <c r="U21" s="77">
        <v>43295.19</v>
      </c>
      <c r="V21" s="77">
        <v>115717.519999999</v>
      </c>
      <c r="W21" s="77"/>
      <c r="X21" s="77"/>
      <c r="Y21" s="77">
        <v>5195.2700000000004</v>
      </c>
      <c r="Z21" s="77">
        <v>32922.65</v>
      </c>
      <c r="AA21" s="77"/>
      <c r="AB21" s="88">
        <v>1014745.25</v>
      </c>
      <c r="AC21" s="32">
        <f>GETPIVOTDATA("Revenue",$F$4,"Seller State","SP","Category","watches_gifts")/GETPIVOTDATA("Purchases ",$F$30,"Seller State","SP","Category","watches_gifts")</f>
        <v>214.44320583262891</v>
      </c>
      <c r="AD21" s="77">
        <v>3</v>
      </c>
      <c r="AE21" s="77">
        <v>0</v>
      </c>
    </row>
    <row r="22" spans="1:31" x14ac:dyDescent="0.3">
      <c r="A22" s="6" t="s">
        <v>11</v>
      </c>
      <c r="B22" s="6" t="s">
        <v>256</v>
      </c>
      <c r="C22" s="75">
        <v>37189.129999999997</v>
      </c>
      <c r="G22" s="96">
        <f>SUM(G6:G21)</f>
        <v>1258.8</v>
      </c>
      <c r="H22" s="96">
        <f t="shared" ref="H22:AB22" si="0">SUM(H6:H21)</f>
        <v>112013.6599999999</v>
      </c>
      <c r="I22" s="96">
        <f t="shared" si="0"/>
        <v>19402.960000000003</v>
      </c>
      <c r="J22" s="96">
        <f t="shared" si="0"/>
        <v>81617.709999999948</v>
      </c>
      <c r="K22" s="96">
        <f t="shared" si="0"/>
        <v>46931.729999999996</v>
      </c>
      <c r="L22" s="96">
        <f t="shared" si="0"/>
        <v>56481.979999999967</v>
      </c>
      <c r="M22" s="96">
        <f t="shared" si="0"/>
        <v>48169.499999999898</v>
      </c>
      <c r="N22" s="96">
        <f t="shared" si="0"/>
        <v>860361.2599999978</v>
      </c>
      <c r="O22" s="96">
        <f t="shared" si="0"/>
        <v>8980.8499999999894</v>
      </c>
      <c r="P22" s="96">
        <f t="shared" si="0"/>
        <v>21154.73</v>
      </c>
      <c r="Q22" s="96">
        <f t="shared" si="0"/>
        <v>1393.11</v>
      </c>
      <c r="R22" s="96">
        <f t="shared" si="0"/>
        <v>16448.169999999998</v>
      </c>
      <c r="S22" s="96">
        <f t="shared" si="0"/>
        <v>101483.8599999999</v>
      </c>
      <c r="T22" s="96">
        <f t="shared" si="0"/>
        <v>2791.55</v>
      </c>
      <c r="U22" s="96">
        <f t="shared" si="0"/>
        <v>1108199.9499999974</v>
      </c>
      <c r="V22" s="96">
        <f t="shared" si="0"/>
        <v>742095.84999999742</v>
      </c>
      <c r="W22" s="96">
        <f t="shared" si="0"/>
        <v>7477.8799999999901</v>
      </c>
      <c r="X22" s="96">
        <f t="shared" si="0"/>
        <v>5474.98</v>
      </c>
      <c r="Y22" s="96">
        <f t="shared" si="0"/>
        <v>306688.1499999995</v>
      </c>
      <c r="Z22" s="96">
        <f t="shared" si="0"/>
        <v>567647.08999999939</v>
      </c>
      <c r="AA22" s="96">
        <f t="shared" si="0"/>
        <v>1527.56</v>
      </c>
      <c r="AB22" s="96">
        <f t="shared" si="0"/>
        <v>7906040.1700000186</v>
      </c>
    </row>
    <row r="23" spans="1:31" x14ac:dyDescent="0.3">
      <c r="A23" s="6" t="s">
        <v>14</v>
      </c>
      <c r="B23" s="6" t="s">
        <v>247</v>
      </c>
      <c r="C23" s="75">
        <v>678336.64000000095</v>
      </c>
      <c r="F23" s="13"/>
      <c r="G23">
        <v>0</v>
      </c>
      <c r="H23">
        <v>1</v>
      </c>
      <c r="I23">
        <v>3</v>
      </c>
      <c r="J23" s="77">
        <v>1</v>
      </c>
      <c r="K23">
        <v>4</v>
      </c>
      <c r="L23">
        <v>3</v>
      </c>
      <c r="M23">
        <v>0</v>
      </c>
      <c r="N23" s="77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 s="77">
        <v>0</v>
      </c>
      <c r="V23" s="77">
        <v>0</v>
      </c>
      <c r="W23">
        <v>1</v>
      </c>
      <c r="X23">
        <v>0</v>
      </c>
      <c r="Y23" s="77">
        <v>0</v>
      </c>
      <c r="Z23" s="77">
        <v>1</v>
      </c>
      <c r="AA23" s="77">
        <v>0</v>
      </c>
      <c r="AB23" s="77">
        <v>0</v>
      </c>
    </row>
    <row r="24" spans="1:31" x14ac:dyDescent="0.3">
      <c r="A24" s="6" t="s">
        <v>14</v>
      </c>
      <c r="B24" s="6" t="s">
        <v>243</v>
      </c>
      <c r="C24" s="75">
        <v>338703.61</v>
      </c>
      <c r="F24" s="76"/>
      <c r="G24">
        <v>0</v>
      </c>
      <c r="H24">
        <v>0</v>
      </c>
      <c r="I24">
        <v>0</v>
      </c>
      <c r="J24" s="77">
        <v>0</v>
      </c>
      <c r="K24">
        <v>0</v>
      </c>
      <c r="L24">
        <v>0</v>
      </c>
      <c r="M24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16</v>
      </c>
    </row>
    <row r="25" spans="1:31" x14ac:dyDescent="0.3">
      <c r="A25" s="6" t="s">
        <v>16</v>
      </c>
      <c r="B25" s="6" t="s">
        <v>266</v>
      </c>
      <c r="C25" s="75">
        <v>101740.789999999</v>
      </c>
    </row>
    <row r="26" spans="1:31" x14ac:dyDescent="0.3">
      <c r="A26" s="6" t="s">
        <v>16</v>
      </c>
      <c r="B26" s="6" t="s">
        <v>246</v>
      </c>
      <c r="C26" s="75">
        <v>65442.86</v>
      </c>
    </row>
    <row r="27" spans="1:31" x14ac:dyDescent="0.3">
      <c r="A27" s="6" t="s">
        <v>14</v>
      </c>
      <c r="B27" s="6" t="s">
        <v>224</v>
      </c>
      <c r="C27" s="75">
        <v>313708.06999999902</v>
      </c>
      <c r="F27" s="145" t="s">
        <v>315</v>
      </c>
      <c r="G27" s="146"/>
      <c r="H27" s="146"/>
      <c r="I27" s="146"/>
      <c r="J27" s="146"/>
      <c r="K27" s="146"/>
      <c r="L27" s="146"/>
      <c r="M27" s="146"/>
    </row>
    <row r="28" spans="1:31" x14ac:dyDescent="0.3">
      <c r="A28" s="6" t="s">
        <v>34</v>
      </c>
      <c r="B28" s="6" t="s">
        <v>224</v>
      </c>
      <c r="C28" s="75">
        <v>31959.75</v>
      </c>
      <c r="F28" s="145"/>
      <c r="G28" s="146"/>
      <c r="H28" s="146"/>
      <c r="I28" s="146"/>
      <c r="J28" s="146"/>
      <c r="K28" s="146"/>
      <c r="L28" s="146"/>
      <c r="M28" s="146"/>
    </row>
    <row r="29" spans="1:31" x14ac:dyDescent="0.3">
      <c r="A29" s="6" t="s">
        <v>28</v>
      </c>
      <c r="B29" s="6" t="s">
        <v>243</v>
      </c>
      <c r="C29" s="75">
        <v>6438.85</v>
      </c>
    </row>
    <row r="30" spans="1:31" x14ac:dyDescent="0.3">
      <c r="A30" s="6" t="s">
        <v>96</v>
      </c>
      <c r="B30" s="6" t="s">
        <v>256</v>
      </c>
      <c r="C30" s="75">
        <v>2961.95</v>
      </c>
      <c r="F30" s="1" t="s">
        <v>330</v>
      </c>
      <c r="G30" s="1" t="s">
        <v>320</v>
      </c>
    </row>
    <row r="31" spans="1:31" x14ac:dyDescent="0.3">
      <c r="A31" s="6" t="s">
        <v>28</v>
      </c>
      <c r="B31" s="6" t="s">
        <v>250</v>
      </c>
      <c r="C31" s="75">
        <v>35449.4399999999</v>
      </c>
      <c r="F31" s="1" t="s">
        <v>314</v>
      </c>
      <c r="G31" t="s">
        <v>69</v>
      </c>
      <c r="H31" t="s">
        <v>25</v>
      </c>
      <c r="I31" t="s">
        <v>20</v>
      </c>
      <c r="J31" t="s">
        <v>96</v>
      </c>
      <c r="K31" t="s">
        <v>34</v>
      </c>
      <c r="L31" t="s">
        <v>38</v>
      </c>
      <c r="M31" t="s">
        <v>54</v>
      </c>
      <c r="N31" t="s">
        <v>16</v>
      </c>
      <c r="O31" t="s">
        <v>72</v>
      </c>
      <c r="P31" t="s">
        <v>24</v>
      </c>
      <c r="Q31" t="s">
        <v>122</v>
      </c>
      <c r="R31" t="s">
        <v>31</v>
      </c>
      <c r="S31" t="s">
        <v>41</v>
      </c>
      <c r="T31" t="s">
        <v>47</v>
      </c>
      <c r="U31" t="s">
        <v>11</v>
      </c>
      <c r="V31" t="s">
        <v>56</v>
      </c>
      <c r="W31" t="s">
        <v>53</v>
      </c>
      <c r="X31" t="s">
        <v>33</v>
      </c>
      <c r="Y31" t="s">
        <v>28</v>
      </c>
      <c r="Z31" t="s">
        <v>8</v>
      </c>
      <c r="AA31" t="s">
        <v>45</v>
      </c>
      <c r="AB31" t="s">
        <v>14</v>
      </c>
    </row>
    <row r="32" spans="1:31" x14ac:dyDescent="0.3">
      <c r="A32" s="6" t="s">
        <v>11</v>
      </c>
      <c r="B32" s="6" t="s">
        <v>224</v>
      </c>
      <c r="C32" s="75">
        <v>48890.099999999897</v>
      </c>
      <c r="F32" s="2" t="s">
        <v>246</v>
      </c>
      <c r="I32">
        <v>5</v>
      </c>
      <c r="J32">
        <v>9</v>
      </c>
      <c r="K32">
        <v>3</v>
      </c>
      <c r="L32">
        <v>33</v>
      </c>
      <c r="N32">
        <v>257</v>
      </c>
      <c r="O32">
        <v>22</v>
      </c>
      <c r="S32">
        <v>14</v>
      </c>
      <c r="T32">
        <v>11</v>
      </c>
      <c r="U32">
        <v>152</v>
      </c>
      <c r="V32">
        <v>103</v>
      </c>
      <c r="W32">
        <v>2</v>
      </c>
      <c r="X32">
        <v>14</v>
      </c>
      <c r="Y32">
        <v>67</v>
      </c>
      <c r="Z32">
        <v>179</v>
      </c>
      <c r="AB32">
        <v>3261</v>
      </c>
    </row>
    <row r="33" spans="1:28" x14ac:dyDescent="0.3">
      <c r="A33" s="6" t="s">
        <v>56</v>
      </c>
      <c r="B33" s="6" t="s">
        <v>266</v>
      </c>
      <c r="C33" s="75">
        <v>13790.4099999999</v>
      </c>
      <c r="F33" s="2" t="s">
        <v>243</v>
      </c>
      <c r="H33">
        <v>5</v>
      </c>
      <c r="I33">
        <v>7</v>
      </c>
      <c r="J33">
        <v>5</v>
      </c>
      <c r="L33">
        <v>32</v>
      </c>
      <c r="N33">
        <v>201</v>
      </c>
      <c r="P33">
        <v>29</v>
      </c>
      <c r="U33">
        <v>282</v>
      </c>
      <c r="V33">
        <v>76</v>
      </c>
      <c r="Y33">
        <v>79</v>
      </c>
      <c r="Z33">
        <v>161</v>
      </c>
      <c r="AB33">
        <v>2094</v>
      </c>
    </row>
    <row r="34" spans="1:28" x14ac:dyDescent="0.3">
      <c r="A34" s="6" t="s">
        <v>14</v>
      </c>
      <c r="B34" s="6" t="s">
        <v>239</v>
      </c>
      <c r="C34" s="75">
        <v>1069781.9300000099</v>
      </c>
      <c r="F34" s="2" t="s">
        <v>239</v>
      </c>
      <c r="I34">
        <v>1</v>
      </c>
      <c r="J34">
        <v>37</v>
      </c>
      <c r="L34">
        <v>25</v>
      </c>
      <c r="N34">
        <v>326</v>
      </c>
      <c r="R34">
        <v>9</v>
      </c>
      <c r="U34">
        <v>115</v>
      </c>
      <c r="V34">
        <v>148</v>
      </c>
      <c r="Y34">
        <v>50</v>
      </c>
      <c r="Z34">
        <v>553</v>
      </c>
      <c r="AA34">
        <v>5</v>
      </c>
      <c r="AB34">
        <v>9676</v>
      </c>
    </row>
    <row r="35" spans="1:28" x14ac:dyDescent="0.3">
      <c r="A35" s="6" t="s">
        <v>56</v>
      </c>
      <c r="B35" s="6" t="s">
        <v>250</v>
      </c>
      <c r="C35" s="75">
        <v>199474.19999999899</v>
      </c>
      <c r="F35" s="2" t="s">
        <v>229</v>
      </c>
      <c r="H35">
        <v>41</v>
      </c>
      <c r="J35">
        <v>148</v>
      </c>
      <c r="K35">
        <v>7</v>
      </c>
      <c r="L35">
        <v>37</v>
      </c>
      <c r="N35">
        <v>1534</v>
      </c>
      <c r="S35">
        <v>375</v>
      </c>
      <c r="U35">
        <v>1606</v>
      </c>
      <c r="V35">
        <v>126</v>
      </c>
      <c r="Y35">
        <v>399</v>
      </c>
      <c r="Z35">
        <v>148</v>
      </c>
      <c r="AA35">
        <v>4</v>
      </c>
      <c r="AB35">
        <v>3207</v>
      </c>
    </row>
    <row r="36" spans="1:28" x14ac:dyDescent="0.3">
      <c r="A36" s="6" t="s">
        <v>8</v>
      </c>
      <c r="B36" s="6" t="s">
        <v>257</v>
      </c>
      <c r="C36" s="75">
        <v>17340.37</v>
      </c>
      <c r="F36" s="2" t="s">
        <v>244</v>
      </c>
      <c r="H36">
        <v>1</v>
      </c>
      <c r="I36">
        <v>1</v>
      </c>
      <c r="J36">
        <v>86</v>
      </c>
      <c r="K36">
        <v>4</v>
      </c>
      <c r="L36">
        <v>15</v>
      </c>
      <c r="N36">
        <v>247</v>
      </c>
      <c r="O36">
        <v>4</v>
      </c>
      <c r="P36">
        <v>7</v>
      </c>
      <c r="S36">
        <v>17</v>
      </c>
      <c r="U36">
        <v>142</v>
      </c>
      <c r="V36">
        <v>99</v>
      </c>
      <c r="Y36">
        <v>252</v>
      </c>
      <c r="Z36">
        <v>109</v>
      </c>
      <c r="AB36">
        <v>2727</v>
      </c>
    </row>
    <row r="37" spans="1:28" x14ac:dyDescent="0.3">
      <c r="A37" s="6" t="s">
        <v>11</v>
      </c>
      <c r="B37" s="6" t="s">
        <v>243</v>
      </c>
      <c r="C37" s="75">
        <v>45088.639999999999</v>
      </c>
      <c r="F37" s="2" t="s">
        <v>237</v>
      </c>
      <c r="H37">
        <v>1</v>
      </c>
      <c r="I37">
        <v>5</v>
      </c>
      <c r="J37">
        <v>25</v>
      </c>
      <c r="K37">
        <v>6</v>
      </c>
      <c r="L37">
        <v>1</v>
      </c>
      <c r="N37">
        <v>561</v>
      </c>
      <c r="S37">
        <v>6</v>
      </c>
      <c r="U37">
        <v>1112</v>
      </c>
      <c r="V37">
        <v>109</v>
      </c>
      <c r="W37">
        <v>16</v>
      </c>
      <c r="Y37">
        <v>66</v>
      </c>
      <c r="Z37">
        <v>99</v>
      </c>
      <c r="AB37">
        <v>6088</v>
      </c>
    </row>
    <row r="38" spans="1:28" x14ac:dyDescent="0.3">
      <c r="A38" s="6" t="s">
        <v>8</v>
      </c>
      <c r="B38" s="6" t="s">
        <v>247</v>
      </c>
      <c r="C38" s="75">
        <v>76004.739999999903</v>
      </c>
      <c r="F38" s="2" t="s">
        <v>224</v>
      </c>
      <c r="H38">
        <v>1</v>
      </c>
      <c r="J38">
        <v>23</v>
      </c>
      <c r="K38">
        <v>222</v>
      </c>
      <c r="L38">
        <v>7</v>
      </c>
      <c r="N38">
        <v>552</v>
      </c>
      <c r="U38">
        <v>204</v>
      </c>
      <c r="V38">
        <v>43</v>
      </c>
      <c r="Y38">
        <v>43</v>
      </c>
      <c r="Z38">
        <v>131</v>
      </c>
      <c r="AB38">
        <v>3037</v>
      </c>
    </row>
    <row r="39" spans="1:28" x14ac:dyDescent="0.3">
      <c r="A39" s="6" t="s">
        <v>16</v>
      </c>
      <c r="B39" s="6" t="s">
        <v>224</v>
      </c>
      <c r="C39" s="75">
        <v>88056.350000000093</v>
      </c>
      <c r="F39" s="2" t="s">
        <v>250</v>
      </c>
      <c r="H39">
        <v>15</v>
      </c>
      <c r="I39">
        <v>30</v>
      </c>
      <c r="J39">
        <v>138</v>
      </c>
      <c r="K39">
        <v>4</v>
      </c>
      <c r="L39">
        <v>31</v>
      </c>
      <c r="M39">
        <v>402</v>
      </c>
      <c r="N39">
        <v>396</v>
      </c>
      <c r="O39">
        <v>18</v>
      </c>
      <c r="P39">
        <v>51</v>
      </c>
      <c r="S39">
        <v>4</v>
      </c>
      <c r="U39">
        <v>636</v>
      </c>
      <c r="V39">
        <v>1043</v>
      </c>
      <c r="W39">
        <v>1</v>
      </c>
      <c r="Y39">
        <v>150</v>
      </c>
      <c r="Z39">
        <v>269</v>
      </c>
      <c r="AB39">
        <v>6234</v>
      </c>
    </row>
    <row r="40" spans="1:28" x14ac:dyDescent="0.3">
      <c r="A40" s="6" t="s">
        <v>56</v>
      </c>
      <c r="B40" s="6" t="s">
        <v>256</v>
      </c>
      <c r="C40" s="75">
        <v>95118.6899999999</v>
      </c>
      <c r="F40" s="2" t="s">
        <v>266</v>
      </c>
      <c r="I40">
        <v>5</v>
      </c>
      <c r="J40">
        <v>32</v>
      </c>
      <c r="K40">
        <v>8</v>
      </c>
      <c r="L40">
        <v>50</v>
      </c>
      <c r="N40">
        <v>817</v>
      </c>
      <c r="R40">
        <v>2</v>
      </c>
      <c r="S40">
        <v>1</v>
      </c>
      <c r="U40">
        <v>358</v>
      </c>
      <c r="V40">
        <v>151</v>
      </c>
      <c r="Y40">
        <v>186</v>
      </c>
      <c r="Z40">
        <v>349</v>
      </c>
      <c r="AB40">
        <v>4824</v>
      </c>
    </row>
    <row r="41" spans="1:28" x14ac:dyDescent="0.3">
      <c r="A41" s="6" t="s">
        <v>8</v>
      </c>
      <c r="B41" s="6" t="s">
        <v>229</v>
      </c>
      <c r="C41" s="75">
        <v>14246.379999999899</v>
      </c>
      <c r="F41" s="2" t="s">
        <v>215</v>
      </c>
      <c r="N41">
        <v>5</v>
      </c>
      <c r="U41">
        <v>32</v>
      </c>
      <c r="V41">
        <v>18</v>
      </c>
      <c r="Z41">
        <v>9</v>
      </c>
      <c r="AB41">
        <v>1598</v>
      </c>
    </row>
    <row r="42" spans="1:28" x14ac:dyDescent="0.3">
      <c r="A42" s="6" t="s">
        <v>56</v>
      </c>
      <c r="B42" s="6" t="s">
        <v>247</v>
      </c>
      <c r="C42" s="75">
        <v>63949.169999999896</v>
      </c>
      <c r="F42" s="2" t="s">
        <v>256</v>
      </c>
      <c r="J42">
        <v>32</v>
      </c>
      <c r="K42">
        <v>6</v>
      </c>
      <c r="L42">
        <v>26</v>
      </c>
      <c r="N42">
        <v>139</v>
      </c>
      <c r="P42">
        <v>55</v>
      </c>
      <c r="U42">
        <v>171</v>
      </c>
      <c r="V42">
        <v>573</v>
      </c>
      <c r="Y42">
        <v>8</v>
      </c>
      <c r="Z42">
        <v>77</v>
      </c>
      <c r="AB42">
        <v>2224</v>
      </c>
    </row>
    <row r="43" spans="1:28" x14ac:dyDescent="0.3">
      <c r="A43" s="6" t="s">
        <v>11</v>
      </c>
      <c r="B43" s="6" t="s">
        <v>247</v>
      </c>
      <c r="C43" s="75">
        <v>203589.8</v>
      </c>
      <c r="F43" s="2" t="s">
        <v>247</v>
      </c>
      <c r="H43">
        <v>28</v>
      </c>
      <c r="J43">
        <v>5</v>
      </c>
      <c r="K43">
        <v>26</v>
      </c>
      <c r="L43">
        <v>119</v>
      </c>
      <c r="N43">
        <v>485</v>
      </c>
      <c r="Q43">
        <v>8</v>
      </c>
      <c r="R43">
        <v>1</v>
      </c>
      <c r="S43">
        <v>4</v>
      </c>
      <c r="U43">
        <v>1303</v>
      </c>
      <c r="V43">
        <v>379</v>
      </c>
      <c r="W43">
        <v>8</v>
      </c>
      <c r="Y43">
        <v>116</v>
      </c>
      <c r="Z43">
        <v>618</v>
      </c>
      <c r="AB43">
        <v>5314</v>
      </c>
    </row>
    <row r="44" spans="1:28" x14ac:dyDescent="0.3">
      <c r="A44" s="6" t="s">
        <v>96</v>
      </c>
      <c r="B44" s="6" t="s">
        <v>244</v>
      </c>
      <c r="C44" s="75">
        <v>9660.3700000000008</v>
      </c>
      <c r="F44" s="2" t="s">
        <v>240</v>
      </c>
      <c r="J44">
        <v>43</v>
      </c>
      <c r="K44">
        <v>5</v>
      </c>
      <c r="L44">
        <v>1</v>
      </c>
      <c r="N44">
        <v>323</v>
      </c>
      <c r="U44">
        <v>62</v>
      </c>
      <c r="V44">
        <v>42</v>
      </c>
      <c r="Y44">
        <v>40</v>
      </c>
      <c r="Z44">
        <v>28</v>
      </c>
      <c r="AB44">
        <v>1922</v>
      </c>
    </row>
    <row r="45" spans="1:28" x14ac:dyDescent="0.3">
      <c r="A45" s="6" t="s">
        <v>14</v>
      </c>
      <c r="B45" s="6" t="s">
        <v>257</v>
      </c>
      <c r="C45" s="75">
        <v>312226.779999997</v>
      </c>
      <c r="F45" s="2" t="s">
        <v>238</v>
      </c>
      <c r="G45">
        <v>3</v>
      </c>
      <c r="H45">
        <v>315</v>
      </c>
      <c r="J45">
        <v>43</v>
      </c>
      <c r="K45">
        <v>1</v>
      </c>
      <c r="N45">
        <v>45</v>
      </c>
      <c r="R45">
        <v>6</v>
      </c>
      <c r="S45">
        <v>2</v>
      </c>
      <c r="U45">
        <v>82</v>
      </c>
      <c r="V45">
        <v>40</v>
      </c>
      <c r="Y45">
        <v>14</v>
      </c>
      <c r="Z45">
        <v>55</v>
      </c>
      <c r="AB45">
        <v>3816</v>
      </c>
    </row>
    <row r="46" spans="1:28" x14ac:dyDescent="0.3">
      <c r="A46" s="6" t="s">
        <v>11</v>
      </c>
      <c r="B46" s="6" t="s">
        <v>250</v>
      </c>
      <c r="C46" s="75">
        <v>140436.76</v>
      </c>
      <c r="F46" s="2" t="s">
        <v>257</v>
      </c>
      <c r="H46">
        <v>1</v>
      </c>
      <c r="J46">
        <v>33</v>
      </c>
      <c r="L46">
        <v>1</v>
      </c>
      <c r="N46">
        <v>199</v>
      </c>
      <c r="O46">
        <v>2</v>
      </c>
      <c r="S46">
        <v>2</v>
      </c>
      <c r="U46">
        <v>215</v>
      </c>
      <c r="V46">
        <v>484</v>
      </c>
      <c r="Y46">
        <v>138</v>
      </c>
      <c r="Z46">
        <v>157</v>
      </c>
      <c r="AB46">
        <v>2774</v>
      </c>
    </row>
    <row r="47" spans="1:28" x14ac:dyDescent="0.3">
      <c r="A47" s="6" t="s">
        <v>56</v>
      </c>
      <c r="B47" s="6" t="s">
        <v>257</v>
      </c>
      <c r="C47" s="75">
        <v>115197.84</v>
      </c>
      <c r="F47" s="81" t="s">
        <v>242</v>
      </c>
      <c r="H47">
        <v>4</v>
      </c>
      <c r="J47">
        <v>1</v>
      </c>
      <c r="N47">
        <v>136</v>
      </c>
      <c r="R47">
        <v>15</v>
      </c>
      <c r="S47">
        <v>3</v>
      </c>
      <c r="U47">
        <v>162</v>
      </c>
      <c r="V47">
        <v>520</v>
      </c>
      <c r="Y47">
        <v>25</v>
      </c>
      <c r="Z47">
        <v>257</v>
      </c>
      <c r="AB47">
        <v>4732</v>
      </c>
    </row>
    <row r="48" spans="1:28" x14ac:dyDescent="0.3">
      <c r="A48" s="6" t="s">
        <v>16</v>
      </c>
      <c r="B48" s="6" t="s">
        <v>229</v>
      </c>
      <c r="C48" s="75">
        <v>204167.61999999901</v>
      </c>
      <c r="G48">
        <f>SUM(G32:G47)</f>
        <v>3</v>
      </c>
      <c r="H48">
        <f t="shared" ref="H48:AB48" si="1">SUM(H32:H47)</f>
        <v>412</v>
      </c>
      <c r="I48">
        <f t="shared" si="1"/>
        <v>54</v>
      </c>
      <c r="J48">
        <f t="shared" si="1"/>
        <v>660</v>
      </c>
      <c r="K48">
        <f t="shared" si="1"/>
        <v>292</v>
      </c>
      <c r="L48">
        <f t="shared" si="1"/>
        <v>378</v>
      </c>
      <c r="M48">
        <f t="shared" si="1"/>
        <v>402</v>
      </c>
      <c r="N48">
        <f t="shared" si="1"/>
        <v>6223</v>
      </c>
      <c r="O48">
        <f t="shared" si="1"/>
        <v>46</v>
      </c>
      <c r="P48">
        <f t="shared" si="1"/>
        <v>142</v>
      </c>
      <c r="Q48">
        <f t="shared" si="1"/>
        <v>8</v>
      </c>
      <c r="R48">
        <f t="shared" si="1"/>
        <v>33</v>
      </c>
      <c r="S48">
        <f t="shared" si="1"/>
        <v>428</v>
      </c>
      <c r="T48">
        <f t="shared" si="1"/>
        <v>11</v>
      </c>
      <c r="U48">
        <f t="shared" si="1"/>
        <v>6634</v>
      </c>
      <c r="V48">
        <f t="shared" si="1"/>
        <v>3954</v>
      </c>
      <c r="W48">
        <f t="shared" si="1"/>
        <v>27</v>
      </c>
      <c r="X48">
        <f t="shared" si="1"/>
        <v>14</v>
      </c>
      <c r="Y48">
        <f t="shared" si="1"/>
        <v>1633</v>
      </c>
      <c r="Z48">
        <f t="shared" si="1"/>
        <v>3199</v>
      </c>
      <c r="AA48">
        <f t="shared" si="1"/>
        <v>9</v>
      </c>
      <c r="AB48">
        <f t="shared" si="1"/>
        <v>63528</v>
      </c>
    </row>
    <row r="49" spans="1:30" ht="14.4" customHeight="1" x14ac:dyDescent="0.3">
      <c r="A49" s="6" t="s">
        <v>11</v>
      </c>
      <c r="B49" s="6" t="s">
        <v>229</v>
      </c>
      <c r="C49" s="75">
        <v>228176.399999999</v>
      </c>
      <c r="G49">
        <f>G22/G48</f>
        <v>419.59999999999997</v>
      </c>
      <c r="H49">
        <f t="shared" ref="H49:AB49" si="2">H22/H48</f>
        <v>271.87781553398037</v>
      </c>
      <c r="I49">
        <f t="shared" si="2"/>
        <v>359.31407407407414</v>
      </c>
      <c r="J49">
        <f t="shared" si="2"/>
        <v>123.6631969696969</v>
      </c>
      <c r="K49">
        <f t="shared" si="2"/>
        <v>160.72510273972603</v>
      </c>
      <c r="L49">
        <f t="shared" si="2"/>
        <v>149.42322751322743</v>
      </c>
      <c r="M49">
        <f t="shared" si="2"/>
        <v>119.82462686567139</v>
      </c>
      <c r="N49">
        <f t="shared" si="2"/>
        <v>138.25506347420821</v>
      </c>
      <c r="O49">
        <f t="shared" si="2"/>
        <v>195.23586956521717</v>
      </c>
      <c r="P49">
        <f t="shared" si="2"/>
        <v>148.97697183098592</v>
      </c>
      <c r="Q49">
        <f t="shared" si="2"/>
        <v>174.13874999999999</v>
      </c>
      <c r="R49">
        <f t="shared" si="2"/>
        <v>498.42939393939389</v>
      </c>
      <c r="S49">
        <f t="shared" si="2"/>
        <v>237.11182242990631</v>
      </c>
      <c r="T49">
        <f t="shared" si="2"/>
        <v>253.77727272727273</v>
      </c>
      <c r="U49">
        <f t="shared" si="2"/>
        <v>167.04853029846208</v>
      </c>
      <c r="V49">
        <f t="shared" si="2"/>
        <v>187.68230905412176</v>
      </c>
      <c r="W49">
        <f t="shared" si="2"/>
        <v>276.95851851851813</v>
      </c>
      <c r="X49">
        <f t="shared" si="2"/>
        <v>391.07</v>
      </c>
      <c r="Y49">
        <f t="shared" si="2"/>
        <v>187.80658297611726</v>
      </c>
      <c r="Z49">
        <f t="shared" si="2"/>
        <v>177.44516723976224</v>
      </c>
      <c r="AA49">
        <f t="shared" si="2"/>
        <v>169.72888888888889</v>
      </c>
      <c r="AB49">
        <f t="shared" si="2"/>
        <v>124.44969415061105</v>
      </c>
    </row>
    <row r="50" spans="1:30" ht="14.4" customHeight="1" x14ac:dyDescent="0.3">
      <c r="A50" s="6" t="s">
        <v>34</v>
      </c>
      <c r="B50" s="6" t="s">
        <v>238</v>
      </c>
      <c r="C50" s="75">
        <v>32.1</v>
      </c>
      <c r="F50" s="147" t="s">
        <v>317</v>
      </c>
      <c r="G50" s="148"/>
      <c r="H50" s="148"/>
      <c r="I50" s="148"/>
      <c r="J50" s="148"/>
      <c r="K50" s="148"/>
      <c r="L50" s="148"/>
      <c r="M50" s="148"/>
    </row>
    <row r="51" spans="1:30" x14ac:dyDescent="0.3">
      <c r="A51" s="6" t="s">
        <v>34</v>
      </c>
      <c r="B51" s="6" t="s">
        <v>247</v>
      </c>
      <c r="C51" s="75">
        <v>1976.34</v>
      </c>
      <c r="F51" s="147"/>
      <c r="G51" s="148"/>
      <c r="H51" s="148"/>
      <c r="I51" s="148"/>
      <c r="J51" s="148"/>
      <c r="K51" s="148"/>
      <c r="L51" s="148"/>
      <c r="M51" s="148"/>
    </row>
    <row r="52" spans="1:30" x14ac:dyDescent="0.3">
      <c r="A52" s="6" t="s">
        <v>34</v>
      </c>
      <c r="B52" s="6" t="s">
        <v>244</v>
      </c>
      <c r="C52" s="75">
        <v>695.61</v>
      </c>
    </row>
    <row r="53" spans="1:30" x14ac:dyDescent="0.3">
      <c r="A53" s="6" t="s">
        <v>96</v>
      </c>
      <c r="B53" s="6" t="s">
        <v>257</v>
      </c>
      <c r="C53" s="75">
        <v>6813.95</v>
      </c>
      <c r="F53" s="1" t="s">
        <v>331</v>
      </c>
      <c r="G53" s="1" t="s">
        <v>1</v>
      </c>
    </row>
    <row r="54" spans="1:30" x14ac:dyDescent="0.3">
      <c r="A54" s="6" t="s">
        <v>122</v>
      </c>
      <c r="B54" s="6" t="s">
        <v>247</v>
      </c>
      <c r="C54" s="75">
        <v>1393.11</v>
      </c>
      <c r="F54" s="1" t="s">
        <v>0</v>
      </c>
      <c r="G54" t="s">
        <v>69</v>
      </c>
      <c r="H54" t="s">
        <v>25</v>
      </c>
      <c r="I54" t="s">
        <v>20</v>
      </c>
      <c r="J54" t="s">
        <v>96</v>
      </c>
      <c r="K54" t="s">
        <v>34</v>
      </c>
      <c r="L54" t="s">
        <v>38</v>
      </c>
      <c r="M54" t="s">
        <v>54</v>
      </c>
      <c r="N54" t="s">
        <v>16</v>
      </c>
      <c r="O54" t="s">
        <v>72</v>
      </c>
      <c r="P54" t="s">
        <v>24</v>
      </c>
      <c r="Q54" t="s">
        <v>122</v>
      </c>
      <c r="R54" t="s">
        <v>31</v>
      </c>
      <c r="S54" t="s">
        <v>41</v>
      </c>
      <c r="T54" t="s">
        <v>47</v>
      </c>
      <c r="U54" t="s">
        <v>11</v>
      </c>
      <c r="V54" t="s">
        <v>56</v>
      </c>
      <c r="W54" t="s">
        <v>53</v>
      </c>
      <c r="X54" t="s">
        <v>33</v>
      </c>
      <c r="Y54" t="s">
        <v>28</v>
      </c>
      <c r="Z54" t="s">
        <v>8</v>
      </c>
      <c r="AA54" t="s">
        <v>45</v>
      </c>
      <c r="AB54" t="s">
        <v>14</v>
      </c>
    </row>
    <row r="55" spans="1:30" x14ac:dyDescent="0.3">
      <c r="A55" s="6" t="s">
        <v>28</v>
      </c>
      <c r="B55" s="6" t="s">
        <v>246</v>
      </c>
      <c r="C55" s="75">
        <v>5917.1799999999903</v>
      </c>
      <c r="F55" s="2" t="s">
        <v>246</v>
      </c>
      <c r="G55" s="61"/>
      <c r="H55" s="61"/>
      <c r="I55" s="61">
        <v>3.8</v>
      </c>
      <c r="J55" s="61">
        <v>4.2222222222222197</v>
      </c>
      <c r="K55" s="61">
        <v>3.6666666666666599</v>
      </c>
      <c r="L55" s="61">
        <v>3.9393939393939399</v>
      </c>
      <c r="M55" s="61"/>
      <c r="N55" s="61">
        <v>4.1058823529411796</v>
      </c>
      <c r="O55" s="61">
        <v>4.1428571428571397</v>
      </c>
      <c r="P55" s="61"/>
      <c r="Q55" s="61"/>
      <c r="R55" s="61"/>
      <c r="S55" s="61">
        <v>2.4615384615384599</v>
      </c>
      <c r="T55" s="61">
        <v>4.3636363636363598</v>
      </c>
      <c r="U55" s="61">
        <v>4.3311258278145601</v>
      </c>
      <c r="V55" s="61">
        <v>3.78640776699029</v>
      </c>
      <c r="W55" s="61">
        <v>5</v>
      </c>
      <c r="X55" s="61">
        <v>3.8571428571428501</v>
      </c>
      <c r="Y55" s="61">
        <v>4.390625</v>
      </c>
      <c r="Z55" s="61">
        <v>3.6703910614525102</v>
      </c>
      <c r="AA55" s="61"/>
      <c r="AB55" s="61">
        <v>4.1466420209488701</v>
      </c>
      <c r="AC55" s="61">
        <f>AVERAGE(G55:AB55)</f>
        <v>3.9923021122403357</v>
      </c>
      <c r="AD55" s="61">
        <f>MEDIAN(G55:AB55)</f>
        <v>4.1058823529411796</v>
      </c>
    </row>
    <row r="56" spans="1:30" x14ac:dyDescent="0.3">
      <c r="A56" s="6" t="s">
        <v>16</v>
      </c>
      <c r="B56" s="6" t="s">
        <v>250</v>
      </c>
      <c r="C56" s="75">
        <v>58771.37</v>
      </c>
      <c r="F56" s="2" t="s">
        <v>243</v>
      </c>
      <c r="G56" s="61"/>
      <c r="H56" s="61">
        <v>4.8</v>
      </c>
      <c r="I56" s="61">
        <v>3.5714285714285698</v>
      </c>
      <c r="J56" s="61">
        <v>2</v>
      </c>
      <c r="K56" s="61"/>
      <c r="L56" s="61">
        <v>4.5312499999999902</v>
      </c>
      <c r="M56" s="61"/>
      <c r="N56" s="61">
        <v>4.1550000000000002</v>
      </c>
      <c r="O56" s="61"/>
      <c r="P56" s="61">
        <v>3.6206896551724101</v>
      </c>
      <c r="Q56" s="61"/>
      <c r="R56" s="61"/>
      <c r="S56" s="61"/>
      <c r="T56" s="61"/>
      <c r="U56" s="61">
        <v>4.0935251798561101</v>
      </c>
      <c r="V56" s="61">
        <v>4.0519480519480497</v>
      </c>
      <c r="W56" s="61"/>
      <c r="X56" s="61"/>
      <c r="Y56" s="61">
        <v>4.0506329113924</v>
      </c>
      <c r="Z56" s="61">
        <v>4.4874999999999901</v>
      </c>
      <c r="AA56" s="61"/>
      <c r="AB56" s="61">
        <v>4.04510556621881</v>
      </c>
      <c r="AC56" s="61">
        <f t="shared" ref="AC56:AC70" si="3">AVERAGE(G56:AB56)</f>
        <v>3.9460981760014846</v>
      </c>
      <c r="AD56" s="61">
        <f t="shared" ref="AD56:AD70" si="4">MEDIAN(G56:AB56)</f>
        <v>4.0519480519480497</v>
      </c>
    </row>
    <row r="57" spans="1:30" x14ac:dyDescent="0.3">
      <c r="A57" s="6" t="s">
        <v>38</v>
      </c>
      <c r="B57" s="6" t="s">
        <v>239</v>
      </c>
      <c r="C57" s="75">
        <v>3137.17</v>
      </c>
      <c r="F57" s="82" t="s">
        <v>239</v>
      </c>
      <c r="G57" s="61"/>
      <c r="H57" s="61"/>
      <c r="I57" s="61">
        <v>3</v>
      </c>
      <c r="J57" s="61">
        <v>4.35135135135135</v>
      </c>
      <c r="K57" s="61"/>
      <c r="L57" s="61">
        <v>4.12</v>
      </c>
      <c r="M57" s="61"/>
      <c r="N57" s="61">
        <v>3.8602484472049601</v>
      </c>
      <c r="O57" s="61"/>
      <c r="P57" s="61"/>
      <c r="Q57" s="61"/>
      <c r="R57" s="61">
        <v>4.2222222222222197</v>
      </c>
      <c r="S57" s="61"/>
      <c r="T57" s="61"/>
      <c r="U57" s="61">
        <v>3.41818181818181</v>
      </c>
      <c r="V57" s="61">
        <v>3.8378378378378302</v>
      </c>
      <c r="W57" s="61"/>
      <c r="X57" s="61"/>
      <c r="Y57" s="61">
        <v>4.2999999999999901</v>
      </c>
      <c r="Z57" s="61">
        <v>3.7591911764705799</v>
      </c>
      <c r="AA57" s="61">
        <v>3.2</v>
      </c>
      <c r="AB57" s="61">
        <v>3.9355336212214498</v>
      </c>
      <c r="AC57" s="61">
        <f t="shared" si="3"/>
        <v>3.8185969522263816</v>
      </c>
      <c r="AD57" s="61">
        <f t="shared" si="4"/>
        <v>3.8602484472049601</v>
      </c>
    </row>
    <row r="58" spans="1:30" x14ac:dyDescent="0.3">
      <c r="A58" s="6" t="s">
        <v>8</v>
      </c>
      <c r="B58" s="6" t="s">
        <v>244</v>
      </c>
      <c r="C58" s="75">
        <v>17477.5799999999</v>
      </c>
      <c r="F58" s="2" t="s">
        <v>229</v>
      </c>
      <c r="G58" s="61"/>
      <c r="H58" s="61">
        <v>4.3414634146341404</v>
      </c>
      <c r="I58" s="61"/>
      <c r="J58" s="61">
        <v>4.1148648648648596</v>
      </c>
      <c r="K58" s="61">
        <v>3.4285714285714199</v>
      </c>
      <c r="L58" s="61">
        <v>3.4999999999999898</v>
      </c>
      <c r="M58" s="61"/>
      <c r="N58" s="61">
        <v>4.1082138200782197</v>
      </c>
      <c r="O58" s="61"/>
      <c r="P58" s="61"/>
      <c r="Q58" s="61"/>
      <c r="R58" s="61"/>
      <c r="S58" s="61">
        <v>4.1978609625668399</v>
      </c>
      <c r="T58" s="61"/>
      <c r="U58" s="61">
        <v>3.8107448107447999</v>
      </c>
      <c r="V58" s="61">
        <v>4.1732283464566899</v>
      </c>
      <c r="W58" s="61"/>
      <c r="X58" s="61"/>
      <c r="Y58" s="61">
        <v>4.165</v>
      </c>
      <c r="Z58" s="61">
        <v>4.1891891891891904</v>
      </c>
      <c r="AA58" s="61">
        <v>4.5</v>
      </c>
      <c r="AB58" s="61">
        <v>3.9469247580393301</v>
      </c>
      <c r="AC58" s="61">
        <f t="shared" si="3"/>
        <v>4.0396717995954567</v>
      </c>
      <c r="AD58" s="61">
        <f t="shared" si="4"/>
        <v>4.1399324324324294</v>
      </c>
    </row>
    <row r="59" spans="1:30" x14ac:dyDescent="0.3">
      <c r="A59" s="6" t="s">
        <v>16</v>
      </c>
      <c r="B59" s="6" t="s">
        <v>237</v>
      </c>
      <c r="C59" s="75">
        <v>69766.8</v>
      </c>
      <c r="F59" s="83" t="s">
        <v>244</v>
      </c>
      <c r="G59" s="61"/>
      <c r="H59" s="61">
        <v>5</v>
      </c>
      <c r="I59" s="61">
        <v>5</v>
      </c>
      <c r="J59" s="61">
        <v>3.8941176470588199</v>
      </c>
      <c r="K59" s="61">
        <v>4.25</v>
      </c>
      <c r="L59" s="61">
        <v>4.4666666666666597</v>
      </c>
      <c r="M59" s="61"/>
      <c r="N59" s="61">
        <v>4.2177419354838701</v>
      </c>
      <c r="O59" s="61">
        <v>3.75</v>
      </c>
      <c r="P59" s="61">
        <v>4.1428571428571397</v>
      </c>
      <c r="Q59" s="61"/>
      <c r="R59" s="61"/>
      <c r="S59" s="61">
        <v>3.8823529411764701</v>
      </c>
      <c r="T59" s="61"/>
      <c r="U59" s="61">
        <v>4.0215827338129504</v>
      </c>
      <c r="V59" s="61">
        <v>4.2164948453608204</v>
      </c>
      <c r="W59" s="61"/>
      <c r="X59" s="61"/>
      <c r="Y59" s="61">
        <v>4.3201581027667899</v>
      </c>
      <c r="Z59" s="61">
        <v>4.0272727272727202</v>
      </c>
      <c r="AA59" s="61"/>
      <c r="AB59" s="61">
        <v>4.2059040590405701</v>
      </c>
      <c r="AC59" s="61">
        <f t="shared" si="3"/>
        <v>4.2425106286783434</v>
      </c>
      <c r="AD59" s="61">
        <f t="shared" si="4"/>
        <v>4.2111994522006952</v>
      </c>
    </row>
    <row r="60" spans="1:30" x14ac:dyDescent="0.3">
      <c r="A60" s="6" t="s">
        <v>96</v>
      </c>
      <c r="B60" s="6" t="s">
        <v>246</v>
      </c>
      <c r="C60" s="75">
        <v>680.25</v>
      </c>
      <c r="F60" s="2" t="s">
        <v>237</v>
      </c>
      <c r="G60" s="61"/>
      <c r="H60" s="61">
        <v>5</v>
      </c>
      <c r="I60" s="61">
        <v>4.4000000000000004</v>
      </c>
      <c r="J60" s="61">
        <v>4.08</v>
      </c>
      <c r="K60" s="61">
        <v>4.25</v>
      </c>
      <c r="L60" s="61">
        <v>5</v>
      </c>
      <c r="M60" s="61"/>
      <c r="N60" s="61">
        <v>3.95</v>
      </c>
      <c r="O60" s="61"/>
      <c r="P60" s="61"/>
      <c r="Q60" s="61"/>
      <c r="R60" s="61"/>
      <c r="S60" s="61">
        <v>4.1666666666666599</v>
      </c>
      <c r="T60" s="61"/>
      <c r="U60" s="61">
        <v>4.1052631578947301</v>
      </c>
      <c r="V60" s="61">
        <v>4.4587155963302703</v>
      </c>
      <c r="W60" s="61">
        <v>2.6875</v>
      </c>
      <c r="X60" s="61"/>
      <c r="Y60" s="61">
        <v>4.15625</v>
      </c>
      <c r="Z60" s="61">
        <v>4.0599999999999996</v>
      </c>
      <c r="AA60" s="61"/>
      <c r="AB60" s="61">
        <v>3.9124856061852298</v>
      </c>
      <c r="AC60" s="61">
        <f t="shared" si="3"/>
        <v>4.1712985405443765</v>
      </c>
      <c r="AD60" s="61">
        <f t="shared" si="4"/>
        <v>4.15625</v>
      </c>
    </row>
    <row r="61" spans="1:30" x14ac:dyDescent="0.3">
      <c r="A61" s="6" t="s">
        <v>56</v>
      </c>
      <c r="B61" s="6" t="s">
        <v>246</v>
      </c>
      <c r="C61" s="75">
        <v>16378.12</v>
      </c>
      <c r="F61" s="82" t="s">
        <v>224</v>
      </c>
      <c r="G61" s="61"/>
      <c r="H61" s="61">
        <v>1</v>
      </c>
      <c r="I61" s="61"/>
      <c r="J61" s="61">
        <v>3.9130434782608701</v>
      </c>
      <c r="K61" s="61">
        <v>3.9908675799086701</v>
      </c>
      <c r="L61" s="61">
        <v>3.71428571428571</v>
      </c>
      <c r="M61" s="61"/>
      <c r="N61" s="61">
        <v>4.1605839416058297</v>
      </c>
      <c r="O61" s="61"/>
      <c r="P61" s="61"/>
      <c r="Q61" s="61"/>
      <c r="R61" s="61"/>
      <c r="S61" s="61"/>
      <c r="T61" s="61"/>
      <c r="U61" s="61">
        <v>4.3333333333333304</v>
      </c>
      <c r="V61" s="61">
        <v>4.1590909090909003</v>
      </c>
      <c r="W61" s="61"/>
      <c r="X61" s="61"/>
      <c r="Y61" s="61">
        <v>3.6976744186046502</v>
      </c>
      <c r="Z61" s="61">
        <v>4.33587786259542</v>
      </c>
      <c r="AA61" s="61"/>
      <c r="AB61" s="61">
        <v>4.0531002638522402</v>
      </c>
      <c r="AC61" s="61">
        <f t="shared" si="3"/>
        <v>3.7357857501537621</v>
      </c>
      <c r="AD61" s="61">
        <f t="shared" si="4"/>
        <v>4.0219839218804552</v>
      </c>
    </row>
    <row r="62" spans="1:30" x14ac:dyDescent="0.3">
      <c r="A62" s="6" t="s">
        <v>11</v>
      </c>
      <c r="B62" s="6" t="s">
        <v>215</v>
      </c>
      <c r="C62" s="75">
        <v>12904.91</v>
      </c>
      <c r="F62" s="83" t="s">
        <v>250</v>
      </c>
      <c r="G62" s="61"/>
      <c r="H62" s="61">
        <v>4.5333333333333297</v>
      </c>
      <c r="I62" s="61">
        <v>4.43333333333333</v>
      </c>
      <c r="J62" s="61">
        <v>4.13768115942029</v>
      </c>
      <c r="K62" s="61">
        <v>3.5</v>
      </c>
      <c r="L62" s="61">
        <v>4.5806451612903203</v>
      </c>
      <c r="M62" s="61">
        <v>4.0252525252525198</v>
      </c>
      <c r="N62" s="61">
        <v>4.2741116751268997</v>
      </c>
      <c r="O62" s="61">
        <v>4.9444444444444402</v>
      </c>
      <c r="P62" s="61">
        <v>4.3137254901960702</v>
      </c>
      <c r="Q62" s="61"/>
      <c r="R62" s="61"/>
      <c r="S62" s="61">
        <v>4</v>
      </c>
      <c r="T62" s="61"/>
      <c r="U62" s="61">
        <v>4.3627760252365899</v>
      </c>
      <c r="V62" s="61">
        <v>4.2531280076997096</v>
      </c>
      <c r="W62" s="61">
        <v>5</v>
      </c>
      <c r="X62" s="61"/>
      <c r="Y62" s="61">
        <v>4.2348993288590497</v>
      </c>
      <c r="Z62" s="61">
        <v>4.0919117647058796</v>
      </c>
      <c r="AA62" s="61"/>
      <c r="AB62" s="61">
        <v>4.1709155042488</v>
      </c>
      <c r="AC62" s="61">
        <f t="shared" si="3"/>
        <v>4.3035098595717018</v>
      </c>
      <c r="AD62" s="61">
        <f t="shared" si="4"/>
        <v>4.2636198414133046</v>
      </c>
    </row>
    <row r="63" spans="1:30" x14ac:dyDescent="0.3">
      <c r="A63" s="6" t="s">
        <v>14</v>
      </c>
      <c r="B63" s="6" t="s">
        <v>242</v>
      </c>
      <c r="C63" s="75">
        <v>1014745.25</v>
      </c>
      <c r="F63" s="2" t="s">
        <v>266</v>
      </c>
      <c r="G63" s="61"/>
      <c r="H63" s="61"/>
      <c r="I63" s="61">
        <v>3.4</v>
      </c>
      <c r="J63" s="61">
        <v>4.6249999999999902</v>
      </c>
      <c r="K63" s="61">
        <v>4.5</v>
      </c>
      <c r="L63" s="61">
        <v>4.7399999999999904</v>
      </c>
      <c r="M63" s="61"/>
      <c r="N63" s="61">
        <v>4.0909090909090802</v>
      </c>
      <c r="O63" s="61"/>
      <c r="P63" s="61"/>
      <c r="Q63" s="61"/>
      <c r="R63" s="61">
        <v>4</v>
      </c>
      <c r="S63" s="61">
        <v>5</v>
      </c>
      <c r="T63" s="61"/>
      <c r="U63" s="61">
        <v>4.3537604456824504</v>
      </c>
      <c r="V63" s="61">
        <v>4.0264900662251604</v>
      </c>
      <c r="W63" s="61"/>
      <c r="X63" s="61"/>
      <c r="Y63" s="61">
        <v>4.0864864864864803</v>
      </c>
      <c r="Z63" s="61">
        <v>4.3649425287356198</v>
      </c>
      <c r="AA63" s="61"/>
      <c r="AB63" s="61">
        <v>4.0704342405983702</v>
      </c>
      <c r="AC63" s="61">
        <f t="shared" si="3"/>
        <v>4.2715019048864278</v>
      </c>
      <c r="AD63" s="61">
        <f t="shared" si="4"/>
        <v>4.2223347682957648</v>
      </c>
    </row>
    <row r="64" spans="1:30" x14ac:dyDescent="0.3">
      <c r="A64" s="6" t="s">
        <v>11</v>
      </c>
      <c r="B64" s="6" t="s">
        <v>246</v>
      </c>
      <c r="C64" s="75">
        <v>32492.549999999901</v>
      </c>
      <c r="F64" s="82" t="s">
        <v>215</v>
      </c>
      <c r="G64" s="61"/>
      <c r="H64" s="61"/>
      <c r="I64" s="61"/>
      <c r="J64" s="61"/>
      <c r="K64" s="61"/>
      <c r="L64" s="61"/>
      <c r="M64" s="61"/>
      <c r="N64" s="61">
        <v>4.8</v>
      </c>
      <c r="O64" s="61"/>
      <c r="P64" s="61"/>
      <c r="Q64" s="61"/>
      <c r="R64" s="61"/>
      <c r="S64" s="61"/>
      <c r="T64" s="61"/>
      <c r="U64" s="61">
        <v>3.7187499999999898</v>
      </c>
      <c r="V64" s="61">
        <v>2.7222222222222201</v>
      </c>
      <c r="W64" s="61"/>
      <c r="X64" s="61"/>
      <c r="Y64" s="61"/>
      <c r="Z64" s="61">
        <v>4.1428571428571397</v>
      </c>
      <c r="AA64" s="61"/>
      <c r="AB64" s="61">
        <v>3.5216030056355598</v>
      </c>
      <c r="AC64" s="61">
        <f t="shared" si="3"/>
        <v>3.7810864741429819</v>
      </c>
      <c r="AD64" s="61">
        <f t="shared" si="4"/>
        <v>3.7187499999999898</v>
      </c>
    </row>
    <row r="65" spans="1:50" x14ac:dyDescent="0.3">
      <c r="A65" s="6" t="s">
        <v>53</v>
      </c>
      <c r="B65" s="6" t="s">
        <v>246</v>
      </c>
      <c r="C65" s="75">
        <v>88.56</v>
      </c>
      <c r="F65" s="2" t="s">
        <v>256</v>
      </c>
      <c r="G65" s="61"/>
      <c r="H65" s="61"/>
      <c r="I65" s="61"/>
      <c r="J65" s="61">
        <v>4.2187499999999902</v>
      </c>
      <c r="K65" s="61">
        <v>3.8333333333333299</v>
      </c>
      <c r="L65" s="61">
        <v>4.3846153846153797</v>
      </c>
      <c r="M65" s="61"/>
      <c r="N65" s="61">
        <v>4.0724637681159397</v>
      </c>
      <c r="O65" s="61"/>
      <c r="P65" s="61">
        <v>4.3636363636363598</v>
      </c>
      <c r="Q65" s="61"/>
      <c r="R65" s="61"/>
      <c r="S65" s="61"/>
      <c r="T65" s="61"/>
      <c r="U65" s="61">
        <v>4.2678571428571397</v>
      </c>
      <c r="V65" s="61">
        <v>4.3309982486865097</v>
      </c>
      <c r="W65" s="61"/>
      <c r="X65" s="61"/>
      <c r="Y65" s="61">
        <v>3.6</v>
      </c>
      <c r="Z65" s="61">
        <v>4.3636363636363598</v>
      </c>
      <c r="AA65" s="61"/>
      <c r="AB65" s="61">
        <v>4.1827956989247301</v>
      </c>
      <c r="AC65" s="61">
        <f t="shared" si="3"/>
        <v>4.1618086303805732</v>
      </c>
      <c r="AD65" s="61">
        <f t="shared" si="4"/>
        <v>4.243303571428565</v>
      </c>
    </row>
    <row r="66" spans="1:50" x14ac:dyDescent="0.3">
      <c r="A66" s="6" t="s">
        <v>11</v>
      </c>
      <c r="B66" s="6" t="s">
        <v>237</v>
      </c>
      <c r="C66" s="75">
        <v>158573.55999999901</v>
      </c>
      <c r="F66" s="83" t="s">
        <v>247</v>
      </c>
      <c r="G66" s="61"/>
      <c r="H66" s="61">
        <v>4</v>
      </c>
      <c r="I66" s="61"/>
      <c r="J66" s="61">
        <v>4.2</v>
      </c>
      <c r="K66" s="61">
        <v>4.5769230769230704</v>
      </c>
      <c r="L66" s="61">
        <v>4.4083333333333297</v>
      </c>
      <c r="M66" s="61"/>
      <c r="N66" s="61">
        <v>4.0164609053497902</v>
      </c>
      <c r="O66" s="61"/>
      <c r="P66" s="61"/>
      <c r="Q66" s="61">
        <v>4.4999999999999902</v>
      </c>
      <c r="R66" s="61">
        <v>5</v>
      </c>
      <c r="S66" s="61">
        <v>4</v>
      </c>
      <c r="T66" s="61"/>
      <c r="U66" s="61">
        <v>4.2634776006074304</v>
      </c>
      <c r="V66" s="61">
        <v>4.0026455026454997</v>
      </c>
      <c r="W66" s="61">
        <v>4.875</v>
      </c>
      <c r="X66" s="61"/>
      <c r="Y66" s="61">
        <v>4.5043478260869501</v>
      </c>
      <c r="Z66" s="61">
        <v>4.2071197411003203</v>
      </c>
      <c r="AA66" s="61"/>
      <c r="AB66" s="61">
        <v>4.1470311027332896</v>
      </c>
      <c r="AC66" s="61">
        <f t="shared" si="3"/>
        <v>4.3358099349128327</v>
      </c>
      <c r="AD66" s="61">
        <f t="shared" si="4"/>
        <v>4.2352986708538758</v>
      </c>
    </row>
    <row r="67" spans="1:50" x14ac:dyDescent="0.3">
      <c r="A67" s="6" t="s">
        <v>11</v>
      </c>
      <c r="B67" s="6" t="s">
        <v>240</v>
      </c>
      <c r="C67" s="75">
        <v>5259.51</v>
      </c>
      <c r="F67" s="2" t="s">
        <v>240</v>
      </c>
      <c r="G67" s="61"/>
      <c r="H67" s="61"/>
      <c r="I67" s="61"/>
      <c r="J67" s="61">
        <v>4.6136363636363598</v>
      </c>
      <c r="K67" s="61">
        <v>4.4000000000000004</v>
      </c>
      <c r="L67" s="61">
        <v>1</v>
      </c>
      <c r="M67" s="61"/>
      <c r="N67" s="61">
        <v>4.3086419753086398</v>
      </c>
      <c r="O67" s="61"/>
      <c r="P67" s="61"/>
      <c r="Q67" s="61"/>
      <c r="R67" s="61"/>
      <c r="S67" s="61"/>
      <c r="T67" s="61"/>
      <c r="U67" s="61">
        <v>4.4516129032257998</v>
      </c>
      <c r="V67" s="61">
        <v>4.5476190476190403</v>
      </c>
      <c r="W67" s="61"/>
      <c r="X67" s="61"/>
      <c r="Y67" s="61">
        <v>4.55</v>
      </c>
      <c r="Z67" s="61">
        <v>4.1071428571428497</v>
      </c>
      <c r="AA67" s="61"/>
      <c r="AB67" s="61">
        <v>4.2080501829586998</v>
      </c>
      <c r="AC67" s="61">
        <f t="shared" si="3"/>
        <v>4.0207448144323772</v>
      </c>
      <c r="AD67" s="61">
        <f t="shared" si="4"/>
        <v>4.4000000000000004</v>
      </c>
    </row>
    <row r="68" spans="1:50" x14ac:dyDescent="0.3">
      <c r="A68" s="6" t="s">
        <v>8</v>
      </c>
      <c r="B68" s="6" t="s">
        <v>266</v>
      </c>
      <c r="C68" s="75">
        <v>77752.589999999895</v>
      </c>
      <c r="F68" s="2" t="s">
        <v>238</v>
      </c>
      <c r="G68" s="61">
        <v>2.3333333333333299</v>
      </c>
      <c r="H68" s="61">
        <v>4.0571428571428498</v>
      </c>
      <c r="I68" s="61"/>
      <c r="J68" s="61">
        <v>4.1136363636363598</v>
      </c>
      <c r="K68" s="61">
        <v>5</v>
      </c>
      <c r="L68" s="61"/>
      <c r="M68" s="61"/>
      <c r="N68" s="61">
        <v>3.6818181818181799</v>
      </c>
      <c r="O68" s="61"/>
      <c r="P68" s="61"/>
      <c r="Q68" s="61"/>
      <c r="R68" s="61">
        <v>4.1666666666666599</v>
      </c>
      <c r="S68" s="61">
        <v>3</v>
      </c>
      <c r="T68" s="61"/>
      <c r="U68" s="61">
        <v>4.1829268292682897</v>
      </c>
      <c r="V68" s="61">
        <v>4.2307692307692299</v>
      </c>
      <c r="W68" s="61"/>
      <c r="X68" s="61"/>
      <c r="Y68" s="61">
        <v>4.1428571428571397</v>
      </c>
      <c r="Z68" s="61">
        <v>4.1090909090908996</v>
      </c>
      <c r="AA68" s="61"/>
      <c r="AB68" s="61">
        <v>3.9847167325428199</v>
      </c>
      <c r="AC68" s="61">
        <f t="shared" si="3"/>
        <v>3.9169131872604801</v>
      </c>
      <c r="AD68" s="61">
        <f t="shared" si="4"/>
        <v>4.1113636363636292</v>
      </c>
    </row>
    <row r="69" spans="1:50" x14ac:dyDescent="0.3">
      <c r="A69" s="6" t="s">
        <v>20</v>
      </c>
      <c r="B69" s="6" t="s">
        <v>239</v>
      </c>
      <c r="C69" s="75">
        <v>61.64</v>
      </c>
      <c r="F69" s="83" t="s">
        <v>257</v>
      </c>
      <c r="G69" s="61"/>
      <c r="H69" s="61">
        <v>5</v>
      </c>
      <c r="I69" s="61"/>
      <c r="J69" s="61">
        <v>3.9090909090908998</v>
      </c>
      <c r="K69" s="61"/>
      <c r="L69" s="61">
        <v>4</v>
      </c>
      <c r="M69" s="61"/>
      <c r="N69" s="61">
        <v>4.2750000000000004</v>
      </c>
      <c r="O69" s="61">
        <v>4</v>
      </c>
      <c r="P69" s="61"/>
      <c r="Q69" s="61"/>
      <c r="R69" s="61"/>
      <c r="S69" s="61">
        <v>5</v>
      </c>
      <c r="T69" s="61"/>
      <c r="U69" s="61">
        <v>4.2149532710280297</v>
      </c>
      <c r="V69" s="61">
        <v>4.3039832285115196</v>
      </c>
      <c r="W69" s="61"/>
      <c r="X69" s="61"/>
      <c r="Y69" s="61">
        <v>4.5182481751824799</v>
      </c>
      <c r="Z69" s="61">
        <v>4.3375796178343897</v>
      </c>
      <c r="AA69" s="61"/>
      <c r="AB69" s="61">
        <v>4.1684172401303901</v>
      </c>
      <c r="AC69" s="61">
        <f t="shared" si="3"/>
        <v>4.3388429492525189</v>
      </c>
      <c r="AD69" s="61">
        <f t="shared" si="4"/>
        <v>4.2750000000000004</v>
      </c>
    </row>
    <row r="70" spans="1:50" x14ac:dyDescent="0.3">
      <c r="A70" s="6" t="s">
        <v>25</v>
      </c>
      <c r="B70" s="6" t="s">
        <v>250</v>
      </c>
      <c r="C70" s="75">
        <v>1933.15</v>
      </c>
      <c r="F70" s="2" t="s">
        <v>242</v>
      </c>
      <c r="G70" s="61"/>
      <c r="H70" s="61">
        <v>4</v>
      </c>
      <c r="I70" s="61"/>
      <c r="J70" s="61">
        <v>4</v>
      </c>
      <c r="K70" s="61"/>
      <c r="L70" s="61"/>
      <c r="M70" s="61"/>
      <c r="N70" s="61">
        <v>4.3656716417910397</v>
      </c>
      <c r="O70" s="61"/>
      <c r="P70" s="61"/>
      <c r="Q70" s="61"/>
      <c r="R70" s="61">
        <v>3.5</v>
      </c>
      <c r="S70" s="61">
        <v>4.3333333333333304</v>
      </c>
      <c r="T70" s="61"/>
      <c r="U70" s="61">
        <v>4.3726708074534102</v>
      </c>
      <c r="V70" s="61">
        <v>3.88201160541586</v>
      </c>
      <c r="W70" s="61"/>
      <c r="X70" s="61"/>
      <c r="Y70" s="61">
        <v>4.24</v>
      </c>
      <c r="Z70" s="61">
        <v>4.1085271317829397</v>
      </c>
      <c r="AA70" s="61"/>
      <c r="AB70" s="61">
        <v>4.0722789115646298</v>
      </c>
      <c r="AC70" s="61">
        <f t="shared" si="3"/>
        <v>4.0874493431341214</v>
      </c>
      <c r="AD70" s="61">
        <f t="shared" si="4"/>
        <v>4.0904030216737848</v>
      </c>
    </row>
    <row r="71" spans="1:50" x14ac:dyDescent="0.3">
      <c r="A71" s="6" t="s">
        <v>34</v>
      </c>
      <c r="B71" s="6" t="s">
        <v>229</v>
      </c>
      <c r="C71" s="75">
        <v>437.11</v>
      </c>
    </row>
    <row r="72" spans="1:50" x14ac:dyDescent="0.3">
      <c r="A72" s="6" t="s">
        <v>38</v>
      </c>
      <c r="B72" s="6" t="s">
        <v>224</v>
      </c>
      <c r="C72" s="75">
        <v>371.72</v>
      </c>
    </row>
    <row r="73" spans="1:50" x14ac:dyDescent="0.3">
      <c r="A73" s="6" t="s">
        <v>38</v>
      </c>
      <c r="B73" s="6" t="s">
        <v>266</v>
      </c>
      <c r="C73" s="75">
        <v>8908.8099999999904</v>
      </c>
      <c r="F73" s="149" t="s">
        <v>318</v>
      </c>
      <c r="G73" s="150"/>
      <c r="H73" s="150"/>
      <c r="I73" s="150"/>
      <c r="J73" s="150"/>
      <c r="K73" s="150"/>
      <c r="L73" s="150"/>
      <c r="M73" s="150"/>
      <c r="N73" s="150"/>
      <c r="O73" s="150"/>
    </row>
    <row r="74" spans="1:50" x14ac:dyDescent="0.3">
      <c r="A74" s="6" t="s">
        <v>11</v>
      </c>
      <c r="B74" s="6" t="s">
        <v>257</v>
      </c>
      <c r="C74" s="75">
        <v>39386.25</v>
      </c>
      <c r="F74" s="149"/>
      <c r="G74" s="150"/>
      <c r="H74" s="150"/>
      <c r="I74" s="150"/>
      <c r="J74" s="150"/>
      <c r="K74" s="150"/>
      <c r="L74" s="150"/>
      <c r="M74" s="150"/>
      <c r="N74" s="150"/>
      <c r="O74" s="150"/>
    </row>
    <row r="75" spans="1:50" x14ac:dyDescent="0.3">
      <c r="A75" s="6" t="s">
        <v>47</v>
      </c>
      <c r="B75" s="6" t="s">
        <v>246</v>
      </c>
      <c r="C75" s="75">
        <v>2791.55</v>
      </c>
    </row>
    <row r="76" spans="1:50" x14ac:dyDescent="0.3">
      <c r="A76" s="6" t="s">
        <v>38</v>
      </c>
      <c r="B76" s="6" t="s">
        <v>250</v>
      </c>
      <c r="C76" s="75">
        <v>4349.7799999999897</v>
      </c>
      <c r="F76" s="1" t="s">
        <v>332</v>
      </c>
      <c r="G76" s="1" t="s">
        <v>1</v>
      </c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</row>
    <row r="77" spans="1:50" x14ac:dyDescent="0.3">
      <c r="A77" s="6" t="s">
        <v>41</v>
      </c>
      <c r="B77" s="6" t="s">
        <v>229</v>
      </c>
      <c r="C77" s="75">
        <v>65379.629999999903</v>
      </c>
      <c r="F77" s="1" t="s">
        <v>0</v>
      </c>
      <c r="G77" t="s">
        <v>25</v>
      </c>
      <c r="H77" t="s">
        <v>20</v>
      </c>
      <c r="I77" t="s">
        <v>96</v>
      </c>
      <c r="J77" t="s">
        <v>34</v>
      </c>
      <c r="K77" t="s">
        <v>38</v>
      </c>
      <c r="L77" t="s">
        <v>54</v>
      </c>
      <c r="M77" t="s">
        <v>16</v>
      </c>
      <c r="N77" t="s">
        <v>72</v>
      </c>
      <c r="O77" t="s">
        <v>24</v>
      </c>
      <c r="P77" t="s">
        <v>31</v>
      </c>
      <c r="Q77" t="s">
        <v>41</v>
      </c>
      <c r="R77" t="s">
        <v>47</v>
      </c>
      <c r="S77" t="s">
        <v>11</v>
      </c>
      <c r="T77" t="s">
        <v>56</v>
      </c>
      <c r="U77" t="s">
        <v>53</v>
      </c>
      <c r="V77" t="s">
        <v>33</v>
      </c>
      <c r="W77" t="s">
        <v>28</v>
      </c>
      <c r="X77" t="s">
        <v>8</v>
      </c>
      <c r="Y77" t="s">
        <v>14</v>
      </c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</row>
    <row r="78" spans="1:50" x14ac:dyDescent="0.3">
      <c r="A78" s="6" t="s">
        <v>14</v>
      </c>
      <c r="B78" s="6" t="s">
        <v>215</v>
      </c>
      <c r="C78" s="75">
        <v>309477.17</v>
      </c>
      <c r="F78" s="82" t="s">
        <v>246</v>
      </c>
      <c r="G78" s="55"/>
      <c r="H78" s="55"/>
      <c r="I78" s="55"/>
      <c r="J78" s="55"/>
      <c r="K78" s="55">
        <v>9.0909090909090898E-2</v>
      </c>
      <c r="L78" s="55"/>
      <c r="M78" s="55">
        <v>5.8139534883720902E-2</v>
      </c>
      <c r="N78" s="85">
        <v>0.13636363636363599</v>
      </c>
      <c r="O78" s="55"/>
      <c r="P78" s="55"/>
      <c r="Q78" s="85">
        <v>0.14285714285714199</v>
      </c>
      <c r="R78" s="55">
        <v>0</v>
      </c>
      <c r="S78" s="55">
        <v>3.2894736842105199E-2</v>
      </c>
      <c r="T78" s="55">
        <v>7.7669902912621297E-2</v>
      </c>
      <c r="U78" s="55"/>
      <c r="V78" s="55">
        <v>0</v>
      </c>
      <c r="W78" s="55">
        <v>4.4776119402985003E-2</v>
      </c>
      <c r="X78" s="85">
        <v>0.15</v>
      </c>
      <c r="Y78" s="55">
        <v>8.3918217882209295E-2</v>
      </c>
      <c r="AA78" s="55">
        <f>AVERAGE(G78:Y78)</f>
        <v>7.4320762004864607E-2</v>
      </c>
      <c r="AB78" s="55">
        <f>MEDIAN(G78:Y78)</f>
        <v>7.7669902912621297E-2</v>
      </c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</row>
    <row r="79" spans="1:50" x14ac:dyDescent="0.3">
      <c r="A79" s="6" t="s">
        <v>24</v>
      </c>
      <c r="B79" s="6" t="s">
        <v>250</v>
      </c>
      <c r="C79" s="75">
        <v>6121.84</v>
      </c>
      <c r="F79" s="82" t="s">
        <v>243</v>
      </c>
      <c r="G79" s="55"/>
      <c r="H79" s="55"/>
      <c r="I79" s="55"/>
      <c r="J79" s="55"/>
      <c r="K79" s="55">
        <v>0</v>
      </c>
      <c r="L79" s="55"/>
      <c r="M79" s="55">
        <v>7.9601990049751201E-2</v>
      </c>
      <c r="N79" s="55"/>
      <c r="O79" s="85">
        <v>0.10344827586206801</v>
      </c>
      <c r="P79" s="55"/>
      <c r="Q79" s="55"/>
      <c r="R79" s="55"/>
      <c r="S79" s="55">
        <v>8.15602836879432E-2</v>
      </c>
      <c r="T79" s="55">
        <v>7.7922077922077906E-2</v>
      </c>
      <c r="U79" s="55"/>
      <c r="V79" s="55"/>
      <c r="W79" s="55">
        <v>3.7499999999999999E-2</v>
      </c>
      <c r="X79" s="55">
        <v>5.5900621118012403E-2</v>
      </c>
      <c r="Y79" s="55">
        <v>9.4285714285714195E-2</v>
      </c>
      <c r="AA79" s="55">
        <f t="shared" ref="AA79:AA93" si="5">AVERAGE(G79:Y79)</f>
        <v>6.6277370365695865E-2</v>
      </c>
      <c r="AB79" s="55">
        <f t="shared" ref="AB79:AB93" si="6">MEDIAN(G79:Y79)</f>
        <v>7.8762033985914554E-2</v>
      </c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</row>
    <row r="80" spans="1:50" x14ac:dyDescent="0.3">
      <c r="A80" s="6" t="s">
        <v>56</v>
      </c>
      <c r="B80" s="6" t="s">
        <v>237</v>
      </c>
      <c r="C80" s="75">
        <v>6036.94</v>
      </c>
      <c r="F80" s="84" t="s">
        <v>239</v>
      </c>
      <c r="G80" s="55"/>
      <c r="H80" s="55"/>
      <c r="I80" s="85">
        <v>0.108108108108108</v>
      </c>
      <c r="J80" s="55"/>
      <c r="K80" s="55">
        <v>0</v>
      </c>
      <c r="L80" s="55"/>
      <c r="M80" s="55">
        <v>4.2424242424242399E-2</v>
      </c>
      <c r="N80" s="55"/>
      <c r="O80" s="55"/>
      <c r="P80" s="55"/>
      <c r="Q80" s="55"/>
      <c r="R80" s="55"/>
      <c r="S80" s="85">
        <v>0.23478260869565201</v>
      </c>
      <c r="T80" s="55">
        <v>1.3333333333333299E-2</v>
      </c>
      <c r="U80" s="55"/>
      <c r="V80" s="55"/>
      <c r="W80" s="55">
        <v>0.08</v>
      </c>
      <c r="X80" s="55">
        <v>5.2252252252252197E-2</v>
      </c>
      <c r="Y80" s="55">
        <v>8.6642231724699606E-2</v>
      </c>
      <c r="AA80" s="55">
        <f t="shared" si="5"/>
        <v>7.719284706728595E-2</v>
      </c>
      <c r="AB80" s="55">
        <f t="shared" si="6"/>
        <v>6.6126126126126103E-2</v>
      </c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</row>
    <row r="81" spans="1:50" x14ac:dyDescent="0.3">
      <c r="A81" s="6" t="s">
        <v>16</v>
      </c>
      <c r="B81" s="6" t="s">
        <v>244</v>
      </c>
      <c r="C81" s="75">
        <v>35403.83</v>
      </c>
      <c r="F81" s="2" t="s">
        <v>229</v>
      </c>
      <c r="G81" s="55">
        <v>2.4390243902439001E-2</v>
      </c>
      <c r="H81" s="55"/>
      <c r="I81" s="55">
        <v>7.4324324324324301E-2</v>
      </c>
      <c r="J81" s="55"/>
      <c r="K81" s="55">
        <v>2.7027027027027001E-2</v>
      </c>
      <c r="L81" s="55"/>
      <c r="M81" s="55">
        <v>4.2125729099157398E-2</v>
      </c>
      <c r="N81" s="55"/>
      <c r="O81" s="55"/>
      <c r="P81" s="55"/>
      <c r="Q81" s="55">
        <v>0.04</v>
      </c>
      <c r="R81" s="55"/>
      <c r="S81" s="55">
        <v>8.6427267194156998E-2</v>
      </c>
      <c r="T81" s="55">
        <v>8.66141732283464E-2</v>
      </c>
      <c r="U81" s="55"/>
      <c r="V81" s="55"/>
      <c r="W81" s="55">
        <v>6.2189054726368098E-2</v>
      </c>
      <c r="X81" s="55">
        <v>5.4054054054054002E-2</v>
      </c>
      <c r="Y81" s="55">
        <v>9.7174790437752206E-2</v>
      </c>
      <c r="AA81" s="55">
        <f t="shared" si="5"/>
        <v>5.9432666399362545E-2</v>
      </c>
      <c r="AB81" s="55">
        <f t="shared" si="6"/>
        <v>5.812155439021105E-2</v>
      </c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</row>
    <row r="82" spans="1:50" x14ac:dyDescent="0.3">
      <c r="A82" s="6" t="s">
        <v>8</v>
      </c>
      <c r="B82" s="6" t="s">
        <v>237</v>
      </c>
      <c r="C82" s="75">
        <v>12635.4399999999</v>
      </c>
      <c r="F82" s="2" t="s">
        <v>244</v>
      </c>
      <c r="G82" s="55"/>
      <c r="H82" s="55"/>
      <c r="I82" s="85">
        <v>0.104651162790697</v>
      </c>
      <c r="J82" s="55"/>
      <c r="K82" s="55">
        <v>0</v>
      </c>
      <c r="L82" s="55"/>
      <c r="M82" s="55">
        <v>6.4516129032257993E-2</v>
      </c>
      <c r="N82" s="55"/>
      <c r="O82" s="55"/>
      <c r="P82" s="55"/>
      <c r="Q82" s="55">
        <v>0</v>
      </c>
      <c r="R82" s="55"/>
      <c r="S82" s="55">
        <v>9.85915492957746E-2</v>
      </c>
      <c r="T82" s="55">
        <v>9.0909090909090898E-2</v>
      </c>
      <c r="U82" s="55"/>
      <c r="V82" s="55"/>
      <c r="W82" s="55">
        <v>1.9685039370078702E-2</v>
      </c>
      <c r="X82" s="55">
        <v>7.2727272727272696E-2</v>
      </c>
      <c r="Y82" s="55">
        <v>6.8448023426061405E-2</v>
      </c>
      <c r="AA82" s="55">
        <f t="shared" si="5"/>
        <v>5.772536306124814E-2</v>
      </c>
      <c r="AB82" s="55">
        <f t="shared" si="6"/>
        <v>6.8448023426061405E-2</v>
      </c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</row>
    <row r="83" spans="1:50" x14ac:dyDescent="0.3">
      <c r="A83" s="6" t="s">
        <v>8</v>
      </c>
      <c r="B83" s="6" t="s">
        <v>246</v>
      </c>
      <c r="C83" s="75">
        <v>64137.07</v>
      </c>
      <c r="F83" s="82" t="s">
        <v>237</v>
      </c>
      <c r="G83" s="55"/>
      <c r="H83" s="55"/>
      <c r="I83" s="85">
        <v>0.16</v>
      </c>
      <c r="J83" s="55"/>
      <c r="K83" s="55"/>
      <c r="L83" s="55"/>
      <c r="M83" s="55">
        <v>6.8904593639575906E-2</v>
      </c>
      <c r="N83" s="55"/>
      <c r="O83" s="55"/>
      <c r="P83" s="55"/>
      <c r="Q83" s="55"/>
      <c r="R83" s="55"/>
      <c r="S83" s="55">
        <v>8.0071174377224205E-2</v>
      </c>
      <c r="T83" s="55">
        <v>3.6697247706422E-2</v>
      </c>
      <c r="U83" s="85">
        <v>0.375</v>
      </c>
      <c r="V83" s="55"/>
      <c r="W83" s="55">
        <v>7.5757575757575704E-2</v>
      </c>
      <c r="X83" s="55">
        <v>0.05</v>
      </c>
      <c r="Y83" s="55">
        <v>8.7225386493083798E-2</v>
      </c>
      <c r="AA83" s="55">
        <f t="shared" si="5"/>
        <v>0.11670699724673521</v>
      </c>
      <c r="AB83" s="55">
        <f t="shared" si="6"/>
        <v>7.7914375067399955E-2</v>
      </c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</row>
    <row r="84" spans="1:50" x14ac:dyDescent="0.3">
      <c r="A84" s="6" t="s">
        <v>8</v>
      </c>
      <c r="B84" s="6" t="s">
        <v>224</v>
      </c>
      <c r="C84" s="75">
        <v>52251.869999999901</v>
      </c>
      <c r="F84" s="2" t="s">
        <v>224</v>
      </c>
      <c r="G84" s="55"/>
      <c r="H84" s="55"/>
      <c r="I84" s="55">
        <v>0</v>
      </c>
      <c r="J84" s="55">
        <v>4.9549549549549501E-2</v>
      </c>
      <c r="K84" s="55"/>
      <c r="L84" s="55"/>
      <c r="M84" s="55">
        <v>6.3405797101449196E-2</v>
      </c>
      <c r="N84" s="55"/>
      <c r="O84" s="55"/>
      <c r="P84" s="55"/>
      <c r="Q84" s="55"/>
      <c r="R84" s="55"/>
      <c r="S84" s="55">
        <v>4.39024390243902E-2</v>
      </c>
      <c r="T84" s="55">
        <v>0.13636363636363599</v>
      </c>
      <c r="U84" s="55"/>
      <c r="V84" s="55"/>
      <c r="W84" s="55">
        <v>6.9767441860465101E-2</v>
      </c>
      <c r="X84" s="55">
        <v>3.8167938931297697E-2</v>
      </c>
      <c r="Y84" s="55">
        <v>8.7897671367661495E-2</v>
      </c>
      <c r="AA84" s="55">
        <f t="shared" si="5"/>
        <v>6.1131809274806159E-2</v>
      </c>
      <c r="AB84" s="55">
        <f t="shared" si="6"/>
        <v>5.6477673325499349E-2</v>
      </c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</row>
    <row r="85" spans="1:50" x14ac:dyDescent="0.3">
      <c r="A85" s="6" t="s">
        <v>20</v>
      </c>
      <c r="B85" s="6" t="s">
        <v>266</v>
      </c>
      <c r="C85" s="75">
        <v>366.29</v>
      </c>
      <c r="F85" s="83" t="s">
        <v>250</v>
      </c>
      <c r="G85" s="55">
        <v>0</v>
      </c>
      <c r="H85" s="55">
        <v>3.3333333333333298E-2</v>
      </c>
      <c r="I85" s="55">
        <v>7.2463768115942004E-3</v>
      </c>
      <c r="J85" s="55"/>
      <c r="K85" s="55">
        <v>3.2258064516128997E-2</v>
      </c>
      <c r="L85" s="85">
        <v>0.23325062034739399</v>
      </c>
      <c r="M85" s="55">
        <v>3.2828282828282797E-2</v>
      </c>
      <c r="N85" s="55">
        <v>0</v>
      </c>
      <c r="O85" s="55">
        <v>3.9215686274509803E-2</v>
      </c>
      <c r="P85" s="55"/>
      <c r="Q85" s="55"/>
      <c r="R85" s="55"/>
      <c r="S85" s="55">
        <v>4.7095761381475601E-2</v>
      </c>
      <c r="T85" s="55">
        <v>8.9523809523809506E-2</v>
      </c>
      <c r="U85" s="55"/>
      <c r="V85" s="55"/>
      <c r="W85" s="55">
        <v>5.9602649006622502E-2</v>
      </c>
      <c r="X85" s="55">
        <v>5.1470588235294101E-2</v>
      </c>
      <c r="Y85" s="55">
        <v>9.4023904382470103E-2</v>
      </c>
      <c r="AA85" s="55">
        <f t="shared" si="5"/>
        <v>5.5373005895454984E-2</v>
      </c>
      <c r="AB85" s="55">
        <f t="shared" si="6"/>
        <v>3.9215686274509803E-2</v>
      </c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</row>
    <row r="86" spans="1:50" x14ac:dyDescent="0.3">
      <c r="A86" s="6" t="s">
        <v>28</v>
      </c>
      <c r="B86" s="6" t="s">
        <v>257</v>
      </c>
      <c r="C86" s="75">
        <v>16952.3299999999</v>
      </c>
      <c r="F86" s="2" t="s">
        <v>266</v>
      </c>
      <c r="G86" s="55"/>
      <c r="H86" s="55"/>
      <c r="I86" s="55">
        <v>0.125</v>
      </c>
      <c r="J86" s="55"/>
      <c r="K86" s="55">
        <v>0.04</v>
      </c>
      <c r="L86" s="55"/>
      <c r="M86" s="55">
        <v>6.0975609756097497E-2</v>
      </c>
      <c r="N86" s="55"/>
      <c r="O86" s="55"/>
      <c r="P86" s="55"/>
      <c r="Q86" s="55"/>
      <c r="R86" s="55"/>
      <c r="S86" s="55">
        <v>3.6111111111111101E-2</v>
      </c>
      <c r="T86" s="55">
        <v>4.6357615894039701E-2</v>
      </c>
      <c r="U86" s="55"/>
      <c r="V86" s="55"/>
      <c r="W86" s="55">
        <v>5.8823529411764698E-2</v>
      </c>
      <c r="X86" s="55">
        <v>4.5845272206303703E-2</v>
      </c>
      <c r="Y86" s="55">
        <v>6.8566707971912402E-2</v>
      </c>
      <c r="AA86" s="55">
        <f t="shared" si="5"/>
        <v>6.020998079390364E-2</v>
      </c>
      <c r="AB86" s="55">
        <f t="shared" si="6"/>
        <v>5.25905726529022E-2</v>
      </c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</row>
    <row r="87" spans="1:50" x14ac:dyDescent="0.3">
      <c r="A87" s="6" t="s">
        <v>56</v>
      </c>
      <c r="B87" s="6" t="s">
        <v>244</v>
      </c>
      <c r="C87" s="75">
        <v>32785.379999999997</v>
      </c>
      <c r="F87" s="86" t="s">
        <v>215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>
        <v>9.375E-2</v>
      </c>
      <c r="T87" s="87">
        <v>0</v>
      </c>
      <c r="U87" s="87"/>
      <c r="V87" s="87"/>
      <c r="W87" s="87"/>
      <c r="X87" s="87"/>
      <c r="Y87" s="87">
        <v>8.8930348258706396E-2</v>
      </c>
      <c r="AA87" s="55">
        <f t="shared" si="5"/>
        <v>6.0893449419568792E-2</v>
      </c>
      <c r="AB87" s="55">
        <f t="shared" si="6"/>
        <v>8.8930348258706396E-2</v>
      </c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</row>
    <row r="88" spans="1:50" x14ac:dyDescent="0.3">
      <c r="A88" s="6" t="s">
        <v>16</v>
      </c>
      <c r="B88" s="6" t="s">
        <v>239</v>
      </c>
      <c r="C88" s="75">
        <v>33337.179999999898</v>
      </c>
      <c r="F88" s="2" t="s">
        <v>256</v>
      </c>
      <c r="G88" s="55"/>
      <c r="H88" s="55"/>
      <c r="I88" s="55">
        <v>6.25E-2</v>
      </c>
      <c r="J88" s="55"/>
      <c r="K88" s="55">
        <v>3.8461538461538401E-2</v>
      </c>
      <c r="L88" s="55"/>
      <c r="M88" s="55">
        <v>5.7553956834532301E-2</v>
      </c>
      <c r="N88" s="55"/>
      <c r="O88" s="55">
        <v>3.6363636363636299E-2</v>
      </c>
      <c r="P88" s="55"/>
      <c r="Q88" s="55"/>
      <c r="R88" s="55"/>
      <c r="S88" s="55">
        <v>8.7719298245614002E-2</v>
      </c>
      <c r="T88" s="55">
        <v>7.3298429319371694E-2</v>
      </c>
      <c r="U88" s="55"/>
      <c r="V88" s="55"/>
      <c r="W88" s="55"/>
      <c r="X88" s="55">
        <v>3.8961038961038898E-2</v>
      </c>
      <c r="Y88" s="55">
        <v>7.6888690210102806E-2</v>
      </c>
      <c r="AA88" s="55">
        <f t="shared" si="5"/>
        <v>5.8968323549479305E-2</v>
      </c>
      <c r="AB88" s="55">
        <f t="shared" si="6"/>
        <v>6.0026978417266147E-2</v>
      </c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</row>
    <row r="89" spans="1:50" x14ac:dyDescent="0.3">
      <c r="A89" s="6" t="s">
        <v>31</v>
      </c>
      <c r="B89" s="6" t="s">
        <v>239</v>
      </c>
      <c r="C89" s="75">
        <v>964.99</v>
      </c>
      <c r="F89" s="2" t="s">
        <v>247</v>
      </c>
      <c r="G89" s="55">
        <v>0.14285714285714199</v>
      </c>
      <c r="H89" s="55"/>
      <c r="I89" s="55"/>
      <c r="J89" s="55">
        <v>0</v>
      </c>
      <c r="K89" s="55">
        <v>6.6666666666666596E-2</v>
      </c>
      <c r="L89" s="55"/>
      <c r="M89" s="55">
        <v>8.4016393442622905E-2</v>
      </c>
      <c r="N89" s="55"/>
      <c r="O89" s="55"/>
      <c r="P89" s="55"/>
      <c r="Q89" s="55"/>
      <c r="R89" s="55"/>
      <c r="S89" s="55">
        <v>3.47957639939485E-2</v>
      </c>
      <c r="T89" s="55">
        <v>8.9005235602094196E-2</v>
      </c>
      <c r="U89" s="55"/>
      <c r="V89" s="55"/>
      <c r="W89" s="55">
        <v>6.0344827586206899E-2</v>
      </c>
      <c r="X89" s="55">
        <v>6.9354838709677402E-2</v>
      </c>
      <c r="Y89" s="55">
        <v>8.2148203592814301E-2</v>
      </c>
      <c r="AA89" s="55">
        <f t="shared" si="5"/>
        <v>6.9909896939019209E-2</v>
      </c>
      <c r="AB89" s="55">
        <f t="shared" si="6"/>
        <v>6.9354838709677402E-2</v>
      </c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</row>
    <row r="90" spans="1:50" x14ac:dyDescent="0.3">
      <c r="A90" s="6" t="s">
        <v>24</v>
      </c>
      <c r="B90" s="6" t="s">
        <v>256</v>
      </c>
      <c r="C90" s="75">
        <v>9844.56</v>
      </c>
      <c r="F90" s="83" t="s">
        <v>240</v>
      </c>
      <c r="G90" s="55"/>
      <c r="H90" s="55"/>
      <c r="I90" s="55">
        <v>9.0909090909090898E-2</v>
      </c>
      <c r="J90" s="55"/>
      <c r="K90" s="55"/>
      <c r="L90" s="55"/>
      <c r="M90" s="55">
        <v>5.2307692307692298E-2</v>
      </c>
      <c r="N90" s="55"/>
      <c r="O90" s="55"/>
      <c r="P90" s="55"/>
      <c r="Q90" s="55"/>
      <c r="R90" s="55"/>
      <c r="S90" s="55">
        <v>1.6129032258064498E-2</v>
      </c>
      <c r="T90" s="55">
        <v>7.1428571428571397E-2</v>
      </c>
      <c r="U90" s="55"/>
      <c r="V90" s="55"/>
      <c r="W90" s="55">
        <v>0.05</v>
      </c>
      <c r="X90" s="55">
        <v>0</v>
      </c>
      <c r="Y90" s="55">
        <v>8.7701089776855201E-2</v>
      </c>
      <c r="AA90" s="55">
        <f t="shared" si="5"/>
        <v>5.2639353811467761E-2</v>
      </c>
      <c r="AB90" s="55">
        <f t="shared" si="6"/>
        <v>5.2307692307692298E-2</v>
      </c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</row>
    <row r="91" spans="1:50" x14ac:dyDescent="0.3">
      <c r="A91" s="6" t="s">
        <v>8</v>
      </c>
      <c r="B91" s="6" t="s">
        <v>242</v>
      </c>
      <c r="C91" s="75">
        <v>32922.65</v>
      </c>
      <c r="F91" s="82" t="s">
        <v>238</v>
      </c>
      <c r="G91" s="55">
        <v>5.7142857142857099E-2</v>
      </c>
      <c r="H91" s="55"/>
      <c r="I91" s="55">
        <v>2.27272727272727E-2</v>
      </c>
      <c r="J91" s="55"/>
      <c r="K91" s="55"/>
      <c r="L91" s="55"/>
      <c r="M91" s="55">
        <v>0.17777777777777701</v>
      </c>
      <c r="N91" s="55"/>
      <c r="O91" s="55"/>
      <c r="P91" s="55"/>
      <c r="Q91" s="55"/>
      <c r="R91" s="55"/>
      <c r="S91" s="55">
        <v>6.0975609756097497E-2</v>
      </c>
      <c r="T91" s="85">
        <v>0.1</v>
      </c>
      <c r="U91" s="55"/>
      <c r="V91" s="55"/>
      <c r="W91" s="55">
        <v>7.1428571428571397E-2</v>
      </c>
      <c r="X91" s="85">
        <v>0.14285714285714199</v>
      </c>
      <c r="Y91" s="55">
        <v>8.3551597695128293E-2</v>
      </c>
      <c r="AA91" s="55">
        <f t="shared" si="5"/>
        <v>8.9557603673105751E-2</v>
      </c>
      <c r="AB91" s="55">
        <f t="shared" si="6"/>
        <v>7.7490084561849845E-2</v>
      </c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</row>
    <row r="92" spans="1:50" x14ac:dyDescent="0.3">
      <c r="A92" s="6" t="s">
        <v>56</v>
      </c>
      <c r="B92" s="6" t="s">
        <v>224</v>
      </c>
      <c r="C92" s="75">
        <v>7356.94</v>
      </c>
      <c r="F92" s="2" t="s">
        <v>257</v>
      </c>
      <c r="G92" s="55"/>
      <c r="H92" s="55"/>
      <c r="I92" s="55">
        <v>0</v>
      </c>
      <c r="J92" s="55"/>
      <c r="K92" s="55"/>
      <c r="L92" s="55"/>
      <c r="M92" s="55">
        <v>7.9601990049751201E-2</v>
      </c>
      <c r="N92" s="55"/>
      <c r="O92" s="55"/>
      <c r="P92" s="55"/>
      <c r="Q92" s="55"/>
      <c r="R92" s="55"/>
      <c r="S92" s="55">
        <v>8.3333333333333301E-2</v>
      </c>
      <c r="T92" s="55">
        <v>6.8181818181818094E-2</v>
      </c>
      <c r="U92" s="55"/>
      <c r="V92" s="55"/>
      <c r="W92" s="55">
        <v>3.6231884057971002E-2</v>
      </c>
      <c r="X92" s="55">
        <v>5.7324840764331197E-2</v>
      </c>
      <c r="Y92" s="55">
        <v>7.8805325656711001E-2</v>
      </c>
      <c r="AA92" s="55">
        <f t="shared" si="5"/>
        <v>5.7639884577702256E-2</v>
      </c>
      <c r="AB92" s="55">
        <f t="shared" si="6"/>
        <v>6.8181818181818094E-2</v>
      </c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</row>
    <row r="93" spans="1:50" x14ac:dyDescent="0.3">
      <c r="A93" s="6" t="s">
        <v>38</v>
      </c>
      <c r="B93" s="6" t="s">
        <v>247</v>
      </c>
      <c r="C93" s="75">
        <v>16687.53</v>
      </c>
      <c r="F93" s="83" t="s">
        <v>242</v>
      </c>
      <c r="G93" s="55"/>
      <c r="H93" s="55"/>
      <c r="I93" s="55"/>
      <c r="J93" s="55"/>
      <c r="K93" s="55"/>
      <c r="L93" s="55"/>
      <c r="M93" s="55">
        <v>3.6764705882352901E-2</v>
      </c>
      <c r="N93" s="55"/>
      <c r="O93" s="55"/>
      <c r="P93" s="85">
        <v>0.133333333333333</v>
      </c>
      <c r="Q93" s="55"/>
      <c r="R93" s="55"/>
      <c r="S93" s="55">
        <v>3.0864197530864099E-2</v>
      </c>
      <c r="T93" s="55">
        <v>9.8076923076923006E-2</v>
      </c>
      <c r="U93" s="55"/>
      <c r="V93" s="55"/>
      <c r="W93" s="55">
        <v>0</v>
      </c>
      <c r="X93" s="55">
        <v>2.7027027027027001E-2</v>
      </c>
      <c r="Y93" s="55">
        <v>8.6497890295358607E-2</v>
      </c>
      <c r="AA93" s="55">
        <f t="shared" si="5"/>
        <v>5.8937725306551232E-2</v>
      </c>
      <c r="AB93" s="55">
        <f t="shared" si="6"/>
        <v>3.6764705882352901E-2</v>
      </c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</row>
    <row r="94" spans="1:50" x14ac:dyDescent="0.3">
      <c r="A94" s="6" t="s">
        <v>56</v>
      </c>
      <c r="B94" s="6" t="s">
        <v>243</v>
      </c>
      <c r="C94" s="75">
        <v>16129.559999999899</v>
      </c>
    </row>
    <row r="95" spans="1:50" x14ac:dyDescent="0.3">
      <c r="A95" s="6" t="s">
        <v>38</v>
      </c>
      <c r="B95" s="6" t="s">
        <v>257</v>
      </c>
      <c r="C95" s="75">
        <v>111.14</v>
      </c>
    </row>
    <row r="96" spans="1:50" x14ac:dyDescent="0.3">
      <c r="A96" s="6" t="s">
        <v>72</v>
      </c>
      <c r="B96" s="6" t="s">
        <v>246</v>
      </c>
      <c r="C96" s="75">
        <v>4280.79</v>
      </c>
    </row>
    <row r="97" spans="1:3" x14ac:dyDescent="0.3">
      <c r="A97" s="6" t="s">
        <v>96</v>
      </c>
      <c r="B97" s="6" t="s">
        <v>250</v>
      </c>
      <c r="C97" s="75">
        <v>17771.04</v>
      </c>
    </row>
    <row r="98" spans="1:3" x14ac:dyDescent="0.3">
      <c r="A98" s="6" t="s">
        <v>38</v>
      </c>
      <c r="B98" s="6" t="s">
        <v>256</v>
      </c>
      <c r="C98" s="75">
        <v>3143.85</v>
      </c>
    </row>
    <row r="99" spans="1:3" x14ac:dyDescent="0.3">
      <c r="A99" s="6" t="s">
        <v>56</v>
      </c>
      <c r="B99" s="6" t="s">
        <v>229</v>
      </c>
      <c r="C99" s="75">
        <v>24619.289999999899</v>
      </c>
    </row>
    <row r="100" spans="1:3" x14ac:dyDescent="0.3">
      <c r="A100" s="6" t="s">
        <v>24</v>
      </c>
      <c r="B100" s="6" t="s">
        <v>243</v>
      </c>
      <c r="C100" s="75">
        <v>4259.28</v>
      </c>
    </row>
    <row r="101" spans="1:3" x14ac:dyDescent="0.3">
      <c r="A101" s="6" t="s">
        <v>8</v>
      </c>
      <c r="B101" s="6" t="s">
        <v>238</v>
      </c>
      <c r="C101" s="75">
        <v>8166.75</v>
      </c>
    </row>
    <row r="102" spans="1:3" x14ac:dyDescent="0.3">
      <c r="A102" s="6" t="s">
        <v>11</v>
      </c>
      <c r="B102" s="6" t="s">
        <v>238</v>
      </c>
      <c r="C102" s="75">
        <v>18352.159999999902</v>
      </c>
    </row>
    <row r="103" spans="1:3" x14ac:dyDescent="0.3">
      <c r="A103" s="6" t="s">
        <v>25</v>
      </c>
      <c r="B103" s="6" t="s">
        <v>229</v>
      </c>
      <c r="C103" s="75">
        <v>19295.650000000001</v>
      </c>
    </row>
    <row r="104" spans="1:3" x14ac:dyDescent="0.3">
      <c r="A104" s="6" t="s">
        <v>96</v>
      </c>
      <c r="B104" s="6" t="s">
        <v>243</v>
      </c>
      <c r="C104" s="75">
        <v>1025.28</v>
      </c>
    </row>
    <row r="105" spans="1:3" x14ac:dyDescent="0.3">
      <c r="A105" s="6" t="s">
        <v>56</v>
      </c>
      <c r="B105" s="6" t="s">
        <v>242</v>
      </c>
      <c r="C105" s="75">
        <v>115717.519999999</v>
      </c>
    </row>
    <row r="106" spans="1:3" x14ac:dyDescent="0.3">
      <c r="A106" s="6" t="s">
        <v>8</v>
      </c>
      <c r="B106" s="6" t="s">
        <v>239</v>
      </c>
      <c r="C106" s="75">
        <v>70332.339999999895</v>
      </c>
    </row>
    <row r="107" spans="1:3" x14ac:dyDescent="0.3">
      <c r="A107" s="6" t="s">
        <v>28</v>
      </c>
      <c r="B107" s="6" t="s">
        <v>244</v>
      </c>
      <c r="C107" s="75">
        <v>68616.199999999895</v>
      </c>
    </row>
    <row r="108" spans="1:3" x14ac:dyDescent="0.3">
      <c r="A108" s="6" t="s">
        <v>8</v>
      </c>
      <c r="B108" s="6" t="s">
        <v>243</v>
      </c>
      <c r="C108" s="75">
        <v>14777.58</v>
      </c>
    </row>
    <row r="109" spans="1:3" x14ac:dyDescent="0.3">
      <c r="A109" s="6" t="s">
        <v>24</v>
      </c>
      <c r="B109" s="6" t="s">
        <v>244</v>
      </c>
      <c r="C109" s="75">
        <v>929.05</v>
      </c>
    </row>
    <row r="110" spans="1:3" x14ac:dyDescent="0.3">
      <c r="A110" s="6" t="s">
        <v>16</v>
      </c>
      <c r="B110" s="6" t="s">
        <v>257</v>
      </c>
      <c r="C110" s="75">
        <v>33410.22</v>
      </c>
    </row>
    <row r="111" spans="1:3" x14ac:dyDescent="0.3">
      <c r="A111" s="6" t="s">
        <v>28</v>
      </c>
      <c r="B111" s="6" t="s">
        <v>247</v>
      </c>
      <c r="C111" s="75">
        <v>16129.11</v>
      </c>
    </row>
    <row r="112" spans="1:3" x14ac:dyDescent="0.3">
      <c r="A112" s="6" t="s">
        <v>8</v>
      </c>
      <c r="B112" s="6" t="s">
        <v>250</v>
      </c>
      <c r="C112" s="75">
        <v>84898.29</v>
      </c>
    </row>
    <row r="113" spans="1:3" x14ac:dyDescent="0.3">
      <c r="A113" s="6" t="s">
        <v>11</v>
      </c>
      <c r="B113" s="6" t="s">
        <v>242</v>
      </c>
      <c r="C113" s="75">
        <v>43295.19</v>
      </c>
    </row>
    <row r="114" spans="1:3" x14ac:dyDescent="0.3">
      <c r="A114" s="6" t="s">
        <v>11</v>
      </c>
      <c r="B114" s="6" t="s">
        <v>244</v>
      </c>
      <c r="C114" s="75">
        <v>34479.559999999903</v>
      </c>
    </row>
    <row r="115" spans="1:3" x14ac:dyDescent="0.3">
      <c r="A115" s="6" t="s">
        <v>28</v>
      </c>
      <c r="B115" s="6" t="s">
        <v>237</v>
      </c>
      <c r="C115" s="75">
        <v>11450.879999999899</v>
      </c>
    </row>
    <row r="116" spans="1:3" x14ac:dyDescent="0.3">
      <c r="A116" s="6" t="s">
        <v>38</v>
      </c>
      <c r="B116" s="6" t="s">
        <v>229</v>
      </c>
      <c r="C116" s="75">
        <v>6917.25</v>
      </c>
    </row>
    <row r="117" spans="1:3" x14ac:dyDescent="0.3">
      <c r="A117" s="6" t="s">
        <v>41</v>
      </c>
      <c r="B117" s="6" t="s">
        <v>237</v>
      </c>
      <c r="C117" s="75">
        <v>3068.85</v>
      </c>
    </row>
    <row r="118" spans="1:3" x14ac:dyDescent="0.3">
      <c r="A118" s="6" t="s">
        <v>96</v>
      </c>
      <c r="B118" s="6" t="s">
        <v>229</v>
      </c>
      <c r="C118" s="75">
        <v>17352.43</v>
      </c>
    </row>
    <row r="119" spans="1:3" x14ac:dyDescent="0.3">
      <c r="A119" s="6" t="s">
        <v>96</v>
      </c>
      <c r="B119" s="6" t="s">
        <v>247</v>
      </c>
      <c r="C119" s="75">
        <v>508.74</v>
      </c>
    </row>
    <row r="120" spans="1:3" x14ac:dyDescent="0.3">
      <c r="A120" s="6" t="s">
        <v>38</v>
      </c>
      <c r="B120" s="6" t="s">
        <v>237</v>
      </c>
      <c r="C120" s="75">
        <v>139.53</v>
      </c>
    </row>
    <row r="121" spans="1:3" x14ac:dyDescent="0.3">
      <c r="A121" s="6" t="s">
        <v>96</v>
      </c>
      <c r="B121" s="6" t="s">
        <v>242</v>
      </c>
      <c r="C121" s="75">
        <v>138.12</v>
      </c>
    </row>
    <row r="122" spans="1:3" x14ac:dyDescent="0.3">
      <c r="A122" s="6" t="s">
        <v>16</v>
      </c>
      <c r="B122" s="6" t="s">
        <v>242</v>
      </c>
      <c r="C122" s="75">
        <v>31553.1899999999</v>
      </c>
    </row>
    <row r="123" spans="1:3" x14ac:dyDescent="0.3">
      <c r="A123" s="6" t="s">
        <v>34</v>
      </c>
      <c r="B123" s="6" t="s">
        <v>266</v>
      </c>
      <c r="C123" s="75">
        <v>7759.25</v>
      </c>
    </row>
    <row r="124" spans="1:3" x14ac:dyDescent="0.3">
      <c r="A124" s="6" t="s">
        <v>25</v>
      </c>
      <c r="B124" s="6" t="s">
        <v>242</v>
      </c>
      <c r="C124" s="75">
        <v>1323.55</v>
      </c>
    </row>
    <row r="125" spans="1:3" x14ac:dyDescent="0.3">
      <c r="A125" s="6" t="s">
        <v>28</v>
      </c>
      <c r="B125" s="6" t="s">
        <v>224</v>
      </c>
      <c r="C125" s="75">
        <v>15273.82</v>
      </c>
    </row>
    <row r="126" spans="1:3" x14ac:dyDescent="0.3">
      <c r="A126" s="6" t="s">
        <v>16</v>
      </c>
      <c r="B126" s="6" t="s">
        <v>243</v>
      </c>
      <c r="C126" s="75">
        <v>32062.52</v>
      </c>
    </row>
    <row r="127" spans="1:3" x14ac:dyDescent="0.3">
      <c r="A127" s="6" t="s">
        <v>16</v>
      </c>
      <c r="B127" s="6" t="s">
        <v>240</v>
      </c>
      <c r="C127" s="75">
        <v>38145.429999999898</v>
      </c>
    </row>
    <row r="128" spans="1:3" x14ac:dyDescent="0.3">
      <c r="A128" s="6" t="s">
        <v>25</v>
      </c>
      <c r="B128" s="6" t="s">
        <v>238</v>
      </c>
      <c r="C128" s="75">
        <v>76794.719999999899</v>
      </c>
    </row>
    <row r="129" spans="1:3" x14ac:dyDescent="0.3">
      <c r="A129" s="6" t="s">
        <v>25</v>
      </c>
      <c r="B129" s="6" t="s">
        <v>247</v>
      </c>
      <c r="C129" s="75">
        <v>8072.69</v>
      </c>
    </row>
    <row r="130" spans="1:3" x14ac:dyDescent="0.3">
      <c r="A130" s="6" t="s">
        <v>53</v>
      </c>
      <c r="B130" s="6" t="s">
        <v>237</v>
      </c>
      <c r="C130" s="75">
        <v>6399.9499999999898</v>
      </c>
    </row>
    <row r="131" spans="1:3" x14ac:dyDescent="0.3">
      <c r="A131" s="6" t="s">
        <v>34</v>
      </c>
      <c r="B131" s="6" t="s">
        <v>250</v>
      </c>
      <c r="C131" s="75">
        <v>667.969999999999</v>
      </c>
    </row>
    <row r="132" spans="1:3" x14ac:dyDescent="0.3">
      <c r="A132" s="6" t="s">
        <v>8</v>
      </c>
      <c r="B132" s="6" t="s">
        <v>256</v>
      </c>
      <c r="C132" s="75">
        <v>20522.88</v>
      </c>
    </row>
    <row r="133" spans="1:3" x14ac:dyDescent="0.3">
      <c r="A133" s="6" t="s">
        <v>41</v>
      </c>
      <c r="B133" s="6" t="s">
        <v>246</v>
      </c>
      <c r="C133" s="75">
        <v>25674.560000000001</v>
      </c>
    </row>
    <row r="134" spans="1:3" x14ac:dyDescent="0.3">
      <c r="A134" s="6" t="s">
        <v>38</v>
      </c>
      <c r="B134" s="6" t="s">
        <v>244</v>
      </c>
      <c r="C134" s="75">
        <v>2018.44999999999</v>
      </c>
    </row>
    <row r="135" spans="1:3" x14ac:dyDescent="0.3">
      <c r="A135" s="6" t="s">
        <v>31</v>
      </c>
      <c r="B135" s="6" t="s">
        <v>242</v>
      </c>
      <c r="C135" s="75">
        <v>14306.91</v>
      </c>
    </row>
    <row r="136" spans="1:3" x14ac:dyDescent="0.3">
      <c r="A136" s="6" t="s">
        <v>41</v>
      </c>
      <c r="B136" s="6" t="s">
        <v>242</v>
      </c>
      <c r="C136" s="75">
        <v>2341.7600000000002</v>
      </c>
    </row>
    <row r="137" spans="1:3" x14ac:dyDescent="0.3">
      <c r="A137" s="6" t="s">
        <v>56</v>
      </c>
      <c r="B137" s="6" t="s">
        <v>238</v>
      </c>
      <c r="C137" s="75">
        <v>13496.56</v>
      </c>
    </row>
    <row r="138" spans="1:3" x14ac:dyDescent="0.3">
      <c r="A138" s="6" t="s">
        <v>56</v>
      </c>
      <c r="B138" s="6" t="s">
        <v>239</v>
      </c>
      <c r="C138" s="75">
        <v>8750.61</v>
      </c>
    </row>
    <row r="139" spans="1:3" x14ac:dyDescent="0.3">
      <c r="A139" s="6" t="s">
        <v>56</v>
      </c>
      <c r="B139" s="6" t="s">
        <v>240</v>
      </c>
      <c r="C139" s="75">
        <v>5005.7700000000004</v>
      </c>
    </row>
    <row r="140" spans="1:3" x14ac:dyDescent="0.3">
      <c r="A140" s="6" t="s">
        <v>96</v>
      </c>
      <c r="B140" s="6" t="s">
        <v>240</v>
      </c>
      <c r="C140" s="75">
        <v>5728.1999999999898</v>
      </c>
    </row>
    <row r="141" spans="1:3" x14ac:dyDescent="0.3">
      <c r="A141" s="6" t="s">
        <v>28</v>
      </c>
      <c r="B141" s="6" t="s">
        <v>239</v>
      </c>
      <c r="C141" s="75">
        <v>16619.18</v>
      </c>
    </row>
    <row r="142" spans="1:3" x14ac:dyDescent="0.3">
      <c r="A142" s="6" t="s">
        <v>38</v>
      </c>
      <c r="B142" s="6" t="s">
        <v>246</v>
      </c>
      <c r="C142" s="75">
        <v>5570.08</v>
      </c>
    </row>
    <row r="143" spans="1:3" x14ac:dyDescent="0.3">
      <c r="A143" s="6" t="s">
        <v>72</v>
      </c>
      <c r="B143" s="6" t="s">
        <v>250</v>
      </c>
      <c r="C143" s="75">
        <v>3719.8799999999901</v>
      </c>
    </row>
    <row r="144" spans="1:3" x14ac:dyDescent="0.3">
      <c r="A144" s="6" t="s">
        <v>31</v>
      </c>
      <c r="B144" s="6" t="s">
        <v>247</v>
      </c>
      <c r="C144" s="75">
        <v>412.12</v>
      </c>
    </row>
    <row r="145" spans="1:3" x14ac:dyDescent="0.3">
      <c r="A145" s="6" t="s">
        <v>56</v>
      </c>
      <c r="B145" s="6" t="s">
        <v>215</v>
      </c>
      <c r="C145" s="75">
        <v>8288.85</v>
      </c>
    </row>
    <row r="146" spans="1:3" x14ac:dyDescent="0.3">
      <c r="A146" s="6" t="s">
        <v>28</v>
      </c>
      <c r="B146" s="6" t="s">
        <v>242</v>
      </c>
      <c r="C146" s="75">
        <v>5195.2700000000004</v>
      </c>
    </row>
    <row r="147" spans="1:3" x14ac:dyDescent="0.3">
      <c r="A147" s="6" t="s">
        <v>28</v>
      </c>
      <c r="B147" s="6" t="s">
        <v>240</v>
      </c>
      <c r="C147" s="75">
        <v>6182.29</v>
      </c>
    </row>
    <row r="148" spans="1:3" x14ac:dyDescent="0.3">
      <c r="A148" s="6" t="s">
        <v>38</v>
      </c>
      <c r="B148" s="6" t="s">
        <v>240</v>
      </c>
      <c r="C148" s="75">
        <v>127.67</v>
      </c>
    </row>
    <row r="149" spans="1:3" x14ac:dyDescent="0.3">
      <c r="A149" s="6" t="s">
        <v>20</v>
      </c>
      <c r="B149" s="6" t="s">
        <v>246</v>
      </c>
      <c r="C149" s="75">
        <v>927.76</v>
      </c>
    </row>
    <row r="150" spans="1:3" x14ac:dyDescent="0.3">
      <c r="A150" s="6" t="s">
        <v>96</v>
      </c>
      <c r="B150" s="6" t="s">
        <v>237</v>
      </c>
      <c r="C150" s="75">
        <v>3595.8699999999899</v>
      </c>
    </row>
    <row r="151" spans="1:3" x14ac:dyDescent="0.3">
      <c r="A151" s="6" t="s">
        <v>34</v>
      </c>
      <c r="B151" s="6" t="s">
        <v>240</v>
      </c>
      <c r="C151" s="75">
        <v>2001.58</v>
      </c>
    </row>
    <row r="152" spans="1:3" x14ac:dyDescent="0.3">
      <c r="A152" s="6" t="s">
        <v>25</v>
      </c>
      <c r="B152" s="6" t="s">
        <v>224</v>
      </c>
      <c r="C152" s="75">
        <v>2818.74</v>
      </c>
    </row>
    <row r="153" spans="1:3" x14ac:dyDescent="0.3">
      <c r="A153" s="6" t="s">
        <v>20</v>
      </c>
      <c r="B153" s="6" t="s">
        <v>237</v>
      </c>
      <c r="C153" s="75">
        <v>540.95000000000005</v>
      </c>
    </row>
    <row r="154" spans="1:3" x14ac:dyDescent="0.3">
      <c r="A154" s="6" t="s">
        <v>16</v>
      </c>
      <c r="B154" s="6" t="s">
        <v>238</v>
      </c>
      <c r="C154" s="75">
        <v>5051.1099999999997</v>
      </c>
    </row>
    <row r="155" spans="1:3" x14ac:dyDescent="0.3">
      <c r="A155" s="6" t="s">
        <v>33</v>
      </c>
      <c r="B155" s="6" t="s">
        <v>246</v>
      </c>
      <c r="C155" s="75">
        <v>5474.98</v>
      </c>
    </row>
    <row r="156" spans="1:3" x14ac:dyDescent="0.3">
      <c r="A156" s="6" t="s">
        <v>20</v>
      </c>
      <c r="B156" s="6" t="s">
        <v>243</v>
      </c>
      <c r="C156" s="75">
        <v>636.74</v>
      </c>
    </row>
    <row r="157" spans="1:3" x14ac:dyDescent="0.3">
      <c r="A157" s="6" t="s">
        <v>28</v>
      </c>
      <c r="B157" s="6" t="s">
        <v>256</v>
      </c>
      <c r="C157" s="75">
        <v>522.16</v>
      </c>
    </row>
    <row r="158" spans="1:3" x14ac:dyDescent="0.3">
      <c r="A158" s="6" t="s">
        <v>34</v>
      </c>
      <c r="B158" s="6" t="s">
        <v>246</v>
      </c>
      <c r="C158" s="75">
        <v>373.38</v>
      </c>
    </row>
    <row r="159" spans="1:3" x14ac:dyDescent="0.3">
      <c r="A159" s="6" t="s">
        <v>69</v>
      </c>
      <c r="B159" s="6" t="s">
        <v>238</v>
      </c>
      <c r="C159" s="75">
        <v>1258.8</v>
      </c>
    </row>
    <row r="160" spans="1:3" x14ac:dyDescent="0.3">
      <c r="A160" s="6" t="s">
        <v>28</v>
      </c>
      <c r="B160" s="6" t="s">
        <v>238</v>
      </c>
      <c r="C160" s="75">
        <v>8306.4499999999898</v>
      </c>
    </row>
    <row r="161" spans="1:3" x14ac:dyDescent="0.3">
      <c r="A161" s="6" t="s">
        <v>31</v>
      </c>
      <c r="B161" s="6" t="s">
        <v>238</v>
      </c>
      <c r="C161" s="75">
        <v>614.85</v>
      </c>
    </row>
    <row r="162" spans="1:3" x14ac:dyDescent="0.3">
      <c r="A162" s="6" t="s">
        <v>45</v>
      </c>
      <c r="B162" s="6" t="s">
        <v>229</v>
      </c>
      <c r="C162" s="75">
        <v>831.97</v>
      </c>
    </row>
    <row r="163" spans="1:3" x14ac:dyDescent="0.3">
      <c r="A163" s="6" t="s">
        <v>96</v>
      </c>
      <c r="B163" s="6" t="s">
        <v>238</v>
      </c>
      <c r="C163" s="75">
        <v>4959.75</v>
      </c>
    </row>
    <row r="164" spans="1:3" x14ac:dyDescent="0.3">
      <c r="A164" s="6" t="s">
        <v>20</v>
      </c>
      <c r="B164" s="6" t="s">
        <v>250</v>
      </c>
      <c r="C164" s="75">
        <v>16797.060000000001</v>
      </c>
    </row>
    <row r="165" spans="1:3" x14ac:dyDescent="0.3">
      <c r="A165" s="6" t="s">
        <v>8</v>
      </c>
      <c r="B165" s="6" t="s">
        <v>215</v>
      </c>
      <c r="C165" s="75">
        <v>1162.8800000000001</v>
      </c>
    </row>
    <row r="166" spans="1:3" x14ac:dyDescent="0.3">
      <c r="A166" s="6" t="s">
        <v>38</v>
      </c>
      <c r="B166" s="6" t="s">
        <v>243</v>
      </c>
      <c r="C166" s="75">
        <v>4999</v>
      </c>
    </row>
    <row r="167" spans="1:3" x14ac:dyDescent="0.3">
      <c r="A167" s="6" t="s">
        <v>72</v>
      </c>
      <c r="B167" s="6" t="s">
        <v>257</v>
      </c>
      <c r="C167" s="75">
        <v>248.42</v>
      </c>
    </row>
    <row r="168" spans="1:3" x14ac:dyDescent="0.3">
      <c r="A168" s="6" t="s">
        <v>96</v>
      </c>
      <c r="B168" s="6" t="s">
        <v>224</v>
      </c>
      <c r="C168" s="75">
        <v>4993.1299999999901</v>
      </c>
    </row>
    <row r="169" spans="1:3" x14ac:dyDescent="0.3">
      <c r="A169" s="6" t="s">
        <v>16</v>
      </c>
      <c r="B169" s="6" t="s">
        <v>215</v>
      </c>
      <c r="C169" s="75">
        <v>1789.99999999999</v>
      </c>
    </row>
    <row r="170" spans="1:3" x14ac:dyDescent="0.3">
      <c r="A170" s="6" t="s">
        <v>25</v>
      </c>
      <c r="B170" s="6" t="s">
        <v>257</v>
      </c>
      <c r="C170" s="75">
        <v>363.789999999999</v>
      </c>
    </row>
    <row r="171" spans="1:3" x14ac:dyDescent="0.3">
      <c r="A171" s="6" t="s">
        <v>54</v>
      </c>
      <c r="B171" s="6" t="s">
        <v>250</v>
      </c>
      <c r="C171" s="75">
        <v>48169.499999999898</v>
      </c>
    </row>
    <row r="172" spans="1:3" x14ac:dyDescent="0.3">
      <c r="A172" s="6" t="s">
        <v>41</v>
      </c>
      <c r="B172" s="6" t="s">
        <v>247</v>
      </c>
      <c r="C172" s="75">
        <v>476.93999999999897</v>
      </c>
    </row>
    <row r="173" spans="1:3" x14ac:dyDescent="0.3">
      <c r="A173" s="6" t="s">
        <v>53</v>
      </c>
      <c r="B173" s="6" t="s">
        <v>250</v>
      </c>
      <c r="C173" s="75">
        <v>55.75</v>
      </c>
    </row>
    <row r="174" spans="1:3" x14ac:dyDescent="0.3">
      <c r="A174" s="6" t="s">
        <v>96</v>
      </c>
      <c r="B174" s="6" t="s">
        <v>239</v>
      </c>
      <c r="C174" s="75">
        <v>3088.49</v>
      </c>
    </row>
    <row r="175" spans="1:3" x14ac:dyDescent="0.3">
      <c r="A175" s="6" t="s">
        <v>34</v>
      </c>
      <c r="B175" s="6" t="s">
        <v>256</v>
      </c>
      <c r="C175" s="75">
        <v>405.27</v>
      </c>
    </row>
    <row r="176" spans="1:3" x14ac:dyDescent="0.3">
      <c r="A176" s="6" t="s">
        <v>31</v>
      </c>
      <c r="B176" s="6" t="s">
        <v>266</v>
      </c>
      <c r="C176" s="75">
        <v>149.30000000000001</v>
      </c>
    </row>
    <row r="177" spans="1:3" x14ac:dyDescent="0.3">
      <c r="A177" s="6" t="s">
        <v>41</v>
      </c>
      <c r="B177" s="6" t="s">
        <v>266</v>
      </c>
      <c r="C177" s="75">
        <v>63.08</v>
      </c>
    </row>
    <row r="178" spans="1:3" x14ac:dyDescent="0.3">
      <c r="A178" s="6" t="s">
        <v>41</v>
      </c>
      <c r="B178" s="6" t="s">
        <v>257</v>
      </c>
      <c r="C178" s="75">
        <v>418.44</v>
      </c>
    </row>
    <row r="179" spans="1:3" x14ac:dyDescent="0.3">
      <c r="A179" s="6" t="s">
        <v>72</v>
      </c>
      <c r="B179" s="6" t="s">
        <v>244</v>
      </c>
      <c r="C179" s="75">
        <v>731.76</v>
      </c>
    </row>
    <row r="180" spans="1:3" x14ac:dyDescent="0.3">
      <c r="A180" s="6" t="s">
        <v>25</v>
      </c>
      <c r="B180" s="6" t="s">
        <v>244</v>
      </c>
      <c r="C180" s="75">
        <v>256.05</v>
      </c>
    </row>
    <row r="181" spans="1:3" x14ac:dyDescent="0.3">
      <c r="A181" s="6" t="s">
        <v>41</v>
      </c>
      <c r="B181" s="6" t="s">
        <v>250</v>
      </c>
      <c r="C181" s="75">
        <v>295.66000000000003</v>
      </c>
    </row>
    <row r="182" spans="1:3" x14ac:dyDescent="0.3">
      <c r="A182" s="6" t="s">
        <v>41</v>
      </c>
      <c r="B182" s="6" t="s">
        <v>238</v>
      </c>
      <c r="C182" s="75">
        <v>81.400000000000006</v>
      </c>
    </row>
    <row r="183" spans="1:3" x14ac:dyDescent="0.3">
      <c r="A183" s="6" t="s">
        <v>25</v>
      </c>
      <c r="B183" s="6" t="s">
        <v>237</v>
      </c>
      <c r="C183" s="75">
        <v>66.28</v>
      </c>
    </row>
    <row r="184" spans="1:3" x14ac:dyDescent="0.3">
      <c r="A184" s="6" t="s">
        <v>34</v>
      </c>
      <c r="B184" s="6" t="s">
        <v>237</v>
      </c>
      <c r="C184" s="75">
        <v>623.37</v>
      </c>
    </row>
    <row r="185" spans="1:3" x14ac:dyDescent="0.3">
      <c r="A185" s="6" t="s">
        <v>53</v>
      </c>
      <c r="B185" s="6" t="s">
        <v>247</v>
      </c>
      <c r="C185" s="75">
        <v>933.62</v>
      </c>
    </row>
    <row r="186" spans="1:3" x14ac:dyDescent="0.3">
      <c r="A186" s="6" t="s">
        <v>45</v>
      </c>
      <c r="B186" s="6" t="s">
        <v>239</v>
      </c>
      <c r="C186" s="75">
        <v>695.59</v>
      </c>
    </row>
    <row r="187" spans="1:3" x14ac:dyDescent="0.3">
      <c r="A187" s="6" t="s">
        <v>20</v>
      </c>
      <c r="B187" s="6" t="s">
        <v>244</v>
      </c>
      <c r="C187" s="75">
        <v>72.52</v>
      </c>
    </row>
    <row r="188" spans="1:3" x14ac:dyDescent="0.3">
      <c r="A188" s="6" t="s">
        <v>25</v>
      </c>
      <c r="B188" s="6" t="s">
        <v>243</v>
      </c>
      <c r="C188" s="75">
        <v>1089.04</v>
      </c>
    </row>
    <row r="189" spans="1:3" x14ac:dyDescent="0.3">
      <c r="A189" s="6" t="s">
        <v>41</v>
      </c>
      <c r="B189" s="6" t="s">
        <v>244</v>
      </c>
      <c r="C189" s="75">
        <v>3683.54</v>
      </c>
    </row>
    <row r="192" spans="1:3" x14ac:dyDescent="0.3">
      <c r="B192" s="152" t="s">
        <v>315</v>
      </c>
    </row>
    <row r="193" spans="1:3" x14ac:dyDescent="0.3">
      <c r="B193" s="152"/>
    </row>
    <row r="195" spans="1:3" x14ac:dyDescent="0.3">
      <c r="A195" s="6" t="s">
        <v>313</v>
      </c>
      <c r="B195" s="6" t="s">
        <v>314</v>
      </c>
      <c r="C195" s="6" t="s">
        <v>316</v>
      </c>
    </row>
    <row r="196" spans="1:3" x14ac:dyDescent="0.3">
      <c r="A196" s="6" t="s">
        <v>14</v>
      </c>
      <c r="B196" s="6" t="s">
        <v>246</v>
      </c>
      <c r="C196" s="6">
        <v>3261</v>
      </c>
    </row>
    <row r="197" spans="1:3" x14ac:dyDescent="0.3">
      <c r="A197" s="6" t="s">
        <v>16</v>
      </c>
      <c r="B197" s="6" t="s">
        <v>247</v>
      </c>
      <c r="C197" s="6">
        <v>485</v>
      </c>
    </row>
    <row r="198" spans="1:3" x14ac:dyDescent="0.3">
      <c r="A198" s="6" t="s">
        <v>14</v>
      </c>
      <c r="B198" s="6" t="s">
        <v>250</v>
      </c>
      <c r="C198" s="6">
        <v>6234</v>
      </c>
    </row>
    <row r="199" spans="1:3" x14ac:dyDescent="0.3">
      <c r="A199" s="6" t="s">
        <v>14</v>
      </c>
      <c r="B199" s="6" t="s">
        <v>238</v>
      </c>
      <c r="C199" s="6">
        <v>3816</v>
      </c>
    </row>
    <row r="200" spans="1:3" x14ac:dyDescent="0.3">
      <c r="A200" s="6" t="s">
        <v>14</v>
      </c>
      <c r="B200" s="6" t="s">
        <v>266</v>
      </c>
      <c r="C200" s="6">
        <v>4824</v>
      </c>
    </row>
    <row r="201" spans="1:3" x14ac:dyDescent="0.3">
      <c r="A201" s="6" t="s">
        <v>11</v>
      </c>
      <c r="B201" s="6" t="s">
        <v>266</v>
      </c>
      <c r="C201" s="6">
        <v>358</v>
      </c>
    </row>
    <row r="202" spans="1:3" x14ac:dyDescent="0.3">
      <c r="A202" s="6" t="s">
        <v>14</v>
      </c>
      <c r="B202" s="6" t="s">
        <v>256</v>
      </c>
      <c r="C202" s="6">
        <v>2224</v>
      </c>
    </row>
    <row r="203" spans="1:3" x14ac:dyDescent="0.3">
      <c r="A203" s="6" t="s">
        <v>14</v>
      </c>
      <c r="B203" s="6" t="s">
        <v>229</v>
      </c>
      <c r="C203" s="6">
        <v>3207</v>
      </c>
    </row>
    <row r="204" spans="1:3" x14ac:dyDescent="0.3">
      <c r="A204" s="6" t="s">
        <v>14</v>
      </c>
      <c r="B204" s="6" t="s">
        <v>237</v>
      </c>
      <c r="C204" s="6">
        <v>6088</v>
      </c>
    </row>
    <row r="205" spans="1:3" x14ac:dyDescent="0.3">
      <c r="A205" s="6" t="s">
        <v>16</v>
      </c>
      <c r="B205" s="6" t="s">
        <v>256</v>
      </c>
      <c r="C205" s="6">
        <v>139</v>
      </c>
    </row>
    <row r="206" spans="1:3" x14ac:dyDescent="0.3">
      <c r="A206" s="6" t="s">
        <v>28</v>
      </c>
      <c r="B206" s="6" t="s">
        <v>266</v>
      </c>
      <c r="C206" s="6">
        <v>186</v>
      </c>
    </row>
    <row r="207" spans="1:3" x14ac:dyDescent="0.3">
      <c r="A207" s="6" t="s">
        <v>28</v>
      </c>
      <c r="B207" s="6" t="s">
        <v>229</v>
      </c>
      <c r="C207" s="6">
        <v>399</v>
      </c>
    </row>
    <row r="208" spans="1:3" x14ac:dyDescent="0.3">
      <c r="A208" s="6" t="s">
        <v>96</v>
      </c>
      <c r="B208" s="6" t="s">
        <v>266</v>
      </c>
      <c r="C208" s="6">
        <v>32</v>
      </c>
    </row>
    <row r="209" spans="1:3" x14ac:dyDescent="0.3">
      <c r="A209" s="6" t="s">
        <v>14</v>
      </c>
      <c r="B209" s="6" t="s">
        <v>244</v>
      </c>
      <c r="C209" s="6">
        <v>2727</v>
      </c>
    </row>
    <row r="210" spans="1:3" x14ac:dyDescent="0.3">
      <c r="A210" s="6" t="s">
        <v>11</v>
      </c>
      <c r="B210" s="6" t="s">
        <v>239</v>
      </c>
      <c r="C210" s="6">
        <v>115</v>
      </c>
    </row>
    <row r="211" spans="1:3" x14ac:dyDescent="0.3">
      <c r="A211" s="6" t="s">
        <v>14</v>
      </c>
      <c r="B211" s="6" t="s">
        <v>240</v>
      </c>
      <c r="C211" s="6">
        <v>1922</v>
      </c>
    </row>
    <row r="212" spans="1:3" x14ac:dyDescent="0.3">
      <c r="A212" s="6" t="s">
        <v>8</v>
      </c>
      <c r="B212" s="6" t="s">
        <v>240</v>
      </c>
      <c r="C212" s="6">
        <v>28</v>
      </c>
    </row>
    <row r="213" spans="1:3" x14ac:dyDescent="0.3">
      <c r="A213" s="6" t="s">
        <v>11</v>
      </c>
      <c r="B213" s="6" t="s">
        <v>256</v>
      </c>
      <c r="C213" s="6">
        <v>171</v>
      </c>
    </row>
    <row r="214" spans="1:3" x14ac:dyDescent="0.3">
      <c r="A214" s="6" t="s">
        <v>14</v>
      </c>
      <c r="B214" s="6" t="s">
        <v>247</v>
      </c>
      <c r="C214" s="6">
        <v>5314</v>
      </c>
    </row>
    <row r="215" spans="1:3" x14ac:dyDescent="0.3">
      <c r="A215" s="6" t="s">
        <v>14</v>
      </c>
      <c r="B215" s="6" t="s">
        <v>243</v>
      </c>
      <c r="C215" s="6">
        <v>2094</v>
      </c>
    </row>
    <row r="216" spans="1:3" x14ac:dyDescent="0.3">
      <c r="A216" s="6" t="s">
        <v>16</v>
      </c>
      <c r="B216" s="6" t="s">
        <v>266</v>
      </c>
      <c r="C216" s="6">
        <v>817</v>
      </c>
    </row>
    <row r="217" spans="1:3" x14ac:dyDescent="0.3">
      <c r="A217" s="6" t="s">
        <v>16</v>
      </c>
      <c r="B217" s="6" t="s">
        <v>246</v>
      </c>
      <c r="C217" s="6">
        <v>257</v>
      </c>
    </row>
    <row r="218" spans="1:3" x14ac:dyDescent="0.3">
      <c r="A218" s="6" t="s">
        <v>14</v>
      </c>
      <c r="B218" s="6" t="s">
        <v>224</v>
      </c>
      <c r="C218" s="6">
        <v>3037</v>
      </c>
    </row>
    <row r="219" spans="1:3" x14ac:dyDescent="0.3">
      <c r="A219" s="6" t="s">
        <v>34</v>
      </c>
      <c r="B219" s="6" t="s">
        <v>224</v>
      </c>
      <c r="C219" s="6">
        <v>222</v>
      </c>
    </row>
    <row r="220" spans="1:3" x14ac:dyDescent="0.3">
      <c r="A220" s="6" t="s">
        <v>28</v>
      </c>
      <c r="B220" s="6" t="s">
        <v>243</v>
      </c>
      <c r="C220" s="6">
        <v>79</v>
      </c>
    </row>
    <row r="221" spans="1:3" x14ac:dyDescent="0.3">
      <c r="A221" s="6" t="s">
        <v>96</v>
      </c>
      <c r="B221" s="6" t="s">
        <v>256</v>
      </c>
      <c r="C221" s="6">
        <v>32</v>
      </c>
    </row>
    <row r="222" spans="1:3" x14ac:dyDescent="0.3">
      <c r="A222" s="6" t="s">
        <v>28</v>
      </c>
      <c r="B222" s="6" t="s">
        <v>250</v>
      </c>
      <c r="C222" s="6">
        <v>150</v>
      </c>
    </row>
    <row r="223" spans="1:3" x14ac:dyDescent="0.3">
      <c r="A223" s="6" t="s">
        <v>11</v>
      </c>
      <c r="B223" s="6" t="s">
        <v>224</v>
      </c>
      <c r="C223" s="6">
        <v>204</v>
      </c>
    </row>
    <row r="224" spans="1:3" x14ac:dyDescent="0.3">
      <c r="A224" s="6" t="s">
        <v>56</v>
      </c>
      <c r="B224" s="6" t="s">
        <v>266</v>
      </c>
      <c r="C224" s="6">
        <v>151</v>
      </c>
    </row>
    <row r="225" spans="1:3" x14ac:dyDescent="0.3">
      <c r="A225" s="6" t="s">
        <v>14</v>
      </c>
      <c r="B225" s="6" t="s">
        <v>239</v>
      </c>
      <c r="C225" s="6">
        <v>9676</v>
      </c>
    </row>
    <row r="226" spans="1:3" x14ac:dyDescent="0.3">
      <c r="A226" s="6" t="s">
        <v>56</v>
      </c>
      <c r="B226" s="6" t="s">
        <v>250</v>
      </c>
      <c r="C226" s="6">
        <v>1043</v>
      </c>
    </row>
    <row r="227" spans="1:3" x14ac:dyDescent="0.3">
      <c r="A227" s="6" t="s">
        <v>8</v>
      </c>
      <c r="B227" s="6" t="s">
        <v>257</v>
      </c>
      <c r="C227" s="6">
        <v>157</v>
      </c>
    </row>
    <row r="228" spans="1:3" x14ac:dyDescent="0.3">
      <c r="A228" s="6" t="s">
        <v>11</v>
      </c>
      <c r="B228" s="6" t="s">
        <v>243</v>
      </c>
      <c r="C228" s="6">
        <v>282</v>
      </c>
    </row>
    <row r="229" spans="1:3" x14ac:dyDescent="0.3">
      <c r="A229" s="6" t="s">
        <v>8</v>
      </c>
      <c r="B229" s="6" t="s">
        <v>247</v>
      </c>
      <c r="C229" s="6">
        <v>618</v>
      </c>
    </row>
    <row r="230" spans="1:3" x14ac:dyDescent="0.3">
      <c r="A230" s="6" t="s">
        <v>16</v>
      </c>
      <c r="B230" s="6" t="s">
        <v>224</v>
      </c>
      <c r="C230" s="6">
        <v>552</v>
      </c>
    </row>
    <row r="231" spans="1:3" x14ac:dyDescent="0.3">
      <c r="A231" s="6" t="s">
        <v>56</v>
      </c>
      <c r="B231" s="6" t="s">
        <v>256</v>
      </c>
      <c r="C231" s="6">
        <v>573</v>
      </c>
    </row>
    <row r="232" spans="1:3" x14ac:dyDescent="0.3">
      <c r="A232" s="6" t="s">
        <v>8</v>
      </c>
      <c r="B232" s="6" t="s">
        <v>229</v>
      </c>
      <c r="C232" s="6">
        <v>148</v>
      </c>
    </row>
    <row r="233" spans="1:3" x14ac:dyDescent="0.3">
      <c r="A233" s="6" t="s">
        <v>56</v>
      </c>
      <c r="B233" s="6" t="s">
        <v>247</v>
      </c>
      <c r="C233" s="6">
        <v>379</v>
      </c>
    </row>
    <row r="234" spans="1:3" x14ac:dyDescent="0.3">
      <c r="A234" s="6" t="s">
        <v>11</v>
      </c>
      <c r="B234" s="6" t="s">
        <v>247</v>
      </c>
      <c r="C234" s="6">
        <v>1303</v>
      </c>
    </row>
    <row r="235" spans="1:3" x14ac:dyDescent="0.3">
      <c r="A235" s="6" t="s">
        <v>96</v>
      </c>
      <c r="B235" s="6" t="s">
        <v>244</v>
      </c>
      <c r="C235" s="6">
        <v>86</v>
      </c>
    </row>
    <row r="236" spans="1:3" x14ac:dyDescent="0.3">
      <c r="A236" s="6" t="s">
        <v>14</v>
      </c>
      <c r="B236" s="6" t="s">
        <v>257</v>
      </c>
      <c r="C236" s="6">
        <v>2774</v>
      </c>
    </row>
    <row r="237" spans="1:3" x14ac:dyDescent="0.3">
      <c r="A237" s="6" t="s">
        <v>11</v>
      </c>
      <c r="B237" s="6" t="s">
        <v>250</v>
      </c>
      <c r="C237" s="6">
        <v>636</v>
      </c>
    </row>
    <row r="238" spans="1:3" x14ac:dyDescent="0.3">
      <c r="A238" s="6" t="s">
        <v>56</v>
      </c>
      <c r="B238" s="6" t="s">
        <v>257</v>
      </c>
      <c r="C238" s="6">
        <v>484</v>
      </c>
    </row>
    <row r="239" spans="1:3" x14ac:dyDescent="0.3">
      <c r="A239" s="6" t="s">
        <v>16</v>
      </c>
      <c r="B239" s="6" t="s">
        <v>229</v>
      </c>
      <c r="C239" s="6">
        <v>1534</v>
      </c>
    </row>
    <row r="240" spans="1:3" x14ac:dyDescent="0.3">
      <c r="A240" s="6" t="s">
        <v>11</v>
      </c>
      <c r="B240" s="6" t="s">
        <v>229</v>
      </c>
      <c r="C240" s="6">
        <v>1606</v>
      </c>
    </row>
    <row r="241" spans="1:3" x14ac:dyDescent="0.3">
      <c r="A241" s="6" t="s">
        <v>34</v>
      </c>
      <c r="B241" s="6" t="s">
        <v>238</v>
      </c>
      <c r="C241" s="6">
        <v>1</v>
      </c>
    </row>
    <row r="242" spans="1:3" x14ac:dyDescent="0.3">
      <c r="A242" s="6" t="s">
        <v>34</v>
      </c>
      <c r="B242" s="6" t="s">
        <v>247</v>
      </c>
      <c r="C242" s="6">
        <v>26</v>
      </c>
    </row>
    <row r="243" spans="1:3" x14ac:dyDescent="0.3">
      <c r="A243" s="6" t="s">
        <v>34</v>
      </c>
      <c r="B243" s="6" t="s">
        <v>244</v>
      </c>
      <c r="C243" s="6">
        <v>4</v>
      </c>
    </row>
    <row r="244" spans="1:3" x14ac:dyDescent="0.3">
      <c r="A244" s="6" t="s">
        <v>96</v>
      </c>
      <c r="B244" s="6" t="s">
        <v>257</v>
      </c>
      <c r="C244" s="6">
        <v>33</v>
      </c>
    </row>
    <row r="245" spans="1:3" x14ac:dyDescent="0.3">
      <c r="A245" s="6" t="s">
        <v>122</v>
      </c>
      <c r="B245" s="6" t="s">
        <v>247</v>
      </c>
      <c r="C245" s="6">
        <v>8</v>
      </c>
    </row>
    <row r="246" spans="1:3" x14ac:dyDescent="0.3">
      <c r="A246" s="6" t="s">
        <v>28</v>
      </c>
      <c r="B246" s="6" t="s">
        <v>246</v>
      </c>
      <c r="C246" s="6">
        <v>67</v>
      </c>
    </row>
    <row r="247" spans="1:3" x14ac:dyDescent="0.3">
      <c r="A247" s="6" t="s">
        <v>16</v>
      </c>
      <c r="B247" s="6" t="s">
        <v>250</v>
      </c>
      <c r="C247" s="6">
        <v>396</v>
      </c>
    </row>
    <row r="248" spans="1:3" x14ac:dyDescent="0.3">
      <c r="A248" s="6" t="s">
        <v>38</v>
      </c>
      <c r="B248" s="6" t="s">
        <v>239</v>
      </c>
      <c r="C248" s="6">
        <v>25</v>
      </c>
    </row>
    <row r="249" spans="1:3" x14ac:dyDescent="0.3">
      <c r="A249" s="6" t="s">
        <v>8</v>
      </c>
      <c r="B249" s="6" t="s">
        <v>244</v>
      </c>
      <c r="C249" s="6">
        <v>109</v>
      </c>
    </row>
    <row r="250" spans="1:3" x14ac:dyDescent="0.3">
      <c r="A250" s="6" t="s">
        <v>16</v>
      </c>
      <c r="B250" s="6" t="s">
        <v>237</v>
      </c>
      <c r="C250" s="6">
        <v>561</v>
      </c>
    </row>
    <row r="251" spans="1:3" x14ac:dyDescent="0.3">
      <c r="A251" s="6" t="s">
        <v>96</v>
      </c>
      <c r="B251" s="6" t="s">
        <v>246</v>
      </c>
      <c r="C251" s="6">
        <v>9</v>
      </c>
    </row>
    <row r="252" spans="1:3" x14ac:dyDescent="0.3">
      <c r="A252" s="6" t="s">
        <v>56</v>
      </c>
      <c r="B252" s="6" t="s">
        <v>246</v>
      </c>
      <c r="C252" s="6">
        <v>103</v>
      </c>
    </row>
    <row r="253" spans="1:3" x14ac:dyDescent="0.3">
      <c r="A253" s="6" t="s">
        <v>11</v>
      </c>
      <c r="B253" s="6" t="s">
        <v>215</v>
      </c>
      <c r="C253" s="6">
        <v>32</v>
      </c>
    </row>
    <row r="254" spans="1:3" x14ac:dyDescent="0.3">
      <c r="A254" s="6" t="s">
        <v>14</v>
      </c>
      <c r="B254" s="6" t="s">
        <v>242</v>
      </c>
      <c r="C254" s="6">
        <v>4732</v>
      </c>
    </row>
    <row r="255" spans="1:3" x14ac:dyDescent="0.3">
      <c r="A255" s="6" t="s">
        <v>11</v>
      </c>
      <c r="B255" s="6" t="s">
        <v>246</v>
      </c>
      <c r="C255" s="6">
        <v>152</v>
      </c>
    </row>
    <row r="256" spans="1:3" x14ac:dyDescent="0.3">
      <c r="A256" s="6" t="s">
        <v>53</v>
      </c>
      <c r="B256" s="6" t="s">
        <v>246</v>
      </c>
      <c r="C256" s="6">
        <v>2</v>
      </c>
    </row>
    <row r="257" spans="1:3" x14ac:dyDescent="0.3">
      <c r="A257" s="6" t="s">
        <v>11</v>
      </c>
      <c r="B257" s="6" t="s">
        <v>237</v>
      </c>
      <c r="C257" s="6">
        <v>1112</v>
      </c>
    </row>
    <row r="258" spans="1:3" x14ac:dyDescent="0.3">
      <c r="A258" s="6" t="s">
        <v>11</v>
      </c>
      <c r="B258" s="6" t="s">
        <v>240</v>
      </c>
      <c r="C258" s="6">
        <v>62</v>
      </c>
    </row>
    <row r="259" spans="1:3" x14ac:dyDescent="0.3">
      <c r="A259" s="6" t="s">
        <v>8</v>
      </c>
      <c r="B259" s="6" t="s">
        <v>266</v>
      </c>
      <c r="C259" s="6">
        <v>349</v>
      </c>
    </row>
    <row r="260" spans="1:3" x14ac:dyDescent="0.3">
      <c r="A260" s="6" t="s">
        <v>20</v>
      </c>
      <c r="B260" s="6" t="s">
        <v>239</v>
      </c>
      <c r="C260" s="6">
        <v>1</v>
      </c>
    </row>
    <row r="261" spans="1:3" x14ac:dyDescent="0.3">
      <c r="A261" s="6" t="s">
        <v>25</v>
      </c>
      <c r="B261" s="6" t="s">
        <v>250</v>
      </c>
      <c r="C261" s="6">
        <v>15</v>
      </c>
    </row>
    <row r="262" spans="1:3" x14ac:dyDescent="0.3">
      <c r="A262" s="6" t="s">
        <v>34</v>
      </c>
      <c r="B262" s="6" t="s">
        <v>229</v>
      </c>
      <c r="C262" s="6">
        <v>7</v>
      </c>
    </row>
    <row r="263" spans="1:3" x14ac:dyDescent="0.3">
      <c r="A263" s="6" t="s">
        <v>38</v>
      </c>
      <c r="B263" s="6" t="s">
        <v>224</v>
      </c>
      <c r="C263" s="6">
        <v>7</v>
      </c>
    </row>
    <row r="264" spans="1:3" x14ac:dyDescent="0.3">
      <c r="A264" s="6" t="s">
        <v>38</v>
      </c>
      <c r="B264" s="6" t="s">
        <v>266</v>
      </c>
      <c r="C264" s="6">
        <v>50</v>
      </c>
    </row>
    <row r="265" spans="1:3" x14ac:dyDescent="0.3">
      <c r="A265" s="6" t="s">
        <v>11</v>
      </c>
      <c r="B265" s="6" t="s">
        <v>257</v>
      </c>
      <c r="C265" s="6">
        <v>215</v>
      </c>
    </row>
    <row r="266" spans="1:3" x14ac:dyDescent="0.3">
      <c r="A266" s="6" t="s">
        <v>47</v>
      </c>
      <c r="B266" s="6" t="s">
        <v>246</v>
      </c>
      <c r="C266" s="6">
        <v>11</v>
      </c>
    </row>
    <row r="267" spans="1:3" x14ac:dyDescent="0.3">
      <c r="A267" s="6" t="s">
        <v>38</v>
      </c>
      <c r="B267" s="6" t="s">
        <v>250</v>
      </c>
      <c r="C267" s="6">
        <v>31</v>
      </c>
    </row>
    <row r="268" spans="1:3" x14ac:dyDescent="0.3">
      <c r="A268" s="6" t="s">
        <v>41</v>
      </c>
      <c r="B268" s="6" t="s">
        <v>229</v>
      </c>
      <c r="C268" s="6">
        <v>375</v>
      </c>
    </row>
    <row r="269" spans="1:3" x14ac:dyDescent="0.3">
      <c r="A269" s="6" t="s">
        <v>14</v>
      </c>
      <c r="B269" s="6" t="s">
        <v>215</v>
      </c>
      <c r="C269" s="6">
        <v>1598</v>
      </c>
    </row>
    <row r="270" spans="1:3" x14ac:dyDescent="0.3">
      <c r="A270" s="6" t="s">
        <v>24</v>
      </c>
      <c r="B270" s="6" t="s">
        <v>250</v>
      </c>
      <c r="C270" s="6">
        <v>51</v>
      </c>
    </row>
    <row r="271" spans="1:3" x14ac:dyDescent="0.3">
      <c r="A271" s="6" t="s">
        <v>56</v>
      </c>
      <c r="B271" s="6" t="s">
        <v>237</v>
      </c>
      <c r="C271" s="6">
        <v>109</v>
      </c>
    </row>
    <row r="272" spans="1:3" x14ac:dyDescent="0.3">
      <c r="A272" s="6" t="s">
        <v>16</v>
      </c>
      <c r="B272" s="6" t="s">
        <v>244</v>
      </c>
      <c r="C272" s="6">
        <v>247</v>
      </c>
    </row>
    <row r="273" spans="1:3" x14ac:dyDescent="0.3">
      <c r="A273" s="6" t="s">
        <v>8</v>
      </c>
      <c r="B273" s="6" t="s">
        <v>237</v>
      </c>
      <c r="C273" s="6">
        <v>99</v>
      </c>
    </row>
    <row r="274" spans="1:3" x14ac:dyDescent="0.3">
      <c r="A274" s="6" t="s">
        <v>8</v>
      </c>
      <c r="B274" s="6" t="s">
        <v>246</v>
      </c>
      <c r="C274" s="6">
        <v>179</v>
      </c>
    </row>
    <row r="275" spans="1:3" x14ac:dyDescent="0.3">
      <c r="A275" s="6" t="s">
        <v>8</v>
      </c>
      <c r="B275" s="6" t="s">
        <v>224</v>
      </c>
      <c r="C275" s="6">
        <v>131</v>
      </c>
    </row>
    <row r="276" spans="1:3" x14ac:dyDescent="0.3">
      <c r="A276" s="6" t="s">
        <v>20</v>
      </c>
      <c r="B276" s="6" t="s">
        <v>266</v>
      </c>
      <c r="C276" s="6">
        <v>5</v>
      </c>
    </row>
    <row r="277" spans="1:3" x14ac:dyDescent="0.3">
      <c r="A277" s="6" t="s">
        <v>28</v>
      </c>
      <c r="B277" s="6" t="s">
        <v>257</v>
      </c>
      <c r="C277" s="6">
        <v>138</v>
      </c>
    </row>
    <row r="278" spans="1:3" x14ac:dyDescent="0.3">
      <c r="A278" s="6" t="s">
        <v>56</v>
      </c>
      <c r="B278" s="6" t="s">
        <v>244</v>
      </c>
      <c r="C278" s="6">
        <v>99</v>
      </c>
    </row>
    <row r="279" spans="1:3" x14ac:dyDescent="0.3">
      <c r="A279" s="6" t="s">
        <v>16</v>
      </c>
      <c r="B279" s="6" t="s">
        <v>239</v>
      </c>
      <c r="C279" s="6">
        <v>326</v>
      </c>
    </row>
    <row r="280" spans="1:3" x14ac:dyDescent="0.3">
      <c r="A280" s="6" t="s">
        <v>31</v>
      </c>
      <c r="B280" s="6" t="s">
        <v>239</v>
      </c>
      <c r="C280" s="6">
        <v>9</v>
      </c>
    </row>
    <row r="281" spans="1:3" x14ac:dyDescent="0.3">
      <c r="A281" s="6" t="s">
        <v>24</v>
      </c>
      <c r="B281" s="6" t="s">
        <v>256</v>
      </c>
      <c r="C281" s="6">
        <v>55</v>
      </c>
    </row>
    <row r="282" spans="1:3" x14ac:dyDescent="0.3">
      <c r="A282" s="6" t="s">
        <v>8</v>
      </c>
      <c r="B282" s="6" t="s">
        <v>242</v>
      </c>
      <c r="C282" s="6">
        <v>257</v>
      </c>
    </row>
    <row r="283" spans="1:3" x14ac:dyDescent="0.3">
      <c r="A283" s="6" t="s">
        <v>56</v>
      </c>
      <c r="B283" s="6" t="s">
        <v>224</v>
      </c>
      <c r="C283" s="6">
        <v>43</v>
      </c>
    </row>
    <row r="284" spans="1:3" x14ac:dyDescent="0.3">
      <c r="A284" s="6" t="s">
        <v>38</v>
      </c>
      <c r="B284" s="6" t="s">
        <v>247</v>
      </c>
      <c r="C284" s="6">
        <v>119</v>
      </c>
    </row>
    <row r="285" spans="1:3" x14ac:dyDescent="0.3">
      <c r="A285" s="6" t="s">
        <v>56</v>
      </c>
      <c r="B285" s="6" t="s">
        <v>243</v>
      </c>
      <c r="C285" s="6">
        <v>76</v>
      </c>
    </row>
    <row r="286" spans="1:3" x14ac:dyDescent="0.3">
      <c r="A286" s="6" t="s">
        <v>38</v>
      </c>
      <c r="B286" s="6" t="s">
        <v>257</v>
      </c>
      <c r="C286" s="6">
        <v>1</v>
      </c>
    </row>
    <row r="287" spans="1:3" x14ac:dyDescent="0.3">
      <c r="A287" s="6" t="s">
        <v>72</v>
      </c>
      <c r="B287" s="6" t="s">
        <v>246</v>
      </c>
      <c r="C287" s="6">
        <v>22</v>
      </c>
    </row>
    <row r="288" spans="1:3" x14ac:dyDescent="0.3">
      <c r="A288" s="6" t="s">
        <v>96</v>
      </c>
      <c r="B288" s="6" t="s">
        <v>250</v>
      </c>
      <c r="C288" s="6">
        <v>138</v>
      </c>
    </row>
    <row r="289" spans="1:3" x14ac:dyDescent="0.3">
      <c r="A289" s="6" t="s">
        <v>38</v>
      </c>
      <c r="B289" s="6" t="s">
        <v>256</v>
      </c>
      <c r="C289" s="6">
        <v>26</v>
      </c>
    </row>
    <row r="290" spans="1:3" x14ac:dyDescent="0.3">
      <c r="A290" s="6" t="s">
        <v>56</v>
      </c>
      <c r="B290" s="6" t="s">
        <v>229</v>
      </c>
      <c r="C290" s="6">
        <v>126</v>
      </c>
    </row>
    <row r="291" spans="1:3" x14ac:dyDescent="0.3">
      <c r="A291" s="6" t="s">
        <v>24</v>
      </c>
      <c r="B291" s="6" t="s">
        <v>243</v>
      </c>
      <c r="C291" s="6">
        <v>29</v>
      </c>
    </row>
    <row r="292" spans="1:3" x14ac:dyDescent="0.3">
      <c r="A292" s="6" t="s">
        <v>8</v>
      </c>
      <c r="B292" s="6" t="s">
        <v>238</v>
      </c>
      <c r="C292" s="6">
        <v>55</v>
      </c>
    </row>
    <row r="293" spans="1:3" x14ac:dyDescent="0.3">
      <c r="A293" s="6" t="s">
        <v>11</v>
      </c>
      <c r="B293" s="6" t="s">
        <v>238</v>
      </c>
      <c r="C293" s="6">
        <v>82</v>
      </c>
    </row>
    <row r="294" spans="1:3" x14ac:dyDescent="0.3">
      <c r="A294" s="6" t="s">
        <v>25</v>
      </c>
      <c r="B294" s="6" t="s">
        <v>229</v>
      </c>
      <c r="C294" s="6">
        <v>41</v>
      </c>
    </row>
    <row r="295" spans="1:3" x14ac:dyDescent="0.3">
      <c r="A295" s="6" t="s">
        <v>96</v>
      </c>
      <c r="B295" s="6" t="s">
        <v>243</v>
      </c>
      <c r="C295" s="6">
        <v>5</v>
      </c>
    </row>
    <row r="296" spans="1:3" x14ac:dyDescent="0.3">
      <c r="A296" s="6" t="s">
        <v>56</v>
      </c>
      <c r="B296" s="6" t="s">
        <v>242</v>
      </c>
      <c r="C296" s="6">
        <v>520</v>
      </c>
    </row>
    <row r="297" spans="1:3" x14ac:dyDescent="0.3">
      <c r="A297" s="6" t="s">
        <v>8</v>
      </c>
      <c r="B297" s="6" t="s">
        <v>239</v>
      </c>
      <c r="C297" s="6">
        <v>553</v>
      </c>
    </row>
    <row r="298" spans="1:3" x14ac:dyDescent="0.3">
      <c r="A298" s="6" t="s">
        <v>28</v>
      </c>
      <c r="B298" s="6" t="s">
        <v>244</v>
      </c>
      <c r="C298" s="6">
        <v>252</v>
      </c>
    </row>
    <row r="299" spans="1:3" x14ac:dyDescent="0.3">
      <c r="A299" s="6" t="s">
        <v>8</v>
      </c>
      <c r="B299" s="6" t="s">
        <v>243</v>
      </c>
      <c r="C299" s="6">
        <v>161</v>
      </c>
    </row>
    <row r="300" spans="1:3" x14ac:dyDescent="0.3">
      <c r="A300" s="6" t="s">
        <v>24</v>
      </c>
      <c r="B300" s="6" t="s">
        <v>244</v>
      </c>
      <c r="C300" s="6">
        <v>7</v>
      </c>
    </row>
    <row r="301" spans="1:3" x14ac:dyDescent="0.3">
      <c r="A301" s="6" t="s">
        <v>16</v>
      </c>
      <c r="B301" s="6" t="s">
        <v>257</v>
      </c>
      <c r="C301" s="6">
        <v>199</v>
      </c>
    </row>
    <row r="302" spans="1:3" x14ac:dyDescent="0.3">
      <c r="A302" s="6" t="s">
        <v>28</v>
      </c>
      <c r="B302" s="6" t="s">
        <v>247</v>
      </c>
      <c r="C302" s="6">
        <v>116</v>
      </c>
    </row>
    <row r="303" spans="1:3" x14ac:dyDescent="0.3">
      <c r="A303" s="6" t="s">
        <v>8</v>
      </c>
      <c r="B303" s="6" t="s">
        <v>250</v>
      </c>
      <c r="C303" s="6">
        <v>269</v>
      </c>
    </row>
    <row r="304" spans="1:3" x14ac:dyDescent="0.3">
      <c r="A304" s="6" t="s">
        <v>11</v>
      </c>
      <c r="B304" s="6" t="s">
        <v>242</v>
      </c>
      <c r="C304" s="6">
        <v>162</v>
      </c>
    </row>
    <row r="305" spans="1:3" x14ac:dyDescent="0.3">
      <c r="A305" s="6" t="s">
        <v>11</v>
      </c>
      <c r="B305" s="6" t="s">
        <v>244</v>
      </c>
      <c r="C305" s="6">
        <v>142</v>
      </c>
    </row>
    <row r="306" spans="1:3" x14ac:dyDescent="0.3">
      <c r="A306" s="6" t="s">
        <v>28</v>
      </c>
      <c r="B306" s="6" t="s">
        <v>237</v>
      </c>
      <c r="C306" s="6">
        <v>66</v>
      </c>
    </row>
    <row r="307" spans="1:3" x14ac:dyDescent="0.3">
      <c r="A307" s="6" t="s">
        <v>38</v>
      </c>
      <c r="B307" s="6" t="s">
        <v>229</v>
      </c>
      <c r="C307" s="6">
        <v>37</v>
      </c>
    </row>
    <row r="308" spans="1:3" x14ac:dyDescent="0.3">
      <c r="A308" s="6" t="s">
        <v>41</v>
      </c>
      <c r="B308" s="6" t="s">
        <v>237</v>
      </c>
      <c r="C308" s="6">
        <v>6</v>
      </c>
    </row>
    <row r="309" spans="1:3" x14ac:dyDescent="0.3">
      <c r="A309" s="6" t="s">
        <v>96</v>
      </c>
      <c r="B309" s="6" t="s">
        <v>229</v>
      </c>
      <c r="C309" s="6">
        <v>148</v>
      </c>
    </row>
    <row r="310" spans="1:3" x14ac:dyDescent="0.3">
      <c r="A310" s="6" t="s">
        <v>96</v>
      </c>
      <c r="B310" s="6" t="s">
        <v>247</v>
      </c>
      <c r="C310" s="6">
        <v>5</v>
      </c>
    </row>
    <row r="311" spans="1:3" x14ac:dyDescent="0.3">
      <c r="A311" s="6" t="s">
        <v>38</v>
      </c>
      <c r="B311" s="6" t="s">
        <v>237</v>
      </c>
      <c r="C311" s="6">
        <v>1</v>
      </c>
    </row>
    <row r="312" spans="1:3" x14ac:dyDescent="0.3">
      <c r="A312" s="6" t="s">
        <v>96</v>
      </c>
      <c r="B312" s="6" t="s">
        <v>242</v>
      </c>
      <c r="C312" s="6">
        <v>1</v>
      </c>
    </row>
    <row r="313" spans="1:3" x14ac:dyDescent="0.3">
      <c r="A313" s="6" t="s">
        <v>16</v>
      </c>
      <c r="B313" s="6" t="s">
        <v>242</v>
      </c>
      <c r="C313" s="6">
        <v>136</v>
      </c>
    </row>
    <row r="314" spans="1:3" x14ac:dyDescent="0.3">
      <c r="A314" s="6" t="s">
        <v>34</v>
      </c>
      <c r="B314" s="6" t="s">
        <v>266</v>
      </c>
      <c r="C314" s="6">
        <v>8</v>
      </c>
    </row>
    <row r="315" spans="1:3" x14ac:dyDescent="0.3">
      <c r="A315" s="6" t="s">
        <v>25</v>
      </c>
      <c r="B315" s="6" t="s">
        <v>242</v>
      </c>
      <c r="C315" s="6">
        <v>4</v>
      </c>
    </row>
    <row r="316" spans="1:3" x14ac:dyDescent="0.3">
      <c r="A316" s="6" t="s">
        <v>28</v>
      </c>
      <c r="B316" s="6" t="s">
        <v>224</v>
      </c>
      <c r="C316" s="6">
        <v>43</v>
      </c>
    </row>
    <row r="317" spans="1:3" x14ac:dyDescent="0.3">
      <c r="A317" s="6" t="s">
        <v>16</v>
      </c>
      <c r="B317" s="6" t="s">
        <v>243</v>
      </c>
      <c r="C317" s="6">
        <v>201</v>
      </c>
    </row>
    <row r="318" spans="1:3" x14ac:dyDescent="0.3">
      <c r="A318" s="6" t="s">
        <v>16</v>
      </c>
      <c r="B318" s="6" t="s">
        <v>240</v>
      </c>
      <c r="C318" s="6">
        <v>323</v>
      </c>
    </row>
    <row r="319" spans="1:3" x14ac:dyDescent="0.3">
      <c r="A319" s="6" t="s">
        <v>25</v>
      </c>
      <c r="B319" s="6" t="s">
        <v>238</v>
      </c>
      <c r="C319" s="6">
        <v>315</v>
      </c>
    </row>
    <row r="320" spans="1:3" x14ac:dyDescent="0.3">
      <c r="A320" s="6" t="s">
        <v>25</v>
      </c>
      <c r="B320" s="6" t="s">
        <v>247</v>
      </c>
      <c r="C320" s="6">
        <v>28</v>
      </c>
    </row>
    <row r="321" spans="1:3" x14ac:dyDescent="0.3">
      <c r="A321" s="6" t="s">
        <v>53</v>
      </c>
      <c r="B321" s="6" t="s">
        <v>237</v>
      </c>
      <c r="C321" s="6">
        <v>16</v>
      </c>
    </row>
    <row r="322" spans="1:3" x14ac:dyDescent="0.3">
      <c r="A322" s="6" t="s">
        <v>34</v>
      </c>
      <c r="B322" s="6" t="s">
        <v>250</v>
      </c>
      <c r="C322" s="6">
        <v>4</v>
      </c>
    </row>
    <row r="323" spans="1:3" x14ac:dyDescent="0.3">
      <c r="A323" s="6" t="s">
        <v>8</v>
      </c>
      <c r="B323" s="6" t="s">
        <v>256</v>
      </c>
      <c r="C323" s="6">
        <v>77</v>
      </c>
    </row>
    <row r="324" spans="1:3" x14ac:dyDescent="0.3">
      <c r="A324" s="6" t="s">
        <v>41</v>
      </c>
      <c r="B324" s="6" t="s">
        <v>246</v>
      </c>
      <c r="C324" s="6">
        <v>14</v>
      </c>
    </row>
    <row r="325" spans="1:3" x14ac:dyDescent="0.3">
      <c r="A325" s="6" t="s">
        <v>38</v>
      </c>
      <c r="B325" s="6" t="s">
        <v>244</v>
      </c>
      <c r="C325" s="6">
        <v>15</v>
      </c>
    </row>
    <row r="326" spans="1:3" x14ac:dyDescent="0.3">
      <c r="A326" s="6" t="s">
        <v>31</v>
      </c>
      <c r="B326" s="6" t="s">
        <v>242</v>
      </c>
      <c r="C326" s="6">
        <v>15</v>
      </c>
    </row>
    <row r="327" spans="1:3" x14ac:dyDescent="0.3">
      <c r="A327" s="6" t="s">
        <v>41</v>
      </c>
      <c r="B327" s="6" t="s">
        <v>242</v>
      </c>
      <c r="C327" s="6">
        <v>3</v>
      </c>
    </row>
    <row r="328" spans="1:3" x14ac:dyDescent="0.3">
      <c r="A328" s="6" t="s">
        <v>56</v>
      </c>
      <c r="B328" s="6" t="s">
        <v>238</v>
      </c>
      <c r="C328" s="6">
        <v>40</v>
      </c>
    </row>
    <row r="329" spans="1:3" x14ac:dyDescent="0.3">
      <c r="A329" s="6" t="s">
        <v>56</v>
      </c>
      <c r="B329" s="6" t="s">
        <v>239</v>
      </c>
      <c r="C329" s="6">
        <v>148</v>
      </c>
    </row>
    <row r="330" spans="1:3" x14ac:dyDescent="0.3">
      <c r="A330" s="6" t="s">
        <v>56</v>
      </c>
      <c r="B330" s="6" t="s">
        <v>240</v>
      </c>
      <c r="C330" s="6">
        <v>42</v>
      </c>
    </row>
    <row r="331" spans="1:3" x14ac:dyDescent="0.3">
      <c r="A331" s="6" t="s">
        <v>96</v>
      </c>
      <c r="B331" s="6" t="s">
        <v>240</v>
      </c>
      <c r="C331" s="6">
        <v>43</v>
      </c>
    </row>
    <row r="332" spans="1:3" x14ac:dyDescent="0.3">
      <c r="A332" s="6" t="s">
        <v>28</v>
      </c>
      <c r="B332" s="6" t="s">
        <v>239</v>
      </c>
      <c r="C332" s="6">
        <v>50</v>
      </c>
    </row>
    <row r="333" spans="1:3" x14ac:dyDescent="0.3">
      <c r="A333" s="6" t="s">
        <v>38</v>
      </c>
      <c r="B333" s="6" t="s">
        <v>246</v>
      </c>
      <c r="C333" s="6">
        <v>33</v>
      </c>
    </row>
    <row r="334" spans="1:3" x14ac:dyDescent="0.3">
      <c r="A334" s="6" t="s">
        <v>72</v>
      </c>
      <c r="B334" s="6" t="s">
        <v>250</v>
      </c>
      <c r="C334" s="6">
        <v>18</v>
      </c>
    </row>
    <row r="335" spans="1:3" x14ac:dyDescent="0.3">
      <c r="A335" s="6" t="s">
        <v>31</v>
      </c>
      <c r="B335" s="6" t="s">
        <v>247</v>
      </c>
      <c r="C335" s="6">
        <v>1</v>
      </c>
    </row>
    <row r="336" spans="1:3" x14ac:dyDescent="0.3">
      <c r="A336" s="6" t="s">
        <v>56</v>
      </c>
      <c r="B336" s="6" t="s">
        <v>215</v>
      </c>
      <c r="C336" s="6">
        <v>18</v>
      </c>
    </row>
    <row r="337" spans="1:3" x14ac:dyDescent="0.3">
      <c r="A337" s="6" t="s">
        <v>28</v>
      </c>
      <c r="B337" s="6" t="s">
        <v>242</v>
      </c>
      <c r="C337" s="6">
        <v>25</v>
      </c>
    </row>
    <row r="338" spans="1:3" x14ac:dyDescent="0.3">
      <c r="A338" s="6" t="s">
        <v>28</v>
      </c>
      <c r="B338" s="6" t="s">
        <v>240</v>
      </c>
      <c r="C338" s="6">
        <v>40</v>
      </c>
    </row>
    <row r="339" spans="1:3" x14ac:dyDescent="0.3">
      <c r="A339" s="6" t="s">
        <v>38</v>
      </c>
      <c r="B339" s="6" t="s">
        <v>240</v>
      </c>
      <c r="C339" s="6">
        <v>1</v>
      </c>
    </row>
    <row r="340" spans="1:3" x14ac:dyDescent="0.3">
      <c r="A340" s="6" t="s">
        <v>20</v>
      </c>
      <c r="B340" s="6" t="s">
        <v>246</v>
      </c>
      <c r="C340" s="6">
        <v>5</v>
      </c>
    </row>
    <row r="341" spans="1:3" x14ac:dyDescent="0.3">
      <c r="A341" s="6" t="s">
        <v>96</v>
      </c>
      <c r="B341" s="6" t="s">
        <v>237</v>
      </c>
      <c r="C341" s="6">
        <v>25</v>
      </c>
    </row>
    <row r="342" spans="1:3" x14ac:dyDescent="0.3">
      <c r="A342" s="6" t="s">
        <v>34</v>
      </c>
      <c r="B342" s="6" t="s">
        <v>240</v>
      </c>
      <c r="C342" s="6">
        <v>5</v>
      </c>
    </row>
    <row r="343" spans="1:3" x14ac:dyDescent="0.3">
      <c r="A343" s="6" t="s">
        <v>25</v>
      </c>
      <c r="B343" s="6" t="s">
        <v>224</v>
      </c>
      <c r="C343" s="6">
        <v>1</v>
      </c>
    </row>
    <row r="344" spans="1:3" x14ac:dyDescent="0.3">
      <c r="A344" s="6" t="s">
        <v>20</v>
      </c>
      <c r="B344" s="6" t="s">
        <v>237</v>
      </c>
      <c r="C344" s="6">
        <v>5</v>
      </c>
    </row>
    <row r="345" spans="1:3" x14ac:dyDescent="0.3">
      <c r="A345" s="6" t="s">
        <v>16</v>
      </c>
      <c r="B345" s="6" t="s">
        <v>238</v>
      </c>
      <c r="C345" s="6">
        <v>45</v>
      </c>
    </row>
    <row r="346" spans="1:3" x14ac:dyDescent="0.3">
      <c r="A346" s="6" t="s">
        <v>33</v>
      </c>
      <c r="B346" s="6" t="s">
        <v>246</v>
      </c>
      <c r="C346" s="6">
        <v>14</v>
      </c>
    </row>
    <row r="347" spans="1:3" x14ac:dyDescent="0.3">
      <c r="A347" s="6" t="s">
        <v>20</v>
      </c>
      <c r="B347" s="6" t="s">
        <v>243</v>
      </c>
      <c r="C347" s="6">
        <v>7</v>
      </c>
    </row>
    <row r="348" spans="1:3" x14ac:dyDescent="0.3">
      <c r="A348" s="6" t="s">
        <v>28</v>
      </c>
      <c r="B348" s="6" t="s">
        <v>256</v>
      </c>
      <c r="C348" s="6">
        <v>8</v>
      </c>
    </row>
    <row r="349" spans="1:3" x14ac:dyDescent="0.3">
      <c r="A349" s="6" t="s">
        <v>34</v>
      </c>
      <c r="B349" s="6" t="s">
        <v>246</v>
      </c>
      <c r="C349" s="6">
        <v>3</v>
      </c>
    </row>
    <row r="350" spans="1:3" x14ac:dyDescent="0.3">
      <c r="A350" s="6" t="s">
        <v>69</v>
      </c>
      <c r="B350" s="6" t="s">
        <v>238</v>
      </c>
      <c r="C350" s="6">
        <v>3</v>
      </c>
    </row>
    <row r="351" spans="1:3" x14ac:dyDescent="0.3">
      <c r="A351" s="6" t="s">
        <v>28</v>
      </c>
      <c r="B351" s="6" t="s">
        <v>238</v>
      </c>
      <c r="C351" s="6">
        <v>14</v>
      </c>
    </row>
    <row r="352" spans="1:3" x14ac:dyDescent="0.3">
      <c r="A352" s="6" t="s">
        <v>31</v>
      </c>
      <c r="B352" s="6" t="s">
        <v>238</v>
      </c>
      <c r="C352" s="6">
        <v>6</v>
      </c>
    </row>
    <row r="353" spans="1:3" x14ac:dyDescent="0.3">
      <c r="A353" s="6" t="s">
        <v>45</v>
      </c>
      <c r="B353" s="6" t="s">
        <v>229</v>
      </c>
      <c r="C353" s="6">
        <v>4</v>
      </c>
    </row>
    <row r="354" spans="1:3" x14ac:dyDescent="0.3">
      <c r="A354" s="6" t="s">
        <v>96</v>
      </c>
      <c r="B354" s="6" t="s">
        <v>238</v>
      </c>
      <c r="C354" s="6">
        <v>43</v>
      </c>
    </row>
    <row r="355" spans="1:3" x14ac:dyDescent="0.3">
      <c r="A355" s="6" t="s">
        <v>20</v>
      </c>
      <c r="B355" s="6" t="s">
        <v>250</v>
      </c>
      <c r="C355" s="6">
        <v>30</v>
      </c>
    </row>
    <row r="356" spans="1:3" x14ac:dyDescent="0.3">
      <c r="A356" s="6" t="s">
        <v>8</v>
      </c>
      <c r="B356" s="6" t="s">
        <v>215</v>
      </c>
      <c r="C356" s="6">
        <v>9</v>
      </c>
    </row>
    <row r="357" spans="1:3" x14ac:dyDescent="0.3">
      <c r="A357" s="6" t="s">
        <v>38</v>
      </c>
      <c r="B357" s="6" t="s">
        <v>243</v>
      </c>
      <c r="C357" s="6">
        <v>32</v>
      </c>
    </row>
    <row r="358" spans="1:3" x14ac:dyDescent="0.3">
      <c r="A358" s="6" t="s">
        <v>72</v>
      </c>
      <c r="B358" s="6" t="s">
        <v>257</v>
      </c>
      <c r="C358" s="6">
        <v>2</v>
      </c>
    </row>
    <row r="359" spans="1:3" x14ac:dyDescent="0.3">
      <c r="A359" s="6" t="s">
        <v>96</v>
      </c>
      <c r="B359" s="6" t="s">
        <v>224</v>
      </c>
      <c r="C359" s="6">
        <v>23</v>
      </c>
    </row>
    <row r="360" spans="1:3" x14ac:dyDescent="0.3">
      <c r="A360" s="6" t="s">
        <v>16</v>
      </c>
      <c r="B360" s="6" t="s">
        <v>215</v>
      </c>
      <c r="C360" s="6">
        <v>5</v>
      </c>
    </row>
    <row r="361" spans="1:3" x14ac:dyDescent="0.3">
      <c r="A361" s="6" t="s">
        <v>25</v>
      </c>
      <c r="B361" s="6" t="s">
        <v>257</v>
      </c>
      <c r="C361" s="6">
        <v>1</v>
      </c>
    </row>
    <row r="362" spans="1:3" x14ac:dyDescent="0.3">
      <c r="A362" s="6" t="s">
        <v>54</v>
      </c>
      <c r="B362" s="6" t="s">
        <v>250</v>
      </c>
      <c r="C362" s="6">
        <v>402</v>
      </c>
    </row>
    <row r="363" spans="1:3" x14ac:dyDescent="0.3">
      <c r="A363" s="6" t="s">
        <v>41</v>
      </c>
      <c r="B363" s="6" t="s">
        <v>247</v>
      </c>
      <c r="C363" s="6">
        <v>4</v>
      </c>
    </row>
    <row r="364" spans="1:3" x14ac:dyDescent="0.3">
      <c r="A364" s="6" t="s">
        <v>53</v>
      </c>
      <c r="B364" s="6" t="s">
        <v>250</v>
      </c>
      <c r="C364" s="6">
        <v>1</v>
      </c>
    </row>
    <row r="365" spans="1:3" x14ac:dyDescent="0.3">
      <c r="A365" s="6" t="s">
        <v>96</v>
      </c>
      <c r="B365" s="6" t="s">
        <v>239</v>
      </c>
      <c r="C365" s="6">
        <v>37</v>
      </c>
    </row>
    <row r="366" spans="1:3" x14ac:dyDescent="0.3">
      <c r="A366" s="6" t="s">
        <v>34</v>
      </c>
      <c r="B366" s="6" t="s">
        <v>256</v>
      </c>
      <c r="C366" s="6">
        <v>6</v>
      </c>
    </row>
    <row r="367" spans="1:3" x14ac:dyDescent="0.3">
      <c r="A367" s="6" t="s">
        <v>31</v>
      </c>
      <c r="B367" s="6" t="s">
        <v>266</v>
      </c>
      <c r="C367" s="6">
        <v>2</v>
      </c>
    </row>
    <row r="368" spans="1:3" x14ac:dyDescent="0.3">
      <c r="A368" s="6" t="s">
        <v>41</v>
      </c>
      <c r="B368" s="6" t="s">
        <v>266</v>
      </c>
      <c r="C368" s="6">
        <v>1</v>
      </c>
    </row>
    <row r="369" spans="1:3" x14ac:dyDescent="0.3">
      <c r="A369" s="6" t="s">
        <v>41</v>
      </c>
      <c r="B369" s="6" t="s">
        <v>257</v>
      </c>
      <c r="C369" s="6">
        <v>2</v>
      </c>
    </row>
    <row r="370" spans="1:3" x14ac:dyDescent="0.3">
      <c r="A370" s="6" t="s">
        <v>72</v>
      </c>
      <c r="B370" s="6" t="s">
        <v>244</v>
      </c>
      <c r="C370" s="6">
        <v>4</v>
      </c>
    </row>
    <row r="371" spans="1:3" x14ac:dyDescent="0.3">
      <c r="A371" s="6" t="s">
        <v>25</v>
      </c>
      <c r="B371" s="6" t="s">
        <v>244</v>
      </c>
      <c r="C371" s="6">
        <v>1</v>
      </c>
    </row>
    <row r="372" spans="1:3" x14ac:dyDescent="0.3">
      <c r="A372" s="6" t="s">
        <v>41</v>
      </c>
      <c r="B372" s="6" t="s">
        <v>250</v>
      </c>
      <c r="C372" s="6">
        <v>4</v>
      </c>
    </row>
    <row r="373" spans="1:3" x14ac:dyDescent="0.3">
      <c r="A373" s="6" t="s">
        <v>41</v>
      </c>
      <c r="B373" s="6" t="s">
        <v>238</v>
      </c>
      <c r="C373" s="6">
        <v>2</v>
      </c>
    </row>
    <row r="374" spans="1:3" x14ac:dyDescent="0.3">
      <c r="A374" s="6" t="s">
        <v>25</v>
      </c>
      <c r="B374" s="6" t="s">
        <v>237</v>
      </c>
      <c r="C374" s="6">
        <v>1</v>
      </c>
    </row>
    <row r="375" spans="1:3" x14ac:dyDescent="0.3">
      <c r="A375" s="6" t="s">
        <v>34</v>
      </c>
      <c r="B375" s="6" t="s">
        <v>237</v>
      </c>
      <c r="C375" s="6">
        <v>6</v>
      </c>
    </row>
    <row r="376" spans="1:3" x14ac:dyDescent="0.3">
      <c r="A376" s="6" t="s">
        <v>53</v>
      </c>
      <c r="B376" s="6" t="s">
        <v>247</v>
      </c>
      <c r="C376" s="6">
        <v>8</v>
      </c>
    </row>
    <row r="377" spans="1:3" x14ac:dyDescent="0.3">
      <c r="A377" s="6" t="s">
        <v>45</v>
      </c>
      <c r="B377" s="6" t="s">
        <v>239</v>
      </c>
      <c r="C377" s="6">
        <v>5</v>
      </c>
    </row>
    <row r="378" spans="1:3" x14ac:dyDescent="0.3">
      <c r="A378" s="6" t="s">
        <v>20</v>
      </c>
      <c r="B378" s="6" t="s">
        <v>244</v>
      </c>
      <c r="C378" s="6">
        <v>1</v>
      </c>
    </row>
    <row r="379" spans="1:3" x14ac:dyDescent="0.3">
      <c r="A379" s="6" t="s">
        <v>25</v>
      </c>
      <c r="B379" s="6" t="s">
        <v>243</v>
      </c>
      <c r="C379" s="6">
        <v>5</v>
      </c>
    </row>
    <row r="380" spans="1:3" x14ac:dyDescent="0.3">
      <c r="A380" s="6" t="s">
        <v>41</v>
      </c>
      <c r="B380" s="6" t="s">
        <v>244</v>
      </c>
      <c r="C380" s="6">
        <v>17</v>
      </c>
    </row>
    <row r="383" spans="1:3" x14ac:dyDescent="0.3">
      <c r="B383" s="153" t="s">
        <v>317</v>
      </c>
    </row>
    <row r="384" spans="1:3" x14ac:dyDescent="0.3">
      <c r="B384" s="153"/>
    </row>
    <row r="386" spans="1:3" x14ac:dyDescent="0.3">
      <c r="A386" s="6" t="s">
        <v>313</v>
      </c>
      <c r="B386" s="6" t="s">
        <v>314</v>
      </c>
      <c r="C386" s="6" t="s">
        <v>309</v>
      </c>
    </row>
    <row r="387" spans="1:3" x14ac:dyDescent="0.3">
      <c r="A387" s="6" t="s">
        <v>34</v>
      </c>
      <c r="B387" s="6" t="s">
        <v>238</v>
      </c>
      <c r="C387" s="32">
        <v>5</v>
      </c>
    </row>
    <row r="388" spans="1:3" x14ac:dyDescent="0.3">
      <c r="A388" s="6" t="s">
        <v>53</v>
      </c>
      <c r="B388" s="6" t="s">
        <v>246</v>
      </c>
      <c r="C388" s="32">
        <v>5</v>
      </c>
    </row>
    <row r="389" spans="1:3" x14ac:dyDescent="0.3">
      <c r="A389" s="6" t="s">
        <v>38</v>
      </c>
      <c r="B389" s="6" t="s">
        <v>237</v>
      </c>
      <c r="C389" s="32">
        <v>5</v>
      </c>
    </row>
    <row r="390" spans="1:3" x14ac:dyDescent="0.3">
      <c r="A390" s="6" t="s">
        <v>31</v>
      </c>
      <c r="B390" s="6" t="s">
        <v>247</v>
      </c>
      <c r="C390" s="32">
        <v>5</v>
      </c>
    </row>
    <row r="391" spans="1:3" x14ac:dyDescent="0.3">
      <c r="A391" s="6" t="s">
        <v>25</v>
      </c>
      <c r="B391" s="6" t="s">
        <v>257</v>
      </c>
      <c r="C391" s="32">
        <v>5</v>
      </c>
    </row>
    <row r="392" spans="1:3" x14ac:dyDescent="0.3">
      <c r="A392" s="6" t="s">
        <v>53</v>
      </c>
      <c r="B392" s="6" t="s">
        <v>250</v>
      </c>
      <c r="C392" s="32">
        <v>5</v>
      </c>
    </row>
    <row r="393" spans="1:3" x14ac:dyDescent="0.3">
      <c r="A393" s="6" t="s">
        <v>41</v>
      </c>
      <c r="B393" s="6" t="s">
        <v>266</v>
      </c>
      <c r="C393" s="32">
        <v>5</v>
      </c>
    </row>
    <row r="394" spans="1:3" x14ac:dyDescent="0.3">
      <c r="A394" s="6" t="s">
        <v>41</v>
      </c>
      <c r="B394" s="6" t="s">
        <v>257</v>
      </c>
      <c r="C394" s="32">
        <v>5</v>
      </c>
    </row>
    <row r="395" spans="1:3" x14ac:dyDescent="0.3">
      <c r="A395" s="6" t="s">
        <v>25</v>
      </c>
      <c r="B395" s="6" t="s">
        <v>244</v>
      </c>
      <c r="C395" s="32">
        <v>5</v>
      </c>
    </row>
    <row r="396" spans="1:3" x14ac:dyDescent="0.3">
      <c r="A396" s="6" t="s">
        <v>25</v>
      </c>
      <c r="B396" s="6" t="s">
        <v>237</v>
      </c>
      <c r="C396" s="32">
        <v>5</v>
      </c>
    </row>
    <row r="397" spans="1:3" x14ac:dyDescent="0.3">
      <c r="A397" s="6" t="s">
        <v>20</v>
      </c>
      <c r="B397" s="6" t="s">
        <v>244</v>
      </c>
      <c r="C397" s="32">
        <v>5</v>
      </c>
    </row>
    <row r="398" spans="1:3" x14ac:dyDescent="0.3">
      <c r="A398" s="6" t="s">
        <v>72</v>
      </c>
      <c r="B398" s="6" t="s">
        <v>250</v>
      </c>
      <c r="C398" s="32">
        <v>4.9444444444444402</v>
      </c>
    </row>
    <row r="399" spans="1:3" x14ac:dyDescent="0.3">
      <c r="A399" s="6" t="s">
        <v>53</v>
      </c>
      <c r="B399" s="6" t="s">
        <v>247</v>
      </c>
      <c r="C399" s="32">
        <v>4.875</v>
      </c>
    </row>
    <row r="400" spans="1:3" x14ac:dyDescent="0.3">
      <c r="A400" s="6" t="s">
        <v>16</v>
      </c>
      <c r="B400" s="6" t="s">
        <v>215</v>
      </c>
      <c r="C400" s="32">
        <v>4.8</v>
      </c>
    </row>
    <row r="401" spans="1:3" x14ac:dyDescent="0.3">
      <c r="A401" s="6" t="s">
        <v>25</v>
      </c>
      <c r="B401" s="6" t="s">
        <v>243</v>
      </c>
      <c r="C401" s="32">
        <v>4.8</v>
      </c>
    </row>
    <row r="402" spans="1:3" x14ac:dyDescent="0.3">
      <c r="A402" s="6" t="s">
        <v>38</v>
      </c>
      <c r="B402" s="6" t="s">
        <v>266</v>
      </c>
      <c r="C402" s="32">
        <v>4.7399999999999904</v>
      </c>
    </row>
    <row r="403" spans="1:3" x14ac:dyDescent="0.3">
      <c r="A403" s="6" t="s">
        <v>96</v>
      </c>
      <c r="B403" s="6" t="s">
        <v>266</v>
      </c>
      <c r="C403" s="32">
        <v>4.6249999999999902</v>
      </c>
    </row>
    <row r="404" spans="1:3" x14ac:dyDescent="0.3">
      <c r="A404" s="6" t="s">
        <v>96</v>
      </c>
      <c r="B404" s="6" t="s">
        <v>240</v>
      </c>
      <c r="C404" s="32">
        <v>4.6136363636363598</v>
      </c>
    </row>
    <row r="405" spans="1:3" x14ac:dyDescent="0.3">
      <c r="A405" s="6" t="s">
        <v>38</v>
      </c>
      <c r="B405" s="6" t="s">
        <v>250</v>
      </c>
      <c r="C405" s="32">
        <v>4.5806451612903203</v>
      </c>
    </row>
    <row r="406" spans="1:3" x14ac:dyDescent="0.3">
      <c r="A406" s="6" t="s">
        <v>34</v>
      </c>
      <c r="B406" s="6" t="s">
        <v>247</v>
      </c>
      <c r="C406" s="32">
        <v>4.5769230769230704</v>
      </c>
    </row>
    <row r="407" spans="1:3" x14ac:dyDescent="0.3">
      <c r="A407" s="6" t="s">
        <v>28</v>
      </c>
      <c r="B407" s="6" t="s">
        <v>240</v>
      </c>
      <c r="C407" s="32">
        <v>4.55</v>
      </c>
    </row>
    <row r="408" spans="1:3" x14ac:dyDescent="0.3">
      <c r="A408" s="6" t="s">
        <v>56</v>
      </c>
      <c r="B408" s="6" t="s">
        <v>240</v>
      </c>
      <c r="C408" s="32">
        <v>4.5476190476190403</v>
      </c>
    </row>
    <row r="409" spans="1:3" x14ac:dyDescent="0.3">
      <c r="A409" s="6" t="s">
        <v>25</v>
      </c>
      <c r="B409" s="6" t="s">
        <v>250</v>
      </c>
      <c r="C409" s="32">
        <v>4.5333333333333297</v>
      </c>
    </row>
    <row r="410" spans="1:3" x14ac:dyDescent="0.3">
      <c r="A410" s="6" t="s">
        <v>38</v>
      </c>
      <c r="B410" s="6" t="s">
        <v>243</v>
      </c>
      <c r="C410" s="32">
        <v>4.5312499999999902</v>
      </c>
    </row>
    <row r="411" spans="1:3" x14ac:dyDescent="0.3">
      <c r="A411" s="6" t="s">
        <v>28</v>
      </c>
      <c r="B411" s="6" t="s">
        <v>257</v>
      </c>
      <c r="C411" s="32">
        <v>4.5182481751824799</v>
      </c>
    </row>
    <row r="412" spans="1:3" x14ac:dyDescent="0.3">
      <c r="A412" s="6" t="s">
        <v>28</v>
      </c>
      <c r="B412" s="6" t="s">
        <v>247</v>
      </c>
      <c r="C412" s="32">
        <v>4.5043478260869501</v>
      </c>
    </row>
    <row r="413" spans="1:3" x14ac:dyDescent="0.3">
      <c r="A413" s="6" t="s">
        <v>34</v>
      </c>
      <c r="B413" s="6" t="s">
        <v>266</v>
      </c>
      <c r="C413" s="32">
        <v>4.5</v>
      </c>
    </row>
    <row r="414" spans="1:3" x14ac:dyDescent="0.3">
      <c r="A414" s="6" t="s">
        <v>45</v>
      </c>
      <c r="B414" s="6" t="s">
        <v>229</v>
      </c>
      <c r="C414" s="32">
        <v>4.5</v>
      </c>
    </row>
    <row r="415" spans="1:3" x14ac:dyDescent="0.3">
      <c r="A415" s="6" t="s">
        <v>122</v>
      </c>
      <c r="B415" s="6" t="s">
        <v>247</v>
      </c>
      <c r="C415" s="32">
        <v>4.4999999999999902</v>
      </c>
    </row>
    <row r="416" spans="1:3" x14ac:dyDescent="0.3">
      <c r="A416" s="6" t="s">
        <v>8</v>
      </c>
      <c r="B416" s="6" t="s">
        <v>243</v>
      </c>
      <c r="C416" s="32">
        <v>4.4874999999999901</v>
      </c>
    </row>
    <row r="417" spans="1:3" x14ac:dyDescent="0.3">
      <c r="A417" s="6" t="s">
        <v>38</v>
      </c>
      <c r="B417" s="6" t="s">
        <v>244</v>
      </c>
      <c r="C417" s="32">
        <v>4.4666666666666597</v>
      </c>
    </row>
    <row r="418" spans="1:3" x14ac:dyDescent="0.3">
      <c r="A418" s="6" t="s">
        <v>56</v>
      </c>
      <c r="B418" s="6" t="s">
        <v>237</v>
      </c>
      <c r="C418" s="32">
        <v>4.4587155963302703</v>
      </c>
    </row>
    <row r="419" spans="1:3" x14ac:dyDescent="0.3">
      <c r="A419" s="6" t="s">
        <v>11</v>
      </c>
      <c r="B419" s="6" t="s">
        <v>240</v>
      </c>
      <c r="C419" s="32">
        <v>4.4516129032257998</v>
      </c>
    </row>
    <row r="420" spans="1:3" x14ac:dyDescent="0.3">
      <c r="A420" s="6" t="s">
        <v>20</v>
      </c>
      <c r="B420" s="6" t="s">
        <v>250</v>
      </c>
      <c r="C420" s="32">
        <v>4.43333333333333</v>
      </c>
    </row>
    <row r="421" spans="1:3" x14ac:dyDescent="0.3">
      <c r="A421" s="6" t="s">
        <v>38</v>
      </c>
      <c r="B421" s="6" t="s">
        <v>247</v>
      </c>
      <c r="C421" s="32">
        <v>4.4083333333333297</v>
      </c>
    </row>
    <row r="422" spans="1:3" x14ac:dyDescent="0.3">
      <c r="A422" s="6" t="s">
        <v>34</v>
      </c>
      <c r="B422" s="6" t="s">
        <v>240</v>
      </c>
      <c r="C422" s="32">
        <v>4.4000000000000004</v>
      </c>
    </row>
    <row r="423" spans="1:3" x14ac:dyDescent="0.3">
      <c r="A423" s="6" t="s">
        <v>20</v>
      </c>
      <c r="B423" s="6" t="s">
        <v>237</v>
      </c>
      <c r="C423" s="32">
        <v>4.4000000000000004</v>
      </c>
    </row>
    <row r="424" spans="1:3" x14ac:dyDescent="0.3">
      <c r="A424" s="6" t="s">
        <v>28</v>
      </c>
      <c r="B424" s="6" t="s">
        <v>246</v>
      </c>
      <c r="C424" s="32">
        <v>4.390625</v>
      </c>
    </row>
    <row r="425" spans="1:3" x14ac:dyDescent="0.3">
      <c r="A425" s="6" t="s">
        <v>38</v>
      </c>
      <c r="B425" s="6" t="s">
        <v>256</v>
      </c>
      <c r="C425" s="32">
        <v>4.3846153846153797</v>
      </c>
    </row>
    <row r="426" spans="1:3" x14ac:dyDescent="0.3">
      <c r="A426" s="6" t="s">
        <v>11</v>
      </c>
      <c r="B426" s="6" t="s">
        <v>242</v>
      </c>
      <c r="C426" s="32">
        <v>4.3726708074534102</v>
      </c>
    </row>
    <row r="427" spans="1:3" x14ac:dyDescent="0.3">
      <c r="A427" s="6" t="s">
        <v>16</v>
      </c>
      <c r="B427" s="6" t="s">
        <v>242</v>
      </c>
      <c r="C427" s="32">
        <v>4.3656716417910397</v>
      </c>
    </row>
    <row r="428" spans="1:3" x14ac:dyDescent="0.3">
      <c r="A428" s="6" t="s">
        <v>8</v>
      </c>
      <c r="B428" s="6" t="s">
        <v>266</v>
      </c>
      <c r="C428" s="32">
        <v>4.3649425287356198</v>
      </c>
    </row>
    <row r="429" spans="1:3" x14ac:dyDescent="0.3">
      <c r="A429" s="6" t="s">
        <v>47</v>
      </c>
      <c r="B429" s="6" t="s">
        <v>246</v>
      </c>
      <c r="C429" s="32">
        <v>4.3636363636363598</v>
      </c>
    </row>
    <row r="430" spans="1:3" x14ac:dyDescent="0.3">
      <c r="A430" s="6" t="s">
        <v>24</v>
      </c>
      <c r="B430" s="6" t="s">
        <v>256</v>
      </c>
      <c r="C430" s="32">
        <v>4.3636363636363598</v>
      </c>
    </row>
    <row r="431" spans="1:3" x14ac:dyDescent="0.3">
      <c r="A431" s="6" t="s">
        <v>8</v>
      </c>
      <c r="B431" s="6" t="s">
        <v>256</v>
      </c>
      <c r="C431" s="32">
        <v>4.3636363636363598</v>
      </c>
    </row>
    <row r="432" spans="1:3" x14ac:dyDescent="0.3">
      <c r="A432" s="6" t="s">
        <v>11</v>
      </c>
      <c r="B432" s="6" t="s">
        <v>250</v>
      </c>
      <c r="C432" s="32">
        <v>4.3627760252365899</v>
      </c>
    </row>
    <row r="433" spans="1:3" x14ac:dyDescent="0.3">
      <c r="A433" s="6" t="s">
        <v>11</v>
      </c>
      <c r="B433" s="6" t="s">
        <v>266</v>
      </c>
      <c r="C433" s="32">
        <v>4.3537604456824504</v>
      </c>
    </row>
    <row r="434" spans="1:3" x14ac:dyDescent="0.3">
      <c r="A434" s="6" t="s">
        <v>96</v>
      </c>
      <c r="B434" s="6" t="s">
        <v>239</v>
      </c>
      <c r="C434" s="32">
        <v>4.35135135135135</v>
      </c>
    </row>
    <row r="435" spans="1:3" x14ac:dyDescent="0.3">
      <c r="A435" s="6" t="s">
        <v>25</v>
      </c>
      <c r="B435" s="6" t="s">
        <v>229</v>
      </c>
      <c r="C435" s="32">
        <v>4.3414634146341404</v>
      </c>
    </row>
    <row r="436" spans="1:3" x14ac:dyDescent="0.3">
      <c r="A436" s="6" t="s">
        <v>8</v>
      </c>
      <c r="B436" s="6" t="s">
        <v>257</v>
      </c>
      <c r="C436" s="32">
        <v>4.3375796178343897</v>
      </c>
    </row>
    <row r="437" spans="1:3" x14ac:dyDescent="0.3">
      <c r="A437" s="6" t="s">
        <v>8</v>
      </c>
      <c r="B437" s="6" t="s">
        <v>224</v>
      </c>
      <c r="C437" s="32">
        <v>4.33587786259542</v>
      </c>
    </row>
    <row r="438" spans="1:3" x14ac:dyDescent="0.3">
      <c r="A438" s="6" t="s">
        <v>41</v>
      </c>
      <c r="B438" s="6" t="s">
        <v>242</v>
      </c>
      <c r="C438" s="32">
        <v>4.3333333333333304</v>
      </c>
    </row>
    <row r="439" spans="1:3" x14ac:dyDescent="0.3">
      <c r="A439" s="6" t="s">
        <v>11</v>
      </c>
      <c r="B439" s="6" t="s">
        <v>224</v>
      </c>
      <c r="C439" s="32">
        <v>4.3333333333333304</v>
      </c>
    </row>
    <row r="440" spans="1:3" x14ac:dyDescent="0.3">
      <c r="A440" s="6" t="s">
        <v>11</v>
      </c>
      <c r="B440" s="6" t="s">
        <v>246</v>
      </c>
      <c r="C440" s="32">
        <v>4.3311258278145601</v>
      </c>
    </row>
    <row r="441" spans="1:3" x14ac:dyDescent="0.3">
      <c r="A441" s="6" t="s">
        <v>56</v>
      </c>
      <c r="B441" s="6" t="s">
        <v>256</v>
      </c>
      <c r="C441" s="32">
        <v>4.3309982486865097</v>
      </c>
    </row>
    <row r="442" spans="1:3" x14ac:dyDescent="0.3">
      <c r="A442" s="6" t="s">
        <v>28</v>
      </c>
      <c r="B442" s="6" t="s">
        <v>244</v>
      </c>
      <c r="C442" s="32">
        <v>4.3201581027667899</v>
      </c>
    </row>
    <row r="443" spans="1:3" x14ac:dyDescent="0.3">
      <c r="A443" s="6" t="s">
        <v>24</v>
      </c>
      <c r="B443" s="6" t="s">
        <v>250</v>
      </c>
      <c r="C443" s="32">
        <v>4.3137254901960702</v>
      </c>
    </row>
    <row r="444" spans="1:3" x14ac:dyDescent="0.3">
      <c r="A444" s="6" t="s">
        <v>16</v>
      </c>
      <c r="B444" s="6" t="s">
        <v>240</v>
      </c>
      <c r="C444" s="32">
        <v>4.3086419753086398</v>
      </c>
    </row>
    <row r="445" spans="1:3" x14ac:dyDescent="0.3">
      <c r="A445" s="6" t="s">
        <v>56</v>
      </c>
      <c r="B445" s="6" t="s">
        <v>257</v>
      </c>
      <c r="C445" s="32">
        <v>4.3039832285115196</v>
      </c>
    </row>
    <row r="446" spans="1:3" x14ac:dyDescent="0.3">
      <c r="A446" s="6" t="s">
        <v>28</v>
      </c>
      <c r="B446" s="6" t="s">
        <v>239</v>
      </c>
      <c r="C446" s="32">
        <v>4.2999999999999901</v>
      </c>
    </row>
    <row r="447" spans="1:3" x14ac:dyDescent="0.3">
      <c r="A447" s="6" t="s">
        <v>16</v>
      </c>
      <c r="B447" s="6" t="s">
        <v>257</v>
      </c>
      <c r="C447" s="32">
        <v>4.2750000000000004</v>
      </c>
    </row>
    <row r="448" spans="1:3" x14ac:dyDescent="0.3">
      <c r="A448" s="6" t="s">
        <v>16</v>
      </c>
      <c r="B448" s="6" t="s">
        <v>250</v>
      </c>
      <c r="C448" s="32">
        <v>4.2741116751268997</v>
      </c>
    </row>
    <row r="449" spans="1:3" x14ac:dyDescent="0.3">
      <c r="A449" s="6" t="s">
        <v>11</v>
      </c>
      <c r="B449" s="6" t="s">
        <v>256</v>
      </c>
      <c r="C449" s="32">
        <v>4.2678571428571397</v>
      </c>
    </row>
    <row r="450" spans="1:3" x14ac:dyDescent="0.3">
      <c r="A450" s="6" t="s">
        <v>11</v>
      </c>
      <c r="B450" s="6" t="s">
        <v>247</v>
      </c>
      <c r="C450" s="32">
        <v>4.2634776006074304</v>
      </c>
    </row>
    <row r="451" spans="1:3" x14ac:dyDescent="0.3">
      <c r="A451" s="6" t="s">
        <v>56</v>
      </c>
      <c r="B451" s="6" t="s">
        <v>250</v>
      </c>
      <c r="C451" s="32">
        <v>4.2531280076997096</v>
      </c>
    </row>
    <row r="452" spans="1:3" x14ac:dyDescent="0.3">
      <c r="A452" s="6" t="s">
        <v>34</v>
      </c>
      <c r="B452" s="6" t="s">
        <v>244</v>
      </c>
      <c r="C452" s="32">
        <v>4.25</v>
      </c>
    </row>
    <row r="453" spans="1:3" x14ac:dyDescent="0.3">
      <c r="A453" s="6" t="s">
        <v>34</v>
      </c>
      <c r="B453" s="6" t="s">
        <v>237</v>
      </c>
      <c r="C453" s="32">
        <v>4.25</v>
      </c>
    </row>
    <row r="454" spans="1:3" x14ac:dyDescent="0.3">
      <c r="A454" s="6" t="s">
        <v>28</v>
      </c>
      <c r="B454" s="6" t="s">
        <v>242</v>
      </c>
      <c r="C454" s="32">
        <v>4.24</v>
      </c>
    </row>
    <row r="455" spans="1:3" x14ac:dyDescent="0.3">
      <c r="A455" s="6" t="s">
        <v>28</v>
      </c>
      <c r="B455" s="6" t="s">
        <v>250</v>
      </c>
      <c r="C455" s="32">
        <v>4.2348993288590497</v>
      </c>
    </row>
    <row r="456" spans="1:3" x14ac:dyDescent="0.3">
      <c r="A456" s="6" t="s">
        <v>56</v>
      </c>
      <c r="B456" s="6" t="s">
        <v>238</v>
      </c>
      <c r="C456" s="32">
        <v>4.2307692307692299</v>
      </c>
    </row>
    <row r="457" spans="1:3" x14ac:dyDescent="0.3">
      <c r="A457" s="6" t="s">
        <v>96</v>
      </c>
      <c r="B457" s="6" t="s">
        <v>246</v>
      </c>
      <c r="C457" s="32">
        <v>4.2222222222222197</v>
      </c>
    </row>
    <row r="458" spans="1:3" x14ac:dyDescent="0.3">
      <c r="A458" s="6" t="s">
        <v>31</v>
      </c>
      <c r="B458" s="6" t="s">
        <v>239</v>
      </c>
      <c r="C458" s="32">
        <v>4.2222222222222197</v>
      </c>
    </row>
    <row r="459" spans="1:3" x14ac:dyDescent="0.3">
      <c r="A459" s="6" t="s">
        <v>96</v>
      </c>
      <c r="B459" s="6" t="s">
        <v>256</v>
      </c>
      <c r="C459" s="32">
        <v>4.2187499999999902</v>
      </c>
    </row>
    <row r="460" spans="1:3" x14ac:dyDescent="0.3">
      <c r="A460" s="6" t="s">
        <v>16</v>
      </c>
      <c r="B460" s="6" t="s">
        <v>244</v>
      </c>
      <c r="C460" s="32">
        <v>4.2177419354838701</v>
      </c>
    </row>
    <row r="461" spans="1:3" x14ac:dyDescent="0.3">
      <c r="A461" s="6" t="s">
        <v>56</v>
      </c>
      <c r="B461" s="6" t="s">
        <v>244</v>
      </c>
      <c r="C461" s="32">
        <v>4.2164948453608204</v>
      </c>
    </row>
    <row r="462" spans="1:3" x14ac:dyDescent="0.3">
      <c r="A462" s="6" t="s">
        <v>11</v>
      </c>
      <c r="B462" s="6" t="s">
        <v>257</v>
      </c>
      <c r="C462" s="32">
        <v>4.2149532710280297</v>
      </c>
    </row>
    <row r="463" spans="1:3" x14ac:dyDescent="0.3">
      <c r="A463" s="6" t="s">
        <v>14</v>
      </c>
      <c r="B463" s="6" t="s">
        <v>240</v>
      </c>
      <c r="C463" s="32">
        <v>4.2080501829586998</v>
      </c>
    </row>
    <row r="464" spans="1:3" x14ac:dyDescent="0.3">
      <c r="A464" s="6" t="s">
        <v>8</v>
      </c>
      <c r="B464" s="6" t="s">
        <v>247</v>
      </c>
      <c r="C464" s="32">
        <v>4.2071197411003203</v>
      </c>
    </row>
    <row r="465" spans="1:3" x14ac:dyDescent="0.3">
      <c r="A465" s="6" t="s">
        <v>14</v>
      </c>
      <c r="B465" s="6" t="s">
        <v>244</v>
      </c>
      <c r="C465" s="32">
        <v>4.2059040590405701</v>
      </c>
    </row>
    <row r="466" spans="1:3" x14ac:dyDescent="0.3">
      <c r="A466" s="6" t="s">
        <v>96</v>
      </c>
      <c r="B466" s="6" t="s">
        <v>247</v>
      </c>
      <c r="C466" s="32">
        <v>4.2</v>
      </c>
    </row>
    <row r="467" spans="1:3" x14ac:dyDescent="0.3">
      <c r="A467" s="6" t="s">
        <v>41</v>
      </c>
      <c r="B467" s="6" t="s">
        <v>229</v>
      </c>
      <c r="C467" s="32">
        <v>4.1978609625668399</v>
      </c>
    </row>
    <row r="468" spans="1:3" x14ac:dyDescent="0.3">
      <c r="A468" s="6" t="s">
        <v>8</v>
      </c>
      <c r="B468" s="6" t="s">
        <v>229</v>
      </c>
      <c r="C468" s="32">
        <v>4.1891891891891904</v>
      </c>
    </row>
    <row r="469" spans="1:3" x14ac:dyDescent="0.3">
      <c r="A469" s="6" t="s">
        <v>11</v>
      </c>
      <c r="B469" s="6" t="s">
        <v>238</v>
      </c>
      <c r="C469" s="32">
        <v>4.1829268292682897</v>
      </c>
    </row>
    <row r="470" spans="1:3" x14ac:dyDescent="0.3">
      <c r="A470" s="6" t="s">
        <v>14</v>
      </c>
      <c r="B470" s="6" t="s">
        <v>256</v>
      </c>
      <c r="C470" s="32">
        <v>4.1827956989247301</v>
      </c>
    </row>
    <row r="471" spans="1:3" x14ac:dyDescent="0.3">
      <c r="A471" s="6" t="s">
        <v>56</v>
      </c>
      <c r="B471" s="6" t="s">
        <v>229</v>
      </c>
      <c r="C471" s="32">
        <v>4.1732283464566899</v>
      </c>
    </row>
    <row r="472" spans="1:3" x14ac:dyDescent="0.3">
      <c r="A472" s="6" t="s">
        <v>14</v>
      </c>
      <c r="B472" s="6" t="s">
        <v>250</v>
      </c>
      <c r="C472" s="32">
        <v>4.1709155042488</v>
      </c>
    </row>
    <row r="473" spans="1:3" x14ac:dyDescent="0.3">
      <c r="A473" s="6" t="s">
        <v>14</v>
      </c>
      <c r="B473" s="6" t="s">
        <v>257</v>
      </c>
      <c r="C473" s="32">
        <v>4.1684172401303901</v>
      </c>
    </row>
    <row r="474" spans="1:3" x14ac:dyDescent="0.3">
      <c r="A474" s="6" t="s">
        <v>41</v>
      </c>
      <c r="B474" s="6" t="s">
        <v>237</v>
      </c>
      <c r="C474" s="32">
        <v>4.1666666666666599</v>
      </c>
    </row>
    <row r="475" spans="1:3" x14ac:dyDescent="0.3">
      <c r="A475" s="6" t="s">
        <v>31</v>
      </c>
      <c r="B475" s="6" t="s">
        <v>238</v>
      </c>
      <c r="C475" s="32">
        <v>4.1666666666666599</v>
      </c>
    </row>
    <row r="476" spans="1:3" x14ac:dyDescent="0.3">
      <c r="A476" s="6" t="s">
        <v>28</v>
      </c>
      <c r="B476" s="6" t="s">
        <v>229</v>
      </c>
      <c r="C476" s="32">
        <v>4.165</v>
      </c>
    </row>
    <row r="477" spans="1:3" x14ac:dyDescent="0.3">
      <c r="A477" s="6" t="s">
        <v>16</v>
      </c>
      <c r="B477" s="6" t="s">
        <v>224</v>
      </c>
      <c r="C477" s="32">
        <v>4.1605839416058297</v>
      </c>
    </row>
    <row r="478" spans="1:3" x14ac:dyDescent="0.3">
      <c r="A478" s="6" t="s">
        <v>56</v>
      </c>
      <c r="B478" s="6" t="s">
        <v>224</v>
      </c>
      <c r="C478" s="32">
        <v>4.1590909090909003</v>
      </c>
    </row>
    <row r="479" spans="1:3" x14ac:dyDescent="0.3">
      <c r="A479" s="6" t="s">
        <v>28</v>
      </c>
      <c r="B479" s="6" t="s">
        <v>237</v>
      </c>
      <c r="C479" s="32">
        <v>4.15625</v>
      </c>
    </row>
    <row r="480" spans="1:3" x14ac:dyDescent="0.3">
      <c r="A480" s="6" t="s">
        <v>16</v>
      </c>
      <c r="B480" s="6" t="s">
        <v>243</v>
      </c>
      <c r="C480" s="32">
        <v>4.1550000000000002</v>
      </c>
    </row>
    <row r="481" spans="1:3" x14ac:dyDescent="0.3">
      <c r="A481" s="6" t="s">
        <v>14</v>
      </c>
      <c r="B481" s="6" t="s">
        <v>247</v>
      </c>
      <c r="C481" s="32">
        <v>4.1470311027332896</v>
      </c>
    </row>
    <row r="482" spans="1:3" x14ac:dyDescent="0.3">
      <c r="A482" s="6" t="s">
        <v>14</v>
      </c>
      <c r="B482" s="6" t="s">
        <v>246</v>
      </c>
      <c r="C482" s="32">
        <v>4.1466420209488701</v>
      </c>
    </row>
    <row r="483" spans="1:3" x14ac:dyDescent="0.3">
      <c r="A483" s="6" t="s">
        <v>24</v>
      </c>
      <c r="B483" s="6" t="s">
        <v>244</v>
      </c>
      <c r="C483" s="32">
        <v>4.1428571428571397</v>
      </c>
    </row>
    <row r="484" spans="1:3" x14ac:dyDescent="0.3">
      <c r="A484" s="6" t="s">
        <v>8</v>
      </c>
      <c r="B484" s="6" t="s">
        <v>215</v>
      </c>
      <c r="C484" s="32">
        <v>4.1428571428571397</v>
      </c>
    </row>
    <row r="485" spans="1:3" x14ac:dyDescent="0.3">
      <c r="A485" s="6" t="s">
        <v>72</v>
      </c>
      <c r="B485" s="6" t="s">
        <v>246</v>
      </c>
      <c r="C485" s="32">
        <v>4.1428571428571397</v>
      </c>
    </row>
    <row r="486" spans="1:3" x14ac:dyDescent="0.3">
      <c r="A486" s="6" t="s">
        <v>28</v>
      </c>
      <c r="B486" s="6" t="s">
        <v>238</v>
      </c>
      <c r="C486" s="32">
        <v>4.1428571428571397</v>
      </c>
    </row>
    <row r="487" spans="1:3" x14ac:dyDescent="0.3">
      <c r="A487" s="6" t="s">
        <v>96</v>
      </c>
      <c r="B487" s="6" t="s">
        <v>250</v>
      </c>
      <c r="C487" s="32">
        <v>4.13768115942029</v>
      </c>
    </row>
    <row r="488" spans="1:3" x14ac:dyDescent="0.3">
      <c r="A488" s="6" t="s">
        <v>38</v>
      </c>
      <c r="B488" s="6" t="s">
        <v>239</v>
      </c>
      <c r="C488" s="32">
        <v>4.12</v>
      </c>
    </row>
    <row r="489" spans="1:3" x14ac:dyDescent="0.3">
      <c r="A489" s="6" t="s">
        <v>96</v>
      </c>
      <c r="B489" s="6" t="s">
        <v>229</v>
      </c>
      <c r="C489" s="32">
        <v>4.1148648648648596</v>
      </c>
    </row>
    <row r="490" spans="1:3" x14ac:dyDescent="0.3">
      <c r="A490" s="6" t="s">
        <v>96</v>
      </c>
      <c r="B490" s="6" t="s">
        <v>238</v>
      </c>
      <c r="C490" s="32">
        <v>4.1136363636363598</v>
      </c>
    </row>
    <row r="491" spans="1:3" x14ac:dyDescent="0.3">
      <c r="A491" s="6" t="s">
        <v>8</v>
      </c>
      <c r="B491" s="6" t="s">
        <v>238</v>
      </c>
      <c r="C491" s="32">
        <v>4.1090909090908996</v>
      </c>
    </row>
    <row r="492" spans="1:3" x14ac:dyDescent="0.3">
      <c r="A492" s="6" t="s">
        <v>8</v>
      </c>
      <c r="B492" s="6" t="s">
        <v>242</v>
      </c>
      <c r="C492" s="32">
        <v>4.1085271317829397</v>
      </c>
    </row>
    <row r="493" spans="1:3" x14ac:dyDescent="0.3">
      <c r="A493" s="6" t="s">
        <v>16</v>
      </c>
      <c r="B493" s="6" t="s">
        <v>229</v>
      </c>
      <c r="C493" s="32">
        <v>4.1082138200782197</v>
      </c>
    </row>
    <row r="494" spans="1:3" x14ac:dyDescent="0.3">
      <c r="A494" s="6" t="s">
        <v>8</v>
      </c>
      <c r="B494" s="6" t="s">
        <v>240</v>
      </c>
      <c r="C494" s="32">
        <v>4.1071428571428497</v>
      </c>
    </row>
    <row r="495" spans="1:3" x14ac:dyDescent="0.3">
      <c r="A495" s="6" t="s">
        <v>16</v>
      </c>
      <c r="B495" s="6" t="s">
        <v>246</v>
      </c>
      <c r="C495" s="32">
        <v>4.1058823529411796</v>
      </c>
    </row>
    <row r="496" spans="1:3" x14ac:dyDescent="0.3">
      <c r="A496" s="6" t="s">
        <v>11</v>
      </c>
      <c r="B496" s="6" t="s">
        <v>237</v>
      </c>
      <c r="C496" s="32">
        <v>4.1052631578947301</v>
      </c>
    </row>
    <row r="497" spans="1:3" x14ac:dyDescent="0.3">
      <c r="A497" s="6" t="s">
        <v>11</v>
      </c>
      <c r="B497" s="6" t="s">
        <v>243</v>
      </c>
      <c r="C497" s="32">
        <v>4.0935251798561101</v>
      </c>
    </row>
    <row r="498" spans="1:3" x14ac:dyDescent="0.3">
      <c r="A498" s="6" t="s">
        <v>8</v>
      </c>
      <c r="B498" s="6" t="s">
        <v>250</v>
      </c>
      <c r="C498" s="32">
        <v>4.0919117647058796</v>
      </c>
    </row>
    <row r="499" spans="1:3" x14ac:dyDescent="0.3">
      <c r="A499" s="6" t="s">
        <v>16</v>
      </c>
      <c r="B499" s="6" t="s">
        <v>266</v>
      </c>
      <c r="C499" s="32">
        <v>4.0909090909090802</v>
      </c>
    </row>
    <row r="500" spans="1:3" x14ac:dyDescent="0.3">
      <c r="A500" s="6" t="s">
        <v>28</v>
      </c>
      <c r="B500" s="6" t="s">
        <v>266</v>
      </c>
      <c r="C500" s="32">
        <v>4.0864864864864803</v>
      </c>
    </row>
    <row r="501" spans="1:3" x14ac:dyDescent="0.3">
      <c r="A501" s="6" t="s">
        <v>96</v>
      </c>
      <c r="B501" s="6" t="s">
        <v>237</v>
      </c>
      <c r="C501" s="32">
        <v>4.08</v>
      </c>
    </row>
    <row r="502" spans="1:3" x14ac:dyDescent="0.3">
      <c r="A502" s="6" t="s">
        <v>16</v>
      </c>
      <c r="B502" s="6" t="s">
        <v>256</v>
      </c>
      <c r="C502" s="32">
        <v>4.0724637681159397</v>
      </c>
    </row>
    <row r="503" spans="1:3" x14ac:dyDescent="0.3">
      <c r="A503" s="6" t="s">
        <v>14</v>
      </c>
      <c r="B503" s="6" t="s">
        <v>242</v>
      </c>
      <c r="C503" s="32">
        <v>4.0722789115646298</v>
      </c>
    </row>
    <row r="504" spans="1:3" x14ac:dyDescent="0.3">
      <c r="A504" s="6" t="s">
        <v>14</v>
      </c>
      <c r="B504" s="6" t="s">
        <v>266</v>
      </c>
      <c r="C504" s="32">
        <v>4.0704342405983702</v>
      </c>
    </row>
    <row r="505" spans="1:3" x14ac:dyDescent="0.3">
      <c r="A505" s="6" t="s">
        <v>8</v>
      </c>
      <c r="B505" s="6" t="s">
        <v>237</v>
      </c>
      <c r="C505" s="32">
        <v>4.0599999999999996</v>
      </c>
    </row>
    <row r="506" spans="1:3" x14ac:dyDescent="0.3">
      <c r="A506" s="6" t="s">
        <v>25</v>
      </c>
      <c r="B506" s="6" t="s">
        <v>238</v>
      </c>
      <c r="C506" s="32">
        <v>4.0571428571428498</v>
      </c>
    </row>
    <row r="507" spans="1:3" x14ac:dyDescent="0.3">
      <c r="A507" s="6" t="s">
        <v>14</v>
      </c>
      <c r="B507" s="6" t="s">
        <v>224</v>
      </c>
      <c r="C507" s="32">
        <v>4.0531002638522402</v>
      </c>
    </row>
    <row r="508" spans="1:3" x14ac:dyDescent="0.3">
      <c r="A508" s="6" t="s">
        <v>56</v>
      </c>
      <c r="B508" s="6" t="s">
        <v>243</v>
      </c>
      <c r="C508" s="32">
        <v>4.0519480519480497</v>
      </c>
    </row>
    <row r="509" spans="1:3" x14ac:dyDescent="0.3">
      <c r="A509" s="6" t="s">
        <v>28</v>
      </c>
      <c r="B509" s="6" t="s">
        <v>243</v>
      </c>
      <c r="C509" s="32">
        <v>4.0506329113924</v>
      </c>
    </row>
    <row r="510" spans="1:3" x14ac:dyDescent="0.3">
      <c r="A510" s="6" t="s">
        <v>14</v>
      </c>
      <c r="B510" s="6" t="s">
        <v>243</v>
      </c>
      <c r="C510" s="32">
        <v>4.04510556621881</v>
      </c>
    </row>
    <row r="511" spans="1:3" x14ac:dyDescent="0.3">
      <c r="A511" s="6" t="s">
        <v>8</v>
      </c>
      <c r="B511" s="6" t="s">
        <v>244</v>
      </c>
      <c r="C511" s="32">
        <v>4.0272727272727202</v>
      </c>
    </row>
    <row r="512" spans="1:3" x14ac:dyDescent="0.3">
      <c r="A512" s="6" t="s">
        <v>56</v>
      </c>
      <c r="B512" s="6" t="s">
        <v>266</v>
      </c>
      <c r="C512" s="32">
        <v>4.0264900662251604</v>
      </c>
    </row>
    <row r="513" spans="1:3" x14ac:dyDescent="0.3">
      <c r="A513" s="6" t="s">
        <v>54</v>
      </c>
      <c r="B513" s="6" t="s">
        <v>250</v>
      </c>
      <c r="C513" s="32">
        <v>4.0252525252525198</v>
      </c>
    </row>
    <row r="514" spans="1:3" x14ac:dyDescent="0.3">
      <c r="A514" s="6" t="s">
        <v>11</v>
      </c>
      <c r="B514" s="6" t="s">
        <v>244</v>
      </c>
      <c r="C514" s="32">
        <v>4.0215827338129504</v>
      </c>
    </row>
    <row r="515" spans="1:3" x14ac:dyDescent="0.3">
      <c r="A515" s="6" t="s">
        <v>16</v>
      </c>
      <c r="B515" s="6" t="s">
        <v>247</v>
      </c>
      <c r="C515" s="32">
        <v>4.0164609053497902</v>
      </c>
    </row>
    <row r="516" spans="1:3" x14ac:dyDescent="0.3">
      <c r="A516" s="6" t="s">
        <v>56</v>
      </c>
      <c r="B516" s="6" t="s">
        <v>247</v>
      </c>
      <c r="C516" s="32">
        <v>4.0026455026454997</v>
      </c>
    </row>
    <row r="517" spans="1:3" x14ac:dyDescent="0.3">
      <c r="A517" s="6" t="s">
        <v>38</v>
      </c>
      <c r="B517" s="6" t="s">
        <v>257</v>
      </c>
      <c r="C517" s="32">
        <v>4</v>
      </c>
    </row>
    <row r="518" spans="1:3" x14ac:dyDescent="0.3">
      <c r="A518" s="6" t="s">
        <v>96</v>
      </c>
      <c r="B518" s="6" t="s">
        <v>242</v>
      </c>
      <c r="C518" s="32">
        <v>4</v>
      </c>
    </row>
    <row r="519" spans="1:3" x14ac:dyDescent="0.3">
      <c r="A519" s="6" t="s">
        <v>25</v>
      </c>
      <c r="B519" s="6" t="s">
        <v>242</v>
      </c>
      <c r="C519" s="32">
        <v>4</v>
      </c>
    </row>
    <row r="520" spans="1:3" x14ac:dyDescent="0.3">
      <c r="A520" s="6" t="s">
        <v>25</v>
      </c>
      <c r="B520" s="6" t="s">
        <v>247</v>
      </c>
      <c r="C520" s="32">
        <v>4</v>
      </c>
    </row>
    <row r="521" spans="1:3" x14ac:dyDescent="0.3">
      <c r="A521" s="6" t="s">
        <v>72</v>
      </c>
      <c r="B521" s="6" t="s">
        <v>257</v>
      </c>
      <c r="C521" s="32">
        <v>4</v>
      </c>
    </row>
    <row r="522" spans="1:3" x14ac:dyDescent="0.3">
      <c r="A522" s="6" t="s">
        <v>41</v>
      </c>
      <c r="B522" s="6" t="s">
        <v>247</v>
      </c>
      <c r="C522" s="32">
        <v>4</v>
      </c>
    </row>
    <row r="523" spans="1:3" x14ac:dyDescent="0.3">
      <c r="A523" s="6" t="s">
        <v>31</v>
      </c>
      <c r="B523" s="6" t="s">
        <v>266</v>
      </c>
      <c r="C523" s="32">
        <v>4</v>
      </c>
    </row>
    <row r="524" spans="1:3" x14ac:dyDescent="0.3">
      <c r="A524" s="6" t="s">
        <v>41</v>
      </c>
      <c r="B524" s="6" t="s">
        <v>250</v>
      </c>
      <c r="C524" s="32">
        <v>4</v>
      </c>
    </row>
    <row r="525" spans="1:3" x14ac:dyDescent="0.3">
      <c r="A525" s="6" t="s">
        <v>34</v>
      </c>
      <c r="B525" s="6" t="s">
        <v>224</v>
      </c>
      <c r="C525" s="32">
        <v>3.9908675799086701</v>
      </c>
    </row>
    <row r="526" spans="1:3" x14ac:dyDescent="0.3">
      <c r="A526" s="6" t="s">
        <v>14</v>
      </c>
      <c r="B526" s="6" t="s">
        <v>238</v>
      </c>
      <c r="C526" s="32">
        <v>3.9847167325428199</v>
      </c>
    </row>
    <row r="527" spans="1:3" x14ac:dyDescent="0.3">
      <c r="A527" s="6" t="s">
        <v>16</v>
      </c>
      <c r="B527" s="6" t="s">
        <v>237</v>
      </c>
      <c r="C527" s="32">
        <v>3.95</v>
      </c>
    </row>
    <row r="528" spans="1:3" x14ac:dyDescent="0.3">
      <c r="A528" s="6" t="s">
        <v>14</v>
      </c>
      <c r="B528" s="6" t="s">
        <v>229</v>
      </c>
      <c r="C528" s="32">
        <v>3.9469247580393301</v>
      </c>
    </row>
    <row r="529" spans="1:3" x14ac:dyDescent="0.3">
      <c r="A529" s="6" t="s">
        <v>38</v>
      </c>
      <c r="B529" s="6" t="s">
        <v>246</v>
      </c>
      <c r="C529" s="32">
        <v>3.9393939393939399</v>
      </c>
    </row>
    <row r="530" spans="1:3" x14ac:dyDescent="0.3">
      <c r="A530" s="6" t="s">
        <v>14</v>
      </c>
      <c r="B530" s="6" t="s">
        <v>239</v>
      </c>
      <c r="C530" s="32">
        <v>3.9355336212214498</v>
      </c>
    </row>
    <row r="531" spans="1:3" x14ac:dyDescent="0.3">
      <c r="A531" s="6" t="s">
        <v>96</v>
      </c>
      <c r="B531" s="6" t="s">
        <v>224</v>
      </c>
      <c r="C531" s="32">
        <v>3.9130434782608701</v>
      </c>
    </row>
    <row r="532" spans="1:3" x14ac:dyDescent="0.3">
      <c r="A532" s="6" t="s">
        <v>14</v>
      </c>
      <c r="B532" s="6" t="s">
        <v>237</v>
      </c>
      <c r="C532" s="32">
        <v>3.9124856061852298</v>
      </c>
    </row>
    <row r="533" spans="1:3" x14ac:dyDescent="0.3">
      <c r="A533" s="6" t="s">
        <v>96</v>
      </c>
      <c r="B533" s="6" t="s">
        <v>257</v>
      </c>
      <c r="C533" s="32">
        <v>3.9090909090908998</v>
      </c>
    </row>
    <row r="534" spans="1:3" x14ac:dyDescent="0.3">
      <c r="A534" s="6" t="s">
        <v>96</v>
      </c>
      <c r="B534" s="6" t="s">
        <v>244</v>
      </c>
      <c r="C534" s="32">
        <v>3.8941176470588199</v>
      </c>
    </row>
    <row r="535" spans="1:3" x14ac:dyDescent="0.3">
      <c r="A535" s="6" t="s">
        <v>41</v>
      </c>
      <c r="B535" s="6" t="s">
        <v>244</v>
      </c>
      <c r="C535" s="32">
        <v>3.8823529411764701</v>
      </c>
    </row>
    <row r="536" spans="1:3" x14ac:dyDescent="0.3">
      <c r="A536" s="6" t="s">
        <v>56</v>
      </c>
      <c r="B536" s="6" t="s">
        <v>242</v>
      </c>
      <c r="C536" s="32">
        <v>3.88201160541586</v>
      </c>
    </row>
    <row r="537" spans="1:3" x14ac:dyDescent="0.3">
      <c r="A537" s="6" t="s">
        <v>16</v>
      </c>
      <c r="B537" s="6" t="s">
        <v>239</v>
      </c>
      <c r="C537" s="32">
        <v>3.8602484472049601</v>
      </c>
    </row>
    <row r="538" spans="1:3" x14ac:dyDescent="0.3">
      <c r="A538" s="6" t="s">
        <v>33</v>
      </c>
      <c r="B538" s="6" t="s">
        <v>246</v>
      </c>
      <c r="C538" s="32">
        <v>3.8571428571428501</v>
      </c>
    </row>
    <row r="539" spans="1:3" x14ac:dyDescent="0.3">
      <c r="A539" s="6" t="s">
        <v>56</v>
      </c>
      <c r="B539" s="6" t="s">
        <v>239</v>
      </c>
      <c r="C539" s="32">
        <v>3.8378378378378302</v>
      </c>
    </row>
    <row r="540" spans="1:3" x14ac:dyDescent="0.3">
      <c r="A540" s="6" t="s">
        <v>34</v>
      </c>
      <c r="B540" s="6" t="s">
        <v>256</v>
      </c>
      <c r="C540" s="32">
        <v>3.8333333333333299</v>
      </c>
    </row>
    <row r="541" spans="1:3" x14ac:dyDescent="0.3">
      <c r="A541" s="6" t="s">
        <v>11</v>
      </c>
      <c r="B541" s="6" t="s">
        <v>229</v>
      </c>
      <c r="C541" s="32">
        <v>3.8107448107447999</v>
      </c>
    </row>
    <row r="542" spans="1:3" x14ac:dyDescent="0.3">
      <c r="A542" s="6" t="s">
        <v>20</v>
      </c>
      <c r="B542" s="6" t="s">
        <v>246</v>
      </c>
      <c r="C542" s="32">
        <v>3.8</v>
      </c>
    </row>
    <row r="543" spans="1:3" x14ac:dyDescent="0.3">
      <c r="A543" s="6" t="s">
        <v>56</v>
      </c>
      <c r="B543" s="6" t="s">
        <v>246</v>
      </c>
      <c r="C543" s="32">
        <v>3.78640776699029</v>
      </c>
    </row>
    <row r="544" spans="1:3" x14ac:dyDescent="0.3">
      <c r="A544" s="6" t="s">
        <v>8</v>
      </c>
      <c r="B544" s="6" t="s">
        <v>239</v>
      </c>
      <c r="C544" s="32">
        <v>3.7591911764705799</v>
      </c>
    </row>
    <row r="545" spans="1:3" x14ac:dyDescent="0.3">
      <c r="A545" s="6" t="s">
        <v>72</v>
      </c>
      <c r="B545" s="6" t="s">
        <v>244</v>
      </c>
      <c r="C545" s="32">
        <v>3.75</v>
      </c>
    </row>
    <row r="546" spans="1:3" x14ac:dyDescent="0.3">
      <c r="A546" s="6" t="s">
        <v>11</v>
      </c>
      <c r="B546" s="6" t="s">
        <v>215</v>
      </c>
      <c r="C546" s="32">
        <v>3.7187499999999898</v>
      </c>
    </row>
    <row r="547" spans="1:3" x14ac:dyDescent="0.3">
      <c r="A547" s="6" t="s">
        <v>38</v>
      </c>
      <c r="B547" s="6" t="s">
        <v>224</v>
      </c>
      <c r="C547" s="32">
        <v>3.71428571428571</v>
      </c>
    </row>
    <row r="548" spans="1:3" x14ac:dyDescent="0.3">
      <c r="A548" s="6" t="s">
        <v>28</v>
      </c>
      <c r="B548" s="6" t="s">
        <v>224</v>
      </c>
      <c r="C548" s="32">
        <v>3.6976744186046502</v>
      </c>
    </row>
    <row r="549" spans="1:3" x14ac:dyDescent="0.3">
      <c r="A549" s="6" t="s">
        <v>16</v>
      </c>
      <c r="B549" s="6" t="s">
        <v>238</v>
      </c>
      <c r="C549" s="32">
        <v>3.6818181818181799</v>
      </c>
    </row>
    <row r="550" spans="1:3" x14ac:dyDescent="0.3">
      <c r="A550" s="6" t="s">
        <v>8</v>
      </c>
      <c r="B550" s="6" t="s">
        <v>246</v>
      </c>
      <c r="C550" s="32">
        <v>3.6703910614525102</v>
      </c>
    </row>
    <row r="551" spans="1:3" x14ac:dyDescent="0.3">
      <c r="A551" s="6" t="s">
        <v>34</v>
      </c>
      <c r="B551" s="6" t="s">
        <v>246</v>
      </c>
      <c r="C551" s="32">
        <v>3.6666666666666599</v>
      </c>
    </row>
    <row r="552" spans="1:3" x14ac:dyDescent="0.3">
      <c r="A552" s="6" t="s">
        <v>24</v>
      </c>
      <c r="B552" s="6" t="s">
        <v>243</v>
      </c>
      <c r="C552" s="32">
        <v>3.6206896551724101</v>
      </c>
    </row>
    <row r="553" spans="1:3" x14ac:dyDescent="0.3">
      <c r="A553" s="6" t="s">
        <v>28</v>
      </c>
      <c r="B553" s="6" t="s">
        <v>256</v>
      </c>
      <c r="C553" s="32">
        <v>3.6</v>
      </c>
    </row>
    <row r="554" spans="1:3" x14ac:dyDescent="0.3">
      <c r="A554" s="6" t="s">
        <v>20</v>
      </c>
      <c r="B554" s="6" t="s">
        <v>243</v>
      </c>
      <c r="C554" s="32">
        <v>3.5714285714285698</v>
      </c>
    </row>
    <row r="555" spans="1:3" x14ac:dyDescent="0.3">
      <c r="A555" s="6" t="s">
        <v>14</v>
      </c>
      <c r="B555" s="6" t="s">
        <v>215</v>
      </c>
      <c r="C555" s="32">
        <v>3.5216030056355598</v>
      </c>
    </row>
    <row r="556" spans="1:3" x14ac:dyDescent="0.3">
      <c r="A556" s="6" t="s">
        <v>34</v>
      </c>
      <c r="B556" s="6" t="s">
        <v>250</v>
      </c>
      <c r="C556" s="32">
        <v>3.5</v>
      </c>
    </row>
    <row r="557" spans="1:3" x14ac:dyDescent="0.3">
      <c r="A557" s="6" t="s">
        <v>31</v>
      </c>
      <c r="B557" s="6" t="s">
        <v>242</v>
      </c>
      <c r="C557" s="32">
        <v>3.5</v>
      </c>
    </row>
    <row r="558" spans="1:3" x14ac:dyDescent="0.3">
      <c r="A558" s="6" t="s">
        <v>38</v>
      </c>
      <c r="B558" s="6" t="s">
        <v>229</v>
      </c>
      <c r="C558" s="32">
        <v>3.4999999999999898</v>
      </c>
    </row>
    <row r="559" spans="1:3" x14ac:dyDescent="0.3">
      <c r="A559" s="6" t="s">
        <v>34</v>
      </c>
      <c r="B559" s="6" t="s">
        <v>229</v>
      </c>
      <c r="C559" s="32">
        <v>3.4285714285714199</v>
      </c>
    </row>
    <row r="560" spans="1:3" x14ac:dyDescent="0.3">
      <c r="A560" s="6" t="s">
        <v>11</v>
      </c>
      <c r="B560" s="6" t="s">
        <v>239</v>
      </c>
      <c r="C560" s="32">
        <v>3.41818181818181</v>
      </c>
    </row>
    <row r="561" spans="1:3" x14ac:dyDescent="0.3">
      <c r="A561" s="6" t="s">
        <v>20</v>
      </c>
      <c r="B561" s="6" t="s">
        <v>266</v>
      </c>
      <c r="C561" s="32">
        <v>3.4</v>
      </c>
    </row>
    <row r="562" spans="1:3" x14ac:dyDescent="0.3">
      <c r="A562" s="6" t="s">
        <v>45</v>
      </c>
      <c r="B562" s="6" t="s">
        <v>239</v>
      </c>
      <c r="C562" s="32">
        <v>3.2</v>
      </c>
    </row>
    <row r="563" spans="1:3" x14ac:dyDescent="0.3">
      <c r="A563" s="6" t="s">
        <v>20</v>
      </c>
      <c r="B563" s="6" t="s">
        <v>239</v>
      </c>
      <c r="C563" s="32">
        <v>3</v>
      </c>
    </row>
    <row r="564" spans="1:3" x14ac:dyDescent="0.3">
      <c r="A564" s="6" t="s">
        <v>41</v>
      </c>
      <c r="B564" s="6" t="s">
        <v>238</v>
      </c>
      <c r="C564" s="32">
        <v>3</v>
      </c>
    </row>
    <row r="565" spans="1:3" x14ac:dyDescent="0.3">
      <c r="A565" s="6" t="s">
        <v>56</v>
      </c>
      <c r="B565" s="6" t="s">
        <v>215</v>
      </c>
      <c r="C565" s="32">
        <v>2.7222222222222201</v>
      </c>
    </row>
    <row r="566" spans="1:3" x14ac:dyDescent="0.3">
      <c r="A566" s="6" t="s">
        <v>53</v>
      </c>
      <c r="B566" s="6" t="s">
        <v>237</v>
      </c>
      <c r="C566" s="32">
        <v>2.6875</v>
      </c>
    </row>
    <row r="567" spans="1:3" x14ac:dyDescent="0.3">
      <c r="A567" s="6" t="s">
        <v>41</v>
      </c>
      <c r="B567" s="6" t="s">
        <v>246</v>
      </c>
      <c r="C567" s="32">
        <v>2.4615384615384599</v>
      </c>
    </row>
    <row r="568" spans="1:3" x14ac:dyDescent="0.3">
      <c r="A568" s="6" t="s">
        <v>69</v>
      </c>
      <c r="B568" s="6" t="s">
        <v>238</v>
      </c>
      <c r="C568" s="32">
        <v>2.3333333333333299</v>
      </c>
    </row>
    <row r="569" spans="1:3" x14ac:dyDescent="0.3">
      <c r="A569" s="6" t="s">
        <v>96</v>
      </c>
      <c r="B569" s="6" t="s">
        <v>243</v>
      </c>
      <c r="C569" s="32">
        <v>2</v>
      </c>
    </row>
    <row r="570" spans="1:3" x14ac:dyDescent="0.3">
      <c r="A570" s="6" t="s">
        <v>38</v>
      </c>
      <c r="B570" s="6" t="s">
        <v>240</v>
      </c>
      <c r="C570" s="32">
        <v>1</v>
      </c>
    </row>
    <row r="571" spans="1:3" x14ac:dyDescent="0.3">
      <c r="A571" s="6" t="s">
        <v>25</v>
      </c>
      <c r="B571" s="6" t="s">
        <v>224</v>
      </c>
      <c r="C571" s="32">
        <v>1</v>
      </c>
    </row>
    <row r="574" spans="1:3" x14ac:dyDescent="0.3">
      <c r="B574" s="154" t="s">
        <v>318</v>
      </c>
    </row>
    <row r="575" spans="1:3" x14ac:dyDescent="0.3">
      <c r="B575" s="154"/>
    </row>
    <row r="577" spans="1:3" x14ac:dyDescent="0.3">
      <c r="A577" s="6" t="s">
        <v>313</v>
      </c>
      <c r="B577" s="6" t="s">
        <v>314</v>
      </c>
      <c r="C577" s="6" t="s">
        <v>318</v>
      </c>
    </row>
    <row r="578" spans="1:3" x14ac:dyDescent="0.3">
      <c r="A578" s="6" t="s">
        <v>53</v>
      </c>
      <c r="B578" s="6" t="s">
        <v>237</v>
      </c>
      <c r="C578" s="49">
        <v>0.375</v>
      </c>
    </row>
    <row r="579" spans="1:3" x14ac:dyDescent="0.3">
      <c r="A579" s="6" t="s">
        <v>11</v>
      </c>
      <c r="B579" s="6" t="s">
        <v>239</v>
      </c>
      <c r="C579" s="49">
        <v>0.23478260869565201</v>
      </c>
    </row>
    <row r="580" spans="1:3" x14ac:dyDescent="0.3">
      <c r="A580" s="6" t="s">
        <v>54</v>
      </c>
      <c r="B580" s="6" t="s">
        <v>250</v>
      </c>
      <c r="C580" s="49">
        <v>0.23325062034739399</v>
      </c>
    </row>
    <row r="581" spans="1:3" x14ac:dyDescent="0.3">
      <c r="A581" s="6" t="s">
        <v>16</v>
      </c>
      <c r="B581" s="6" t="s">
        <v>238</v>
      </c>
      <c r="C581" s="49">
        <v>0.17777777777777701</v>
      </c>
    </row>
    <row r="582" spans="1:3" x14ac:dyDescent="0.3">
      <c r="A582" s="6" t="s">
        <v>96</v>
      </c>
      <c r="B582" s="6" t="s">
        <v>237</v>
      </c>
      <c r="C582" s="49">
        <v>0.16</v>
      </c>
    </row>
    <row r="583" spans="1:3" x14ac:dyDescent="0.3">
      <c r="A583" s="6" t="s">
        <v>8</v>
      </c>
      <c r="B583" s="6" t="s">
        <v>246</v>
      </c>
      <c r="C583" s="49">
        <v>0.15</v>
      </c>
    </row>
    <row r="584" spans="1:3" x14ac:dyDescent="0.3">
      <c r="A584" s="6" t="s">
        <v>8</v>
      </c>
      <c r="B584" s="6" t="s">
        <v>238</v>
      </c>
      <c r="C584" s="49">
        <v>0.14285714285714199</v>
      </c>
    </row>
    <row r="585" spans="1:3" x14ac:dyDescent="0.3">
      <c r="A585" s="6" t="s">
        <v>25</v>
      </c>
      <c r="B585" s="6" t="s">
        <v>247</v>
      </c>
      <c r="C585" s="49">
        <v>0.14285714285714199</v>
      </c>
    </row>
    <row r="586" spans="1:3" x14ac:dyDescent="0.3">
      <c r="A586" s="6" t="s">
        <v>41</v>
      </c>
      <c r="B586" s="6" t="s">
        <v>246</v>
      </c>
      <c r="C586" s="49">
        <v>0.14285714285714199</v>
      </c>
    </row>
    <row r="587" spans="1:3" x14ac:dyDescent="0.3">
      <c r="A587" s="6" t="s">
        <v>56</v>
      </c>
      <c r="B587" s="6" t="s">
        <v>224</v>
      </c>
      <c r="C587" s="49">
        <v>0.13636363636363599</v>
      </c>
    </row>
    <row r="588" spans="1:3" x14ac:dyDescent="0.3">
      <c r="A588" s="6" t="s">
        <v>72</v>
      </c>
      <c r="B588" s="6" t="s">
        <v>246</v>
      </c>
      <c r="C588" s="49">
        <v>0.13636363636363599</v>
      </c>
    </row>
    <row r="589" spans="1:3" x14ac:dyDescent="0.3">
      <c r="A589" s="6" t="s">
        <v>31</v>
      </c>
      <c r="B589" s="6" t="s">
        <v>242</v>
      </c>
      <c r="C589" s="49">
        <v>0.133333333333333</v>
      </c>
    </row>
    <row r="590" spans="1:3" x14ac:dyDescent="0.3">
      <c r="A590" s="6" t="s">
        <v>96</v>
      </c>
      <c r="B590" s="6" t="s">
        <v>266</v>
      </c>
      <c r="C590" s="49">
        <v>0.125</v>
      </c>
    </row>
    <row r="591" spans="1:3" x14ac:dyDescent="0.3">
      <c r="A591" s="6" t="s">
        <v>96</v>
      </c>
      <c r="B591" s="6" t="s">
        <v>239</v>
      </c>
      <c r="C591" s="49">
        <v>0.108108108108108</v>
      </c>
    </row>
    <row r="592" spans="1:3" x14ac:dyDescent="0.3">
      <c r="A592" s="6" t="s">
        <v>96</v>
      </c>
      <c r="B592" s="6" t="s">
        <v>244</v>
      </c>
      <c r="C592" s="49">
        <v>0.104651162790697</v>
      </c>
    </row>
    <row r="593" spans="1:3" x14ac:dyDescent="0.3">
      <c r="A593" s="6" t="s">
        <v>24</v>
      </c>
      <c r="B593" s="6" t="s">
        <v>243</v>
      </c>
      <c r="C593" s="49">
        <v>0.10344827586206801</v>
      </c>
    </row>
    <row r="594" spans="1:3" x14ac:dyDescent="0.3">
      <c r="A594" s="6" t="s">
        <v>56</v>
      </c>
      <c r="B594" s="6" t="s">
        <v>238</v>
      </c>
      <c r="C594" s="49">
        <v>0.1</v>
      </c>
    </row>
    <row r="595" spans="1:3" x14ac:dyDescent="0.3">
      <c r="A595" s="6" t="s">
        <v>11</v>
      </c>
      <c r="B595" s="6" t="s">
        <v>244</v>
      </c>
      <c r="C595" s="49">
        <v>9.85915492957746E-2</v>
      </c>
    </row>
    <row r="596" spans="1:3" x14ac:dyDescent="0.3">
      <c r="A596" s="6" t="s">
        <v>56</v>
      </c>
      <c r="B596" s="6" t="s">
        <v>242</v>
      </c>
      <c r="C596" s="49">
        <v>9.8076923076923006E-2</v>
      </c>
    </row>
    <row r="597" spans="1:3" x14ac:dyDescent="0.3">
      <c r="A597" s="6" t="s">
        <v>14</v>
      </c>
      <c r="B597" s="6" t="s">
        <v>229</v>
      </c>
      <c r="C597" s="49">
        <v>9.7174790437752206E-2</v>
      </c>
    </row>
    <row r="598" spans="1:3" x14ac:dyDescent="0.3">
      <c r="A598" s="6" t="s">
        <v>14</v>
      </c>
      <c r="B598" s="6" t="s">
        <v>243</v>
      </c>
      <c r="C598" s="49">
        <v>9.4285714285714195E-2</v>
      </c>
    </row>
    <row r="599" spans="1:3" x14ac:dyDescent="0.3">
      <c r="A599" s="6" t="s">
        <v>14</v>
      </c>
      <c r="B599" s="6" t="s">
        <v>250</v>
      </c>
      <c r="C599" s="49">
        <v>9.4023904382470103E-2</v>
      </c>
    </row>
    <row r="600" spans="1:3" x14ac:dyDescent="0.3">
      <c r="A600" s="6" t="s">
        <v>11</v>
      </c>
      <c r="B600" s="6" t="s">
        <v>215</v>
      </c>
      <c r="C600" s="49">
        <v>9.375E-2</v>
      </c>
    </row>
    <row r="601" spans="1:3" x14ac:dyDescent="0.3">
      <c r="A601" s="6" t="s">
        <v>56</v>
      </c>
      <c r="B601" s="6" t="s">
        <v>244</v>
      </c>
      <c r="C601" s="49">
        <v>9.0909090909090898E-2</v>
      </c>
    </row>
    <row r="602" spans="1:3" x14ac:dyDescent="0.3">
      <c r="A602" s="6" t="s">
        <v>96</v>
      </c>
      <c r="B602" s="6" t="s">
        <v>240</v>
      </c>
      <c r="C602" s="49">
        <v>9.0909090909090898E-2</v>
      </c>
    </row>
    <row r="603" spans="1:3" x14ac:dyDescent="0.3">
      <c r="A603" s="6" t="s">
        <v>38</v>
      </c>
      <c r="B603" s="6" t="s">
        <v>246</v>
      </c>
      <c r="C603" s="49">
        <v>9.0909090909090898E-2</v>
      </c>
    </row>
    <row r="604" spans="1:3" x14ac:dyDescent="0.3">
      <c r="A604" s="6" t="s">
        <v>56</v>
      </c>
      <c r="B604" s="6" t="s">
        <v>250</v>
      </c>
      <c r="C604" s="49">
        <v>8.9523809523809506E-2</v>
      </c>
    </row>
    <row r="605" spans="1:3" x14ac:dyDescent="0.3">
      <c r="A605" s="6" t="s">
        <v>56</v>
      </c>
      <c r="B605" s="6" t="s">
        <v>247</v>
      </c>
      <c r="C605" s="49">
        <v>8.9005235602094196E-2</v>
      </c>
    </row>
    <row r="606" spans="1:3" x14ac:dyDescent="0.3">
      <c r="A606" s="6" t="s">
        <v>14</v>
      </c>
      <c r="B606" s="6" t="s">
        <v>215</v>
      </c>
      <c r="C606" s="49">
        <v>8.8930348258706396E-2</v>
      </c>
    </row>
    <row r="607" spans="1:3" x14ac:dyDescent="0.3">
      <c r="A607" s="6" t="s">
        <v>14</v>
      </c>
      <c r="B607" s="6" t="s">
        <v>224</v>
      </c>
      <c r="C607" s="49">
        <v>8.7897671367661495E-2</v>
      </c>
    </row>
    <row r="608" spans="1:3" x14ac:dyDescent="0.3">
      <c r="A608" s="6" t="s">
        <v>11</v>
      </c>
      <c r="B608" s="6" t="s">
        <v>256</v>
      </c>
      <c r="C608" s="49">
        <v>8.7719298245614002E-2</v>
      </c>
    </row>
    <row r="609" spans="1:3" x14ac:dyDescent="0.3">
      <c r="A609" s="6" t="s">
        <v>14</v>
      </c>
      <c r="B609" s="6" t="s">
        <v>240</v>
      </c>
      <c r="C609" s="49">
        <v>8.7701089776855201E-2</v>
      </c>
    </row>
    <row r="610" spans="1:3" x14ac:dyDescent="0.3">
      <c r="A610" s="6" t="s">
        <v>14</v>
      </c>
      <c r="B610" s="6" t="s">
        <v>237</v>
      </c>
      <c r="C610" s="49">
        <v>8.7225386493083798E-2</v>
      </c>
    </row>
    <row r="611" spans="1:3" x14ac:dyDescent="0.3">
      <c r="A611" s="6" t="s">
        <v>14</v>
      </c>
      <c r="B611" s="6" t="s">
        <v>239</v>
      </c>
      <c r="C611" s="49">
        <v>8.6642231724699606E-2</v>
      </c>
    </row>
    <row r="612" spans="1:3" x14ac:dyDescent="0.3">
      <c r="A612" s="6" t="s">
        <v>56</v>
      </c>
      <c r="B612" s="6" t="s">
        <v>229</v>
      </c>
      <c r="C612" s="49">
        <v>8.66141732283464E-2</v>
      </c>
    </row>
    <row r="613" spans="1:3" x14ac:dyDescent="0.3">
      <c r="A613" s="6" t="s">
        <v>14</v>
      </c>
      <c r="B613" s="6" t="s">
        <v>242</v>
      </c>
      <c r="C613" s="49">
        <v>8.6497890295358607E-2</v>
      </c>
    </row>
    <row r="614" spans="1:3" x14ac:dyDescent="0.3">
      <c r="A614" s="6" t="s">
        <v>11</v>
      </c>
      <c r="B614" s="6" t="s">
        <v>229</v>
      </c>
      <c r="C614" s="49">
        <v>8.6427267194156998E-2</v>
      </c>
    </row>
    <row r="615" spans="1:3" x14ac:dyDescent="0.3">
      <c r="A615" s="6" t="s">
        <v>16</v>
      </c>
      <c r="B615" s="6" t="s">
        <v>247</v>
      </c>
      <c r="C615" s="49">
        <v>8.4016393442622905E-2</v>
      </c>
    </row>
    <row r="616" spans="1:3" x14ac:dyDescent="0.3">
      <c r="A616" s="6" t="s">
        <v>14</v>
      </c>
      <c r="B616" s="6" t="s">
        <v>246</v>
      </c>
      <c r="C616" s="49">
        <v>8.3918217882209295E-2</v>
      </c>
    </row>
    <row r="617" spans="1:3" x14ac:dyDescent="0.3">
      <c r="A617" s="6" t="s">
        <v>14</v>
      </c>
      <c r="B617" s="6" t="s">
        <v>238</v>
      </c>
      <c r="C617" s="49">
        <v>8.3551597695128293E-2</v>
      </c>
    </row>
    <row r="618" spans="1:3" x14ac:dyDescent="0.3">
      <c r="A618" s="6" t="s">
        <v>11</v>
      </c>
      <c r="B618" s="6" t="s">
        <v>257</v>
      </c>
      <c r="C618" s="49">
        <v>8.3333333333333301E-2</v>
      </c>
    </row>
    <row r="619" spans="1:3" x14ac:dyDescent="0.3">
      <c r="A619" s="6" t="s">
        <v>14</v>
      </c>
      <c r="B619" s="6" t="s">
        <v>247</v>
      </c>
      <c r="C619" s="49">
        <v>8.2148203592814301E-2</v>
      </c>
    </row>
    <row r="620" spans="1:3" x14ac:dyDescent="0.3">
      <c r="A620" s="6" t="s">
        <v>11</v>
      </c>
      <c r="B620" s="6" t="s">
        <v>243</v>
      </c>
      <c r="C620" s="49">
        <v>8.15602836879432E-2</v>
      </c>
    </row>
    <row r="621" spans="1:3" x14ac:dyDescent="0.3">
      <c r="A621" s="6" t="s">
        <v>11</v>
      </c>
      <c r="B621" s="6" t="s">
        <v>237</v>
      </c>
      <c r="C621" s="49">
        <v>8.0071174377224205E-2</v>
      </c>
    </row>
    <row r="622" spans="1:3" x14ac:dyDescent="0.3">
      <c r="A622" s="6" t="s">
        <v>28</v>
      </c>
      <c r="B622" s="6" t="s">
        <v>239</v>
      </c>
      <c r="C622" s="49">
        <v>0.08</v>
      </c>
    </row>
    <row r="623" spans="1:3" x14ac:dyDescent="0.3">
      <c r="A623" s="6" t="s">
        <v>16</v>
      </c>
      <c r="B623" s="6" t="s">
        <v>257</v>
      </c>
      <c r="C623" s="49">
        <v>7.9601990049751201E-2</v>
      </c>
    </row>
    <row r="624" spans="1:3" x14ac:dyDescent="0.3">
      <c r="A624" s="6" t="s">
        <v>16</v>
      </c>
      <c r="B624" s="6" t="s">
        <v>243</v>
      </c>
      <c r="C624" s="49">
        <v>7.9601990049751201E-2</v>
      </c>
    </row>
    <row r="625" spans="1:3" x14ac:dyDescent="0.3">
      <c r="A625" s="6" t="s">
        <v>14</v>
      </c>
      <c r="B625" s="6" t="s">
        <v>257</v>
      </c>
      <c r="C625" s="49">
        <v>7.8805325656711001E-2</v>
      </c>
    </row>
    <row r="626" spans="1:3" x14ac:dyDescent="0.3">
      <c r="A626" s="6" t="s">
        <v>56</v>
      </c>
      <c r="B626" s="6" t="s">
        <v>243</v>
      </c>
      <c r="C626" s="49">
        <v>7.7922077922077906E-2</v>
      </c>
    </row>
    <row r="627" spans="1:3" x14ac:dyDescent="0.3">
      <c r="A627" s="6" t="s">
        <v>56</v>
      </c>
      <c r="B627" s="6" t="s">
        <v>246</v>
      </c>
      <c r="C627" s="49">
        <v>7.7669902912621297E-2</v>
      </c>
    </row>
    <row r="628" spans="1:3" x14ac:dyDescent="0.3">
      <c r="A628" s="6" t="s">
        <v>14</v>
      </c>
      <c r="B628" s="6" t="s">
        <v>256</v>
      </c>
      <c r="C628" s="49">
        <v>7.6888690210102806E-2</v>
      </c>
    </row>
    <row r="629" spans="1:3" x14ac:dyDescent="0.3">
      <c r="A629" s="6" t="s">
        <v>28</v>
      </c>
      <c r="B629" s="6" t="s">
        <v>237</v>
      </c>
      <c r="C629" s="49">
        <v>7.5757575757575704E-2</v>
      </c>
    </row>
    <row r="630" spans="1:3" x14ac:dyDescent="0.3">
      <c r="A630" s="6" t="s">
        <v>96</v>
      </c>
      <c r="B630" s="6" t="s">
        <v>229</v>
      </c>
      <c r="C630" s="49">
        <v>7.4324324324324301E-2</v>
      </c>
    </row>
    <row r="631" spans="1:3" x14ac:dyDescent="0.3">
      <c r="A631" s="6" t="s">
        <v>56</v>
      </c>
      <c r="B631" s="6" t="s">
        <v>256</v>
      </c>
      <c r="C631" s="49">
        <v>7.3298429319371694E-2</v>
      </c>
    </row>
    <row r="632" spans="1:3" x14ac:dyDescent="0.3">
      <c r="A632" s="6" t="s">
        <v>8</v>
      </c>
      <c r="B632" s="6" t="s">
        <v>244</v>
      </c>
      <c r="C632" s="49">
        <v>7.2727272727272696E-2</v>
      </c>
    </row>
    <row r="633" spans="1:3" x14ac:dyDescent="0.3">
      <c r="A633" s="6" t="s">
        <v>56</v>
      </c>
      <c r="B633" s="6" t="s">
        <v>240</v>
      </c>
      <c r="C633" s="49">
        <v>7.1428571428571397E-2</v>
      </c>
    </row>
    <row r="634" spans="1:3" x14ac:dyDescent="0.3">
      <c r="A634" s="6" t="s">
        <v>28</v>
      </c>
      <c r="B634" s="6" t="s">
        <v>238</v>
      </c>
      <c r="C634" s="49">
        <v>7.1428571428571397E-2</v>
      </c>
    </row>
    <row r="635" spans="1:3" x14ac:dyDescent="0.3">
      <c r="A635" s="6" t="s">
        <v>28</v>
      </c>
      <c r="B635" s="6" t="s">
        <v>224</v>
      </c>
      <c r="C635" s="49">
        <v>6.9767441860465101E-2</v>
      </c>
    </row>
    <row r="636" spans="1:3" x14ac:dyDescent="0.3">
      <c r="A636" s="6" t="s">
        <v>8</v>
      </c>
      <c r="B636" s="6" t="s">
        <v>247</v>
      </c>
      <c r="C636" s="49">
        <v>6.9354838709677402E-2</v>
      </c>
    </row>
    <row r="637" spans="1:3" x14ac:dyDescent="0.3">
      <c r="A637" s="6" t="s">
        <v>16</v>
      </c>
      <c r="B637" s="6" t="s">
        <v>237</v>
      </c>
      <c r="C637" s="49">
        <v>6.8904593639575906E-2</v>
      </c>
    </row>
    <row r="638" spans="1:3" x14ac:dyDescent="0.3">
      <c r="A638" s="6" t="s">
        <v>14</v>
      </c>
      <c r="B638" s="6" t="s">
        <v>266</v>
      </c>
      <c r="C638" s="49">
        <v>6.8566707971912402E-2</v>
      </c>
    </row>
    <row r="639" spans="1:3" x14ac:dyDescent="0.3">
      <c r="A639" s="6" t="s">
        <v>14</v>
      </c>
      <c r="B639" s="6" t="s">
        <v>244</v>
      </c>
      <c r="C639" s="49">
        <v>6.8448023426061405E-2</v>
      </c>
    </row>
    <row r="640" spans="1:3" x14ac:dyDescent="0.3">
      <c r="A640" s="6" t="s">
        <v>56</v>
      </c>
      <c r="B640" s="6" t="s">
        <v>257</v>
      </c>
      <c r="C640" s="49">
        <v>6.8181818181818094E-2</v>
      </c>
    </row>
    <row r="641" spans="1:3" x14ac:dyDescent="0.3">
      <c r="A641" s="6" t="s">
        <v>38</v>
      </c>
      <c r="B641" s="6" t="s">
        <v>247</v>
      </c>
      <c r="C641" s="49">
        <v>6.6666666666666596E-2</v>
      </c>
    </row>
    <row r="642" spans="1:3" x14ac:dyDescent="0.3">
      <c r="A642" s="6" t="s">
        <v>16</v>
      </c>
      <c r="B642" s="6" t="s">
        <v>244</v>
      </c>
      <c r="C642" s="49">
        <v>6.4516129032257993E-2</v>
      </c>
    </row>
    <row r="643" spans="1:3" x14ac:dyDescent="0.3">
      <c r="A643" s="6" t="s">
        <v>16</v>
      </c>
      <c r="B643" s="6" t="s">
        <v>224</v>
      </c>
      <c r="C643" s="49">
        <v>6.3405797101449196E-2</v>
      </c>
    </row>
    <row r="644" spans="1:3" x14ac:dyDescent="0.3">
      <c r="A644" s="6" t="s">
        <v>96</v>
      </c>
      <c r="B644" s="6" t="s">
        <v>256</v>
      </c>
      <c r="C644" s="49">
        <v>6.25E-2</v>
      </c>
    </row>
    <row r="645" spans="1:3" x14ac:dyDescent="0.3">
      <c r="A645" s="6" t="s">
        <v>28</v>
      </c>
      <c r="B645" s="6" t="s">
        <v>229</v>
      </c>
      <c r="C645" s="49">
        <v>6.2189054726368098E-2</v>
      </c>
    </row>
    <row r="646" spans="1:3" x14ac:dyDescent="0.3">
      <c r="A646" s="6" t="s">
        <v>16</v>
      </c>
      <c r="B646" s="6" t="s">
        <v>266</v>
      </c>
      <c r="C646" s="49">
        <v>6.0975609756097497E-2</v>
      </c>
    </row>
    <row r="647" spans="1:3" x14ac:dyDescent="0.3">
      <c r="A647" s="6" t="s">
        <v>11</v>
      </c>
      <c r="B647" s="6" t="s">
        <v>238</v>
      </c>
      <c r="C647" s="49">
        <v>6.0975609756097497E-2</v>
      </c>
    </row>
    <row r="648" spans="1:3" x14ac:dyDescent="0.3">
      <c r="A648" s="6" t="s">
        <v>28</v>
      </c>
      <c r="B648" s="6" t="s">
        <v>247</v>
      </c>
      <c r="C648" s="49">
        <v>6.0344827586206899E-2</v>
      </c>
    </row>
    <row r="649" spans="1:3" x14ac:dyDescent="0.3">
      <c r="A649" s="6" t="s">
        <v>28</v>
      </c>
      <c r="B649" s="6" t="s">
        <v>250</v>
      </c>
      <c r="C649" s="49">
        <v>5.9602649006622502E-2</v>
      </c>
    </row>
    <row r="650" spans="1:3" x14ac:dyDescent="0.3">
      <c r="A650" s="6" t="s">
        <v>28</v>
      </c>
      <c r="B650" s="6" t="s">
        <v>266</v>
      </c>
      <c r="C650" s="49">
        <v>5.8823529411764698E-2</v>
      </c>
    </row>
    <row r="651" spans="1:3" x14ac:dyDescent="0.3">
      <c r="A651" s="6" t="s">
        <v>16</v>
      </c>
      <c r="B651" s="6" t="s">
        <v>246</v>
      </c>
      <c r="C651" s="49">
        <v>5.8139534883720902E-2</v>
      </c>
    </row>
    <row r="652" spans="1:3" x14ac:dyDescent="0.3">
      <c r="A652" s="6" t="s">
        <v>16</v>
      </c>
      <c r="B652" s="6" t="s">
        <v>256</v>
      </c>
      <c r="C652" s="49">
        <v>5.7553956834532301E-2</v>
      </c>
    </row>
    <row r="653" spans="1:3" x14ac:dyDescent="0.3">
      <c r="A653" s="6" t="s">
        <v>8</v>
      </c>
      <c r="B653" s="6" t="s">
        <v>257</v>
      </c>
      <c r="C653" s="49">
        <v>5.7324840764331197E-2</v>
      </c>
    </row>
    <row r="654" spans="1:3" x14ac:dyDescent="0.3">
      <c r="A654" s="6" t="s">
        <v>25</v>
      </c>
      <c r="B654" s="6" t="s">
        <v>238</v>
      </c>
      <c r="C654" s="49">
        <v>5.7142857142857099E-2</v>
      </c>
    </row>
    <row r="655" spans="1:3" x14ac:dyDescent="0.3">
      <c r="A655" s="6" t="s">
        <v>8</v>
      </c>
      <c r="B655" s="6" t="s">
        <v>243</v>
      </c>
      <c r="C655" s="49">
        <v>5.5900621118012403E-2</v>
      </c>
    </row>
    <row r="656" spans="1:3" x14ac:dyDescent="0.3">
      <c r="A656" s="6" t="s">
        <v>8</v>
      </c>
      <c r="B656" s="6" t="s">
        <v>229</v>
      </c>
      <c r="C656" s="49">
        <v>5.4054054054054002E-2</v>
      </c>
    </row>
    <row r="657" spans="1:3" x14ac:dyDescent="0.3">
      <c r="A657" s="6" t="s">
        <v>16</v>
      </c>
      <c r="B657" s="6" t="s">
        <v>240</v>
      </c>
      <c r="C657" s="49">
        <v>5.2307692307692298E-2</v>
      </c>
    </row>
    <row r="658" spans="1:3" x14ac:dyDescent="0.3">
      <c r="A658" s="6" t="s">
        <v>8</v>
      </c>
      <c r="B658" s="6" t="s">
        <v>239</v>
      </c>
      <c r="C658" s="49">
        <v>5.2252252252252197E-2</v>
      </c>
    </row>
    <row r="659" spans="1:3" x14ac:dyDescent="0.3">
      <c r="A659" s="6" t="s">
        <v>8</v>
      </c>
      <c r="B659" s="6" t="s">
        <v>250</v>
      </c>
      <c r="C659" s="49">
        <v>5.1470588235294101E-2</v>
      </c>
    </row>
    <row r="660" spans="1:3" x14ac:dyDescent="0.3">
      <c r="A660" s="6" t="s">
        <v>8</v>
      </c>
      <c r="B660" s="6" t="s">
        <v>237</v>
      </c>
      <c r="C660" s="49">
        <v>0.05</v>
      </c>
    </row>
    <row r="661" spans="1:3" x14ac:dyDescent="0.3">
      <c r="A661" s="6" t="s">
        <v>28</v>
      </c>
      <c r="B661" s="6" t="s">
        <v>240</v>
      </c>
      <c r="C661" s="49">
        <v>0.05</v>
      </c>
    </row>
    <row r="662" spans="1:3" x14ac:dyDescent="0.3">
      <c r="A662" s="6" t="s">
        <v>34</v>
      </c>
      <c r="B662" s="6" t="s">
        <v>224</v>
      </c>
      <c r="C662" s="49">
        <v>4.9549549549549501E-2</v>
      </c>
    </row>
    <row r="663" spans="1:3" x14ac:dyDescent="0.3">
      <c r="A663" s="6" t="s">
        <v>11</v>
      </c>
      <c r="B663" s="6" t="s">
        <v>250</v>
      </c>
      <c r="C663" s="49">
        <v>4.7095761381475601E-2</v>
      </c>
    </row>
    <row r="664" spans="1:3" x14ac:dyDescent="0.3">
      <c r="A664" s="6" t="s">
        <v>56</v>
      </c>
      <c r="B664" s="6" t="s">
        <v>266</v>
      </c>
      <c r="C664" s="49">
        <v>4.6357615894039701E-2</v>
      </c>
    </row>
    <row r="665" spans="1:3" x14ac:dyDescent="0.3">
      <c r="A665" s="6" t="s">
        <v>8</v>
      </c>
      <c r="B665" s="6" t="s">
        <v>266</v>
      </c>
      <c r="C665" s="49">
        <v>4.5845272206303703E-2</v>
      </c>
    </row>
    <row r="666" spans="1:3" x14ac:dyDescent="0.3">
      <c r="A666" s="6" t="s">
        <v>28</v>
      </c>
      <c r="B666" s="6" t="s">
        <v>246</v>
      </c>
      <c r="C666" s="49">
        <v>4.4776119402985003E-2</v>
      </c>
    </row>
    <row r="667" spans="1:3" x14ac:dyDescent="0.3">
      <c r="A667" s="6" t="s">
        <v>11</v>
      </c>
      <c r="B667" s="6" t="s">
        <v>224</v>
      </c>
      <c r="C667" s="49">
        <v>4.39024390243902E-2</v>
      </c>
    </row>
    <row r="668" spans="1:3" x14ac:dyDescent="0.3">
      <c r="A668" s="6" t="s">
        <v>16</v>
      </c>
      <c r="B668" s="6" t="s">
        <v>239</v>
      </c>
      <c r="C668" s="49">
        <v>4.2424242424242399E-2</v>
      </c>
    </row>
    <row r="669" spans="1:3" x14ac:dyDescent="0.3">
      <c r="A669" s="6" t="s">
        <v>16</v>
      </c>
      <c r="B669" s="6" t="s">
        <v>229</v>
      </c>
      <c r="C669" s="49">
        <v>4.2125729099157398E-2</v>
      </c>
    </row>
    <row r="670" spans="1:3" x14ac:dyDescent="0.3">
      <c r="A670" s="6" t="s">
        <v>38</v>
      </c>
      <c r="B670" s="6" t="s">
        <v>266</v>
      </c>
      <c r="C670" s="49">
        <v>0.04</v>
      </c>
    </row>
    <row r="671" spans="1:3" x14ac:dyDescent="0.3">
      <c r="A671" s="6" t="s">
        <v>41</v>
      </c>
      <c r="B671" s="6" t="s">
        <v>229</v>
      </c>
      <c r="C671" s="49">
        <v>0.04</v>
      </c>
    </row>
    <row r="672" spans="1:3" x14ac:dyDescent="0.3">
      <c r="A672" s="6" t="s">
        <v>24</v>
      </c>
      <c r="B672" s="6" t="s">
        <v>250</v>
      </c>
      <c r="C672" s="49">
        <v>3.9215686274509803E-2</v>
      </c>
    </row>
    <row r="673" spans="1:3" x14ac:dyDescent="0.3">
      <c r="A673" s="6" t="s">
        <v>8</v>
      </c>
      <c r="B673" s="6" t="s">
        <v>256</v>
      </c>
      <c r="C673" s="49">
        <v>3.8961038961038898E-2</v>
      </c>
    </row>
    <row r="674" spans="1:3" x14ac:dyDescent="0.3">
      <c r="A674" s="6" t="s">
        <v>38</v>
      </c>
      <c r="B674" s="6" t="s">
        <v>256</v>
      </c>
      <c r="C674" s="49">
        <v>3.8461538461538401E-2</v>
      </c>
    </row>
    <row r="675" spans="1:3" x14ac:dyDescent="0.3">
      <c r="A675" s="6" t="s">
        <v>8</v>
      </c>
      <c r="B675" s="6" t="s">
        <v>224</v>
      </c>
      <c r="C675" s="49">
        <v>3.8167938931297697E-2</v>
      </c>
    </row>
    <row r="676" spans="1:3" x14ac:dyDescent="0.3">
      <c r="A676" s="6" t="s">
        <v>28</v>
      </c>
      <c r="B676" s="6" t="s">
        <v>243</v>
      </c>
      <c r="C676" s="49">
        <v>3.7499999999999999E-2</v>
      </c>
    </row>
    <row r="677" spans="1:3" x14ac:dyDescent="0.3">
      <c r="A677" s="6" t="s">
        <v>16</v>
      </c>
      <c r="B677" s="6" t="s">
        <v>242</v>
      </c>
      <c r="C677" s="49">
        <v>3.6764705882352901E-2</v>
      </c>
    </row>
    <row r="678" spans="1:3" x14ac:dyDescent="0.3">
      <c r="A678" s="6" t="s">
        <v>56</v>
      </c>
      <c r="B678" s="6" t="s">
        <v>237</v>
      </c>
      <c r="C678" s="49">
        <v>3.6697247706422E-2</v>
      </c>
    </row>
    <row r="679" spans="1:3" x14ac:dyDescent="0.3">
      <c r="A679" s="6" t="s">
        <v>24</v>
      </c>
      <c r="B679" s="6" t="s">
        <v>256</v>
      </c>
      <c r="C679" s="49">
        <v>3.6363636363636299E-2</v>
      </c>
    </row>
    <row r="680" spans="1:3" x14ac:dyDescent="0.3">
      <c r="A680" s="6" t="s">
        <v>28</v>
      </c>
      <c r="B680" s="6" t="s">
        <v>257</v>
      </c>
      <c r="C680" s="49">
        <v>3.6231884057971002E-2</v>
      </c>
    </row>
    <row r="681" spans="1:3" x14ac:dyDescent="0.3">
      <c r="A681" s="6" t="s">
        <v>11</v>
      </c>
      <c r="B681" s="6" t="s">
        <v>266</v>
      </c>
      <c r="C681" s="49">
        <v>3.6111111111111101E-2</v>
      </c>
    </row>
    <row r="682" spans="1:3" x14ac:dyDescent="0.3">
      <c r="A682" s="6" t="s">
        <v>11</v>
      </c>
      <c r="B682" s="6" t="s">
        <v>247</v>
      </c>
      <c r="C682" s="49">
        <v>3.47957639939485E-2</v>
      </c>
    </row>
    <row r="683" spans="1:3" x14ac:dyDescent="0.3">
      <c r="A683" s="6" t="s">
        <v>20</v>
      </c>
      <c r="B683" s="6" t="s">
        <v>250</v>
      </c>
      <c r="C683" s="49">
        <v>3.3333333333333298E-2</v>
      </c>
    </row>
    <row r="684" spans="1:3" x14ac:dyDescent="0.3">
      <c r="A684" s="6" t="s">
        <v>11</v>
      </c>
      <c r="B684" s="6" t="s">
        <v>246</v>
      </c>
      <c r="C684" s="49">
        <v>3.2894736842105199E-2</v>
      </c>
    </row>
    <row r="685" spans="1:3" x14ac:dyDescent="0.3">
      <c r="A685" s="6" t="s">
        <v>16</v>
      </c>
      <c r="B685" s="6" t="s">
        <v>250</v>
      </c>
      <c r="C685" s="49">
        <v>3.2828282828282797E-2</v>
      </c>
    </row>
    <row r="686" spans="1:3" x14ac:dyDescent="0.3">
      <c r="A686" s="6" t="s">
        <v>38</v>
      </c>
      <c r="B686" s="6" t="s">
        <v>250</v>
      </c>
      <c r="C686" s="49">
        <v>3.2258064516128997E-2</v>
      </c>
    </row>
    <row r="687" spans="1:3" x14ac:dyDescent="0.3">
      <c r="A687" s="6" t="s">
        <v>11</v>
      </c>
      <c r="B687" s="6" t="s">
        <v>242</v>
      </c>
      <c r="C687" s="49">
        <v>3.0864197530864099E-2</v>
      </c>
    </row>
    <row r="688" spans="1:3" x14ac:dyDescent="0.3">
      <c r="A688" s="6" t="s">
        <v>8</v>
      </c>
      <c r="B688" s="6" t="s">
        <v>242</v>
      </c>
      <c r="C688" s="49">
        <v>2.7027027027027001E-2</v>
      </c>
    </row>
    <row r="689" spans="1:3" x14ac:dyDescent="0.3">
      <c r="A689" s="6" t="s">
        <v>38</v>
      </c>
      <c r="B689" s="6" t="s">
        <v>229</v>
      </c>
      <c r="C689" s="49">
        <v>2.7027027027027001E-2</v>
      </c>
    </row>
    <row r="690" spans="1:3" x14ac:dyDescent="0.3">
      <c r="A690" s="6" t="s">
        <v>25</v>
      </c>
      <c r="B690" s="6" t="s">
        <v>229</v>
      </c>
      <c r="C690" s="49">
        <v>2.4390243902439001E-2</v>
      </c>
    </row>
    <row r="691" spans="1:3" x14ac:dyDescent="0.3">
      <c r="A691" s="6" t="s">
        <v>96</v>
      </c>
      <c r="B691" s="6" t="s">
        <v>238</v>
      </c>
      <c r="C691" s="49">
        <v>2.27272727272727E-2</v>
      </c>
    </row>
    <row r="692" spans="1:3" x14ac:dyDescent="0.3">
      <c r="A692" s="6" t="s">
        <v>28</v>
      </c>
      <c r="B692" s="6" t="s">
        <v>244</v>
      </c>
      <c r="C692" s="49">
        <v>1.9685039370078702E-2</v>
      </c>
    </row>
    <row r="693" spans="1:3" x14ac:dyDescent="0.3">
      <c r="A693" s="6" t="s">
        <v>11</v>
      </c>
      <c r="B693" s="6" t="s">
        <v>240</v>
      </c>
      <c r="C693" s="49">
        <v>1.6129032258064498E-2</v>
      </c>
    </row>
    <row r="694" spans="1:3" x14ac:dyDescent="0.3">
      <c r="A694" s="6" t="s">
        <v>56</v>
      </c>
      <c r="B694" s="6" t="s">
        <v>239</v>
      </c>
      <c r="C694" s="49">
        <v>1.3333333333333299E-2</v>
      </c>
    </row>
    <row r="695" spans="1:3" x14ac:dyDescent="0.3">
      <c r="A695" s="6" t="s">
        <v>96</v>
      </c>
      <c r="B695" s="6" t="s">
        <v>250</v>
      </c>
      <c r="C695" s="49">
        <v>7.2463768115942004E-3</v>
      </c>
    </row>
    <row r="696" spans="1:3" x14ac:dyDescent="0.3">
      <c r="A696" s="6" t="s">
        <v>8</v>
      </c>
      <c r="B696" s="6" t="s">
        <v>240</v>
      </c>
      <c r="C696" s="49">
        <v>0</v>
      </c>
    </row>
    <row r="697" spans="1:3" x14ac:dyDescent="0.3">
      <c r="A697" s="6" t="s">
        <v>34</v>
      </c>
      <c r="B697" s="6" t="s">
        <v>247</v>
      </c>
      <c r="C697" s="49">
        <v>0</v>
      </c>
    </row>
    <row r="698" spans="1:3" x14ac:dyDescent="0.3">
      <c r="A698" s="6" t="s">
        <v>96</v>
      </c>
      <c r="B698" s="6" t="s">
        <v>257</v>
      </c>
      <c r="C698" s="49">
        <v>0</v>
      </c>
    </row>
    <row r="699" spans="1:3" x14ac:dyDescent="0.3">
      <c r="A699" s="6" t="s">
        <v>38</v>
      </c>
      <c r="B699" s="6" t="s">
        <v>239</v>
      </c>
      <c r="C699" s="49">
        <v>0</v>
      </c>
    </row>
    <row r="700" spans="1:3" x14ac:dyDescent="0.3">
      <c r="A700" s="6" t="s">
        <v>25</v>
      </c>
      <c r="B700" s="6" t="s">
        <v>250</v>
      </c>
      <c r="C700" s="49">
        <v>0</v>
      </c>
    </row>
    <row r="701" spans="1:3" x14ac:dyDescent="0.3">
      <c r="A701" s="6" t="s">
        <v>47</v>
      </c>
      <c r="B701" s="6" t="s">
        <v>246</v>
      </c>
      <c r="C701" s="49">
        <v>0</v>
      </c>
    </row>
    <row r="702" spans="1:3" x14ac:dyDescent="0.3">
      <c r="A702" s="6" t="s">
        <v>38</v>
      </c>
      <c r="B702" s="6" t="s">
        <v>244</v>
      </c>
      <c r="C702" s="49">
        <v>0</v>
      </c>
    </row>
    <row r="703" spans="1:3" x14ac:dyDescent="0.3">
      <c r="A703" s="6" t="s">
        <v>72</v>
      </c>
      <c r="B703" s="6" t="s">
        <v>250</v>
      </c>
      <c r="C703" s="49">
        <v>0</v>
      </c>
    </row>
    <row r="704" spans="1:3" x14ac:dyDescent="0.3">
      <c r="A704" s="6" t="s">
        <v>56</v>
      </c>
      <c r="B704" s="6" t="s">
        <v>215</v>
      </c>
      <c r="C704" s="49">
        <v>0</v>
      </c>
    </row>
    <row r="705" spans="1:3" x14ac:dyDescent="0.3">
      <c r="A705" s="6" t="s">
        <v>28</v>
      </c>
      <c r="B705" s="6" t="s">
        <v>242</v>
      </c>
      <c r="C705" s="49">
        <v>0</v>
      </c>
    </row>
    <row r="706" spans="1:3" x14ac:dyDescent="0.3">
      <c r="A706" s="6" t="s">
        <v>33</v>
      </c>
      <c r="B706" s="6" t="s">
        <v>246</v>
      </c>
      <c r="C706" s="49">
        <v>0</v>
      </c>
    </row>
    <row r="707" spans="1:3" x14ac:dyDescent="0.3">
      <c r="A707" s="6" t="s">
        <v>38</v>
      </c>
      <c r="B707" s="6" t="s">
        <v>243</v>
      </c>
      <c r="C707" s="49">
        <v>0</v>
      </c>
    </row>
    <row r="708" spans="1:3" x14ac:dyDescent="0.3">
      <c r="A708" s="6" t="s">
        <v>96</v>
      </c>
      <c r="B708" s="6" t="s">
        <v>224</v>
      </c>
      <c r="C708" s="49">
        <v>0</v>
      </c>
    </row>
    <row r="709" spans="1:3" x14ac:dyDescent="0.3">
      <c r="A709" s="6" t="s">
        <v>41</v>
      </c>
      <c r="B709" s="6" t="s">
        <v>244</v>
      </c>
      <c r="C709" s="49">
        <v>0</v>
      </c>
    </row>
  </sheetData>
  <mergeCells count="9">
    <mergeCell ref="B192:B193"/>
    <mergeCell ref="B383:B384"/>
    <mergeCell ref="B574:B575"/>
    <mergeCell ref="F1:M2"/>
    <mergeCell ref="F27:M28"/>
    <mergeCell ref="F50:M51"/>
    <mergeCell ref="F73:O74"/>
    <mergeCell ref="AG76:AX93"/>
    <mergeCell ref="B1:B2"/>
  </mergeCells>
  <conditionalFormatting pivot="1" sqref="G32:G4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32:H4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32:I4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32:J4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32:K4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32:L4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M32:M4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N32:N4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O32:O4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P32:P4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Q32:Q4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R32:R4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S32:S4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T32:T4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U32:U4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V32:V4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W32:W4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X32:X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Y32:Y4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Z32:Z4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AA32:AA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AB32:AB4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5:AB7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5:AD7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78:Y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78:AB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8:AB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A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DCB6-5527-43E5-BE5F-6CABFBF0163B}">
  <dimension ref="A1:F72"/>
  <sheetViews>
    <sheetView zoomScaleNormal="100" workbookViewId="0">
      <selection activeCell="H37" sqref="H37:H38"/>
    </sheetView>
  </sheetViews>
  <sheetFormatPr defaultRowHeight="14.4" x14ac:dyDescent="0.3"/>
  <cols>
    <col min="1" max="1" width="38.5546875" bestFit="1" customWidth="1"/>
    <col min="3" max="3" width="12.77734375" bestFit="1" customWidth="1"/>
    <col min="4" max="4" width="12" bestFit="1" customWidth="1"/>
    <col min="5" max="5" width="15.5546875" bestFit="1" customWidth="1"/>
  </cols>
  <sheetData>
    <row r="1" spans="1:6" x14ac:dyDescent="0.3">
      <c r="A1" t="s">
        <v>214</v>
      </c>
      <c r="B1" t="s">
        <v>305</v>
      </c>
    </row>
    <row r="2" spans="1:6" x14ac:dyDescent="0.3">
      <c r="A2" t="s">
        <v>250</v>
      </c>
      <c r="B2">
        <v>1441248.06999998</v>
      </c>
      <c r="E2" s="45"/>
    </row>
    <row r="3" spans="1:6" x14ac:dyDescent="0.3">
      <c r="A3" t="s">
        <v>242</v>
      </c>
      <c r="B3">
        <v>1305541.6099999801</v>
      </c>
      <c r="E3" s="45"/>
      <c r="F3" s="55"/>
    </row>
    <row r="4" spans="1:6" x14ac:dyDescent="0.3">
      <c r="A4" t="s">
        <v>239</v>
      </c>
      <c r="B4">
        <v>1241681.72000001</v>
      </c>
      <c r="E4" s="45"/>
      <c r="F4" s="55"/>
    </row>
    <row r="5" spans="1:6" x14ac:dyDescent="0.3">
      <c r="A5" t="s">
        <v>247</v>
      </c>
      <c r="B5">
        <v>1156656.47999999</v>
      </c>
      <c r="E5" s="45"/>
      <c r="F5" s="55"/>
    </row>
    <row r="6" spans="1:6" x14ac:dyDescent="0.3">
      <c r="A6" t="s">
        <v>229</v>
      </c>
      <c r="B6">
        <v>1059272.3999999999</v>
      </c>
      <c r="E6" s="45"/>
      <c r="F6" s="55"/>
    </row>
    <row r="7" spans="1:6" x14ac:dyDescent="0.3">
      <c r="A7" t="s">
        <v>237</v>
      </c>
      <c r="B7">
        <v>902511.79000000504</v>
      </c>
      <c r="E7" s="45"/>
      <c r="F7" s="55"/>
    </row>
    <row r="8" spans="1:6" x14ac:dyDescent="0.3">
      <c r="A8" t="s">
        <v>266</v>
      </c>
      <c r="B8">
        <v>778397.77000000502</v>
      </c>
      <c r="E8" s="45"/>
    </row>
    <row r="9" spans="1:6" x14ac:dyDescent="0.3">
      <c r="A9" t="s">
        <v>244</v>
      </c>
      <c r="B9">
        <v>719329.94999999297</v>
      </c>
      <c r="E9" s="45"/>
    </row>
    <row r="10" spans="1:6" x14ac:dyDescent="0.3">
      <c r="A10" t="s">
        <v>246</v>
      </c>
      <c r="B10">
        <v>685384.32000000495</v>
      </c>
      <c r="E10" s="45"/>
    </row>
    <row r="11" spans="1:6" x14ac:dyDescent="0.3">
      <c r="A11" t="s">
        <v>224</v>
      </c>
      <c r="B11">
        <v>584219.21000001102</v>
      </c>
      <c r="E11" s="45"/>
    </row>
    <row r="12" spans="1:6" x14ac:dyDescent="0.3">
      <c r="A12" t="s">
        <v>257</v>
      </c>
      <c r="B12">
        <v>561372.55000000098</v>
      </c>
      <c r="E12" s="45"/>
    </row>
    <row r="13" spans="1:6" x14ac:dyDescent="0.3">
      <c r="A13" t="s">
        <v>243</v>
      </c>
      <c r="B13">
        <v>480118</v>
      </c>
      <c r="E13" s="45"/>
    </row>
    <row r="14" spans="1:6" x14ac:dyDescent="0.3">
      <c r="A14" t="s">
        <v>256</v>
      </c>
      <c r="B14">
        <v>453338.71000000398</v>
      </c>
      <c r="E14" s="45"/>
    </row>
    <row r="15" spans="1:6" x14ac:dyDescent="0.3">
      <c r="A15" t="s">
        <v>238</v>
      </c>
      <c r="B15">
        <v>394883.31999999902</v>
      </c>
      <c r="E15" s="45"/>
    </row>
    <row r="16" spans="1:6" x14ac:dyDescent="0.3">
      <c r="A16" t="s">
        <v>215</v>
      </c>
      <c r="B16">
        <v>342532.65</v>
      </c>
      <c r="E16" s="45"/>
    </row>
    <row r="17" spans="1:5" x14ac:dyDescent="0.3">
      <c r="A17" t="s">
        <v>240</v>
      </c>
      <c r="B17">
        <v>277741.71000000101</v>
      </c>
      <c r="E17" s="45"/>
    </row>
    <row r="18" spans="1:5" x14ac:dyDescent="0.3">
      <c r="A18" t="s">
        <v>263</v>
      </c>
      <c r="B18">
        <v>253876.649999999</v>
      </c>
      <c r="E18" s="45"/>
    </row>
    <row r="19" spans="1:5" x14ac:dyDescent="0.3">
      <c r="A19" t="s">
        <v>226</v>
      </c>
      <c r="B19">
        <v>232799.43</v>
      </c>
      <c r="E19" s="45"/>
    </row>
    <row r="20" spans="1:5" x14ac:dyDescent="0.3">
      <c r="A20" t="s">
        <v>234</v>
      </c>
      <c r="B20">
        <v>210137.37</v>
      </c>
      <c r="E20" s="45"/>
    </row>
    <row r="21" spans="1:5" x14ac:dyDescent="0.3">
      <c r="A21" t="s">
        <v>236</v>
      </c>
      <c r="B21">
        <v>206825.06</v>
      </c>
      <c r="E21" s="45"/>
    </row>
    <row r="22" spans="1:5" x14ac:dyDescent="0.3">
      <c r="A22" t="s">
        <v>269</v>
      </c>
      <c r="B22">
        <v>206668.829999999</v>
      </c>
      <c r="E22" s="45"/>
    </row>
    <row r="23" spans="1:5" x14ac:dyDescent="0.3">
      <c r="A23" t="s">
        <v>265</v>
      </c>
      <c r="B23">
        <v>184273.53999999899</v>
      </c>
      <c r="E23" s="45"/>
    </row>
    <row r="24" spans="1:5" x14ac:dyDescent="0.3">
      <c r="A24" t="s">
        <v>225</v>
      </c>
      <c r="B24">
        <v>177293.239999999</v>
      </c>
      <c r="E24" s="45"/>
    </row>
    <row r="25" spans="1:5" x14ac:dyDescent="0.3">
      <c r="A25" t="s">
        <v>274</v>
      </c>
      <c r="B25">
        <v>170875.209999999</v>
      </c>
      <c r="E25" s="45"/>
    </row>
    <row r="26" spans="1:5" x14ac:dyDescent="0.3">
      <c r="A26" t="s">
        <v>271</v>
      </c>
      <c r="B26">
        <v>165327.99999999901</v>
      </c>
      <c r="E26" s="45"/>
    </row>
    <row r="27" spans="1:5" x14ac:dyDescent="0.3">
      <c r="A27" t="s">
        <v>221</v>
      </c>
      <c r="B27">
        <v>123917.92</v>
      </c>
      <c r="E27" s="45"/>
    </row>
    <row r="28" spans="1:5" x14ac:dyDescent="0.3">
      <c r="A28" t="s">
        <v>230</v>
      </c>
      <c r="B28">
        <v>96920.359999999899</v>
      </c>
      <c r="E28" s="45"/>
    </row>
    <row r="29" spans="1:5" x14ac:dyDescent="0.3">
      <c r="A29" t="s">
        <v>262</v>
      </c>
      <c r="B29">
        <v>94990.429999999906</v>
      </c>
      <c r="E29" s="45"/>
    </row>
    <row r="30" spans="1:5" x14ac:dyDescent="0.3">
      <c r="A30" t="s">
        <v>222</v>
      </c>
      <c r="B30">
        <v>86884.729999999807</v>
      </c>
      <c r="E30" s="45"/>
    </row>
    <row r="31" spans="1:5" x14ac:dyDescent="0.3">
      <c r="A31" t="s">
        <v>258</v>
      </c>
      <c r="B31">
        <v>78374.069999999905</v>
      </c>
      <c r="E31" s="45"/>
    </row>
    <row r="32" spans="1:5" x14ac:dyDescent="0.3">
      <c r="A32" t="s">
        <v>227</v>
      </c>
      <c r="B32">
        <v>67073.269999999902</v>
      </c>
      <c r="E32" s="45"/>
    </row>
    <row r="33" spans="1:5" x14ac:dyDescent="0.3">
      <c r="A33" t="s">
        <v>241</v>
      </c>
      <c r="B33">
        <v>64220.809999999801</v>
      </c>
      <c r="E33" s="45"/>
    </row>
    <row r="34" spans="1:5" x14ac:dyDescent="0.3">
      <c r="A34" t="s">
        <v>245</v>
      </c>
      <c r="B34">
        <v>61774.19</v>
      </c>
      <c r="E34" s="45"/>
    </row>
    <row r="35" spans="1:5" x14ac:dyDescent="0.3">
      <c r="A35" t="s">
        <v>252</v>
      </c>
      <c r="B35">
        <v>58327.8</v>
      </c>
      <c r="E35" s="45"/>
    </row>
    <row r="36" spans="1:5" x14ac:dyDescent="0.3">
      <c r="A36" t="s">
        <v>228</v>
      </c>
      <c r="B36">
        <v>56398.9399999999</v>
      </c>
      <c r="E36" s="45"/>
    </row>
    <row r="37" spans="1:5" x14ac:dyDescent="0.3">
      <c r="A37" t="s">
        <v>259</v>
      </c>
      <c r="B37">
        <v>56052.4</v>
      </c>
      <c r="E37" s="45"/>
    </row>
    <row r="38" spans="1:5" x14ac:dyDescent="0.3">
      <c r="A38" t="s">
        <v>278</v>
      </c>
      <c r="B38">
        <v>50193.569999999898</v>
      </c>
      <c r="E38" s="45"/>
    </row>
    <row r="39" spans="1:5" x14ac:dyDescent="0.3">
      <c r="A39" t="s">
        <v>279</v>
      </c>
      <c r="B39">
        <v>48663.799999999901</v>
      </c>
      <c r="E39" s="45"/>
    </row>
    <row r="40" spans="1:5" x14ac:dyDescent="0.3">
      <c r="A40" t="s">
        <v>270</v>
      </c>
      <c r="B40">
        <v>47554.29</v>
      </c>
      <c r="E40" s="45"/>
    </row>
    <row r="41" spans="1:5" x14ac:dyDescent="0.3">
      <c r="A41" t="s">
        <v>254</v>
      </c>
      <c r="B41">
        <v>44463.62</v>
      </c>
      <c r="E41" s="45"/>
    </row>
    <row r="42" spans="1:5" x14ac:dyDescent="0.3">
      <c r="A42" t="s">
        <v>280</v>
      </c>
      <c r="B42">
        <v>36664.44</v>
      </c>
      <c r="E42" s="45"/>
    </row>
    <row r="43" spans="1:5" x14ac:dyDescent="0.3">
      <c r="A43" t="s">
        <v>248</v>
      </c>
      <c r="B43">
        <v>33834.53</v>
      </c>
      <c r="E43" s="45"/>
    </row>
    <row r="44" spans="1:5" x14ac:dyDescent="0.3">
      <c r="A44" t="s">
        <v>253</v>
      </c>
      <c r="B44">
        <v>31027.289999999899</v>
      </c>
      <c r="E44" s="45"/>
    </row>
    <row r="45" spans="1:5" x14ac:dyDescent="0.3">
      <c r="A45" t="s">
        <v>218</v>
      </c>
      <c r="B45">
        <v>28481.64</v>
      </c>
      <c r="E45" s="45"/>
    </row>
    <row r="46" spans="1:5" x14ac:dyDescent="0.3">
      <c r="A46" t="s">
        <v>261</v>
      </c>
      <c r="B46">
        <v>28247.809999999899</v>
      </c>
      <c r="E46" s="45"/>
    </row>
    <row r="47" spans="1:5" x14ac:dyDescent="0.3">
      <c r="A47" t="s">
        <v>276</v>
      </c>
      <c r="B47">
        <v>28169.95</v>
      </c>
      <c r="E47" s="45"/>
    </row>
    <row r="48" spans="1:5" x14ac:dyDescent="0.3">
      <c r="A48" t="s">
        <v>277</v>
      </c>
      <c r="B48">
        <v>28017.05</v>
      </c>
      <c r="E48" s="45"/>
    </row>
    <row r="49" spans="1:5" x14ac:dyDescent="0.3">
      <c r="A49" t="s">
        <v>231</v>
      </c>
      <c r="B49">
        <v>24661.01</v>
      </c>
      <c r="E49" s="45"/>
    </row>
    <row r="50" spans="1:5" x14ac:dyDescent="0.3">
      <c r="A50" t="s">
        <v>273</v>
      </c>
      <c r="B50">
        <v>23379.119999999901</v>
      </c>
      <c r="E50" s="45"/>
    </row>
    <row r="51" spans="1:5" x14ac:dyDescent="0.3">
      <c r="A51" t="s">
        <v>267</v>
      </c>
      <c r="B51">
        <v>19687.47</v>
      </c>
      <c r="E51" s="45"/>
    </row>
    <row r="52" spans="1:5" x14ac:dyDescent="0.3">
      <c r="A52" t="s">
        <v>249</v>
      </c>
      <c r="B52">
        <v>17934.169999999998</v>
      </c>
      <c r="E52" s="45"/>
    </row>
    <row r="53" spans="1:5" x14ac:dyDescent="0.3">
      <c r="A53" t="s">
        <v>235</v>
      </c>
      <c r="B53">
        <v>12950.2299999999</v>
      </c>
      <c r="E53" s="45"/>
    </row>
    <row r="54" spans="1:5" x14ac:dyDescent="0.3">
      <c r="A54" t="s">
        <v>216</v>
      </c>
      <c r="B54">
        <v>12030.12</v>
      </c>
      <c r="E54" s="45"/>
    </row>
    <row r="55" spans="1:5" x14ac:dyDescent="0.3">
      <c r="A55" t="s">
        <v>223</v>
      </c>
      <c r="B55">
        <v>11457.7399999999</v>
      </c>
      <c r="E55" s="45"/>
    </row>
    <row r="56" spans="1:5" x14ac:dyDescent="0.3">
      <c r="A56" t="s">
        <v>232</v>
      </c>
      <c r="B56">
        <v>8754.61</v>
      </c>
      <c r="E56" s="45"/>
    </row>
    <row r="57" spans="1:5" x14ac:dyDescent="0.3">
      <c r="A57" t="s">
        <v>275</v>
      </c>
      <c r="B57">
        <v>8189.6599999999899</v>
      </c>
      <c r="E57" s="45"/>
    </row>
    <row r="58" spans="1:5" x14ac:dyDescent="0.3">
      <c r="A58" t="s">
        <v>233</v>
      </c>
      <c r="B58">
        <v>7288.1299999999901</v>
      </c>
      <c r="E58" s="45"/>
    </row>
    <row r="59" spans="1:5" x14ac:dyDescent="0.3">
      <c r="A59" t="s">
        <v>260</v>
      </c>
      <c r="B59">
        <v>6724.8599999999897</v>
      </c>
      <c r="E59" s="45"/>
    </row>
    <row r="60" spans="1:5" x14ac:dyDescent="0.3">
      <c r="A60" t="s">
        <v>220</v>
      </c>
      <c r="B60">
        <v>5998.54</v>
      </c>
      <c r="E60" s="45"/>
    </row>
    <row r="61" spans="1:5" x14ac:dyDescent="0.3">
      <c r="A61" t="s">
        <v>283</v>
      </c>
      <c r="B61">
        <v>5409.7</v>
      </c>
      <c r="E61" s="45"/>
    </row>
    <row r="62" spans="1:5" x14ac:dyDescent="0.3">
      <c r="A62" t="s">
        <v>281</v>
      </c>
      <c r="B62">
        <v>5313.15</v>
      </c>
      <c r="E62" s="45"/>
    </row>
    <row r="63" spans="1:5" x14ac:dyDescent="0.3">
      <c r="A63" t="s">
        <v>251</v>
      </c>
      <c r="B63">
        <v>3425.39</v>
      </c>
      <c r="E63" s="45"/>
    </row>
    <row r="64" spans="1:5" x14ac:dyDescent="0.3">
      <c r="A64" t="s">
        <v>255</v>
      </c>
      <c r="B64">
        <v>2697.6399999999899</v>
      </c>
      <c r="E64" s="45"/>
    </row>
    <row r="65" spans="1:5" x14ac:dyDescent="0.3">
      <c r="A65" t="s">
        <v>284</v>
      </c>
      <c r="B65">
        <v>2388.54</v>
      </c>
      <c r="E65" s="45"/>
    </row>
    <row r="66" spans="1:5" x14ac:dyDescent="0.3">
      <c r="A66" t="s">
        <v>285</v>
      </c>
      <c r="B66">
        <v>2184.14</v>
      </c>
      <c r="E66" s="45"/>
    </row>
    <row r="67" spans="1:5" x14ac:dyDescent="0.3">
      <c r="A67" t="s">
        <v>272</v>
      </c>
      <c r="B67">
        <v>2141.27</v>
      </c>
      <c r="E67" s="45"/>
    </row>
    <row r="68" spans="1:5" x14ac:dyDescent="0.3">
      <c r="A68" t="s">
        <v>264</v>
      </c>
      <c r="B68">
        <v>1598.91</v>
      </c>
      <c r="E68" s="45"/>
    </row>
    <row r="69" spans="1:5" x14ac:dyDescent="0.3">
      <c r="A69" t="s">
        <v>219</v>
      </c>
      <c r="B69">
        <v>1170.5799999999899</v>
      </c>
      <c r="E69" s="45"/>
    </row>
    <row r="70" spans="1:5" x14ac:dyDescent="0.3">
      <c r="A70" t="s">
        <v>268</v>
      </c>
      <c r="B70">
        <v>954.99</v>
      </c>
      <c r="E70" s="45"/>
    </row>
    <row r="71" spans="1:5" x14ac:dyDescent="0.3">
      <c r="A71" t="s">
        <v>282</v>
      </c>
      <c r="B71">
        <v>665.36</v>
      </c>
      <c r="E71" s="45"/>
    </row>
    <row r="72" spans="1:5" x14ac:dyDescent="0.3">
      <c r="A72" t="s">
        <v>217</v>
      </c>
      <c r="B72">
        <v>324.51</v>
      </c>
      <c r="E72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payments | installments</vt:lpstr>
      <vt:lpstr>Seller state analysis</vt:lpstr>
      <vt:lpstr>Seller city analysis</vt:lpstr>
      <vt:lpstr>Shipping time + reviews</vt:lpstr>
      <vt:lpstr>States top categories</vt:lpstr>
      <vt:lpstr>Revenue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Toms</cp:lastModifiedBy>
  <dcterms:created xsi:type="dcterms:W3CDTF">2022-09-21T06:39:38Z</dcterms:created>
  <dcterms:modified xsi:type="dcterms:W3CDTF">2022-10-17T21:35:50Z</dcterms:modified>
</cp:coreProperties>
</file>